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worksheets/sheet381.xml" ContentType="application/vnd.openxmlformats-officedocument.spreadsheetml.worksheet+xml"/>
  <Override PartName="/xl/worksheets/sheet382.xml" ContentType="application/vnd.openxmlformats-officedocument.spreadsheetml.worksheet+xml"/>
  <Override PartName="/xl/worksheets/sheet383.xml" ContentType="application/vnd.openxmlformats-officedocument.spreadsheetml.worksheet+xml"/>
  <Override PartName="/xl/worksheets/sheet384.xml" ContentType="application/vnd.openxmlformats-officedocument.spreadsheetml.worksheet+xml"/>
  <Override PartName="/xl/worksheets/sheet385.xml" ContentType="application/vnd.openxmlformats-officedocument.spreadsheetml.worksheet+xml"/>
  <Override PartName="/xl/worksheets/sheet386.xml" ContentType="application/vnd.openxmlformats-officedocument.spreadsheetml.worksheet+xml"/>
  <Override PartName="/xl/worksheets/sheet387.xml" ContentType="application/vnd.openxmlformats-officedocument.spreadsheetml.worksheet+xml"/>
  <Override PartName="/xl/worksheets/sheet388.xml" ContentType="application/vnd.openxmlformats-officedocument.spreadsheetml.worksheet+xml"/>
  <Override PartName="/xl/worksheets/sheet389.xml" ContentType="application/vnd.openxmlformats-officedocument.spreadsheetml.worksheet+xml"/>
  <Override PartName="/xl/worksheets/sheet390.xml" ContentType="application/vnd.openxmlformats-officedocument.spreadsheetml.worksheet+xml"/>
  <Override PartName="/xl/worksheets/sheet391.xml" ContentType="application/vnd.openxmlformats-officedocument.spreadsheetml.worksheet+xml"/>
  <Override PartName="/xl/worksheets/sheet392.xml" ContentType="application/vnd.openxmlformats-officedocument.spreadsheetml.worksheet+xml"/>
  <Override PartName="/xl/worksheets/sheet393.xml" ContentType="application/vnd.openxmlformats-officedocument.spreadsheetml.worksheet+xml"/>
  <Override PartName="/xl/worksheets/sheet394.xml" ContentType="application/vnd.openxmlformats-officedocument.spreadsheetml.worksheet+xml"/>
  <Override PartName="/xl/worksheets/sheet395.xml" ContentType="application/vnd.openxmlformats-officedocument.spreadsheetml.worksheet+xml"/>
  <Override PartName="/xl/worksheets/sheet396.xml" ContentType="application/vnd.openxmlformats-officedocument.spreadsheetml.worksheet+xml"/>
  <Override PartName="/xl/worksheets/sheet397.xml" ContentType="application/vnd.openxmlformats-officedocument.spreadsheetml.worksheet+xml"/>
  <Override PartName="/xl/worksheets/sheet398.xml" ContentType="application/vnd.openxmlformats-officedocument.spreadsheetml.worksheet+xml"/>
  <Override PartName="/xl/worksheets/sheet399.xml" ContentType="application/vnd.openxmlformats-officedocument.spreadsheetml.worksheet+xml"/>
  <Override PartName="/xl/worksheets/sheet400.xml" ContentType="application/vnd.openxmlformats-officedocument.spreadsheetml.worksheet+xml"/>
  <Override PartName="/xl/worksheets/sheet401.xml" ContentType="application/vnd.openxmlformats-officedocument.spreadsheetml.worksheet+xml"/>
  <Override PartName="/xl/worksheets/sheet402.xml" ContentType="application/vnd.openxmlformats-officedocument.spreadsheetml.worksheet+xml"/>
  <Override PartName="/xl/worksheets/sheet403.xml" ContentType="application/vnd.openxmlformats-officedocument.spreadsheetml.worksheet+xml"/>
  <Override PartName="/xl/worksheets/sheet404.xml" ContentType="application/vnd.openxmlformats-officedocument.spreadsheetml.worksheet+xml"/>
  <Override PartName="/xl/worksheets/sheet405.xml" ContentType="application/vnd.openxmlformats-officedocument.spreadsheetml.worksheet+xml"/>
  <Override PartName="/xl/worksheets/sheet406.xml" ContentType="application/vnd.openxmlformats-officedocument.spreadsheetml.worksheet+xml"/>
  <Override PartName="/xl/worksheets/sheet407.xml" ContentType="application/vnd.openxmlformats-officedocument.spreadsheetml.worksheet+xml"/>
  <Override PartName="/xl/worksheets/sheet408.xml" ContentType="application/vnd.openxmlformats-officedocument.spreadsheetml.worksheet+xml"/>
  <Override PartName="/xl/worksheets/sheet409.xml" ContentType="application/vnd.openxmlformats-officedocument.spreadsheetml.worksheet+xml"/>
  <Override PartName="/xl/worksheets/sheet410.xml" ContentType="application/vnd.openxmlformats-officedocument.spreadsheetml.worksheet+xml"/>
  <Override PartName="/xl/worksheets/sheet411.xml" ContentType="application/vnd.openxmlformats-officedocument.spreadsheetml.worksheet+xml"/>
  <Override PartName="/xl/worksheets/sheet412.xml" ContentType="application/vnd.openxmlformats-officedocument.spreadsheetml.worksheet+xml"/>
  <Override PartName="/xl/worksheets/sheet413.xml" ContentType="application/vnd.openxmlformats-officedocument.spreadsheetml.worksheet+xml"/>
  <Override PartName="/xl/worksheets/sheet414.xml" ContentType="application/vnd.openxmlformats-officedocument.spreadsheetml.worksheet+xml"/>
  <Override PartName="/xl/worksheets/sheet415.xml" ContentType="application/vnd.openxmlformats-officedocument.spreadsheetml.worksheet+xml"/>
  <Override PartName="/xl/worksheets/sheet416.xml" ContentType="application/vnd.openxmlformats-officedocument.spreadsheetml.worksheet+xml"/>
  <Override PartName="/xl/worksheets/sheet417.xml" ContentType="application/vnd.openxmlformats-officedocument.spreadsheetml.worksheet+xml"/>
  <Override PartName="/xl/worksheets/sheet418.xml" ContentType="application/vnd.openxmlformats-officedocument.spreadsheetml.worksheet+xml"/>
  <Override PartName="/xl/worksheets/sheet419.xml" ContentType="application/vnd.openxmlformats-officedocument.spreadsheetml.worksheet+xml"/>
  <Override PartName="/xl/worksheets/sheet420.xml" ContentType="application/vnd.openxmlformats-officedocument.spreadsheetml.worksheet+xml"/>
  <Override PartName="/xl/worksheets/sheet421.xml" ContentType="application/vnd.openxmlformats-officedocument.spreadsheetml.worksheet+xml"/>
  <Override PartName="/xl/worksheets/sheet422.xml" ContentType="application/vnd.openxmlformats-officedocument.spreadsheetml.worksheet+xml"/>
  <Override PartName="/xl/worksheets/sheet423.xml" ContentType="application/vnd.openxmlformats-officedocument.spreadsheetml.worksheet+xml"/>
  <Override PartName="/xl/worksheets/sheet424.xml" ContentType="application/vnd.openxmlformats-officedocument.spreadsheetml.worksheet+xml"/>
  <Override PartName="/xl/worksheets/sheet425.xml" ContentType="application/vnd.openxmlformats-officedocument.spreadsheetml.worksheet+xml"/>
  <Override PartName="/xl/worksheets/sheet426.xml" ContentType="application/vnd.openxmlformats-officedocument.spreadsheetml.worksheet+xml"/>
  <Override PartName="/xl/worksheets/sheet427.xml" ContentType="application/vnd.openxmlformats-officedocument.spreadsheetml.worksheet+xml"/>
  <Override PartName="/xl/worksheets/sheet428.xml" ContentType="application/vnd.openxmlformats-officedocument.spreadsheetml.worksheet+xml"/>
  <Override PartName="/xl/worksheets/sheet429.xml" ContentType="application/vnd.openxmlformats-officedocument.spreadsheetml.worksheet+xml"/>
  <Override PartName="/xl/worksheets/sheet430.xml" ContentType="application/vnd.openxmlformats-officedocument.spreadsheetml.worksheet+xml"/>
  <Override PartName="/xl/worksheets/sheet431.xml" ContentType="application/vnd.openxmlformats-officedocument.spreadsheetml.worksheet+xml"/>
  <Override PartName="/xl/worksheets/sheet432.xml" ContentType="application/vnd.openxmlformats-officedocument.spreadsheetml.worksheet+xml"/>
  <Override PartName="/xl/worksheets/sheet433.xml" ContentType="application/vnd.openxmlformats-officedocument.spreadsheetml.worksheet+xml"/>
  <Override PartName="/xl/worksheets/sheet434.xml" ContentType="application/vnd.openxmlformats-officedocument.spreadsheetml.worksheet+xml"/>
  <Override PartName="/xl/worksheets/sheet435.xml" ContentType="application/vnd.openxmlformats-officedocument.spreadsheetml.worksheet+xml"/>
  <Override PartName="/xl/worksheets/sheet436.xml" ContentType="application/vnd.openxmlformats-officedocument.spreadsheetml.worksheet+xml"/>
  <Override PartName="/xl/worksheets/sheet437.xml" ContentType="application/vnd.openxmlformats-officedocument.spreadsheetml.worksheet+xml"/>
  <Override PartName="/xl/worksheets/sheet438.xml" ContentType="application/vnd.openxmlformats-officedocument.spreadsheetml.worksheet+xml"/>
  <Override PartName="/xl/worksheets/sheet439.xml" ContentType="application/vnd.openxmlformats-officedocument.spreadsheetml.worksheet+xml"/>
  <Override PartName="/xl/worksheets/sheet440.xml" ContentType="application/vnd.openxmlformats-officedocument.spreadsheetml.worksheet+xml"/>
  <Override PartName="/xl/worksheets/sheet441.xml" ContentType="application/vnd.openxmlformats-officedocument.spreadsheetml.worksheet+xml"/>
  <Override PartName="/xl/worksheets/sheet442.xml" ContentType="application/vnd.openxmlformats-officedocument.spreadsheetml.worksheet+xml"/>
  <Override PartName="/xl/worksheets/sheet443.xml" ContentType="application/vnd.openxmlformats-officedocument.spreadsheetml.worksheet+xml"/>
  <Override PartName="/xl/worksheets/sheet444.xml" ContentType="application/vnd.openxmlformats-officedocument.spreadsheetml.worksheet+xml"/>
  <Override PartName="/xl/worksheets/sheet445.xml" ContentType="application/vnd.openxmlformats-officedocument.spreadsheetml.worksheet+xml"/>
  <Override PartName="/xl/worksheets/sheet446.xml" ContentType="application/vnd.openxmlformats-officedocument.spreadsheetml.worksheet+xml"/>
  <Override PartName="/xl/worksheets/sheet447.xml" ContentType="application/vnd.openxmlformats-officedocument.spreadsheetml.worksheet+xml"/>
  <Override PartName="/xl/worksheets/sheet448.xml" ContentType="application/vnd.openxmlformats-officedocument.spreadsheetml.worksheet+xml"/>
  <Override PartName="/xl/worksheets/sheet449.xml" ContentType="application/vnd.openxmlformats-officedocument.spreadsheetml.worksheet+xml"/>
  <Override PartName="/xl/worksheets/sheet450.xml" ContentType="application/vnd.openxmlformats-officedocument.spreadsheetml.worksheet+xml"/>
  <Override PartName="/xl/worksheets/sheet451.xml" ContentType="application/vnd.openxmlformats-officedocument.spreadsheetml.worksheet+xml"/>
  <Override PartName="/xl/worksheets/sheet452.xml" ContentType="application/vnd.openxmlformats-officedocument.spreadsheetml.worksheet+xml"/>
  <Override PartName="/xl/worksheets/sheet453.xml" ContentType="application/vnd.openxmlformats-officedocument.spreadsheetml.worksheet+xml"/>
  <Override PartName="/xl/worksheets/sheet454.xml" ContentType="application/vnd.openxmlformats-officedocument.spreadsheetml.worksheet+xml"/>
  <Override PartName="/xl/worksheets/sheet455.xml" ContentType="application/vnd.openxmlformats-officedocument.spreadsheetml.worksheet+xml"/>
  <Override PartName="/xl/worksheets/sheet456.xml" ContentType="application/vnd.openxmlformats-officedocument.spreadsheetml.worksheet+xml"/>
  <Override PartName="/xl/worksheets/sheet457.xml" ContentType="application/vnd.openxmlformats-officedocument.spreadsheetml.worksheet+xml"/>
  <Override PartName="/xl/worksheets/sheet458.xml" ContentType="application/vnd.openxmlformats-officedocument.spreadsheetml.worksheet+xml"/>
  <Override PartName="/xl/worksheets/sheet459.xml" ContentType="application/vnd.openxmlformats-officedocument.spreadsheetml.worksheet+xml"/>
  <Override PartName="/xl/worksheets/sheet460.xml" ContentType="application/vnd.openxmlformats-officedocument.spreadsheetml.worksheet+xml"/>
  <Override PartName="/xl/worksheets/sheet461.xml" ContentType="application/vnd.openxmlformats-officedocument.spreadsheetml.worksheet+xml"/>
  <Override PartName="/xl/worksheets/sheet462.xml" ContentType="application/vnd.openxmlformats-officedocument.spreadsheetml.worksheet+xml"/>
  <Override PartName="/xl/worksheets/sheet463.xml" ContentType="application/vnd.openxmlformats-officedocument.spreadsheetml.worksheet+xml"/>
  <Override PartName="/xl/worksheets/sheet464.xml" ContentType="application/vnd.openxmlformats-officedocument.spreadsheetml.worksheet+xml"/>
  <Override PartName="/xl/worksheets/sheet465.xml" ContentType="application/vnd.openxmlformats-officedocument.spreadsheetml.worksheet+xml"/>
  <Override PartName="/xl/worksheets/sheet466.xml" ContentType="application/vnd.openxmlformats-officedocument.spreadsheetml.worksheet+xml"/>
  <Override PartName="/xl/worksheets/sheet467.xml" ContentType="application/vnd.openxmlformats-officedocument.spreadsheetml.worksheet+xml"/>
  <Override PartName="/xl/worksheets/sheet468.xml" ContentType="application/vnd.openxmlformats-officedocument.spreadsheetml.worksheet+xml"/>
  <Override PartName="/xl/worksheets/sheet469.xml" ContentType="application/vnd.openxmlformats-officedocument.spreadsheetml.worksheet+xml"/>
  <Override PartName="/xl/worksheets/sheet470.xml" ContentType="application/vnd.openxmlformats-officedocument.spreadsheetml.worksheet+xml"/>
  <Override PartName="/xl/worksheets/sheet471.xml" ContentType="application/vnd.openxmlformats-officedocument.spreadsheetml.worksheet+xml"/>
  <Override PartName="/xl/worksheets/sheet472.xml" ContentType="application/vnd.openxmlformats-officedocument.spreadsheetml.worksheet+xml"/>
  <Override PartName="/xl/worksheets/sheet473.xml" ContentType="application/vnd.openxmlformats-officedocument.spreadsheetml.worksheet+xml"/>
  <Override PartName="/xl/worksheets/sheet474.xml" ContentType="application/vnd.openxmlformats-officedocument.spreadsheetml.worksheet+xml"/>
  <Override PartName="/xl/worksheets/sheet475.xml" ContentType="application/vnd.openxmlformats-officedocument.spreadsheetml.worksheet+xml"/>
  <Override PartName="/xl/worksheets/sheet476.xml" ContentType="application/vnd.openxmlformats-officedocument.spreadsheetml.worksheet+xml"/>
  <Override PartName="/xl/worksheets/sheet477.xml" ContentType="application/vnd.openxmlformats-officedocument.spreadsheetml.worksheet+xml"/>
  <Override PartName="/xl/worksheets/sheet478.xml" ContentType="application/vnd.openxmlformats-officedocument.spreadsheetml.worksheet+xml"/>
  <Override PartName="/xl/worksheets/sheet479.xml" ContentType="application/vnd.openxmlformats-officedocument.spreadsheetml.worksheet+xml"/>
  <Override PartName="/xl/worksheets/sheet480.xml" ContentType="application/vnd.openxmlformats-officedocument.spreadsheetml.worksheet+xml"/>
  <Override PartName="/xl/worksheets/sheet481.xml" ContentType="application/vnd.openxmlformats-officedocument.spreadsheetml.worksheet+xml"/>
  <Override PartName="/xl/worksheets/sheet482.xml" ContentType="application/vnd.openxmlformats-officedocument.spreadsheetml.worksheet+xml"/>
  <Override PartName="/xl/worksheets/sheet483.xml" ContentType="application/vnd.openxmlformats-officedocument.spreadsheetml.worksheet+xml"/>
  <Override PartName="/xl/worksheets/sheet484.xml" ContentType="application/vnd.openxmlformats-officedocument.spreadsheetml.worksheet+xml"/>
  <Override PartName="/xl/worksheets/sheet485.xml" ContentType="application/vnd.openxmlformats-officedocument.spreadsheetml.worksheet+xml"/>
  <Override PartName="/xl/worksheets/sheet486.xml" ContentType="application/vnd.openxmlformats-officedocument.spreadsheetml.worksheet+xml"/>
  <Override PartName="/xl/worksheets/sheet487.xml" ContentType="application/vnd.openxmlformats-officedocument.spreadsheetml.worksheet+xml"/>
  <Override PartName="/xl/worksheets/sheet488.xml" ContentType="application/vnd.openxmlformats-officedocument.spreadsheetml.worksheet+xml"/>
  <Override PartName="/xl/worksheets/sheet489.xml" ContentType="application/vnd.openxmlformats-officedocument.spreadsheetml.worksheet+xml"/>
  <Override PartName="/xl/worksheets/sheet490.xml" ContentType="application/vnd.openxmlformats-officedocument.spreadsheetml.worksheet+xml"/>
  <Override PartName="/xl/worksheets/sheet491.xml" ContentType="application/vnd.openxmlformats-officedocument.spreadsheetml.worksheet+xml"/>
  <Override PartName="/xl/worksheets/sheet492.xml" ContentType="application/vnd.openxmlformats-officedocument.spreadsheetml.worksheet+xml"/>
  <Override PartName="/xl/worksheets/sheet493.xml" ContentType="application/vnd.openxmlformats-officedocument.spreadsheetml.worksheet+xml"/>
  <Override PartName="/xl/worksheets/sheet494.xml" ContentType="application/vnd.openxmlformats-officedocument.spreadsheetml.worksheet+xml"/>
  <Override PartName="/xl/worksheets/sheet495.xml" ContentType="application/vnd.openxmlformats-officedocument.spreadsheetml.worksheet+xml"/>
  <Override PartName="/xl/worksheets/sheet496.xml" ContentType="application/vnd.openxmlformats-officedocument.spreadsheetml.worksheet+xml"/>
  <Override PartName="/xl/worksheets/sheet497.xml" ContentType="application/vnd.openxmlformats-officedocument.spreadsheetml.worksheet+xml"/>
  <Override PartName="/xl/worksheets/sheet498.xml" ContentType="application/vnd.openxmlformats-officedocument.spreadsheetml.worksheet+xml"/>
  <Override PartName="/xl/worksheets/sheet499.xml" ContentType="application/vnd.openxmlformats-officedocument.spreadsheetml.worksheet+xml"/>
  <Override PartName="/xl/worksheets/sheet500.xml" ContentType="application/vnd.openxmlformats-officedocument.spreadsheetml.worksheet+xml"/>
  <Override PartName="/xl/worksheets/sheet501.xml" ContentType="application/vnd.openxmlformats-officedocument.spreadsheetml.worksheet+xml"/>
  <Override PartName="/xl/worksheets/sheet502.xml" ContentType="application/vnd.openxmlformats-officedocument.spreadsheetml.worksheet+xml"/>
  <Override PartName="/xl/worksheets/sheet503.xml" ContentType="application/vnd.openxmlformats-officedocument.spreadsheetml.worksheet+xml"/>
  <Override PartName="/xl/worksheets/sheet504.xml" ContentType="application/vnd.openxmlformats-officedocument.spreadsheetml.worksheet+xml"/>
  <Override PartName="/xl/worksheets/sheet505.xml" ContentType="application/vnd.openxmlformats-officedocument.spreadsheetml.worksheet+xml"/>
  <Override PartName="/xl/worksheets/sheet506.xml" ContentType="application/vnd.openxmlformats-officedocument.spreadsheetml.worksheet+xml"/>
  <Override PartName="/xl/worksheets/sheet507.xml" ContentType="application/vnd.openxmlformats-officedocument.spreadsheetml.worksheet+xml"/>
  <Override PartName="/xl/worksheets/sheet508.xml" ContentType="application/vnd.openxmlformats-officedocument.spreadsheetml.worksheet+xml"/>
  <Override PartName="/xl/worksheets/sheet509.xml" ContentType="application/vnd.openxmlformats-officedocument.spreadsheetml.worksheet+xml"/>
  <Override PartName="/xl/worksheets/sheet510.xml" ContentType="application/vnd.openxmlformats-officedocument.spreadsheetml.worksheet+xml"/>
  <Override PartName="/xl/worksheets/sheet511.xml" ContentType="application/vnd.openxmlformats-officedocument.spreadsheetml.worksheet+xml"/>
  <Override PartName="/xl/worksheets/sheet512.xml" ContentType="application/vnd.openxmlformats-officedocument.spreadsheetml.worksheet+xml"/>
  <Override PartName="/xl/worksheets/sheet513.xml" ContentType="application/vnd.openxmlformats-officedocument.spreadsheetml.worksheet+xml"/>
  <Override PartName="/xl/worksheets/sheet514.xml" ContentType="application/vnd.openxmlformats-officedocument.spreadsheetml.worksheet+xml"/>
  <Override PartName="/xl/worksheets/sheet515.xml" ContentType="application/vnd.openxmlformats-officedocument.spreadsheetml.worksheet+xml"/>
  <Override PartName="/xl/worksheets/sheet516.xml" ContentType="application/vnd.openxmlformats-officedocument.spreadsheetml.worksheet+xml"/>
  <Override PartName="/xl/worksheets/sheet517.xml" ContentType="application/vnd.openxmlformats-officedocument.spreadsheetml.worksheet+xml"/>
  <Override PartName="/xl/worksheets/sheet518.xml" ContentType="application/vnd.openxmlformats-officedocument.spreadsheetml.worksheet+xml"/>
  <Override PartName="/xl/worksheets/sheet519.xml" ContentType="application/vnd.openxmlformats-officedocument.spreadsheetml.worksheet+xml"/>
  <Override PartName="/xl/worksheets/sheet520.xml" ContentType="application/vnd.openxmlformats-officedocument.spreadsheetml.worksheet+xml"/>
  <Override PartName="/xl/worksheets/sheet521.xml" ContentType="application/vnd.openxmlformats-officedocument.spreadsheetml.worksheet+xml"/>
  <Override PartName="/xl/worksheets/sheet522.xml" ContentType="application/vnd.openxmlformats-officedocument.spreadsheetml.worksheet+xml"/>
  <Override PartName="/xl/worksheets/sheet523.xml" ContentType="application/vnd.openxmlformats-officedocument.spreadsheetml.worksheet+xml"/>
  <Override PartName="/xl/worksheets/sheet524.xml" ContentType="application/vnd.openxmlformats-officedocument.spreadsheetml.worksheet+xml"/>
  <Override PartName="/xl/worksheets/sheet525.xml" ContentType="application/vnd.openxmlformats-officedocument.spreadsheetml.worksheet+xml"/>
  <Override PartName="/xl/worksheets/sheet526.xml" ContentType="application/vnd.openxmlformats-officedocument.spreadsheetml.worksheet+xml"/>
  <Override PartName="/xl/worksheets/sheet527.xml" ContentType="application/vnd.openxmlformats-officedocument.spreadsheetml.worksheet+xml"/>
  <Override PartName="/xl/worksheets/sheet528.xml" ContentType="application/vnd.openxmlformats-officedocument.spreadsheetml.worksheet+xml"/>
  <Override PartName="/xl/worksheets/sheet529.xml" ContentType="application/vnd.openxmlformats-officedocument.spreadsheetml.worksheet+xml"/>
  <Override PartName="/xl/worksheets/sheet530.xml" ContentType="application/vnd.openxmlformats-officedocument.spreadsheetml.worksheet+xml"/>
  <Override PartName="/xl/worksheets/sheet531.xml" ContentType="application/vnd.openxmlformats-officedocument.spreadsheetml.worksheet+xml"/>
  <Override PartName="/xl/worksheets/sheet532.xml" ContentType="application/vnd.openxmlformats-officedocument.spreadsheetml.worksheet+xml"/>
  <Override PartName="/xl/worksheets/sheet533.xml" ContentType="application/vnd.openxmlformats-officedocument.spreadsheetml.worksheet+xml"/>
  <Override PartName="/xl/worksheets/sheet534.xml" ContentType="application/vnd.openxmlformats-officedocument.spreadsheetml.worksheet+xml"/>
  <Override PartName="/xl/worksheets/sheet535.xml" ContentType="application/vnd.openxmlformats-officedocument.spreadsheetml.worksheet+xml"/>
  <Override PartName="/xl/worksheets/sheet536.xml" ContentType="application/vnd.openxmlformats-officedocument.spreadsheetml.worksheet+xml"/>
  <Override PartName="/xl/worksheets/sheet537.xml" ContentType="application/vnd.openxmlformats-officedocument.spreadsheetml.worksheet+xml"/>
  <Override PartName="/xl/worksheets/sheet538.xml" ContentType="application/vnd.openxmlformats-officedocument.spreadsheetml.worksheet+xml"/>
  <Override PartName="/xl/worksheets/sheet539.xml" ContentType="application/vnd.openxmlformats-officedocument.spreadsheetml.worksheet+xml"/>
  <Override PartName="/xl/worksheets/sheet540.xml" ContentType="application/vnd.openxmlformats-officedocument.spreadsheetml.worksheet+xml"/>
  <Override PartName="/xl/worksheets/sheet541.xml" ContentType="application/vnd.openxmlformats-officedocument.spreadsheetml.worksheet+xml"/>
  <Override PartName="/xl/worksheets/sheet542.xml" ContentType="application/vnd.openxmlformats-officedocument.spreadsheetml.worksheet+xml"/>
  <Override PartName="/xl/worksheets/sheet543.xml" ContentType="application/vnd.openxmlformats-officedocument.spreadsheetml.worksheet+xml"/>
  <Override PartName="/xl/worksheets/sheet544.xml" ContentType="application/vnd.openxmlformats-officedocument.spreadsheetml.worksheet+xml"/>
  <Override PartName="/xl/worksheets/sheet545.xml" ContentType="application/vnd.openxmlformats-officedocument.spreadsheetml.worksheet+xml"/>
  <Override PartName="/xl/worksheets/sheet546.xml" ContentType="application/vnd.openxmlformats-officedocument.spreadsheetml.worksheet+xml"/>
  <Override PartName="/xl/worksheets/sheet547.xml" ContentType="application/vnd.openxmlformats-officedocument.spreadsheetml.worksheet+xml"/>
  <Override PartName="/xl/worksheets/sheet548.xml" ContentType="application/vnd.openxmlformats-officedocument.spreadsheetml.worksheet+xml"/>
  <Override PartName="/xl/worksheets/sheet549.xml" ContentType="application/vnd.openxmlformats-officedocument.spreadsheetml.worksheet+xml"/>
  <Override PartName="/xl/worksheets/sheet550.xml" ContentType="application/vnd.openxmlformats-officedocument.spreadsheetml.worksheet+xml"/>
  <Override PartName="/xl/worksheets/sheet551.xml" ContentType="application/vnd.openxmlformats-officedocument.spreadsheetml.worksheet+xml"/>
  <Override PartName="/xl/worksheets/sheet552.xml" ContentType="application/vnd.openxmlformats-officedocument.spreadsheetml.worksheet+xml"/>
  <Override PartName="/xl/worksheets/sheet553.xml" ContentType="application/vnd.openxmlformats-officedocument.spreadsheetml.worksheet+xml"/>
  <Override PartName="/xl/worksheets/sheet554.xml" ContentType="application/vnd.openxmlformats-officedocument.spreadsheetml.worksheet+xml"/>
  <Override PartName="/xl/worksheets/sheet555.xml" ContentType="application/vnd.openxmlformats-officedocument.spreadsheetml.worksheet+xml"/>
  <Override PartName="/xl/worksheets/sheet556.xml" ContentType="application/vnd.openxmlformats-officedocument.spreadsheetml.worksheet+xml"/>
  <Override PartName="/xl/worksheets/sheet557.xml" ContentType="application/vnd.openxmlformats-officedocument.spreadsheetml.worksheet+xml"/>
  <Override PartName="/xl/worksheets/sheet558.xml" ContentType="application/vnd.openxmlformats-officedocument.spreadsheetml.worksheet+xml"/>
  <Override PartName="/xl/worksheets/sheet559.xml" ContentType="application/vnd.openxmlformats-officedocument.spreadsheetml.worksheet+xml"/>
  <Override PartName="/xl/worksheets/sheet560.xml" ContentType="application/vnd.openxmlformats-officedocument.spreadsheetml.worksheet+xml"/>
  <Override PartName="/xl/worksheets/sheet561.xml" ContentType="application/vnd.openxmlformats-officedocument.spreadsheetml.worksheet+xml"/>
  <Override PartName="/xl/worksheets/sheet562.xml" ContentType="application/vnd.openxmlformats-officedocument.spreadsheetml.worksheet+xml"/>
  <Override PartName="/xl/worksheets/sheet563.xml" ContentType="application/vnd.openxmlformats-officedocument.spreadsheetml.worksheet+xml"/>
  <Override PartName="/xl/worksheets/sheet564.xml" ContentType="application/vnd.openxmlformats-officedocument.spreadsheetml.worksheet+xml"/>
  <Override PartName="/xl/worksheets/sheet565.xml" ContentType="application/vnd.openxmlformats-officedocument.spreadsheetml.worksheet+xml"/>
  <Override PartName="/xl/worksheets/sheet566.xml" ContentType="application/vnd.openxmlformats-officedocument.spreadsheetml.worksheet+xml"/>
  <Override PartName="/xl/worksheets/sheet567.xml" ContentType="application/vnd.openxmlformats-officedocument.spreadsheetml.worksheet+xml"/>
  <Override PartName="/xl/worksheets/sheet568.xml" ContentType="application/vnd.openxmlformats-officedocument.spreadsheetml.worksheet+xml"/>
  <Override PartName="/xl/worksheets/sheet569.xml" ContentType="application/vnd.openxmlformats-officedocument.spreadsheetml.worksheet+xml"/>
  <Override PartName="/xl/worksheets/sheet570.xml" ContentType="application/vnd.openxmlformats-officedocument.spreadsheetml.worksheet+xml"/>
  <Override PartName="/xl/worksheets/sheet571.xml" ContentType="application/vnd.openxmlformats-officedocument.spreadsheetml.worksheet+xml"/>
  <Override PartName="/xl/worksheets/sheet572.xml" ContentType="application/vnd.openxmlformats-officedocument.spreadsheetml.worksheet+xml"/>
  <Override PartName="/xl/worksheets/sheet573.xml" ContentType="application/vnd.openxmlformats-officedocument.spreadsheetml.worksheet+xml"/>
  <Override PartName="/xl/worksheets/sheet574.xml" ContentType="application/vnd.openxmlformats-officedocument.spreadsheetml.worksheet+xml"/>
  <Override PartName="/xl/worksheets/sheet575.xml" ContentType="application/vnd.openxmlformats-officedocument.spreadsheetml.worksheet+xml"/>
  <Override PartName="/xl/worksheets/sheet576.xml" ContentType="application/vnd.openxmlformats-officedocument.spreadsheetml.worksheet+xml"/>
  <Override PartName="/xl/worksheets/sheet577.xml" ContentType="application/vnd.openxmlformats-officedocument.spreadsheetml.worksheet+xml"/>
  <Override PartName="/xl/worksheets/sheet578.xml" ContentType="application/vnd.openxmlformats-officedocument.spreadsheetml.worksheet+xml"/>
  <Override PartName="/xl/worksheets/sheet579.xml" ContentType="application/vnd.openxmlformats-officedocument.spreadsheetml.worksheet+xml"/>
  <Override PartName="/xl/worksheets/sheet580.xml" ContentType="application/vnd.openxmlformats-officedocument.spreadsheetml.worksheet+xml"/>
  <Override PartName="/xl/worksheets/sheet581.xml" ContentType="application/vnd.openxmlformats-officedocument.spreadsheetml.worksheet+xml"/>
  <Override PartName="/xl/worksheets/sheet582.xml" ContentType="application/vnd.openxmlformats-officedocument.spreadsheetml.worksheet+xml"/>
  <Override PartName="/xl/worksheets/sheet583.xml" ContentType="application/vnd.openxmlformats-officedocument.spreadsheetml.worksheet+xml"/>
  <Override PartName="/xl/worksheets/sheet584.xml" ContentType="application/vnd.openxmlformats-officedocument.spreadsheetml.worksheet+xml"/>
  <Override PartName="/xl/worksheets/sheet585.xml" ContentType="application/vnd.openxmlformats-officedocument.spreadsheetml.worksheet+xml"/>
  <Override PartName="/xl/worksheets/sheet586.xml" ContentType="application/vnd.openxmlformats-officedocument.spreadsheetml.worksheet+xml"/>
  <Override PartName="/xl/worksheets/sheet587.xml" ContentType="application/vnd.openxmlformats-officedocument.spreadsheetml.worksheet+xml"/>
  <Override PartName="/xl/worksheets/sheet588.xml" ContentType="application/vnd.openxmlformats-officedocument.spreadsheetml.worksheet+xml"/>
  <Override PartName="/xl/worksheets/sheet589.xml" ContentType="application/vnd.openxmlformats-officedocument.spreadsheetml.worksheet+xml"/>
  <Override PartName="/xl/worksheets/sheet590.xml" ContentType="application/vnd.openxmlformats-officedocument.spreadsheetml.worksheet+xml"/>
  <Override PartName="/xl/worksheets/sheet591.xml" ContentType="application/vnd.openxmlformats-officedocument.spreadsheetml.worksheet+xml"/>
  <Override PartName="/xl/worksheets/sheet592.xml" ContentType="application/vnd.openxmlformats-officedocument.spreadsheetml.worksheet+xml"/>
  <Override PartName="/xl/worksheets/sheet593.xml" ContentType="application/vnd.openxmlformats-officedocument.spreadsheetml.worksheet+xml"/>
  <Override PartName="/xl/worksheets/sheet594.xml" ContentType="application/vnd.openxmlformats-officedocument.spreadsheetml.worksheet+xml"/>
  <Override PartName="/xl/worksheets/sheet595.xml" ContentType="application/vnd.openxmlformats-officedocument.spreadsheetml.worksheet+xml"/>
  <Override PartName="/xl/worksheets/sheet596.xml" ContentType="application/vnd.openxmlformats-officedocument.spreadsheetml.worksheet+xml"/>
  <Override PartName="/xl/worksheets/sheet597.xml" ContentType="application/vnd.openxmlformats-officedocument.spreadsheetml.worksheet+xml"/>
  <Override PartName="/xl/worksheets/sheet598.xml" ContentType="application/vnd.openxmlformats-officedocument.spreadsheetml.worksheet+xml"/>
  <Override PartName="/xl/worksheets/sheet599.xml" ContentType="application/vnd.openxmlformats-officedocument.spreadsheetml.worksheet+xml"/>
  <Override PartName="/xl/worksheets/sheet600.xml" ContentType="application/vnd.openxmlformats-officedocument.spreadsheetml.worksheet+xml"/>
  <Override PartName="/xl/worksheets/sheet601.xml" ContentType="application/vnd.openxmlformats-officedocument.spreadsheetml.worksheet+xml"/>
  <Override PartName="/xl/worksheets/sheet602.xml" ContentType="application/vnd.openxmlformats-officedocument.spreadsheetml.worksheet+xml"/>
  <Override PartName="/xl/worksheets/sheet603.xml" ContentType="application/vnd.openxmlformats-officedocument.spreadsheetml.worksheet+xml"/>
  <Override PartName="/xl/worksheets/sheet604.xml" ContentType="application/vnd.openxmlformats-officedocument.spreadsheetml.worksheet+xml"/>
  <Override PartName="/xl/worksheets/sheet605.xml" ContentType="application/vnd.openxmlformats-officedocument.spreadsheetml.worksheet+xml"/>
  <Override PartName="/xl/worksheets/sheet606.xml" ContentType="application/vnd.openxmlformats-officedocument.spreadsheetml.worksheet+xml"/>
  <Override PartName="/xl/worksheets/sheet607.xml" ContentType="application/vnd.openxmlformats-officedocument.spreadsheetml.worksheet+xml"/>
  <Override PartName="/xl/worksheets/sheet608.xml" ContentType="application/vnd.openxmlformats-officedocument.spreadsheetml.worksheet+xml"/>
  <Override PartName="/xl/worksheets/sheet609.xml" ContentType="application/vnd.openxmlformats-officedocument.spreadsheetml.worksheet+xml"/>
  <Override PartName="/xl/worksheets/sheet610.xml" ContentType="application/vnd.openxmlformats-officedocument.spreadsheetml.worksheet+xml"/>
  <Override PartName="/xl/worksheets/sheet611.xml" ContentType="application/vnd.openxmlformats-officedocument.spreadsheetml.worksheet+xml"/>
  <Override PartName="/xl/worksheets/sheet612.xml" ContentType="application/vnd.openxmlformats-officedocument.spreadsheetml.worksheet+xml"/>
  <Override PartName="/xl/worksheets/sheet613.xml" ContentType="application/vnd.openxmlformats-officedocument.spreadsheetml.worksheet+xml"/>
  <Override PartName="/xl/worksheets/sheet614.xml" ContentType="application/vnd.openxmlformats-officedocument.spreadsheetml.worksheet+xml"/>
  <Override PartName="/xl/worksheets/sheet615.xml" ContentType="application/vnd.openxmlformats-officedocument.spreadsheetml.worksheet+xml"/>
  <Override PartName="/xl/worksheets/sheet616.xml" ContentType="application/vnd.openxmlformats-officedocument.spreadsheetml.worksheet+xml"/>
  <Override PartName="/xl/worksheets/sheet617.xml" ContentType="application/vnd.openxmlformats-officedocument.spreadsheetml.worksheet+xml"/>
  <Override PartName="/xl/worksheets/sheet618.xml" ContentType="application/vnd.openxmlformats-officedocument.spreadsheetml.worksheet+xml"/>
  <Override PartName="/xl/worksheets/sheet619.xml" ContentType="application/vnd.openxmlformats-officedocument.spreadsheetml.worksheet+xml"/>
  <Override PartName="/xl/worksheets/sheet620.xml" ContentType="application/vnd.openxmlformats-officedocument.spreadsheetml.worksheet+xml"/>
  <Override PartName="/xl/worksheets/sheet621.xml" ContentType="application/vnd.openxmlformats-officedocument.spreadsheetml.worksheet+xml"/>
  <Override PartName="/xl/worksheets/sheet622.xml" ContentType="application/vnd.openxmlformats-officedocument.spreadsheetml.worksheet+xml"/>
  <Override PartName="/xl/worksheets/sheet623.xml" ContentType="application/vnd.openxmlformats-officedocument.spreadsheetml.worksheet+xml"/>
  <Override PartName="/xl/worksheets/sheet624.xml" ContentType="application/vnd.openxmlformats-officedocument.spreadsheetml.worksheet+xml"/>
  <Override PartName="/xl/worksheets/sheet625.xml" ContentType="application/vnd.openxmlformats-officedocument.spreadsheetml.worksheet+xml"/>
  <Override PartName="/xl/worksheets/sheet626.xml" ContentType="application/vnd.openxmlformats-officedocument.spreadsheetml.worksheet+xml"/>
  <Override PartName="/xl/worksheets/sheet627.xml" ContentType="application/vnd.openxmlformats-officedocument.spreadsheetml.worksheet+xml"/>
  <Override PartName="/xl/worksheets/sheet628.xml" ContentType="application/vnd.openxmlformats-officedocument.spreadsheetml.worksheet+xml"/>
  <Override PartName="/xl/worksheets/sheet629.xml" ContentType="application/vnd.openxmlformats-officedocument.spreadsheetml.worksheet+xml"/>
  <Override PartName="/xl/worksheets/sheet630.xml" ContentType="application/vnd.openxmlformats-officedocument.spreadsheetml.worksheet+xml"/>
  <Override PartName="/xl/worksheets/sheet631.xml" ContentType="application/vnd.openxmlformats-officedocument.spreadsheetml.worksheet+xml"/>
  <Override PartName="/xl/worksheets/sheet632.xml" ContentType="application/vnd.openxmlformats-officedocument.spreadsheetml.worksheet+xml"/>
  <Override PartName="/xl/worksheets/sheet633.xml" ContentType="application/vnd.openxmlformats-officedocument.spreadsheetml.worksheet+xml"/>
  <Override PartName="/xl/worksheets/sheet634.xml" ContentType="application/vnd.openxmlformats-officedocument.spreadsheetml.worksheet+xml"/>
  <Override PartName="/xl/worksheets/sheet635.xml" ContentType="application/vnd.openxmlformats-officedocument.spreadsheetml.worksheet+xml"/>
  <Override PartName="/xl/worksheets/sheet636.xml" ContentType="application/vnd.openxmlformats-officedocument.spreadsheetml.worksheet+xml"/>
  <Override PartName="/xl/worksheets/sheet637.xml" ContentType="application/vnd.openxmlformats-officedocument.spreadsheetml.worksheet+xml"/>
  <Override PartName="/xl/worksheets/sheet638.xml" ContentType="application/vnd.openxmlformats-officedocument.spreadsheetml.worksheet+xml"/>
  <Override PartName="/xl/worksheets/sheet639.xml" ContentType="application/vnd.openxmlformats-officedocument.spreadsheetml.worksheet+xml"/>
  <Override PartName="/xl/worksheets/sheet640.xml" ContentType="application/vnd.openxmlformats-officedocument.spreadsheetml.worksheet+xml"/>
  <Override PartName="/xl/worksheets/sheet641.xml" ContentType="application/vnd.openxmlformats-officedocument.spreadsheetml.worksheet+xml"/>
  <Override PartName="/xl/worksheets/sheet642.xml" ContentType="application/vnd.openxmlformats-officedocument.spreadsheetml.worksheet+xml"/>
  <Override PartName="/xl/worksheets/sheet643.xml" ContentType="application/vnd.openxmlformats-officedocument.spreadsheetml.worksheet+xml"/>
  <Override PartName="/xl/worksheets/sheet644.xml" ContentType="application/vnd.openxmlformats-officedocument.spreadsheetml.worksheet+xml"/>
  <Override PartName="/xl/worksheets/sheet645.xml" ContentType="application/vnd.openxmlformats-officedocument.spreadsheetml.worksheet+xml"/>
  <Override PartName="/xl/worksheets/sheet646.xml" ContentType="application/vnd.openxmlformats-officedocument.spreadsheetml.worksheet+xml"/>
  <Override PartName="/xl/worksheets/sheet647.xml" ContentType="application/vnd.openxmlformats-officedocument.spreadsheetml.worksheet+xml"/>
  <Override PartName="/xl/worksheets/sheet648.xml" ContentType="application/vnd.openxmlformats-officedocument.spreadsheetml.worksheet+xml"/>
  <Override PartName="/xl/worksheets/sheet649.xml" ContentType="application/vnd.openxmlformats-officedocument.spreadsheetml.worksheet+xml"/>
  <Override PartName="/xl/worksheets/sheet650.xml" ContentType="application/vnd.openxmlformats-officedocument.spreadsheetml.worksheet+xml"/>
  <Override PartName="/xl/worksheets/sheet651.xml" ContentType="application/vnd.openxmlformats-officedocument.spreadsheetml.worksheet+xml"/>
  <Override PartName="/xl/worksheets/sheet652.xml" ContentType="application/vnd.openxmlformats-officedocument.spreadsheetml.worksheet+xml"/>
  <Override PartName="/xl/worksheets/sheet653.xml" ContentType="application/vnd.openxmlformats-officedocument.spreadsheetml.worksheet+xml"/>
  <Override PartName="/xl/worksheets/sheet654.xml" ContentType="application/vnd.openxmlformats-officedocument.spreadsheetml.worksheet+xml"/>
  <Override PartName="/xl/worksheets/sheet655.xml" ContentType="application/vnd.openxmlformats-officedocument.spreadsheetml.worksheet+xml"/>
  <Override PartName="/xl/worksheets/sheet656.xml" ContentType="application/vnd.openxmlformats-officedocument.spreadsheetml.worksheet+xml"/>
  <Override PartName="/xl/worksheets/sheet657.xml" ContentType="application/vnd.openxmlformats-officedocument.spreadsheetml.worksheet+xml"/>
  <Override PartName="/xl/worksheets/sheet658.xml" ContentType="application/vnd.openxmlformats-officedocument.spreadsheetml.worksheet+xml"/>
  <Override PartName="/xl/worksheets/sheet659.xml" ContentType="application/vnd.openxmlformats-officedocument.spreadsheetml.worksheet+xml"/>
  <Override PartName="/xl/worksheets/sheet660.xml" ContentType="application/vnd.openxmlformats-officedocument.spreadsheetml.worksheet+xml"/>
  <Override PartName="/xl/worksheets/sheet661.xml" ContentType="application/vnd.openxmlformats-officedocument.spreadsheetml.worksheet+xml"/>
  <Override PartName="/xl/worksheets/sheet662.xml" ContentType="application/vnd.openxmlformats-officedocument.spreadsheetml.worksheet+xml"/>
  <Override PartName="/xl/worksheets/sheet663.xml" ContentType="application/vnd.openxmlformats-officedocument.spreadsheetml.worksheet+xml"/>
  <Override PartName="/xl/worksheets/sheet664.xml" ContentType="application/vnd.openxmlformats-officedocument.spreadsheetml.worksheet+xml"/>
  <Override PartName="/xl/worksheets/sheet665.xml" ContentType="application/vnd.openxmlformats-officedocument.spreadsheetml.worksheet+xml"/>
  <Override PartName="/xl/worksheets/sheet666.xml" ContentType="application/vnd.openxmlformats-officedocument.spreadsheetml.worksheet+xml"/>
  <Override PartName="/xl/worksheets/sheet667.xml" ContentType="application/vnd.openxmlformats-officedocument.spreadsheetml.worksheet+xml"/>
  <Override PartName="/xl/worksheets/sheet668.xml" ContentType="application/vnd.openxmlformats-officedocument.spreadsheetml.worksheet+xml"/>
  <Override PartName="/xl/worksheets/sheet669.xml" ContentType="application/vnd.openxmlformats-officedocument.spreadsheetml.worksheet+xml"/>
  <Override PartName="/xl/worksheets/sheet670.xml" ContentType="application/vnd.openxmlformats-officedocument.spreadsheetml.worksheet+xml"/>
  <Override PartName="/xl/worksheets/sheet671.xml" ContentType="application/vnd.openxmlformats-officedocument.spreadsheetml.worksheet+xml"/>
  <Override PartName="/xl/worksheets/sheet672.xml" ContentType="application/vnd.openxmlformats-officedocument.spreadsheetml.worksheet+xml"/>
  <Override PartName="/xl/worksheets/sheet673.xml" ContentType="application/vnd.openxmlformats-officedocument.spreadsheetml.worksheet+xml"/>
  <Override PartName="/xl/worksheets/sheet674.xml" ContentType="application/vnd.openxmlformats-officedocument.spreadsheetml.worksheet+xml"/>
  <Override PartName="/xl/worksheets/sheet675.xml" ContentType="application/vnd.openxmlformats-officedocument.spreadsheetml.worksheet+xml"/>
  <Override PartName="/xl/worksheets/sheet676.xml" ContentType="application/vnd.openxmlformats-officedocument.spreadsheetml.worksheet+xml"/>
  <Override PartName="/xl/worksheets/sheet677.xml" ContentType="application/vnd.openxmlformats-officedocument.spreadsheetml.worksheet+xml"/>
  <Override PartName="/xl/worksheets/sheet678.xml" ContentType="application/vnd.openxmlformats-officedocument.spreadsheetml.worksheet+xml"/>
  <Override PartName="/xl/worksheets/sheet679.xml" ContentType="application/vnd.openxmlformats-officedocument.spreadsheetml.worksheet+xml"/>
  <Override PartName="/xl/worksheets/sheet680.xml" ContentType="application/vnd.openxmlformats-officedocument.spreadsheetml.worksheet+xml"/>
  <Override PartName="/xl/worksheets/sheet681.xml" ContentType="application/vnd.openxmlformats-officedocument.spreadsheetml.worksheet+xml"/>
  <Override PartName="/xl/worksheets/sheet682.xml" ContentType="application/vnd.openxmlformats-officedocument.spreadsheetml.worksheet+xml"/>
  <Override PartName="/xl/worksheets/sheet683.xml" ContentType="application/vnd.openxmlformats-officedocument.spreadsheetml.worksheet+xml"/>
  <Override PartName="/xl/worksheets/sheet684.xml" ContentType="application/vnd.openxmlformats-officedocument.spreadsheetml.worksheet+xml"/>
  <Override PartName="/xl/worksheets/sheet685.xml" ContentType="application/vnd.openxmlformats-officedocument.spreadsheetml.worksheet+xml"/>
  <Override PartName="/xl/worksheets/sheet686.xml" ContentType="application/vnd.openxmlformats-officedocument.spreadsheetml.worksheet+xml"/>
  <Override PartName="/xl/worksheets/sheet687.xml" ContentType="application/vnd.openxmlformats-officedocument.spreadsheetml.worksheet+xml"/>
  <Override PartName="/xl/worksheets/sheet688.xml" ContentType="application/vnd.openxmlformats-officedocument.spreadsheetml.worksheet+xml"/>
  <Override PartName="/xl/worksheets/sheet689.xml" ContentType="application/vnd.openxmlformats-officedocument.spreadsheetml.worksheet+xml"/>
  <Override PartName="/xl/worksheets/sheet690.xml" ContentType="application/vnd.openxmlformats-officedocument.spreadsheetml.worksheet+xml"/>
  <Override PartName="/xl/worksheets/sheet691.xml" ContentType="application/vnd.openxmlformats-officedocument.spreadsheetml.worksheet+xml"/>
  <Override PartName="/xl/worksheets/sheet692.xml" ContentType="application/vnd.openxmlformats-officedocument.spreadsheetml.worksheet+xml"/>
  <Override PartName="/xl/worksheets/sheet693.xml" ContentType="application/vnd.openxmlformats-officedocument.spreadsheetml.worksheet+xml"/>
  <Override PartName="/xl/worksheets/sheet694.xml" ContentType="application/vnd.openxmlformats-officedocument.spreadsheetml.worksheet+xml"/>
  <Override PartName="/xl/worksheets/sheet695.xml" ContentType="application/vnd.openxmlformats-officedocument.spreadsheetml.worksheet+xml"/>
  <Override PartName="/xl/worksheets/sheet696.xml" ContentType="application/vnd.openxmlformats-officedocument.spreadsheetml.worksheet+xml"/>
  <Override PartName="/xl/worksheets/sheet697.xml" ContentType="application/vnd.openxmlformats-officedocument.spreadsheetml.worksheet+xml"/>
  <Override PartName="/xl/worksheets/sheet698.xml" ContentType="application/vnd.openxmlformats-officedocument.spreadsheetml.worksheet+xml"/>
  <Override PartName="/xl/worksheets/sheet699.xml" ContentType="application/vnd.openxmlformats-officedocument.spreadsheetml.worksheet+xml"/>
  <Override PartName="/xl/worksheets/sheet700.xml" ContentType="application/vnd.openxmlformats-officedocument.spreadsheetml.worksheet+xml"/>
  <Override PartName="/xl/worksheets/sheet701.xml" ContentType="application/vnd.openxmlformats-officedocument.spreadsheetml.worksheet+xml"/>
  <Override PartName="/xl/worksheets/sheet702.xml" ContentType="application/vnd.openxmlformats-officedocument.spreadsheetml.worksheet+xml"/>
  <Override PartName="/xl/worksheets/sheet703.xml" ContentType="application/vnd.openxmlformats-officedocument.spreadsheetml.worksheet+xml"/>
  <Override PartName="/xl/worksheets/sheet704.xml" ContentType="application/vnd.openxmlformats-officedocument.spreadsheetml.worksheet+xml"/>
  <Override PartName="/xl/worksheets/sheet705.xml" ContentType="application/vnd.openxmlformats-officedocument.spreadsheetml.worksheet+xml"/>
  <Override PartName="/xl/worksheets/sheet706.xml" ContentType="application/vnd.openxmlformats-officedocument.spreadsheetml.worksheet+xml"/>
  <Override PartName="/xl/worksheets/sheet707.xml" ContentType="application/vnd.openxmlformats-officedocument.spreadsheetml.worksheet+xml"/>
  <Override PartName="/xl/worksheets/sheet708.xml" ContentType="application/vnd.openxmlformats-officedocument.spreadsheetml.worksheet+xml"/>
  <Override PartName="/xl/worksheets/sheet709.xml" ContentType="application/vnd.openxmlformats-officedocument.spreadsheetml.worksheet+xml"/>
  <Override PartName="/xl/worksheets/sheet710.xml" ContentType="application/vnd.openxmlformats-officedocument.spreadsheetml.worksheet+xml"/>
  <Override PartName="/xl/worksheets/sheet711.xml" ContentType="application/vnd.openxmlformats-officedocument.spreadsheetml.worksheet+xml"/>
  <Override PartName="/xl/worksheets/sheet712.xml" ContentType="application/vnd.openxmlformats-officedocument.spreadsheetml.worksheet+xml"/>
  <Override PartName="/xl/worksheets/sheet713.xml" ContentType="application/vnd.openxmlformats-officedocument.spreadsheetml.worksheet+xml"/>
  <Override PartName="/xl/worksheets/sheet714.xml" ContentType="application/vnd.openxmlformats-officedocument.spreadsheetml.worksheet+xml"/>
  <Override PartName="/xl/worksheets/sheet715.xml" ContentType="application/vnd.openxmlformats-officedocument.spreadsheetml.worksheet+xml"/>
  <Override PartName="/xl/worksheets/sheet716.xml" ContentType="application/vnd.openxmlformats-officedocument.spreadsheetml.worksheet+xml"/>
  <Override PartName="/xl/worksheets/sheet717.xml" ContentType="application/vnd.openxmlformats-officedocument.spreadsheetml.worksheet+xml"/>
  <Override PartName="/xl/worksheets/sheet718.xml" ContentType="application/vnd.openxmlformats-officedocument.spreadsheetml.worksheet+xml"/>
  <Override PartName="/xl/worksheets/sheet719.xml" ContentType="application/vnd.openxmlformats-officedocument.spreadsheetml.worksheet+xml"/>
  <Override PartName="/xl/worksheets/sheet720.xml" ContentType="application/vnd.openxmlformats-officedocument.spreadsheetml.worksheet+xml"/>
  <Override PartName="/xl/worksheets/sheet721.xml" ContentType="application/vnd.openxmlformats-officedocument.spreadsheetml.worksheet+xml"/>
  <Override PartName="/xl/worksheets/sheet722.xml" ContentType="application/vnd.openxmlformats-officedocument.spreadsheetml.worksheet+xml"/>
  <Override PartName="/xl/worksheets/sheet723.xml" ContentType="application/vnd.openxmlformats-officedocument.spreadsheetml.worksheet+xml"/>
  <Override PartName="/xl/worksheets/sheet724.xml" ContentType="application/vnd.openxmlformats-officedocument.spreadsheetml.worksheet+xml"/>
  <Override PartName="/xl/worksheets/sheet725.xml" ContentType="application/vnd.openxmlformats-officedocument.spreadsheetml.worksheet+xml"/>
  <Override PartName="/xl/worksheets/sheet726.xml" ContentType="application/vnd.openxmlformats-officedocument.spreadsheetml.worksheet+xml"/>
  <Override PartName="/xl/worksheets/sheet727.xml" ContentType="application/vnd.openxmlformats-officedocument.spreadsheetml.worksheet+xml"/>
  <Override PartName="/xl/worksheets/sheet728.xml" ContentType="application/vnd.openxmlformats-officedocument.spreadsheetml.worksheet+xml"/>
  <Override PartName="/xl/worksheets/sheet729.xml" ContentType="application/vnd.openxmlformats-officedocument.spreadsheetml.worksheet+xml"/>
  <Override PartName="/xl/worksheets/sheet730.xml" ContentType="application/vnd.openxmlformats-officedocument.spreadsheetml.worksheet+xml"/>
  <Override PartName="/xl/worksheets/sheet731.xml" ContentType="application/vnd.openxmlformats-officedocument.spreadsheetml.worksheet+xml"/>
  <Override PartName="/xl/worksheets/sheet732.xml" ContentType="application/vnd.openxmlformats-officedocument.spreadsheetml.worksheet+xml"/>
  <Override PartName="/xl/worksheets/sheet733.xml" ContentType="application/vnd.openxmlformats-officedocument.spreadsheetml.worksheet+xml"/>
  <Override PartName="/xl/worksheets/sheet734.xml" ContentType="application/vnd.openxmlformats-officedocument.spreadsheetml.worksheet+xml"/>
  <Override PartName="/xl/worksheets/sheet735.xml" ContentType="application/vnd.openxmlformats-officedocument.spreadsheetml.worksheet+xml"/>
  <Override PartName="/xl/worksheets/sheet736.xml" ContentType="application/vnd.openxmlformats-officedocument.spreadsheetml.worksheet+xml"/>
  <Override PartName="/xl/worksheets/sheet737.xml" ContentType="application/vnd.openxmlformats-officedocument.spreadsheetml.worksheet+xml"/>
  <Override PartName="/xl/worksheets/sheet738.xml" ContentType="application/vnd.openxmlformats-officedocument.spreadsheetml.worksheet+xml"/>
  <Override PartName="/xl/worksheets/sheet739.xml" ContentType="application/vnd.openxmlformats-officedocument.spreadsheetml.worksheet+xml"/>
  <Override PartName="/xl/worksheets/sheet740.xml" ContentType="application/vnd.openxmlformats-officedocument.spreadsheetml.worksheet+xml"/>
  <Override PartName="/xl/worksheets/sheet741.xml" ContentType="application/vnd.openxmlformats-officedocument.spreadsheetml.worksheet+xml"/>
  <Override PartName="/xl/worksheets/sheet742.xml" ContentType="application/vnd.openxmlformats-officedocument.spreadsheetml.worksheet+xml"/>
  <Override PartName="/xl/worksheets/sheet743.xml" ContentType="application/vnd.openxmlformats-officedocument.spreadsheetml.worksheet+xml"/>
  <Override PartName="/xl/worksheets/sheet744.xml" ContentType="application/vnd.openxmlformats-officedocument.spreadsheetml.worksheet+xml"/>
  <Override PartName="/xl/worksheets/sheet745.xml" ContentType="application/vnd.openxmlformats-officedocument.spreadsheetml.worksheet+xml"/>
  <Override PartName="/xl/worksheets/sheet746.xml" ContentType="application/vnd.openxmlformats-officedocument.spreadsheetml.worksheet+xml"/>
  <Override PartName="/xl/worksheets/sheet747.xml" ContentType="application/vnd.openxmlformats-officedocument.spreadsheetml.worksheet+xml"/>
  <Override PartName="/xl/worksheets/sheet748.xml" ContentType="application/vnd.openxmlformats-officedocument.spreadsheetml.worksheet+xml"/>
  <Override PartName="/xl/worksheets/sheet749.xml" ContentType="application/vnd.openxmlformats-officedocument.spreadsheetml.worksheet+xml"/>
  <Override PartName="/xl/worksheets/sheet750.xml" ContentType="application/vnd.openxmlformats-officedocument.spreadsheetml.worksheet+xml"/>
  <Override PartName="/xl/worksheets/sheet751.xml" ContentType="application/vnd.openxmlformats-officedocument.spreadsheetml.worksheet+xml"/>
  <Override PartName="/xl/worksheets/sheet752.xml" ContentType="application/vnd.openxmlformats-officedocument.spreadsheetml.worksheet+xml"/>
  <Override PartName="/xl/worksheets/sheet753.xml" ContentType="application/vnd.openxmlformats-officedocument.spreadsheetml.worksheet+xml"/>
  <Override PartName="/xl/worksheets/sheet754.xml" ContentType="application/vnd.openxmlformats-officedocument.spreadsheetml.worksheet+xml"/>
  <Override PartName="/xl/worksheets/sheet755.xml" ContentType="application/vnd.openxmlformats-officedocument.spreadsheetml.worksheet+xml"/>
  <Override PartName="/xl/worksheets/sheet756.xml" ContentType="application/vnd.openxmlformats-officedocument.spreadsheetml.worksheet+xml"/>
  <Override PartName="/xl/worksheets/sheet757.xml" ContentType="application/vnd.openxmlformats-officedocument.spreadsheetml.worksheet+xml"/>
  <Override PartName="/xl/worksheets/sheet758.xml" ContentType="application/vnd.openxmlformats-officedocument.spreadsheetml.worksheet+xml"/>
  <Override PartName="/xl/worksheets/sheet759.xml" ContentType="application/vnd.openxmlformats-officedocument.spreadsheetml.worksheet+xml"/>
  <Override PartName="/xl/worksheets/sheet760.xml" ContentType="application/vnd.openxmlformats-officedocument.spreadsheetml.worksheet+xml"/>
  <Override PartName="/xl/worksheets/sheet761.xml" ContentType="application/vnd.openxmlformats-officedocument.spreadsheetml.worksheet+xml"/>
  <Override PartName="/xl/worksheets/sheet762.xml" ContentType="application/vnd.openxmlformats-officedocument.spreadsheetml.worksheet+xml"/>
  <Override PartName="/xl/worksheets/sheet763.xml" ContentType="application/vnd.openxmlformats-officedocument.spreadsheetml.worksheet+xml"/>
  <Override PartName="/xl/worksheets/sheet764.xml" ContentType="application/vnd.openxmlformats-officedocument.spreadsheetml.worksheet+xml"/>
  <Override PartName="/xl/worksheets/sheet765.xml" ContentType="application/vnd.openxmlformats-officedocument.spreadsheetml.worksheet+xml"/>
  <Override PartName="/xl/worksheets/sheet766.xml" ContentType="application/vnd.openxmlformats-officedocument.spreadsheetml.worksheet+xml"/>
  <Override PartName="/xl/worksheets/sheet767.xml" ContentType="application/vnd.openxmlformats-officedocument.spreadsheetml.worksheet+xml"/>
  <Override PartName="/xl/worksheets/sheet768.xml" ContentType="application/vnd.openxmlformats-officedocument.spreadsheetml.worksheet+xml"/>
  <Override PartName="/xl/worksheets/sheet769.xml" ContentType="application/vnd.openxmlformats-officedocument.spreadsheetml.worksheet+xml"/>
  <Override PartName="/xl/worksheets/sheet770.xml" ContentType="application/vnd.openxmlformats-officedocument.spreadsheetml.worksheet+xml"/>
  <Override PartName="/xl/worksheets/sheet771.xml" ContentType="application/vnd.openxmlformats-officedocument.spreadsheetml.worksheet+xml"/>
  <Override PartName="/xl/worksheets/sheet772.xml" ContentType="application/vnd.openxmlformats-officedocument.spreadsheetml.worksheet+xml"/>
  <Override PartName="/xl/worksheets/sheet773.xml" ContentType="application/vnd.openxmlformats-officedocument.spreadsheetml.worksheet+xml"/>
  <Override PartName="/xl/worksheets/sheet774.xml" ContentType="application/vnd.openxmlformats-officedocument.spreadsheetml.worksheet+xml"/>
  <Override PartName="/xl/worksheets/sheet775.xml" ContentType="application/vnd.openxmlformats-officedocument.spreadsheetml.worksheet+xml"/>
  <Override PartName="/xl/worksheets/sheet776.xml" ContentType="application/vnd.openxmlformats-officedocument.spreadsheetml.worksheet+xml"/>
  <Override PartName="/xl/worksheets/sheet777.xml" ContentType="application/vnd.openxmlformats-officedocument.spreadsheetml.worksheet+xml"/>
  <Override PartName="/xl/worksheets/sheet778.xml" ContentType="application/vnd.openxmlformats-officedocument.spreadsheetml.worksheet+xml"/>
  <Override PartName="/xl/worksheets/sheet779.xml" ContentType="application/vnd.openxmlformats-officedocument.spreadsheetml.worksheet+xml"/>
  <Override PartName="/xl/worksheets/sheet780.xml" ContentType="application/vnd.openxmlformats-officedocument.spreadsheetml.worksheet+xml"/>
  <Override PartName="/xl/worksheets/sheet781.xml" ContentType="application/vnd.openxmlformats-officedocument.spreadsheetml.worksheet+xml"/>
  <Override PartName="/xl/worksheets/sheet782.xml" ContentType="application/vnd.openxmlformats-officedocument.spreadsheetml.worksheet+xml"/>
  <Override PartName="/xl/worksheets/sheet783.xml" ContentType="application/vnd.openxmlformats-officedocument.spreadsheetml.worksheet+xml"/>
  <Override PartName="/xl/worksheets/sheet784.xml" ContentType="application/vnd.openxmlformats-officedocument.spreadsheetml.worksheet+xml"/>
  <Override PartName="/xl/worksheets/sheet785.xml" ContentType="application/vnd.openxmlformats-officedocument.spreadsheetml.worksheet+xml"/>
  <Override PartName="/xl/worksheets/sheet786.xml" ContentType="application/vnd.openxmlformats-officedocument.spreadsheetml.worksheet+xml"/>
  <Override PartName="/xl/worksheets/sheet787.xml" ContentType="application/vnd.openxmlformats-officedocument.spreadsheetml.worksheet+xml"/>
  <Override PartName="/xl/worksheets/sheet788.xml" ContentType="application/vnd.openxmlformats-officedocument.spreadsheetml.worksheet+xml"/>
  <Override PartName="/xl/worksheets/sheet789.xml" ContentType="application/vnd.openxmlformats-officedocument.spreadsheetml.worksheet+xml"/>
  <Override PartName="/xl/worksheets/sheet790.xml" ContentType="application/vnd.openxmlformats-officedocument.spreadsheetml.worksheet+xml"/>
  <Override PartName="/xl/worksheets/sheet791.xml" ContentType="application/vnd.openxmlformats-officedocument.spreadsheetml.worksheet+xml"/>
  <Override PartName="/xl/worksheets/sheet792.xml" ContentType="application/vnd.openxmlformats-officedocument.spreadsheetml.worksheet+xml"/>
  <Override PartName="/xl/worksheets/sheet793.xml" ContentType="application/vnd.openxmlformats-officedocument.spreadsheetml.worksheet+xml"/>
  <Override PartName="/xl/worksheets/sheet794.xml" ContentType="application/vnd.openxmlformats-officedocument.spreadsheetml.worksheet+xml"/>
  <Override PartName="/xl/worksheets/sheet795.xml" ContentType="application/vnd.openxmlformats-officedocument.spreadsheetml.worksheet+xml"/>
  <Override PartName="/xl/worksheets/sheet796.xml" ContentType="application/vnd.openxmlformats-officedocument.spreadsheetml.worksheet+xml"/>
  <Override PartName="/xl/worksheets/sheet797.xml" ContentType="application/vnd.openxmlformats-officedocument.spreadsheetml.worksheet+xml"/>
  <Override PartName="/xl/worksheets/sheet798.xml" ContentType="application/vnd.openxmlformats-officedocument.spreadsheetml.worksheet+xml"/>
  <Override PartName="/xl/worksheets/sheet799.xml" ContentType="application/vnd.openxmlformats-officedocument.spreadsheetml.worksheet+xml"/>
  <Override PartName="/xl/worksheets/sheet800.xml" ContentType="application/vnd.openxmlformats-officedocument.spreadsheetml.worksheet+xml"/>
  <Override PartName="/xl/worksheets/sheet801.xml" ContentType="application/vnd.openxmlformats-officedocument.spreadsheetml.worksheet+xml"/>
  <Override PartName="/xl/worksheets/sheet802.xml" ContentType="application/vnd.openxmlformats-officedocument.spreadsheetml.worksheet+xml"/>
  <Override PartName="/xl/worksheets/sheet803.xml" ContentType="application/vnd.openxmlformats-officedocument.spreadsheetml.worksheet+xml"/>
  <Override PartName="/xl/worksheets/sheet804.xml" ContentType="application/vnd.openxmlformats-officedocument.spreadsheetml.worksheet+xml"/>
  <Override PartName="/xl/worksheets/sheet805.xml" ContentType="application/vnd.openxmlformats-officedocument.spreadsheetml.worksheet+xml"/>
  <Override PartName="/xl/worksheets/sheet806.xml" ContentType="application/vnd.openxmlformats-officedocument.spreadsheetml.worksheet+xml"/>
  <Override PartName="/xl/worksheets/sheet807.xml" ContentType="application/vnd.openxmlformats-officedocument.spreadsheetml.worksheet+xml"/>
  <Override PartName="/xl/worksheets/sheet808.xml" ContentType="application/vnd.openxmlformats-officedocument.spreadsheetml.worksheet+xml"/>
  <Override PartName="/xl/worksheets/sheet809.xml" ContentType="application/vnd.openxmlformats-officedocument.spreadsheetml.worksheet+xml"/>
  <Override PartName="/xl/worksheets/sheet810.xml" ContentType="application/vnd.openxmlformats-officedocument.spreadsheetml.worksheet+xml"/>
  <Override PartName="/xl/worksheets/sheet811.xml" ContentType="application/vnd.openxmlformats-officedocument.spreadsheetml.worksheet+xml"/>
  <Override PartName="/xl/worksheets/sheet812.xml" ContentType="application/vnd.openxmlformats-officedocument.spreadsheetml.worksheet+xml"/>
  <Override PartName="/xl/worksheets/sheet813.xml" ContentType="application/vnd.openxmlformats-officedocument.spreadsheetml.worksheet+xml"/>
  <Override PartName="/xl/worksheets/sheet814.xml" ContentType="application/vnd.openxmlformats-officedocument.spreadsheetml.worksheet+xml"/>
  <Override PartName="/xl/worksheets/sheet815.xml" ContentType="application/vnd.openxmlformats-officedocument.spreadsheetml.worksheet+xml"/>
  <Override PartName="/xl/worksheets/sheet816.xml" ContentType="application/vnd.openxmlformats-officedocument.spreadsheetml.worksheet+xml"/>
  <Override PartName="/xl/worksheets/sheet817.xml" ContentType="application/vnd.openxmlformats-officedocument.spreadsheetml.worksheet+xml"/>
  <Override PartName="/xl/worksheets/sheet818.xml" ContentType="application/vnd.openxmlformats-officedocument.spreadsheetml.worksheet+xml"/>
  <Override PartName="/xl/worksheets/sheet819.xml" ContentType="application/vnd.openxmlformats-officedocument.spreadsheetml.worksheet+xml"/>
  <Override PartName="/xl/worksheets/sheet820.xml" ContentType="application/vnd.openxmlformats-officedocument.spreadsheetml.worksheet+xml"/>
  <Override PartName="/xl/worksheets/sheet821.xml" ContentType="application/vnd.openxmlformats-officedocument.spreadsheetml.worksheet+xml"/>
  <Override PartName="/xl/worksheets/sheet822.xml" ContentType="application/vnd.openxmlformats-officedocument.spreadsheetml.worksheet+xml"/>
  <Override PartName="/xl/worksheets/sheet823.xml" ContentType="application/vnd.openxmlformats-officedocument.spreadsheetml.worksheet+xml"/>
  <Override PartName="/xl/worksheets/sheet824.xml" ContentType="application/vnd.openxmlformats-officedocument.spreadsheetml.worksheet+xml"/>
  <Override PartName="/xl/worksheets/sheet825.xml" ContentType="application/vnd.openxmlformats-officedocument.spreadsheetml.worksheet+xml"/>
  <Override PartName="/xl/worksheets/sheet826.xml" ContentType="application/vnd.openxmlformats-officedocument.spreadsheetml.worksheet+xml"/>
  <Override PartName="/xl/worksheets/sheet827.xml" ContentType="application/vnd.openxmlformats-officedocument.spreadsheetml.worksheet+xml"/>
  <Override PartName="/xl/worksheets/sheet828.xml" ContentType="application/vnd.openxmlformats-officedocument.spreadsheetml.worksheet+xml"/>
  <Override PartName="/xl/worksheets/sheet829.xml" ContentType="application/vnd.openxmlformats-officedocument.spreadsheetml.worksheet+xml"/>
  <Override PartName="/xl/worksheets/sheet830.xml" ContentType="application/vnd.openxmlformats-officedocument.spreadsheetml.worksheet+xml"/>
  <Override PartName="/xl/worksheets/sheet831.xml" ContentType="application/vnd.openxmlformats-officedocument.spreadsheetml.worksheet+xml"/>
  <Override PartName="/xl/worksheets/sheet832.xml" ContentType="application/vnd.openxmlformats-officedocument.spreadsheetml.worksheet+xml"/>
  <Override PartName="/xl/worksheets/sheet833.xml" ContentType="application/vnd.openxmlformats-officedocument.spreadsheetml.worksheet+xml"/>
  <Override PartName="/xl/worksheets/sheet834.xml" ContentType="application/vnd.openxmlformats-officedocument.spreadsheetml.worksheet+xml"/>
  <Override PartName="/xl/worksheets/sheet835.xml" ContentType="application/vnd.openxmlformats-officedocument.spreadsheetml.worksheet+xml"/>
  <Override PartName="/xl/worksheets/sheet836.xml" ContentType="application/vnd.openxmlformats-officedocument.spreadsheetml.worksheet+xml"/>
  <Override PartName="/xl/worksheets/sheet837.xml" ContentType="application/vnd.openxmlformats-officedocument.spreadsheetml.worksheet+xml"/>
  <Override PartName="/xl/worksheets/sheet838.xml" ContentType="application/vnd.openxmlformats-officedocument.spreadsheetml.worksheet+xml"/>
  <Override PartName="/xl/worksheets/sheet839.xml" ContentType="application/vnd.openxmlformats-officedocument.spreadsheetml.worksheet+xml"/>
  <Override PartName="/xl/worksheets/sheet840.xml" ContentType="application/vnd.openxmlformats-officedocument.spreadsheetml.worksheet+xml"/>
  <Override PartName="/xl/worksheets/sheet841.xml" ContentType="application/vnd.openxmlformats-officedocument.spreadsheetml.worksheet+xml"/>
  <Override PartName="/xl/worksheets/sheet842.xml" ContentType="application/vnd.openxmlformats-officedocument.spreadsheetml.worksheet+xml"/>
  <Override PartName="/xl/worksheets/sheet843.xml" ContentType="application/vnd.openxmlformats-officedocument.spreadsheetml.worksheet+xml"/>
  <Override PartName="/xl/worksheets/sheet844.xml" ContentType="application/vnd.openxmlformats-officedocument.spreadsheetml.worksheet+xml"/>
  <Override PartName="/xl/worksheets/sheet845.xml" ContentType="application/vnd.openxmlformats-officedocument.spreadsheetml.worksheet+xml"/>
  <Override PartName="/xl/worksheets/sheet846.xml" ContentType="application/vnd.openxmlformats-officedocument.spreadsheetml.worksheet+xml"/>
  <Override PartName="/xl/worksheets/sheet847.xml" ContentType="application/vnd.openxmlformats-officedocument.spreadsheetml.worksheet+xml"/>
  <Override PartName="/xl/worksheets/sheet848.xml" ContentType="application/vnd.openxmlformats-officedocument.spreadsheetml.worksheet+xml"/>
  <Override PartName="/xl/worksheets/sheet849.xml" ContentType="application/vnd.openxmlformats-officedocument.spreadsheetml.worksheet+xml"/>
  <Override PartName="/xl/worksheets/sheet850.xml" ContentType="application/vnd.openxmlformats-officedocument.spreadsheetml.worksheet+xml"/>
  <Override PartName="/xl/worksheets/sheet851.xml" ContentType="application/vnd.openxmlformats-officedocument.spreadsheetml.worksheet+xml"/>
  <Override PartName="/xl/worksheets/sheet852.xml" ContentType="application/vnd.openxmlformats-officedocument.spreadsheetml.worksheet+xml"/>
  <Override PartName="/xl/worksheets/sheet853.xml" ContentType="application/vnd.openxmlformats-officedocument.spreadsheetml.worksheet+xml"/>
  <Override PartName="/xl/worksheets/sheet854.xml" ContentType="application/vnd.openxmlformats-officedocument.spreadsheetml.worksheet+xml"/>
  <Override PartName="/xl/worksheets/sheet855.xml" ContentType="application/vnd.openxmlformats-officedocument.spreadsheetml.worksheet+xml"/>
  <Override PartName="/xl/worksheets/sheet856.xml" ContentType="application/vnd.openxmlformats-officedocument.spreadsheetml.worksheet+xml"/>
  <Override PartName="/xl/worksheets/sheet857.xml" ContentType="application/vnd.openxmlformats-officedocument.spreadsheetml.worksheet+xml"/>
  <Override PartName="/xl/worksheets/sheet858.xml" ContentType="application/vnd.openxmlformats-officedocument.spreadsheetml.worksheet+xml"/>
  <Override PartName="/xl/worksheets/sheet859.xml" ContentType="application/vnd.openxmlformats-officedocument.spreadsheetml.worksheet+xml"/>
  <Override PartName="/xl/worksheets/sheet860.xml" ContentType="application/vnd.openxmlformats-officedocument.spreadsheetml.worksheet+xml"/>
  <Override PartName="/xl/worksheets/sheet861.xml" ContentType="application/vnd.openxmlformats-officedocument.spreadsheetml.worksheet+xml"/>
  <Override PartName="/xl/worksheets/sheet862.xml" ContentType="application/vnd.openxmlformats-officedocument.spreadsheetml.worksheet+xml"/>
  <Override PartName="/xl/worksheets/sheet863.xml" ContentType="application/vnd.openxmlformats-officedocument.spreadsheetml.worksheet+xml"/>
  <Override PartName="/xl/worksheets/sheet864.xml" ContentType="application/vnd.openxmlformats-officedocument.spreadsheetml.worksheet+xml"/>
  <Override PartName="/xl/worksheets/sheet865.xml" ContentType="application/vnd.openxmlformats-officedocument.spreadsheetml.worksheet+xml"/>
  <Override PartName="/xl/worksheets/sheet866.xml" ContentType="application/vnd.openxmlformats-officedocument.spreadsheetml.worksheet+xml"/>
  <Override PartName="/xl/worksheets/sheet867.xml" ContentType="application/vnd.openxmlformats-officedocument.spreadsheetml.worksheet+xml"/>
  <Override PartName="/xl/worksheets/sheet868.xml" ContentType="application/vnd.openxmlformats-officedocument.spreadsheetml.worksheet+xml"/>
  <Override PartName="/xl/worksheets/sheet869.xml" ContentType="application/vnd.openxmlformats-officedocument.spreadsheetml.worksheet+xml"/>
  <Override PartName="/xl/worksheets/sheet870.xml" ContentType="application/vnd.openxmlformats-officedocument.spreadsheetml.worksheet+xml"/>
  <Override PartName="/xl/worksheets/sheet871.xml" ContentType="application/vnd.openxmlformats-officedocument.spreadsheetml.worksheet+xml"/>
  <Override PartName="/xl/worksheets/sheet872.xml" ContentType="application/vnd.openxmlformats-officedocument.spreadsheetml.worksheet+xml"/>
  <Override PartName="/xl/worksheets/sheet873.xml" ContentType="application/vnd.openxmlformats-officedocument.spreadsheetml.worksheet+xml"/>
  <Override PartName="/xl/worksheets/sheet874.xml" ContentType="application/vnd.openxmlformats-officedocument.spreadsheetml.worksheet+xml"/>
  <Override PartName="/xl/worksheets/sheet875.xml" ContentType="application/vnd.openxmlformats-officedocument.spreadsheetml.worksheet+xml"/>
  <Override PartName="/xl/worksheets/sheet876.xml" ContentType="application/vnd.openxmlformats-officedocument.spreadsheetml.worksheet+xml"/>
  <Override PartName="/xl/worksheets/sheet877.xml" ContentType="application/vnd.openxmlformats-officedocument.spreadsheetml.worksheet+xml"/>
  <Override PartName="/xl/worksheets/sheet878.xml" ContentType="application/vnd.openxmlformats-officedocument.spreadsheetml.worksheet+xml"/>
  <Override PartName="/xl/worksheets/sheet879.xml" ContentType="application/vnd.openxmlformats-officedocument.spreadsheetml.worksheet+xml"/>
  <Override PartName="/xl/worksheets/sheet880.xml" ContentType="application/vnd.openxmlformats-officedocument.spreadsheetml.worksheet+xml"/>
  <Override PartName="/xl/worksheets/sheet881.xml" ContentType="application/vnd.openxmlformats-officedocument.spreadsheetml.worksheet+xml"/>
  <Override PartName="/xl/worksheets/sheet882.xml" ContentType="application/vnd.openxmlformats-officedocument.spreadsheetml.worksheet+xml"/>
  <Override PartName="/xl/worksheets/sheet883.xml" ContentType="application/vnd.openxmlformats-officedocument.spreadsheetml.worksheet+xml"/>
  <Override PartName="/xl/worksheets/sheet884.xml" ContentType="application/vnd.openxmlformats-officedocument.spreadsheetml.worksheet+xml"/>
  <Override PartName="/xl/worksheets/sheet885.xml" ContentType="application/vnd.openxmlformats-officedocument.spreadsheetml.worksheet+xml"/>
  <Override PartName="/xl/worksheets/sheet886.xml" ContentType="application/vnd.openxmlformats-officedocument.spreadsheetml.worksheet+xml"/>
  <Override PartName="/xl/worksheets/sheet887.xml" ContentType="application/vnd.openxmlformats-officedocument.spreadsheetml.worksheet+xml"/>
  <Override PartName="/xl/worksheets/sheet888.xml" ContentType="application/vnd.openxmlformats-officedocument.spreadsheetml.worksheet+xml"/>
  <Override PartName="/xl/worksheets/sheet889.xml" ContentType="application/vnd.openxmlformats-officedocument.spreadsheetml.worksheet+xml"/>
  <Override PartName="/xl/worksheets/sheet89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_Geral" sheetId="1" state="visible" r:id="rId1"/>
    <sheet name="Resumo_PDFs" sheetId="2" state="visible" r:id="rId2"/>
    <sheet name="01_Execução Orçamentária -" sheetId="3" state="visible" r:id="rId3"/>
    <sheet name="02_Execução Orçamentária -" sheetId="4" state="visible" r:id="rId4"/>
    <sheet name="03_Execução Orçamentária -" sheetId="5" state="visible" r:id="rId5"/>
    <sheet name="04_Execução Orçamentária -" sheetId="6" state="visible" r:id="rId6"/>
    <sheet name="05_Execução Orçamentária -" sheetId="7" state="visible" r:id="rId7"/>
    <sheet name="06_Execução Orçamentária -" sheetId="8" state="visible" r:id="rId8"/>
    <sheet name="07_Execução Orçamentária -" sheetId="9" state="visible" r:id="rId9"/>
    <sheet name="08_Execução Orçamentária -" sheetId="10" state="visible" r:id="rId10"/>
    <sheet name="09_Execução Orçamentária -" sheetId="11" state="visible" r:id="rId11"/>
    <sheet name="10_Execução Orçamentária -" sheetId="12" state="visible" r:id="rId12"/>
    <sheet name="11_Execução Orçamentária -" sheetId="13" state="visible" r:id="rId13"/>
    <sheet name="12_Execução Orçamentária -" sheetId="14" state="visible" r:id="rId14"/>
    <sheet name="13_Execução Orçamentária -" sheetId="15" state="visible" r:id="rId15"/>
    <sheet name="14_Execução Orçamentária -" sheetId="16" state="visible" r:id="rId16"/>
    <sheet name="15_Execução Orçamentária -" sheetId="17" state="visible" r:id="rId17"/>
    <sheet name="16_Execução Orçamentária -" sheetId="18" state="visible" r:id="rId18"/>
    <sheet name="17_Execução Orçamentária -" sheetId="19" state="visible" r:id="rId19"/>
    <sheet name="18_Execução Orçamentária -" sheetId="20" state="visible" r:id="rId20"/>
    <sheet name="19_Demonstrações Contábeis" sheetId="21" state="visible" r:id="rId21"/>
    <sheet name="20_Demonstrações Contábeis" sheetId="22" state="visible" r:id="rId22"/>
    <sheet name="22_Demonstrações Contábeis" sheetId="23" state="visible" r:id="rId23"/>
    <sheet name="24_Demonstrações Contábeis" sheetId="24" state="visible" r:id="rId24"/>
    <sheet name="25_Demonstrações Contábeis" sheetId="25" state="visible" r:id="rId25"/>
    <sheet name="26_Demonstrações Contábeis" sheetId="26" state="visible" r:id="rId26"/>
    <sheet name="28_Demonstrações Contábeis" sheetId="27" state="visible" r:id="rId27"/>
    <sheet name="30_Demonstrações Contábeis" sheetId="28" state="visible" r:id="rId28"/>
    <sheet name="31_Demonstrações Contábeis" sheetId="29" state="visible" r:id="rId29"/>
    <sheet name="32_Demonstrações Contábeis" sheetId="30" state="visible" r:id="rId30"/>
    <sheet name="34_Demonstrações Contábeis" sheetId="31" state="visible" r:id="rId31"/>
    <sheet name="36_Demonstrações Contábeis" sheetId="32" state="visible" r:id="rId32"/>
    <sheet name="37_Licitações - download" sheetId="33" state="visible" r:id="rId33"/>
    <sheet name="38_Licitações - download" sheetId="34" state="visible" r:id="rId34"/>
    <sheet name="39_Licitações - download" sheetId="35" state="visible" r:id="rId35"/>
    <sheet name="40_Contratos, Parcerias, Co" sheetId="36" state="visible" r:id="rId36"/>
    <sheet name="42_Contratos, Parcerias, Co" sheetId="37" state="visible" r:id="rId37"/>
    <sheet name="43_Contratos, Parcerias, Co" sheetId="38" state="visible" r:id="rId38"/>
    <sheet name="44_Contratos, Parcerias, Co" sheetId="39" state="visible" r:id="rId39"/>
    <sheet name="46_Contratos, Parcerias, Co" sheetId="40" state="visible" r:id="rId40"/>
    <sheet name="47_Contratos, Parcerias, Co" sheetId="41" state="visible" r:id="rId41"/>
    <sheet name="48_Contratos, Parcerias, Co" sheetId="42" state="visible" r:id="rId42"/>
    <sheet name="50_Contratos, Parcerias, Co" sheetId="43" state="visible" r:id="rId43"/>
    <sheet name="51_Contratos, Parcerias, Co" sheetId="44" state="visible" r:id="rId44"/>
    <sheet name="52_Transferências Regulamen" sheetId="45" state="visible" r:id="rId45"/>
    <sheet name="53_Transferências Regulamen" sheetId="46" state="visible" r:id="rId46"/>
    <sheet name="54_Transferências Regulamen" sheetId="47" state="visible" r:id="rId47"/>
    <sheet name="55_Execução Orçamentária -" sheetId="48" state="visible" r:id="rId48"/>
    <sheet name="56_Execução Orçamentária -" sheetId="49" state="visible" r:id="rId49"/>
    <sheet name="57_Execução Orçamentária -" sheetId="50" state="visible" r:id="rId50"/>
    <sheet name="58_Execução Orçamentária -" sheetId="51" state="visible" r:id="rId51"/>
    <sheet name="59_Execução Orçamentária -" sheetId="52" state="visible" r:id="rId52"/>
    <sheet name="60_Execução Orçamentária -" sheetId="53" state="visible" r:id="rId53"/>
    <sheet name="61_Execução Orçamentária -" sheetId="54" state="visible" r:id="rId54"/>
    <sheet name="62_Execução Orçamentária -" sheetId="55" state="visible" r:id="rId55"/>
    <sheet name="63_Execução Orçamentária -" sheetId="56" state="visible" r:id="rId56"/>
    <sheet name="64_Execução Orçamentária -" sheetId="57" state="visible" r:id="rId57"/>
    <sheet name="65_Execução Orçamentária -" sheetId="58" state="visible" r:id="rId58"/>
    <sheet name="66_Execução Orçamentária -" sheetId="59" state="visible" r:id="rId59"/>
    <sheet name="67_Execução Orçamentária -" sheetId="60" state="visible" r:id="rId60"/>
    <sheet name="68_Execução Orçamentária -" sheetId="61" state="visible" r:id="rId61"/>
    <sheet name="69_Execução Orçamentária -" sheetId="62" state="visible" r:id="rId62"/>
    <sheet name="70_Execução Orçamentária -" sheetId="63" state="visible" r:id="rId63"/>
    <sheet name="71_Execução Orçamentária -" sheetId="64" state="visible" r:id="rId64"/>
    <sheet name="72_Execução Orçamentária -" sheetId="65" state="visible" r:id="rId65"/>
    <sheet name="91_Licitações - download" sheetId="66" state="visible" r:id="rId66"/>
    <sheet name="92_Licitações - download" sheetId="67" state="visible" r:id="rId67"/>
    <sheet name="93_Licitações - download" sheetId="68" state="visible" r:id="rId68"/>
    <sheet name="94_Contratos, Parcerias, Co" sheetId="69" state="visible" r:id="rId69"/>
    <sheet name="95_Contratos, Parcerias, Co" sheetId="70" state="visible" r:id="rId70"/>
    <sheet name="96_Contratos, Parcerias, Co" sheetId="71" state="visible" r:id="rId71"/>
    <sheet name="97_Contratos, Parcerias, Co" sheetId="72" state="visible" r:id="rId72"/>
    <sheet name="98_Contratos, Parcerias, Co" sheetId="73" state="visible" r:id="rId73"/>
    <sheet name="99_Contratos, Parcerias, Co" sheetId="74" state="visible" r:id="rId74"/>
    <sheet name="100_Transferências Regulamen" sheetId="75" state="visible" r:id="rId75"/>
    <sheet name="101_Transferências Regulamen" sheetId="76" state="visible" r:id="rId76"/>
    <sheet name="102_Transferências Regulamen" sheetId="77" state="visible" r:id="rId77"/>
    <sheet name="103_Execução Orçamentária -" sheetId="78" state="visible" r:id="rId78"/>
    <sheet name="104_Execução Orçamentária -" sheetId="79" state="visible" r:id="rId79"/>
    <sheet name="105_Execução Orçamentária -" sheetId="80" state="visible" r:id="rId80"/>
    <sheet name="106_Execução Orçamentária -" sheetId="81" state="visible" r:id="rId81"/>
    <sheet name="107_Execução Orçamentária -" sheetId="82" state="visible" r:id="rId82"/>
    <sheet name="108_Execução Orçamentária -" sheetId="83" state="visible" r:id="rId83"/>
    <sheet name="109_Execução Orçamentária -" sheetId="84" state="visible" r:id="rId84"/>
    <sheet name="110_Execução Orçamentária -" sheetId="85" state="visible" r:id="rId85"/>
    <sheet name="111_Execução Orçamentária -" sheetId="86" state="visible" r:id="rId86"/>
    <sheet name="112_Execução Orçamentária -" sheetId="87" state="visible" r:id="rId87"/>
    <sheet name="113_Execução Orçamentária -" sheetId="88" state="visible" r:id="rId88"/>
    <sheet name="114_Execução Orçamentária -" sheetId="89" state="visible" r:id="rId89"/>
    <sheet name="115_Execução Orçamentária -" sheetId="90" state="visible" r:id="rId90"/>
    <sheet name="116_Execução Orçamentária -" sheetId="91" state="visible" r:id="rId91"/>
    <sheet name="117_Execução Orçamentária -" sheetId="92" state="visible" r:id="rId92"/>
    <sheet name="118_Execução Orçamentária -" sheetId="93" state="visible" r:id="rId93"/>
    <sheet name="119_Execução Orçamentária -" sheetId="94" state="visible" r:id="rId94"/>
    <sheet name="120_Execução Orçamentária -" sheetId="95" state="visible" r:id="rId95"/>
    <sheet name="139_Licitações - download" sheetId="96" state="visible" r:id="rId96"/>
    <sheet name="140_Licitações - download" sheetId="97" state="visible" r:id="rId97"/>
    <sheet name="141_Licitações - download" sheetId="98" state="visible" r:id="rId98"/>
    <sheet name="142_Contratos, Parcerias, Co" sheetId="99" state="visible" r:id="rId99"/>
    <sheet name="144_Contratos, Parcerias, Co" sheetId="100" state="visible" r:id="rId100"/>
    <sheet name="145_Contratos, Parcerias, Co" sheetId="101" state="visible" r:id="rId101"/>
    <sheet name="147_Contratos, Parcerias, Co" sheetId="102" state="visible" r:id="rId102"/>
    <sheet name="148_Contratos, Parcerias, Co" sheetId="103" state="visible" r:id="rId103"/>
    <sheet name="150_Contratos, Parcerias, Co" sheetId="104" state="visible" r:id="rId104"/>
    <sheet name="151_Transferências Regulamen" sheetId="105" state="visible" r:id="rId105"/>
    <sheet name="152_Transferências Regulamen" sheetId="106" state="visible" r:id="rId106"/>
    <sheet name="153_Transferências Regulamen" sheetId="107" state="visible" r:id="rId107"/>
    <sheet name="154_Execução Orçamentária -" sheetId="108" state="visible" r:id="rId108"/>
    <sheet name="155_Execução Orçamentária -" sheetId="109" state="visible" r:id="rId109"/>
    <sheet name="156_Execução Orçamentária -" sheetId="110" state="visible" r:id="rId110"/>
    <sheet name="157_Execução Orçamentária -" sheetId="111" state="visible" r:id="rId111"/>
    <sheet name="158_Execução Orçamentária -" sheetId="112" state="visible" r:id="rId112"/>
    <sheet name="159_Execução Orçamentária -" sheetId="113" state="visible" r:id="rId113"/>
    <sheet name="160_Execução Orçamentária -" sheetId="114" state="visible" r:id="rId114"/>
    <sheet name="161_Execução Orçamentária -" sheetId="115" state="visible" r:id="rId115"/>
    <sheet name="162_Execução Orçamentária -" sheetId="116" state="visible" r:id="rId116"/>
    <sheet name="163_Execução Orçamentária -" sheetId="117" state="visible" r:id="rId117"/>
    <sheet name="164_Execução Orçamentária -" sheetId="118" state="visible" r:id="rId118"/>
    <sheet name="165_Execução Orçamentária -" sheetId="119" state="visible" r:id="rId119"/>
    <sheet name="166_Execução Orçamentária -" sheetId="120" state="visible" r:id="rId120"/>
    <sheet name="167_Execução Orçamentária -" sheetId="121" state="visible" r:id="rId121"/>
    <sheet name="168_Execução Orçamentária -" sheetId="122" state="visible" r:id="rId122"/>
    <sheet name="169_Execução Orçamentária -" sheetId="123" state="visible" r:id="rId123"/>
    <sheet name="170_Execução Orçamentária -" sheetId="124" state="visible" r:id="rId124"/>
    <sheet name="171_Execução Orçamentária -" sheetId="125" state="visible" r:id="rId125"/>
    <sheet name="175_Demonstrações Contábeis" sheetId="126" state="visible" r:id="rId126"/>
    <sheet name="181_Demonstrações Contábeis" sheetId="127" state="visible" r:id="rId127"/>
    <sheet name="187_Demonstrações Contábeis" sheetId="128" state="visible" r:id="rId128"/>
    <sheet name="190_Licitações - download" sheetId="129" state="visible" r:id="rId129"/>
    <sheet name="191_Licitações - download" sheetId="130" state="visible" r:id="rId130"/>
    <sheet name="192_Licitações - download" sheetId="131" state="visible" r:id="rId131"/>
    <sheet name="196_Transferências Regulamen" sheetId="132" state="visible" r:id="rId132"/>
    <sheet name="197_Transferências Regulamen" sheetId="133" state="visible" r:id="rId133"/>
    <sheet name="198_Transferências Regulamen" sheetId="134" state="visible" r:id="rId134"/>
    <sheet name="199_Execução Orçamentária -" sheetId="135" state="visible" r:id="rId135"/>
    <sheet name="200_Execução Orçamentária -" sheetId="136" state="visible" r:id="rId136"/>
    <sheet name="201_Execução Orçamentária -" sheetId="137" state="visible" r:id="rId137"/>
    <sheet name="202_Execução Orçamentária -" sheetId="138" state="visible" r:id="rId138"/>
    <sheet name="203_Execução Orçamentária -" sheetId="139" state="visible" r:id="rId139"/>
    <sheet name="204_Execução Orçamentária -" sheetId="140" state="visible" r:id="rId140"/>
    <sheet name="205_Execução Orçamentária -" sheetId="141" state="visible" r:id="rId141"/>
    <sheet name="206_Execução Orçamentária -" sheetId="142" state="visible" r:id="rId142"/>
    <sheet name="207_Execução Orçamentária -" sheetId="143" state="visible" r:id="rId143"/>
    <sheet name="208_Execução Orçamentária -" sheetId="144" state="visible" r:id="rId144"/>
    <sheet name="209_Execução Orçamentária -" sheetId="145" state="visible" r:id="rId145"/>
    <sheet name="210_Execução Orçamentária -" sheetId="146" state="visible" r:id="rId146"/>
    <sheet name="211_Execução Orçamentária -" sheetId="147" state="visible" r:id="rId147"/>
    <sheet name="212_Execução Orçamentária -" sheetId="148" state="visible" r:id="rId148"/>
    <sheet name="213_Execução Orçamentária -" sheetId="149" state="visible" r:id="rId149"/>
    <sheet name="214_Execução Orçamentária -" sheetId="150" state="visible" r:id="rId150"/>
    <sheet name="215_Execução Orçamentária -" sheetId="151" state="visible" r:id="rId151"/>
    <sheet name="216_Execução Orçamentária -" sheetId="152" state="visible" r:id="rId152"/>
    <sheet name="217_Demonstrações Contábeis" sheetId="153" state="visible" r:id="rId153"/>
    <sheet name="218_Demonstrações Contábeis" sheetId="154" state="visible" r:id="rId154"/>
    <sheet name="222_Demonstrações Contábeis" sheetId="155" state="visible" r:id="rId155"/>
    <sheet name="223_Demonstrações Contábeis" sheetId="156" state="visible" r:id="rId156"/>
    <sheet name="224_Demonstrações Contábeis" sheetId="157" state="visible" r:id="rId157"/>
    <sheet name="228_Demonstrações Contábeis" sheetId="158" state="visible" r:id="rId158"/>
    <sheet name="229_Demonstrações Contábeis" sheetId="159" state="visible" r:id="rId159"/>
    <sheet name="230_Demonstrações Contábeis" sheetId="160" state="visible" r:id="rId160"/>
    <sheet name="234_Demonstrações Contábeis" sheetId="161" state="visible" r:id="rId161"/>
    <sheet name="235_Licitações - download" sheetId="162" state="visible" r:id="rId162"/>
    <sheet name="236_Licitações - download" sheetId="163" state="visible" r:id="rId163"/>
    <sheet name="237_Licitações - download" sheetId="164" state="visible" r:id="rId164"/>
    <sheet name="238_Contratos, Parcerias, Co" sheetId="165" state="visible" r:id="rId165"/>
    <sheet name="239_Contratos, Parcerias, Co" sheetId="166" state="visible" r:id="rId166"/>
    <sheet name="240_Contratos, Parcerias, Co" sheetId="167" state="visible" r:id="rId167"/>
    <sheet name="241_Contratos, Parcerias, Co" sheetId="168" state="visible" r:id="rId168"/>
    <sheet name="242_Contratos, Parcerias, Co" sheetId="169" state="visible" r:id="rId169"/>
    <sheet name="243_Contratos, Parcerias, Co" sheetId="170" state="visible" r:id="rId170"/>
    <sheet name="244_Transferências Regulamen" sheetId="171" state="visible" r:id="rId171"/>
    <sheet name="245_Transferências Regulamen" sheetId="172" state="visible" r:id="rId172"/>
    <sheet name="246_Transferências Regulamen" sheetId="173" state="visible" r:id="rId173"/>
    <sheet name="247_Execução Orçamentária -" sheetId="174" state="visible" r:id="rId174"/>
    <sheet name="248_Execução Orçamentária -" sheetId="175" state="visible" r:id="rId175"/>
    <sheet name="249_Execução Orçamentária -" sheetId="176" state="visible" r:id="rId176"/>
    <sheet name="250_Execução Orçamentária -" sheetId="177" state="visible" r:id="rId177"/>
    <sheet name="251_Execução Orçamentária -" sheetId="178" state="visible" r:id="rId178"/>
    <sheet name="252_Execução Orçamentária -" sheetId="179" state="visible" r:id="rId179"/>
    <sheet name="253_Execução Orçamentária -" sheetId="180" state="visible" r:id="rId180"/>
    <sheet name="254_Execução Orçamentária -" sheetId="181" state="visible" r:id="rId181"/>
    <sheet name="255_Execução Orçamentária -" sheetId="182" state="visible" r:id="rId182"/>
    <sheet name="256_Execução Orçamentária -" sheetId="183" state="visible" r:id="rId183"/>
    <sheet name="257_Execução Orçamentária -" sheetId="184" state="visible" r:id="rId184"/>
    <sheet name="258_Execução Orçamentária -" sheetId="185" state="visible" r:id="rId185"/>
    <sheet name="259_Execução Orçamentária -" sheetId="186" state="visible" r:id="rId186"/>
    <sheet name="260_Execução Orçamentária -" sheetId="187" state="visible" r:id="rId187"/>
    <sheet name="261_Execução Orçamentária -" sheetId="188" state="visible" r:id="rId188"/>
    <sheet name="262_Execução Orçamentária -" sheetId="189" state="visible" r:id="rId189"/>
    <sheet name="263_Execução Orçamentária -" sheetId="190" state="visible" r:id="rId190"/>
    <sheet name="264_Execução Orçamentária -" sheetId="191" state="visible" r:id="rId191"/>
    <sheet name="269_Demonstrações Contábeis" sheetId="192" state="visible" r:id="rId192"/>
    <sheet name="270_Demonstrações Contábeis" sheetId="193" state="visible" r:id="rId193"/>
    <sheet name="275_Demonstrações Contábeis" sheetId="194" state="visible" r:id="rId194"/>
    <sheet name="276_Demonstrações Contábeis" sheetId="195" state="visible" r:id="rId195"/>
    <sheet name="281_Demonstrações Contábeis" sheetId="196" state="visible" r:id="rId196"/>
    <sheet name="282_Demonstrações Contábeis" sheetId="197" state="visible" r:id="rId197"/>
    <sheet name="283_Licitações - download" sheetId="198" state="visible" r:id="rId198"/>
    <sheet name="284_Licitações - download" sheetId="199" state="visible" r:id="rId199"/>
    <sheet name="285_Licitações - download" sheetId="200" state="visible" r:id="rId200"/>
    <sheet name="289_Transferências Regulamen" sheetId="201" state="visible" r:id="rId201"/>
    <sheet name="290_Transferências Regulamen" sheetId="202" state="visible" r:id="rId202"/>
    <sheet name="291_Transferências Regulamen" sheetId="203" state="visible" r:id="rId203"/>
    <sheet name="292_Execução Orçamentária -" sheetId="204" state="visible" r:id="rId204"/>
    <sheet name="293_Execução Orçamentária -" sheetId="205" state="visible" r:id="rId205"/>
    <sheet name="294_Execução Orçamentária -" sheetId="206" state="visible" r:id="rId206"/>
    <sheet name="295_Execução Orçamentária -" sheetId="207" state="visible" r:id="rId207"/>
    <sheet name="296_Execução Orçamentária -" sheetId="208" state="visible" r:id="rId208"/>
    <sheet name="297_Execução Orçamentária -" sheetId="209" state="visible" r:id="rId209"/>
    <sheet name="298_Execução Orçamentária -" sheetId="210" state="visible" r:id="rId210"/>
    <sheet name="299_Execução Orçamentária -" sheetId="211" state="visible" r:id="rId211"/>
    <sheet name="300_Execução Orçamentária -" sheetId="212" state="visible" r:id="rId212"/>
    <sheet name="301_Execução Orçamentária -" sheetId="213" state="visible" r:id="rId213"/>
    <sheet name="302_Execução Orçamentária -" sheetId="214" state="visible" r:id="rId214"/>
    <sheet name="303_Execução Orçamentária -" sheetId="215" state="visible" r:id="rId215"/>
    <sheet name="304_Execução Orçamentária -" sheetId="216" state="visible" r:id="rId216"/>
    <sheet name="305_Execução Orçamentária -" sheetId="217" state="visible" r:id="rId217"/>
    <sheet name="306_Execução Orçamentária -" sheetId="218" state="visible" r:id="rId218"/>
    <sheet name="307_Execução Orçamentária -" sheetId="219" state="visible" r:id="rId219"/>
    <sheet name="308_Execução Orçamentária -" sheetId="220" state="visible" r:id="rId220"/>
    <sheet name="309_Execução Orçamentária -" sheetId="221" state="visible" r:id="rId221"/>
    <sheet name="313_Demonstrações Contábeis" sheetId="222" state="visible" r:id="rId222"/>
    <sheet name="315_Demonstrações Contábeis" sheetId="223" state="visible" r:id="rId223"/>
    <sheet name="319_Demonstrações Contábeis" sheetId="224" state="visible" r:id="rId224"/>
    <sheet name="321_Demonstrações Contábeis" sheetId="225" state="visible" r:id="rId225"/>
    <sheet name="325_Demonstrações Contábeis" sheetId="226" state="visible" r:id="rId226"/>
    <sheet name="327_Demonstrações Contábeis" sheetId="227" state="visible" r:id="rId227"/>
    <sheet name="328_Licitações - download" sheetId="228" state="visible" r:id="rId228"/>
    <sheet name="329_Licitações - download" sheetId="229" state="visible" r:id="rId229"/>
    <sheet name="330_Licitações - download" sheetId="230" state="visible" r:id="rId230"/>
    <sheet name="331_Contratos, Parcerias, Co" sheetId="231" state="visible" r:id="rId231"/>
    <sheet name="332_Contratos, Parcerias, Co" sheetId="232" state="visible" r:id="rId232"/>
    <sheet name="333_Contratos, Parcerias, Co" sheetId="233" state="visible" r:id="rId233"/>
    <sheet name="334_Contratos, Parcerias, Co" sheetId="234" state="visible" r:id="rId234"/>
    <sheet name="335_Contratos, Parcerias, Co" sheetId="235" state="visible" r:id="rId235"/>
    <sheet name="336_Contratos, Parcerias, Co" sheetId="236" state="visible" r:id="rId236"/>
    <sheet name="337_Contratos, Parcerias, Co" sheetId="237" state="visible" r:id="rId237"/>
    <sheet name="338_Contratos, Parcerias, Co" sheetId="238" state="visible" r:id="rId238"/>
    <sheet name="339_Contratos, Parcerias, Co" sheetId="239" state="visible" r:id="rId239"/>
    <sheet name="340_Transferências Regulamen" sheetId="240" state="visible" r:id="rId240"/>
    <sheet name="341_Transferências Regulamen" sheetId="241" state="visible" r:id="rId241"/>
    <sheet name="342_Transferências Regulamen" sheetId="242" state="visible" r:id="rId242"/>
    <sheet name="343_Execução Orçamentária -" sheetId="243" state="visible" r:id="rId243"/>
    <sheet name="344_Execução Orçamentária -" sheetId="244" state="visible" r:id="rId244"/>
    <sheet name="345_Execução Orçamentária -" sheetId="245" state="visible" r:id="rId245"/>
    <sheet name="346_Execução Orçamentária -" sheetId="246" state="visible" r:id="rId246"/>
    <sheet name="347_Execução Orçamentária -" sheetId="247" state="visible" r:id="rId247"/>
    <sheet name="348_Execução Orçamentária -" sheetId="248" state="visible" r:id="rId248"/>
    <sheet name="349_Execução Orçamentária -" sheetId="249" state="visible" r:id="rId249"/>
    <sheet name="350_Execução Orçamentária -" sheetId="250" state="visible" r:id="rId250"/>
    <sheet name="351_Execução Orçamentária -" sheetId="251" state="visible" r:id="rId251"/>
    <sheet name="352_Execução Orçamentária -" sheetId="252" state="visible" r:id="rId252"/>
    <sheet name="353_Execução Orçamentária -" sheetId="253" state="visible" r:id="rId253"/>
    <sheet name="354_Execução Orçamentária -" sheetId="254" state="visible" r:id="rId254"/>
    <sheet name="355_Execução Orçamentária -" sheetId="255" state="visible" r:id="rId255"/>
    <sheet name="356_Execução Orçamentária -" sheetId="256" state="visible" r:id="rId256"/>
    <sheet name="357_Execução Orçamentária -" sheetId="257" state="visible" r:id="rId257"/>
    <sheet name="358_Execução Orçamentária -" sheetId="258" state="visible" r:id="rId258"/>
    <sheet name="359_Execução Orçamentária -" sheetId="259" state="visible" r:id="rId259"/>
    <sheet name="360_Execução Orçamentária -" sheetId="260" state="visible" r:id="rId260"/>
    <sheet name="379_Licitações - download" sheetId="261" state="visible" r:id="rId261"/>
    <sheet name="380_Licitações - download" sheetId="262" state="visible" r:id="rId262"/>
    <sheet name="381_Licitações - download" sheetId="263" state="visible" r:id="rId263"/>
    <sheet name="382_Contratos, Parcerias, Co" sheetId="264" state="visible" r:id="rId264"/>
    <sheet name="384_Contratos, Parcerias, Co" sheetId="265" state="visible" r:id="rId265"/>
    <sheet name="385_Contratos, Parcerias, Co" sheetId="266" state="visible" r:id="rId266"/>
    <sheet name="386_Contratos, Parcerias, Co" sheetId="267" state="visible" r:id="rId267"/>
    <sheet name="388_Contratos, Parcerias, Co" sheetId="268" state="visible" r:id="rId268"/>
    <sheet name="389_Contratos, Parcerias, Co" sheetId="269" state="visible" r:id="rId269"/>
    <sheet name="390_Contratos, Parcerias, Co" sheetId="270" state="visible" r:id="rId270"/>
    <sheet name="392_Contratos, Parcerias, Co" sheetId="271" state="visible" r:id="rId271"/>
    <sheet name="393_Contratos, Parcerias, Co" sheetId="272" state="visible" r:id="rId272"/>
    <sheet name="394_Transferências Regulamen" sheetId="273" state="visible" r:id="rId273"/>
    <sheet name="395_Transferências Regulamen" sheetId="274" state="visible" r:id="rId274"/>
    <sheet name="396_Transferências Regulamen" sheetId="275" state="visible" r:id="rId275"/>
    <sheet name="397_Execução Orçamentária -" sheetId="276" state="visible" r:id="rId276"/>
    <sheet name="398_Execução Orçamentária -" sheetId="277" state="visible" r:id="rId277"/>
    <sheet name="399_Execução Orçamentária -" sheetId="278" state="visible" r:id="rId278"/>
    <sheet name="400_Execução Orçamentária -" sheetId="279" state="visible" r:id="rId279"/>
    <sheet name="401_Execução Orçamentária -" sheetId="280" state="visible" r:id="rId280"/>
    <sheet name="402_Execução Orçamentária -" sheetId="281" state="visible" r:id="rId281"/>
    <sheet name="403_Execução Orçamentária -" sheetId="282" state="visible" r:id="rId282"/>
    <sheet name="404_Execução Orçamentária -" sheetId="283" state="visible" r:id="rId283"/>
    <sheet name="405_Execução Orçamentária -" sheetId="284" state="visible" r:id="rId284"/>
    <sheet name="406_Execução Orçamentária -" sheetId="285" state="visible" r:id="rId285"/>
    <sheet name="407_Execução Orçamentária -" sheetId="286" state="visible" r:id="rId286"/>
    <sheet name="408_Execução Orçamentária -" sheetId="287" state="visible" r:id="rId287"/>
    <sheet name="409_Execução Orçamentária -" sheetId="288" state="visible" r:id="rId288"/>
    <sheet name="410_Execução Orçamentária -" sheetId="289" state="visible" r:id="rId289"/>
    <sheet name="411_Execução Orçamentária -" sheetId="290" state="visible" r:id="rId290"/>
    <sheet name="412_Execução Orçamentária -" sheetId="291" state="visible" r:id="rId291"/>
    <sheet name="413_Execução Orçamentária -" sheetId="292" state="visible" r:id="rId292"/>
    <sheet name="414_Execução Orçamentária -" sheetId="293" state="visible" r:id="rId293"/>
    <sheet name="433_Licitações - download" sheetId="294" state="visible" r:id="rId294"/>
    <sheet name="434_Licitações - download" sheetId="295" state="visible" r:id="rId295"/>
    <sheet name="435_Licitações - download" sheetId="296" state="visible" r:id="rId296"/>
    <sheet name="436_Contratos, Parcerias, Co" sheetId="297" state="visible" r:id="rId297"/>
    <sheet name="437_Contratos, Parcerias, Co" sheetId="298" state="visible" r:id="rId298"/>
    <sheet name="438_Contratos, Parcerias, Co" sheetId="299" state="visible" r:id="rId299"/>
    <sheet name="439_Transferências Regulamen" sheetId="300" state="visible" r:id="rId300"/>
    <sheet name="440_Transferências Regulamen" sheetId="301" state="visible" r:id="rId301"/>
    <sheet name="441_Transferências Regulamen" sheetId="302" state="visible" r:id="rId302"/>
    <sheet name="442_Execução Orçamentária -" sheetId="303" state="visible" r:id="rId303"/>
    <sheet name="443_Execução Orçamentária -" sheetId="304" state="visible" r:id="rId304"/>
    <sheet name="444_Execução Orçamentária -" sheetId="305" state="visible" r:id="rId305"/>
    <sheet name="445_Execução Orçamentária -" sheetId="306" state="visible" r:id="rId306"/>
    <sheet name="446_Execução Orçamentária -" sheetId="307" state="visible" r:id="rId307"/>
    <sheet name="447_Execução Orçamentária -" sheetId="308" state="visible" r:id="rId308"/>
    <sheet name="448_Execução Orçamentária -" sheetId="309" state="visible" r:id="rId309"/>
    <sheet name="449_Execução Orçamentária -" sheetId="310" state="visible" r:id="rId310"/>
    <sheet name="450_Execução Orçamentária -" sheetId="311" state="visible" r:id="rId311"/>
    <sheet name="451_Execução Orçamentária -" sheetId="312" state="visible" r:id="rId312"/>
    <sheet name="452_Execução Orçamentária -" sheetId="313" state="visible" r:id="rId313"/>
    <sheet name="453_Execução Orçamentária -" sheetId="314" state="visible" r:id="rId314"/>
    <sheet name="454_Execução Orçamentária -" sheetId="315" state="visible" r:id="rId315"/>
    <sheet name="455_Execução Orçamentária -" sheetId="316" state="visible" r:id="rId316"/>
    <sheet name="456_Execução Orçamentária -" sheetId="317" state="visible" r:id="rId317"/>
    <sheet name="457_Execução Orçamentária -" sheetId="318" state="visible" r:id="rId318"/>
    <sheet name="458_Execução Orçamentária -" sheetId="319" state="visible" r:id="rId319"/>
    <sheet name="459_Execução Orçamentária -" sheetId="320" state="visible" r:id="rId320"/>
    <sheet name="478_Licitações - download" sheetId="321" state="visible" r:id="rId321"/>
    <sheet name="479_Licitações - download" sheetId="322" state="visible" r:id="rId322"/>
    <sheet name="480_Licitações - download" sheetId="323" state="visible" r:id="rId323"/>
    <sheet name="487_Transferências Regulamen" sheetId="324" state="visible" r:id="rId324"/>
    <sheet name="488_Transferências Regulamen" sheetId="325" state="visible" r:id="rId325"/>
    <sheet name="489_Transferências Regulamen" sheetId="326" state="visible" r:id="rId326"/>
    <sheet name="490_Execução Orçamentária -" sheetId="327" state="visible" r:id="rId327"/>
    <sheet name="491_Execução Orçamentária -" sheetId="328" state="visible" r:id="rId328"/>
    <sheet name="492_Execução Orçamentária -" sheetId="329" state="visible" r:id="rId329"/>
    <sheet name="493_Execução Orçamentária -" sheetId="330" state="visible" r:id="rId330"/>
    <sheet name="494_Execução Orçamentária -" sheetId="331" state="visible" r:id="rId331"/>
    <sheet name="495_Execução Orçamentária -" sheetId="332" state="visible" r:id="rId332"/>
    <sheet name="496_Execução Orçamentária -" sheetId="333" state="visible" r:id="rId333"/>
    <sheet name="497_Execução Orçamentária -" sheetId="334" state="visible" r:id="rId334"/>
    <sheet name="498_Execução Orçamentária -" sheetId="335" state="visible" r:id="rId335"/>
    <sheet name="499_Execução Orçamentária -" sheetId="336" state="visible" r:id="rId336"/>
    <sheet name="500_Execução Orçamentária -" sheetId="337" state="visible" r:id="rId337"/>
    <sheet name="501_Execução Orçamentária -" sheetId="338" state="visible" r:id="rId338"/>
    <sheet name="502_Execução Orçamentária -" sheetId="339" state="visible" r:id="rId339"/>
    <sheet name="503_Execução Orçamentária -" sheetId="340" state="visible" r:id="rId340"/>
    <sheet name="504_Execução Orçamentária -" sheetId="341" state="visible" r:id="rId341"/>
    <sheet name="505_Execução Orçamentária -" sheetId="342" state="visible" r:id="rId342"/>
    <sheet name="506_Execução Orçamentária -" sheetId="343" state="visible" r:id="rId343"/>
    <sheet name="507_Execução Orçamentária -" sheetId="344" state="visible" r:id="rId344"/>
    <sheet name="526_Licitações - download" sheetId="345" state="visible" r:id="rId345"/>
    <sheet name="527_Licitações - download" sheetId="346" state="visible" r:id="rId346"/>
    <sheet name="528_Licitações - download" sheetId="347" state="visible" r:id="rId347"/>
    <sheet name="530_Contratos, Parcerias, Co" sheetId="348" state="visible" r:id="rId348"/>
    <sheet name="532_Contratos, Parcerias, Co" sheetId="349" state="visible" r:id="rId349"/>
    <sheet name="534_Contratos, Parcerias, Co" sheetId="350" state="visible" r:id="rId350"/>
    <sheet name="535_Transferências Regulamen" sheetId="351" state="visible" r:id="rId351"/>
    <sheet name="536_Transferências Regulamen" sheetId="352" state="visible" r:id="rId352"/>
    <sheet name="537_Transferências Regulamen" sheetId="353" state="visible" r:id="rId353"/>
    <sheet name="538_Execução Orçamentária -" sheetId="354" state="visible" r:id="rId354"/>
    <sheet name="539_Execução Orçamentária -" sheetId="355" state="visible" r:id="rId355"/>
    <sheet name="540_Execução Orçamentária -" sheetId="356" state="visible" r:id="rId356"/>
    <sheet name="541_Execução Orçamentária -" sheetId="357" state="visible" r:id="rId357"/>
    <sheet name="542_Execução Orçamentária -" sheetId="358" state="visible" r:id="rId358"/>
    <sheet name="543_Execução Orçamentária -" sheetId="359" state="visible" r:id="rId359"/>
    <sheet name="544_Execução Orçamentária -" sheetId="360" state="visible" r:id="rId360"/>
    <sheet name="545_Execução Orçamentária -" sheetId="361" state="visible" r:id="rId361"/>
    <sheet name="546_Execução Orçamentária -" sheetId="362" state="visible" r:id="rId362"/>
    <sheet name="547_Execução Orçamentária -" sheetId="363" state="visible" r:id="rId363"/>
    <sheet name="548_Execução Orçamentária -" sheetId="364" state="visible" r:id="rId364"/>
    <sheet name="549_Execução Orçamentária -" sheetId="365" state="visible" r:id="rId365"/>
    <sheet name="550_Execução Orçamentária -" sheetId="366" state="visible" r:id="rId366"/>
    <sheet name="551_Execução Orçamentária -" sheetId="367" state="visible" r:id="rId367"/>
    <sheet name="552_Execução Orçamentária -" sheetId="368" state="visible" r:id="rId368"/>
    <sheet name="553_Execução Orçamentária -" sheetId="369" state="visible" r:id="rId369"/>
    <sheet name="554_Execução Orçamentária -" sheetId="370" state="visible" r:id="rId370"/>
    <sheet name="555_Execução Orçamentária -" sheetId="371" state="visible" r:id="rId371"/>
    <sheet name="556_Demonstrações Contábeis" sheetId="372" state="visible" r:id="rId372"/>
    <sheet name="561_Demonstrações Contábeis" sheetId="373" state="visible" r:id="rId373"/>
    <sheet name="562_Demonstrações Contábeis" sheetId="374" state="visible" r:id="rId374"/>
    <sheet name="567_Demonstrações Contábeis" sheetId="375" state="visible" r:id="rId375"/>
    <sheet name="568_Demonstrações Contábeis" sheetId="376" state="visible" r:id="rId376"/>
    <sheet name="573_Demonstrações Contábeis" sheetId="377" state="visible" r:id="rId377"/>
    <sheet name="574_Licitações - download" sheetId="378" state="visible" r:id="rId378"/>
    <sheet name="575_Licitações - download" sheetId="379" state="visible" r:id="rId379"/>
    <sheet name="576_Licitações - download" sheetId="380" state="visible" r:id="rId380"/>
    <sheet name="577_Contratos, Parcerias, Co" sheetId="381" state="visible" r:id="rId381"/>
    <sheet name="578_Contratos, Parcerias, Co" sheetId="382" state="visible" r:id="rId382"/>
    <sheet name="579_Contratos, Parcerias, Co" sheetId="383" state="visible" r:id="rId383"/>
    <sheet name="580_Contratos, Parcerias, Co" sheetId="384" state="visible" r:id="rId384"/>
    <sheet name="581_Contratos, Parcerias, Co" sheetId="385" state="visible" r:id="rId385"/>
    <sheet name="582_Contratos, Parcerias, Co" sheetId="386" state="visible" r:id="rId386"/>
    <sheet name="583_Contratos, Parcerias, Co" sheetId="387" state="visible" r:id="rId387"/>
    <sheet name="584_Contratos, Parcerias, Co" sheetId="388" state="visible" r:id="rId388"/>
    <sheet name="585_Contratos, Parcerias, Co" sheetId="389" state="visible" r:id="rId389"/>
    <sheet name="586_Contratos, Parcerias, Co" sheetId="390" state="visible" r:id="rId390"/>
    <sheet name="587_Contratos, Parcerias, Co" sheetId="391" state="visible" r:id="rId391"/>
    <sheet name="588_Contratos, Parcerias, Co" sheetId="392" state="visible" r:id="rId392"/>
    <sheet name="589_Transferências Regulamen" sheetId="393" state="visible" r:id="rId393"/>
    <sheet name="590_Transferências Regulamen" sheetId="394" state="visible" r:id="rId394"/>
    <sheet name="591_Transferências Regulamen" sheetId="395" state="visible" r:id="rId395"/>
    <sheet name="592_Execução Orçamentária -" sheetId="396" state="visible" r:id="rId396"/>
    <sheet name="593_Execução Orçamentária -" sheetId="397" state="visible" r:id="rId397"/>
    <sheet name="594_Execução Orçamentária -" sheetId="398" state="visible" r:id="rId398"/>
    <sheet name="595_Execução Orçamentária -" sheetId="399" state="visible" r:id="rId399"/>
    <sheet name="596_Execução Orçamentária -" sheetId="400" state="visible" r:id="rId400"/>
    <sheet name="597_Execução Orçamentária -" sheetId="401" state="visible" r:id="rId401"/>
    <sheet name="598_Execução Orçamentária -" sheetId="402" state="visible" r:id="rId402"/>
    <sheet name="599_Execução Orçamentária -" sheetId="403" state="visible" r:id="rId403"/>
    <sheet name="600_Execução Orçamentária -" sheetId="404" state="visible" r:id="rId404"/>
    <sheet name="601_Execução Orçamentária -" sheetId="405" state="visible" r:id="rId405"/>
    <sheet name="602_Execução Orçamentária -" sheetId="406" state="visible" r:id="rId406"/>
    <sheet name="603_Execução Orçamentária -" sheetId="407" state="visible" r:id="rId407"/>
    <sheet name="604_Execução Orçamentária -" sheetId="408" state="visible" r:id="rId408"/>
    <sheet name="605_Execução Orçamentária -" sheetId="409" state="visible" r:id="rId409"/>
    <sheet name="606_Execução Orçamentária -" sheetId="410" state="visible" r:id="rId410"/>
    <sheet name="607_Execução Orçamentária -" sheetId="411" state="visible" r:id="rId411"/>
    <sheet name="608_Execução Orçamentária -" sheetId="412" state="visible" r:id="rId412"/>
    <sheet name="609_Execução Orçamentária -" sheetId="413" state="visible" r:id="rId413"/>
    <sheet name="628_Licitações - download" sheetId="414" state="visible" r:id="rId414"/>
    <sheet name="629_Licitações - download" sheetId="415" state="visible" r:id="rId415"/>
    <sheet name="630_Licitações - download" sheetId="416" state="visible" r:id="rId416"/>
    <sheet name="632_Contratos, Parcerias, Co" sheetId="417" state="visible" r:id="rId417"/>
    <sheet name="634_Contratos, Parcerias, Co" sheetId="418" state="visible" r:id="rId418"/>
    <sheet name="636_Contratos, Parcerias, Co" sheetId="419" state="visible" r:id="rId419"/>
    <sheet name="637_Transferências Regulamen" sheetId="420" state="visible" r:id="rId420"/>
    <sheet name="638_Transferências Regulamen" sheetId="421" state="visible" r:id="rId421"/>
    <sheet name="639_Transferências Regulamen" sheetId="422" state="visible" r:id="rId422"/>
    <sheet name="640_Execução Orçamentária -" sheetId="423" state="visible" r:id="rId423"/>
    <sheet name="641_Execução Orçamentária -" sheetId="424" state="visible" r:id="rId424"/>
    <sheet name="642_Execução Orçamentária -" sheetId="425" state="visible" r:id="rId425"/>
    <sheet name="643_Execução Orçamentária -" sheetId="426" state="visible" r:id="rId426"/>
    <sheet name="644_Execução Orçamentária -" sheetId="427" state="visible" r:id="rId427"/>
    <sheet name="645_Execução Orçamentária -" sheetId="428" state="visible" r:id="rId428"/>
    <sheet name="646_Execução Orçamentária -" sheetId="429" state="visible" r:id="rId429"/>
    <sheet name="647_Execução Orçamentária -" sheetId="430" state="visible" r:id="rId430"/>
    <sheet name="648_Execução Orçamentária -" sheetId="431" state="visible" r:id="rId431"/>
    <sheet name="649_Execução Orçamentária -" sheetId="432" state="visible" r:id="rId432"/>
    <sheet name="650_Execução Orçamentária -" sheetId="433" state="visible" r:id="rId433"/>
    <sheet name="651_Execução Orçamentária -" sheetId="434" state="visible" r:id="rId434"/>
    <sheet name="652_Execução Orçamentária -" sheetId="435" state="visible" r:id="rId435"/>
    <sheet name="653_Execução Orçamentária -" sheetId="436" state="visible" r:id="rId436"/>
    <sheet name="654_Execução Orçamentária -" sheetId="437" state="visible" r:id="rId437"/>
    <sheet name="655_Execução Orçamentária -" sheetId="438" state="visible" r:id="rId438"/>
    <sheet name="656_Execução Orçamentária -" sheetId="439" state="visible" r:id="rId439"/>
    <sheet name="657_Execução Orçamentária -" sheetId="440" state="visible" r:id="rId440"/>
    <sheet name="658_Demonstrações Contábeis" sheetId="441" state="visible" r:id="rId441"/>
    <sheet name="664_Demonstrações Contábeis" sheetId="442" state="visible" r:id="rId442"/>
    <sheet name="670_Demonstrações Contábeis" sheetId="443" state="visible" r:id="rId443"/>
    <sheet name="676_Licitações - download" sheetId="444" state="visible" r:id="rId444"/>
    <sheet name="677_Licitações - download" sheetId="445" state="visible" r:id="rId445"/>
    <sheet name="678_Licitações - download" sheetId="446" state="visible" r:id="rId446"/>
    <sheet name="679_Contratos, Parcerias, Co" sheetId="447" state="visible" r:id="rId447"/>
    <sheet name="680_Contratos, Parcerias, Co" sheetId="448" state="visible" r:id="rId448"/>
    <sheet name="681_Contratos, Parcerias, Co" sheetId="449" state="visible" r:id="rId449"/>
    <sheet name="682_Contratos, Parcerias, Co" sheetId="450" state="visible" r:id="rId450"/>
    <sheet name="683_Contratos, Parcerias, Co" sheetId="451" state="visible" r:id="rId451"/>
    <sheet name="684_Contratos, Parcerias, Co" sheetId="452" state="visible" r:id="rId452"/>
    <sheet name="685_Transferências Regulamen" sheetId="453" state="visible" r:id="rId453"/>
    <sheet name="686_Transferências Regulamen" sheetId="454" state="visible" r:id="rId454"/>
    <sheet name="687_Transferências Regulamen" sheetId="455" state="visible" r:id="rId455"/>
    <sheet name="688_Execução Orçamentária -" sheetId="456" state="visible" r:id="rId456"/>
    <sheet name="689_Execução Orçamentária -" sheetId="457" state="visible" r:id="rId457"/>
    <sheet name="690_Execução Orçamentária -" sheetId="458" state="visible" r:id="rId458"/>
    <sheet name="691_Execução Orçamentária -" sheetId="459" state="visible" r:id="rId459"/>
    <sheet name="692_Execução Orçamentária -" sheetId="460" state="visible" r:id="rId460"/>
    <sheet name="693_Execução Orçamentária -" sheetId="461" state="visible" r:id="rId461"/>
    <sheet name="694_Execução Orçamentária -" sheetId="462" state="visible" r:id="rId462"/>
    <sheet name="695_Execução Orçamentária -" sheetId="463" state="visible" r:id="rId463"/>
    <sheet name="696_Execução Orçamentária -" sheetId="464" state="visible" r:id="rId464"/>
    <sheet name="697_Execução Orçamentária -" sheetId="465" state="visible" r:id="rId465"/>
    <sheet name="698_Execução Orçamentária -" sheetId="466" state="visible" r:id="rId466"/>
    <sheet name="699_Execução Orçamentária -" sheetId="467" state="visible" r:id="rId467"/>
    <sheet name="700_Execução Orçamentária -" sheetId="468" state="visible" r:id="rId468"/>
    <sheet name="701_Execução Orçamentária -" sheetId="469" state="visible" r:id="rId469"/>
    <sheet name="702_Execução Orçamentária -" sheetId="470" state="visible" r:id="rId470"/>
    <sheet name="703_Execução Orçamentária -" sheetId="471" state="visible" r:id="rId471"/>
    <sheet name="704_Execução Orçamentária -" sheetId="472" state="visible" r:id="rId472"/>
    <sheet name="705_Execução Orçamentária -" sheetId="473" state="visible" r:id="rId473"/>
    <sheet name="724_Licitações - download" sheetId="474" state="visible" r:id="rId474"/>
    <sheet name="725_Licitações - download" sheetId="475" state="visible" r:id="rId475"/>
    <sheet name="726_Licitações - download" sheetId="476" state="visible" r:id="rId476"/>
    <sheet name="728_Contratos, Parcerias, Co" sheetId="477" state="visible" r:id="rId477"/>
    <sheet name="729_Contratos, Parcerias, Co" sheetId="478" state="visible" r:id="rId478"/>
    <sheet name="731_Contratos, Parcerias, Co" sheetId="479" state="visible" r:id="rId479"/>
    <sheet name="732_Contratos, Parcerias, Co" sheetId="480" state="visible" r:id="rId480"/>
    <sheet name="734_Contratos, Parcerias, Co" sheetId="481" state="visible" r:id="rId481"/>
    <sheet name="735_Contratos, Parcerias, Co" sheetId="482" state="visible" r:id="rId482"/>
    <sheet name="736_Transferências Regulamen" sheetId="483" state="visible" r:id="rId483"/>
    <sheet name="737_Transferências Regulamen" sheetId="484" state="visible" r:id="rId484"/>
    <sheet name="738_Transferências Regulamen" sheetId="485" state="visible" r:id="rId485"/>
    <sheet name="739_Execução Orçamentária -" sheetId="486" state="visible" r:id="rId486"/>
    <sheet name="740_Execução Orçamentária -" sheetId="487" state="visible" r:id="rId487"/>
    <sheet name="741_Execução Orçamentária -" sheetId="488" state="visible" r:id="rId488"/>
    <sheet name="742_Execução Orçamentária -" sheetId="489" state="visible" r:id="rId489"/>
    <sheet name="743_Execução Orçamentária -" sheetId="490" state="visible" r:id="rId490"/>
    <sheet name="744_Execução Orçamentária -" sheetId="491" state="visible" r:id="rId491"/>
    <sheet name="745_Execução Orçamentária -" sheetId="492" state="visible" r:id="rId492"/>
    <sheet name="746_Execução Orçamentária -" sheetId="493" state="visible" r:id="rId493"/>
    <sheet name="747_Execução Orçamentária -" sheetId="494" state="visible" r:id="rId494"/>
    <sheet name="748_Execução Orçamentária -" sheetId="495" state="visible" r:id="rId495"/>
    <sheet name="749_Execução Orçamentária -" sheetId="496" state="visible" r:id="rId496"/>
    <sheet name="750_Execução Orçamentária -" sheetId="497" state="visible" r:id="rId497"/>
    <sheet name="751_Execução Orçamentária -" sheetId="498" state="visible" r:id="rId498"/>
    <sheet name="752_Execução Orçamentária -" sheetId="499" state="visible" r:id="rId499"/>
    <sheet name="753_Execução Orçamentária -" sheetId="500" state="visible" r:id="rId500"/>
    <sheet name="754_Execução Orçamentária -" sheetId="501" state="visible" r:id="rId501"/>
    <sheet name="755_Execução Orçamentária -" sheetId="502" state="visible" r:id="rId502"/>
    <sheet name="756_Execução Orçamentária -" sheetId="503" state="visible" r:id="rId503"/>
    <sheet name="757_Demonstrações Contábeis" sheetId="504" state="visible" r:id="rId504"/>
    <sheet name="758_Demonstrações Contábeis" sheetId="505" state="visible" r:id="rId505"/>
    <sheet name="759_Demonstrações Contábeis" sheetId="506" state="visible" r:id="rId506"/>
    <sheet name="760_Demonstrações Contábeis" sheetId="507" state="visible" r:id="rId507"/>
    <sheet name="762_Demonstrações Contábeis" sheetId="508" state="visible" r:id="rId508"/>
    <sheet name="763_Demonstrações Contábeis" sheetId="509" state="visible" r:id="rId509"/>
    <sheet name="764_Demonstrações Contábeis" sheetId="510" state="visible" r:id="rId510"/>
    <sheet name="765_Demonstrações Contábeis" sheetId="511" state="visible" r:id="rId511"/>
    <sheet name="766_Demonstrações Contábeis" sheetId="512" state="visible" r:id="rId512"/>
    <sheet name="768_Demonstrações Contábeis" sheetId="513" state="visible" r:id="rId513"/>
    <sheet name="769_Demonstrações Contábeis" sheetId="514" state="visible" r:id="rId514"/>
    <sheet name="770_Demonstrações Contábeis" sheetId="515" state="visible" r:id="rId515"/>
    <sheet name="771_Demonstrações Contábeis" sheetId="516" state="visible" r:id="rId516"/>
    <sheet name="772_Demonstrações Contábeis" sheetId="517" state="visible" r:id="rId517"/>
    <sheet name="774_Demonstrações Contábeis" sheetId="518" state="visible" r:id="rId518"/>
    <sheet name="775_Licitações - download" sheetId="519" state="visible" r:id="rId519"/>
    <sheet name="776_Licitações - download" sheetId="520" state="visible" r:id="rId520"/>
    <sheet name="777_Licitações - download" sheetId="521" state="visible" r:id="rId521"/>
    <sheet name="778_Contratos, Parcerias, Co" sheetId="522" state="visible" r:id="rId522"/>
    <sheet name="779_Contratos, Parcerias, Co" sheetId="523" state="visible" r:id="rId523"/>
    <sheet name="780_Contratos, Parcerias, Co" sheetId="524" state="visible" r:id="rId524"/>
    <sheet name="781_Transferências Regulamen" sheetId="525" state="visible" r:id="rId525"/>
    <sheet name="782_Transferências Regulamen" sheetId="526" state="visible" r:id="rId526"/>
    <sheet name="783_Transferências Regulamen" sheetId="527" state="visible" r:id="rId527"/>
    <sheet name="784_Execução Orçamentária -" sheetId="528" state="visible" r:id="rId528"/>
    <sheet name="785_Execução Orçamentária -" sheetId="529" state="visible" r:id="rId529"/>
    <sheet name="786_Execução Orçamentária -" sheetId="530" state="visible" r:id="rId530"/>
    <sheet name="787_Execução Orçamentária -" sheetId="531" state="visible" r:id="rId531"/>
    <sheet name="788_Execução Orçamentária -" sheetId="532" state="visible" r:id="rId532"/>
    <sheet name="789_Execução Orçamentária -" sheetId="533" state="visible" r:id="rId533"/>
    <sheet name="790_Execução Orçamentária -" sheetId="534" state="visible" r:id="rId534"/>
    <sheet name="791_Execução Orçamentária -" sheetId="535" state="visible" r:id="rId535"/>
    <sheet name="792_Execução Orçamentária -" sheetId="536" state="visible" r:id="rId536"/>
    <sheet name="793_Execução Orçamentária -" sheetId="537" state="visible" r:id="rId537"/>
    <sheet name="794_Execução Orçamentária -" sheetId="538" state="visible" r:id="rId538"/>
    <sheet name="795_Execução Orçamentária -" sheetId="539" state="visible" r:id="rId539"/>
    <sheet name="796_Execução Orçamentária -" sheetId="540" state="visible" r:id="rId540"/>
    <sheet name="797_Execução Orçamentária -" sheetId="541" state="visible" r:id="rId541"/>
    <sheet name="798_Execução Orçamentária -" sheetId="542" state="visible" r:id="rId542"/>
    <sheet name="799_Execução Orçamentária -" sheetId="543" state="visible" r:id="rId543"/>
    <sheet name="800_Execução Orçamentária -" sheetId="544" state="visible" r:id="rId544"/>
    <sheet name="801_Execução Orçamentária -" sheetId="545" state="visible" r:id="rId545"/>
    <sheet name="803_Demonstrações Contábeis" sheetId="546" state="visible" r:id="rId546"/>
    <sheet name="807_Demonstrações Contábeis" sheetId="547" state="visible" r:id="rId547"/>
    <sheet name="809_Demonstrações Contábeis" sheetId="548" state="visible" r:id="rId548"/>
    <sheet name="813_Demonstrações Contábeis" sheetId="549" state="visible" r:id="rId549"/>
    <sheet name="815_Demonstrações Contábeis" sheetId="550" state="visible" r:id="rId550"/>
    <sheet name="819_Demonstrações Contábeis" sheetId="551" state="visible" r:id="rId551"/>
    <sheet name="820_Licitações - download" sheetId="552" state="visible" r:id="rId552"/>
    <sheet name="821_Licitações - download" sheetId="553" state="visible" r:id="rId553"/>
    <sheet name="822_Licitações - download" sheetId="554" state="visible" r:id="rId554"/>
    <sheet name="823_Transferências Regulamen" sheetId="555" state="visible" r:id="rId555"/>
    <sheet name="824_Transferências Regulamen" sheetId="556" state="visible" r:id="rId556"/>
    <sheet name="825_Transferências Regulamen" sheetId="557" state="visible" r:id="rId557"/>
    <sheet name="826_Execução Orçamentária -" sheetId="558" state="visible" r:id="rId558"/>
    <sheet name="827_Execução Orçamentária -" sheetId="559" state="visible" r:id="rId559"/>
    <sheet name="828_Execução Orçamentária -" sheetId="560" state="visible" r:id="rId560"/>
    <sheet name="829_Execução Orçamentária -" sheetId="561" state="visible" r:id="rId561"/>
    <sheet name="830_Execução Orçamentária -" sheetId="562" state="visible" r:id="rId562"/>
    <sheet name="831_Execução Orçamentária -" sheetId="563" state="visible" r:id="rId563"/>
    <sheet name="832_Execução Orçamentária -" sheetId="564" state="visible" r:id="rId564"/>
    <sheet name="833_Execução Orçamentária -" sheetId="565" state="visible" r:id="rId565"/>
    <sheet name="834_Execução Orçamentária -" sheetId="566" state="visible" r:id="rId566"/>
    <sheet name="835_Execução Orçamentária -" sheetId="567" state="visible" r:id="rId567"/>
    <sheet name="836_Execução Orçamentária -" sheetId="568" state="visible" r:id="rId568"/>
    <sheet name="837_Execução Orçamentária -" sheetId="569" state="visible" r:id="rId569"/>
    <sheet name="838_Execução Orçamentária -" sheetId="570" state="visible" r:id="rId570"/>
    <sheet name="839_Execução Orçamentária -" sheetId="571" state="visible" r:id="rId571"/>
    <sheet name="840_Execução Orçamentária -" sheetId="572" state="visible" r:id="rId572"/>
    <sheet name="841_Execução Orçamentária -" sheetId="573" state="visible" r:id="rId573"/>
    <sheet name="842_Execução Orçamentária -" sheetId="574" state="visible" r:id="rId574"/>
    <sheet name="843_Execução Orçamentária -" sheetId="575" state="visible" r:id="rId575"/>
    <sheet name="847_Demonstrações Contábeis" sheetId="576" state="visible" r:id="rId576"/>
    <sheet name="853_Demonstrações Contábeis" sheetId="577" state="visible" r:id="rId577"/>
    <sheet name="859_Demonstrações Contábeis" sheetId="578" state="visible" r:id="rId578"/>
    <sheet name="862_Licitações - download" sheetId="579" state="visible" r:id="rId579"/>
    <sheet name="863_Licitações - download" sheetId="580" state="visible" r:id="rId580"/>
    <sheet name="864_Licitações - download" sheetId="581" state="visible" r:id="rId581"/>
    <sheet name="865_Contratos, Parcerias, Co" sheetId="582" state="visible" r:id="rId582"/>
    <sheet name="866_Contratos, Parcerias, Co" sheetId="583" state="visible" r:id="rId583"/>
    <sheet name="867_Contratos, Parcerias, Co" sheetId="584" state="visible" r:id="rId584"/>
    <sheet name="868_Transferências Regulamen" sheetId="585" state="visible" r:id="rId585"/>
    <sheet name="869_Transferências Regulamen" sheetId="586" state="visible" r:id="rId586"/>
    <sheet name="870_Transferências Regulamen" sheetId="587" state="visible" r:id="rId587"/>
    <sheet name="871_Execução Orçamentária -" sheetId="588" state="visible" r:id="rId588"/>
    <sheet name="872_Execução Orçamentária -" sheetId="589" state="visible" r:id="rId589"/>
    <sheet name="873_Execução Orçamentária -" sheetId="590" state="visible" r:id="rId590"/>
    <sheet name="874_Execução Orçamentária -" sheetId="591" state="visible" r:id="rId591"/>
    <sheet name="875_Execução Orçamentária -" sheetId="592" state="visible" r:id="rId592"/>
    <sheet name="876_Execução Orçamentária -" sheetId="593" state="visible" r:id="rId593"/>
    <sheet name="877_Execução Orçamentária -" sheetId="594" state="visible" r:id="rId594"/>
    <sheet name="878_Execução Orçamentária -" sheetId="595" state="visible" r:id="rId595"/>
    <sheet name="879_Execução Orçamentária -" sheetId="596" state="visible" r:id="rId596"/>
    <sheet name="880_Execução Orçamentária -" sheetId="597" state="visible" r:id="rId597"/>
    <sheet name="881_Execução Orçamentária -" sheetId="598" state="visible" r:id="rId598"/>
    <sheet name="882_Execução Orçamentária -" sheetId="599" state="visible" r:id="rId599"/>
    <sheet name="883_Execução Orçamentária -" sheetId="600" state="visible" r:id="rId600"/>
    <sheet name="884_Execução Orçamentária -" sheetId="601" state="visible" r:id="rId601"/>
    <sheet name="885_Execução Orçamentária -" sheetId="602" state="visible" r:id="rId602"/>
    <sheet name="886_Execução Orçamentária -" sheetId="603" state="visible" r:id="rId603"/>
    <sheet name="887_Execução Orçamentária -" sheetId="604" state="visible" r:id="rId604"/>
    <sheet name="888_Execução Orçamentária -" sheetId="605" state="visible" r:id="rId605"/>
    <sheet name="907_Licitações - download" sheetId="606" state="visible" r:id="rId606"/>
    <sheet name="908_Licitações - download" sheetId="607" state="visible" r:id="rId607"/>
    <sheet name="909_Licitações - download" sheetId="608" state="visible" r:id="rId608"/>
    <sheet name="911_Contratos, Parcerias, Co" sheetId="609" state="visible" r:id="rId609"/>
    <sheet name="913_Contratos, Parcerias, Co" sheetId="610" state="visible" r:id="rId610"/>
    <sheet name="915_Contratos, Parcerias, Co" sheetId="611" state="visible" r:id="rId611"/>
    <sheet name="916_Transferências Regulamen" sheetId="612" state="visible" r:id="rId612"/>
    <sheet name="917_Transferências Regulamen" sheetId="613" state="visible" r:id="rId613"/>
    <sheet name="918_Transferências Regulamen" sheetId="614" state="visible" r:id="rId614"/>
    <sheet name="919_Execução Orçamentária -" sheetId="615" state="visible" r:id="rId615"/>
    <sheet name="920_Execução Orçamentária -" sheetId="616" state="visible" r:id="rId616"/>
    <sheet name="921_Execução Orçamentária -" sheetId="617" state="visible" r:id="rId617"/>
    <sheet name="922_Execução Orçamentária -" sheetId="618" state="visible" r:id="rId618"/>
    <sheet name="923_Execução Orçamentária -" sheetId="619" state="visible" r:id="rId619"/>
    <sheet name="924_Execução Orçamentária -" sheetId="620" state="visible" r:id="rId620"/>
    <sheet name="925_Execução Orçamentária -" sheetId="621" state="visible" r:id="rId621"/>
    <sheet name="926_Execução Orçamentária -" sheetId="622" state="visible" r:id="rId622"/>
    <sheet name="927_Execução Orçamentária -" sheetId="623" state="visible" r:id="rId623"/>
    <sheet name="928_Execução Orçamentária -" sheetId="624" state="visible" r:id="rId624"/>
    <sheet name="929_Execução Orçamentária -" sheetId="625" state="visible" r:id="rId625"/>
    <sheet name="930_Execução Orçamentária -" sheetId="626" state="visible" r:id="rId626"/>
    <sheet name="931_Execução Orçamentária -" sheetId="627" state="visible" r:id="rId627"/>
    <sheet name="932_Execução Orçamentária -" sheetId="628" state="visible" r:id="rId628"/>
    <sheet name="933_Execução Orçamentária -" sheetId="629" state="visible" r:id="rId629"/>
    <sheet name="934_Execução Orçamentária -" sheetId="630" state="visible" r:id="rId630"/>
    <sheet name="935_Execução Orçamentária -" sheetId="631" state="visible" r:id="rId631"/>
    <sheet name="936_Execução Orçamentária -" sheetId="632" state="visible" r:id="rId632"/>
    <sheet name="959_Contratos, Parcerias, Co" sheetId="633" state="visible" r:id="rId633"/>
    <sheet name="961_Contratos, Parcerias, Co" sheetId="634" state="visible" r:id="rId634"/>
    <sheet name="963_Contratos, Parcerias, Co" sheetId="635" state="visible" r:id="rId635"/>
    <sheet name="964_Transferências Regulamen" sheetId="636" state="visible" r:id="rId636"/>
    <sheet name="965_Transferências Regulamen" sheetId="637" state="visible" r:id="rId637"/>
    <sheet name="966_Transferências Regulamen" sheetId="638" state="visible" r:id="rId638"/>
    <sheet name="967_Execução Orçamentária -" sheetId="639" state="visible" r:id="rId639"/>
    <sheet name="968_Execução Orçamentária -" sheetId="640" state="visible" r:id="rId640"/>
    <sheet name="969_Execução Orçamentária -" sheetId="641" state="visible" r:id="rId641"/>
    <sheet name="970_Execução Orçamentária -" sheetId="642" state="visible" r:id="rId642"/>
    <sheet name="971_Execução Orçamentária -" sheetId="643" state="visible" r:id="rId643"/>
    <sheet name="972_Execução Orçamentária -" sheetId="644" state="visible" r:id="rId644"/>
    <sheet name="973_Execução Orçamentária -" sheetId="645" state="visible" r:id="rId645"/>
    <sheet name="974_Execução Orçamentária -" sheetId="646" state="visible" r:id="rId646"/>
    <sheet name="975_Execução Orçamentária -" sheetId="647" state="visible" r:id="rId647"/>
    <sheet name="976_Execução Orçamentária -" sheetId="648" state="visible" r:id="rId648"/>
    <sheet name="977_Execução Orçamentária -" sheetId="649" state="visible" r:id="rId649"/>
    <sheet name="978_Execução Orçamentária -" sheetId="650" state="visible" r:id="rId650"/>
    <sheet name="979_Execução Orçamentária -" sheetId="651" state="visible" r:id="rId651"/>
    <sheet name="980_Execução Orçamentária -" sheetId="652" state="visible" r:id="rId652"/>
    <sheet name="981_Execução Orçamentária -" sheetId="653" state="visible" r:id="rId653"/>
    <sheet name="982_Execução Orçamentária -" sheetId="654" state="visible" r:id="rId654"/>
    <sheet name="983_Execução Orçamentária -" sheetId="655" state="visible" r:id="rId655"/>
    <sheet name="984_Execução Orçamentária -" sheetId="656" state="visible" r:id="rId656"/>
    <sheet name="1006_Contratos, Parcerias, Co" sheetId="657" state="visible" r:id="rId657"/>
    <sheet name="1007_Contratos, Parcerias, Co" sheetId="658" state="visible" r:id="rId658"/>
    <sheet name="1008_Contratos, Parcerias, Co" sheetId="659" state="visible" r:id="rId659"/>
    <sheet name="1009_Contratos, Parcerias, Co" sheetId="660" state="visible" r:id="rId660"/>
    <sheet name="1010_Contratos, Parcerias, Co" sheetId="661" state="visible" r:id="rId661"/>
    <sheet name="1011_Contratos, Parcerias, Co" sheetId="662" state="visible" r:id="rId662"/>
    <sheet name="1012_Contratos, Parcerias, Co" sheetId="663" state="visible" r:id="rId663"/>
    <sheet name="1013_Contratos, Parcerias, Co" sheetId="664" state="visible" r:id="rId664"/>
    <sheet name="1014_Contratos, Parcerias, Co" sheetId="665" state="visible" r:id="rId665"/>
    <sheet name="1015_Transferências Regulamen" sheetId="666" state="visible" r:id="rId666"/>
    <sheet name="1016_Transferências Regulamen" sheetId="667" state="visible" r:id="rId667"/>
    <sheet name="1017_Transferências Regulamen" sheetId="668" state="visible" r:id="rId668"/>
    <sheet name="1018_Execução Orçamentária -" sheetId="669" state="visible" r:id="rId669"/>
    <sheet name="1019_Execução Orçamentária -" sheetId="670" state="visible" r:id="rId670"/>
    <sheet name="1020_Execução Orçamentária -" sheetId="671" state="visible" r:id="rId671"/>
    <sheet name="1021_Execução Orçamentária -" sheetId="672" state="visible" r:id="rId672"/>
    <sheet name="1022_Execução Orçamentária -" sheetId="673" state="visible" r:id="rId673"/>
    <sheet name="1023_Execução Orçamentária -" sheetId="674" state="visible" r:id="rId674"/>
    <sheet name="1024_Execução Orçamentária -" sheetId="675" state="visible" r:id="rId675"/>
    <sheet name="1025_Execução Orçamentária -" sheetId="676" state="visible" r:id="rId676"/>
    <sheet name="1026_Execução Orçamentária -" sheetId="677" state="visible" r:id="rId677"/>
    <sheet name="1027_Execução Orçamentária -" sheetId="678" state="visible" r:id="rId678"/>
    <sheet name="1028_Execução Orçamentária -" sheetId="679" state="visible" r:id="rId679"/>
    <sheet name="1029_Execução Orçamentária -" sheetId="680" state="visible" r:id="rId680"/>
    <sheet name="1030_Execução Orçamentária -" sheetId="681" state="visible" r:id="rId681"/>
    <sheet name="1031_Execução Orçamentária -" sheetId="682" state="visible" r:id="rId682"/>
    <sheet name="1032_Execução Orçamentária -" sheetId="683" state="visible" r:id="rId683"/>
    <sheet name="1033_Execução Orçamentária -" sheetId="684" state="visible" r:id="rId684"/>
    <sheet name="1034_Execução Orçamentária -" sheetId="685" state="visible" r:id="rId685"/>
    <sheet name="1035_Execução Orçamentária -" sheetId="686" state="visible" r:id="rId686"/>
    <sheet name="1039_Demonstrações Contábeis" sheetId="687" state="visible" r:id="rId687"/>
    <sheet name="1045_Demonstrações Contábeis" sheetId="688" state="visible" r:id="rId688"/>
    <sheet name="1051_Demonstrações Contábeis" sheetId="689" state="visible" r:id="rId689"/>
    <sheet name="1054_Licitações - download" sheetId="690" state="visible" r:id="rId690"/>
    <sheet name="1055_Licitações - download" sheetId="691" state="visible" r:id="rId691"/>
    <sheet name="1056_Licitações - download" sheetId="692" state="visible" r:id="rId692"/>
    <sheet name="1060_Transferências Regulamen" sheetId="693" state="visible" r:id="rId693"/>
    <sheet name="1061_Transferências Regulamen" sheetId="694" state="visible" r:id="rId694"/>
    <sheet name="1062_Transferências Regulamen" sheetId="695" state="visible" r:id="rId695"/>
    <sheet name="1063_Execução Orçamentária -" sheetId="696" state="visible" r:id="rId696"/>
    <sheet name="1064_Execução Orçamentária -" sheetId="697" state="visible" r:id="rId697"/>
    <sheet name="1065_Execução Orçamentária -" sheetId="698" state="visible" r:id="rId698"/>
    <sheet name="1066_Execução Orçamentária -" sheetId="699" state="visible" r:id="rId699"/>
    <sheet name="1067_Execução Orçamentária -" sheetId="700" state="visible" r:id="rId700"/>
    <sheet name="1068_Execução Orçamentária -" sheetId="701" state="visible" r:id="rId701"/>
    <sheet name="1069_Execução Orçamentária -" sheetId="702" state="visible" r:id="rId702"/>
    <sheet name="1070_Execução Orçamentária -" sheetId="703" state="visible" r:id="rId703"/>
    <sheet name="1071_Execução Orçamentária -" sheetId="704" state="visible" r:id="rId704"/>
    <sheet name="1072_Execução Orçamentária -" sheetId="705" state="visible" r:id="rId705"/>
    <sheet name="1073_Execução Orçamentária -" sheetId="706" state="visible" r:id="rId706"/>
    <sheet name="1074_Execução Orçamentária -" sheetId="707" state="visible" r:id="rId707"/>
    <sheet name="1075_Execução Orçamentária -" sheetId="708" state="visible" r:id="rId708"/>
    <sheet name="1076_Execução Orçamentária -" sheetId="709" state="visible" r:id="rId709"/>
    <sheet name="1077_Execução Orçamentária -" sheetId="710" state="visible" r:id="rId710"/>
    <sheet name="1078_Execução Orçamentária -" sheetId="711" state="visible" r:id="rId711"/>
    <sheet name="1079_Execução Orçamentária -" sheetId="712" state="visible" r:id="rId712"/>
    <sheet name="1080_Execução Orçamentária -" sheetId="713" state="visible" r:id="rId713"/>
    <sheet name="1084_Demonstrações Contábeis" sheetId="714" state="visible" r:id="rId714"/>
    <sheet name="1090_Demonstrações Contábeis" sheetId="715" state="visible" r:id="rId715"/>
    <sheet name="1096_Demonstrações Contábeis" sheetId="716" state="visible" r:id="rId716"/>
    <sheet name="1099_Licitações - download" sheetId="717" state="visible" r:id="rId717"/>
    <sheet name="1100_Licitações - download" sheetId="718" state="visible" r:id="rId718"/>
    <sheet name="1101_Licitações - download" sheetId="719" state="visible" r:id="rId719"/>
    <sheet name="1102_Contratos, Parcerias, Co" sheetId="720" state="visible" r:id="rId720"/>
    <sheet name="1103_Contratos, Parcerias, Co" sheetId="721" state="visible" r:id="rId721"/>
    <sheet name="1104_Contratos, Parcerias, Co" sheetId="722" state="visible" r:id="rId722"/>
    <sheet name="1105_Transferências Regulamen" sheetId="723" state="visible" r:id="rId723"/>
    <sheet name="1106_Transferências Regulamen" sheetId="724" state="visible" r:id="rId724"/>
    <sheet name="1107_Transferências Regulamen" sheetId="725" state="visible" r:id="rId725"/>
    <sheet name="1108_Execução Orçamentária -" sheetId="726" state="visible" r:id="rId726"/>
    <sheet name="1109_Execução Orçamentária -" sheetId="727" state="visible" r:id="rId727"/>
    <sheet name="1110_Execução Orçamentária -" sheetId="728" state="visible" r:id="rId728"/>
    <sheet name="1111_Execução Orçamentária -" sheetId="729" state="visible" r:id="rId729"/>
    <sheet name="1112_Execução Orçamentária -" sheetId="730" state="visible" r:id="rId730"/>
    <sheet name="1113_Execução Orçamentária -" sheetId="731" state="visible" r:id="rId731"/>
    <sheet name="1114_Execução Orçamentária -" sheetId="732" state="visible" r:id="rId732"/>
    <sheet name="1115_Execução Orçamentária -" sheetId="733" state="visible" r:id="rId733"/>
    <sheet name="1116_Execução Orçamentária -" sheetId="734" state="visible" r:id="rId734"/>
    <sheet name="1117_Execução Orçamentária -" sheetId="735" state="visible" r:id="rId735"/>
    <sheet name="1118_Execução Orçamentária -" sheetId="736" state="visible" r:id="rId736"/>
    <sheet name="1119_Execução Orçamentária -" sheetId="737" state="visible" r:id="rId737"/>
    <sheet name="1120_Execução Orçamentária -" sheetId="738" state="visible" r:id="rId738"/>
    <sheet name="1121_Execução Orçamentária -" sheetId="739" state="visible" r:id="rId739"/>
    <sheet name="1122_Execução Orçamentária -" sheetId="740" state="visible" r:id="rId740"/>
    <sheet name="1123_Execução Orçamentária -" sheetId="741" state="visible" r:id="rId741"/>
    <sheet name="1124_Execução Orçamentária -" sheetId="742" state="visible" r:id="rId742"/>
    <sheet name="1125_Execução Orçamentária -" sheetId="743" state="visible" r:id="rId743"/>
    <sheet name="1144_Licitações - download" sheetId="744" state="visible" r:id="rId744"/>
    <sheet name="1145_Licitações - download" sheetId="745" state="visible" r:id="rId745"/>
    <sheet name="1146_Licitações - download" sheetId="746" state="visible" r:id="rId746"/>
    <sheet name="1150_Transferências Regulamen" sheetId="747" state="visible" r:id="rId747"/>
    <sheet name="1151_Transferências Regulamen" sheetId="748" state="visible" r:id="rId748"/>
    <sheet name="1152_Transferências Regulamen" sheetId="749" state="visible" r:id="rId749"/>
    <sheet name="1153_Execução Orçamentária -" sheetId="750" state="visible" r:id="rId750"/>
    <sheet name="1154_Execução Orçamentária -" sheetId="751" state="visible" r:id="rId751"/>
    <sheet name="1155_Execução Orçamentária -" sheetId="752" state="visible" r:id="rId752"/>
    <sheet name="1156_Execução Orçamentária -" sheetId="753" state="visible" r:id="rId753"/>
    <sheet name="1157_Execução Orçamentária -" sheetId="754" state="visible" r:id="rId754"/>
    <sheet name="1158_Execução Orçamentária -" sheetId="755" state="visible" r:id="rId755"/>
    <sheet name="1159_Execução Orçamentária -" sheetId="756" state="visible" r:id="rId756"/>
    <sheet name="1160_Execução Orçamentária -" sheetId="757" state="visible" r:id="rId757"/>
    <sheet name="1161_Execução Orçamentária -" sheetId="758" state="visible" r:id="rId758"/>
    <sheet name="1162_Execução Orçamentária -" sheetId="759" state="visible" r:id="rId759"/>
    <sheet name="1163_Execução Orçamentária -" sheetId="760" state="visible" r:id="rId760"/>
    <sheet name="1164_Execução Orçamentária -" sheetId="761" state="visible" r:id="rId761"/>
    <sheet name="1165_Execução Orçamentária -" sheetId="762" state="visible" r:id="rId762"/>
    <sheet name="1166_Execução Orçamentária -" sheetId="763" state="visible" r:id="rId763"/>
    <sheet name="1167_Execução Orçamentária -" sheetId="764" state="visible" r:id="rId764"/>
    <sheet name="1168_Execução Orçamentária -" sheetId="765" state="visible" r:id="rId765"/>
    <sheet name="1169_Execução Orçamentária -" sheetId="766" state="visible" r:id="rId766"/>
    <sheet name="1170_Execução Orçamentária -" sheetId="767" state="visible" r:id="rId767"/>
    <sheet name="1189_Licitações - download" sheetId="768" state="visible" r:id="rId768"/>
    <sheet name="1190_Licitações - download" sheetId="769" state="visible" r:id="rId769"/>
    <sheet name="1191_Licitações - download" sheetId="770" state="visible" r:id="rId770"/>
    <sheet name="1192_Contratos, Parcerias, Co" sheetId="771" state="visible" r:id="rId771"/>
    <sheet name="1193_Contratos, Parcerias, Co" sheetId="772" state="visible" r:id="rId772"/>
    <sheet name="1194_Contratos, Parcerias, Co" sheetId="773" state="visible" r:id="rId773"/>
    <sheet name="1195_Contratos, Parcerias, Co" sheetId="774" state="visible" r:id="rId774"/>
    <sheet name="1196_Contratos, Parcerias, Co" sheetId="775" state="visible" r:id="rId775"/>
    <sheet name="1197_Contratos, Parcerias, Co" sheetId="776" state="visible" r:id="rId776"/>
    <sheet name="1198_Contratos, Parcerias, Co" sheetId="777" state="visible" r:id="rId777"/>
    <sheet name="1199_Contratos, Parcerias, Co" sheetId="778" state="visible" r:id="rId778"/>
    <sheet name="1200_Contratos, Parcerias, Co" sheetId="779" state="visible" r:id="rId779"/>
    <sheet name="1201_Contratos, Parcerias, Co" sheetId="780" state="visible" r:id="rId780"/>
    <sheet name="1202_Contratos, Parcerias, Co" sheetId="781" state="visible" r:id="rId781"/>
    <sheet name="1203_Contratos, Parcerias, Co" sheetId="782" state="visible" r:id="rId782"/>
    <sheet name="1204_Transferências Regulamen" sheetId="783" state="visible" r:id="rId783"/>
    <sheet name="1205_Transferências Regulamen" sheetId="784" state="visible" r:id="rId784"/>
    <sheet name="1206_Transferências Regulamen" sheetId="785" state="visible" r:id="rId785"/>
    <sheet name="1207_Execução Orçamentária -" sheetId="786" state="visible" r:id="rId786"/>
    <sheet name="1208_Execução Orçamentária -" sheetId="787" state="visible" r:id="rId787"/>
    <sheet name="1209_Execução Orçamentária -" sheetId="788" state="visible" r:id="rId788"/>
    <sheet name="1210_Execução Orçamentária -" sheetId="789" state="visible" r:id="rId789"/>
    <sheet name="1211_Execução Orçamentária -" sheetId="790" state="visible" r:id="rId790"/>
    <sheet name="1212_Execução Orçamentária -" sheetId="791" state="visible" r:id="rId791"/>
    <sheet name="1213_Execução Orçamentária -" sheetId="792" state="visible" r:id="rId792"/>
    <sheet name="1214_Execução Orçamentária -" sheetId="793" state="visible" r:id="rId793"/>
    <sheet name="1215_Execução Orçamentária -" sheetId="794" state="visible" r:id="rId794"/>
    <sheet name="1216_Execução Orçamentária -" sheetId="795" state="visible" r:id="rId795"/>
    <sheet name="1217_Execução Orçamentária -" sheetId="796" state="visible" r:id="rId796"/>
    <sheet name="1218_Execução Orçamentária -" sheetId="797" state="visible" r:id="rId797"/>
    <sheet name="1219_Execução Orçamentária -" sheetId="798" state="visible" r:id="rId798"/>
    <sheet name="1220_Execução Orçamentária -" sheetId="799" state="visible" r:id="rId799"/>
    <sheet name="1221_Execução Orçamentária -" sheetId="800" state="visible" r:id="rId800"/>
    <sheet name="1222_Execução Orçamentária -" sheetId="801" state="visible" r:id="rId801"/>
    <sheet name="1223_Execução Orçamentária -" sheetId="802" state="visible" r:id="rId802"/>
    <sheet name="1224_Execução Orçamentária -" sheetId="803" state="visible" r:id="rId803"/>
    <sheet name="1243_Licitações - download" sheetId="804" state="visible" r:id="rId804"/>
    <sheet name="1244_Licitações - download" sheetId="805" state="visible" r:id="rId805"/>
    <sheet name="1245_Licitações - download" sheetId="806" state="visible" r:id="rId806"/>
    <sheet name="1246_Contratos, Parcerias, Co" sheetId="807" state="visible" r:id="rId807"/>
    <sheet name="1247_Contratos, Parcerias, Co" sheetId="808" state="visible" r:id="rId808"/>
    <sheet name="1248_Contratos, Parcerias, Co" sheetId="809" state="visible" r:id="rId809"/>
    <sheet name="1249_Contratos, Parcerias, Co" sheetId="810" state="visible" r:id="rId810"/>
    <sheet name="1250_Contratos, Parcerias, Co" sheetId="811" state="visible" r:id="rId811"/>
    <sheet name="1251_Contratos, Parcerias, Co" sheetId="812" state="visible" r:id="rId812"/>
    <sheet name="1252_Contratos, Parcerias, Co" sheetId="813" state="visible" r:id="rId813"/>
    <sheet name="1253_Contratos, Parcerias, Co" sheetId="814" state="visible" r:id="rId814"/>
    <sheet name="1254_Contratos, Parcerias, Co" sheetId="815" state="visible" r:id="rId815"/>
    <sheet name="1255_Contratos, Parcerias, Co" sheetId="816" state="visible" r:id="rId816"/>
    <sheet name="1256_Contratos, Parcerias, Co" sheetId="817" state="visible" r:id="rId817"/>
    <sheet name="1257_Contratos, Parcerias, Co" sheetId="818" state="visible" r:id="rId818"/>
    <sheet name="1258_Transferências Regulamen" sheetId="819" state="visible" r:id="rId819"/>
    <sheet name="1259_Transferências Regulamen" sheetId="820" state="visible" r:id="rId820"/>
    <sheet name="1260_Transferências Regulamen" sheetId="821" state="visible" r:id="rId821"/>
    <sheet name="1261_Execução Orçamentária -" sheetId="822" state="visible" r:id="rId822"/>
    <sheet name="1262_Execução Orçamentária -" sheetId="823" state="visible" r:id="rId823"/>
    <sheet name="1263_Execução Orçamentária -" sheetId="824" state="visible" r:id="rId824"/>
    <sheet name="1264_Execução Orçamentária -" sheetId="825" state="visible" r:id="rId825"/>
    <sheet name="1265_Execução Orçamentária -" sheetId="826" state="visible" r:id="rId826"/>
    <sheet name="1266_Execução Orçamentária -" sheetId="827" state="visible" r:id="rId827"/>
    <sheet name="1267_Execução Orçamentária -" sheetId="828" state="visible" r:id="rId828"/>
    <sheet name="1268_Execução Orçamentária -" sheetId="829" state="visible" r:id="rId829"/>
    <sheet name="1269_Execução Orçamentária -" sheetId="830" state="visible" r:id="rId830"/>
    <sheet name="1270_Execução Orçamentária -" sheetId="831" state="visible" r:id="rId831"/>
    <sheet name="1271_Execução Orçamentária -" sheetId="832" state="visible" r:id="rId832"/>
    <sheet name="1272_Execução Orçamentária -" sheetId="833" state="visible" r:id="rId833"/>
    <sheet name="1273_Execução Orçamentária -" sheetId="834" state="visible" r:id="rId834"/>
    <sheet name="1274_Execução Orçamentária -" sheetId="835" state="visible" r:id="rId835"/>
    <sheet name="1275_Execução Orçamentária -" sheetId="836" state="visible" r:id="rId836"/>
    <sheet name="1276_Execução Orçamentária -" sheetId="837" state="visible" r:id="rId837"/>
    <sheet name="1277_Execução Orçamentária -" sheetId="838" state="visible" r:id="rId838"/>
    <sheet name="1278_Execução Orçamentária -" sheetId="839" state="visible" r:id="rId839"/>
    <sheet name="1280_Demonstrações Contábeis" sheetId="840" state="visible" r:id="rId840"/>
    <sheet name="1286_Demonstrações Contábeis" sheetId="841" state="visible" r:id="rId841"/>
    <sheet name="1292_Demonstrações Contábeis" sheetId="842" state="visible" r:id="rId842"/>
    <sheet name="1297_Licitações - download" sheetId="843" state="visible" r:id="rId843"/>
    <sheet name="1298_Licitações - download" sheetId="844" state="visible" r:id="rId844"/>
    <sheet name="1299_Licitações - download" sheetId="845" state="visible" r:id="rId845"/>
    <sheet name="1300_Contratos, Parcerias, Co" sheetId="846" state="visible" r:id="rId846"/>
    <sheet name="1301_Contratos, Parcerias, Co" sheetId="847" state="visible" r:id="rId847"/>
    <sheet name="1302_Contratos, Parcerias, Co" sheetId="848" state="visible" r:id="rId848"/>
    <sheet name="1303_Contratos, Parcerias, Co" sheetId="849" state="visible" r:id="rId849"/>
    <sheet name="1304_Contratos, Parcerias, Co" sheetId="850" state="visible" r:id="rId850"/>
    <sheet name="1305_Contratos, Parcerias, Co" sheetId="851" state="visible" r:id="rId851"/>
    <sheet name="1306_Contratos, Parcerias, Co" sheetId="852" state="visible" r:id="rId852"/>
    <sheet name="1307_Contratos, Parcerias, Co" sheetId="853" state="visible" r:id="rId853"/>
    <sheet name="1308_Contratos, Parcerias, Co" sheetId="854" state="visible" r:id="rId854"/>
    <sheet name="1309_Contratos, Parcerias, Co" sheetId="855" state="visible" r:id="rId855"/>
    <sheet name="1310_Contratos, Parcerias, Co" sheetId="856" state="visible" r:id="rId856"/>
    <sheet name="1311_Contratos, Parcerias, Co" sheetId="857" state="visible" r:id="rId857"/>
    <sheet name="1312_Transferências Regulamen" sheetId="858" state="visible" r:id="rId858"/>
    <sheet name="1313_Transferências Regulamen" sheetId="859" state="visible" r:id="rId859"/>
    <sheet name="1314_Transferências Regulamen" sheetId="860" state="visible" r:id="rId860"/>
    <sheet name="1315_Execução Orçamentária -" sheetId="861" state="visible" r:id="rId861"/>
    <sheet name="1316_Execução Orçamentária -" sheetId="862" state="visible" r:id="rId862"/>
    <sheet name="1317_Execução Orçamentária -" sheetId="863" state="visible" r:id="rId863"/>
    <sheet name="1318_Execução Orçamentária -" sheetId="864" state="visible" r:id="rId864"/>
    <sheet name="1319_Execução Orçamentária -" sheetId="865" state="visible" r:id="rId865"/>
    <sheet name="1320_Execução Orçamentária -" sheetId="866" state="visible" r:id="rId866"/>
    <sheet name="1321_Execução Orçamentária -" sheetId="867" state="visible" r:id="rId867"/>
    <sheet name="1322_Execução Orçamentária -" sheetId="868" state="visible" r:id="rId868"/>
    <sheet name="1323_Execução Orçamentária -" sheetId="869" state="visible" r:id="rId869"/>
    <sheet name="1324_Execução Orçamentária -" sheetId="870" state="visible" r:id="rId870"/>
    <sheet name="1325_Execução Orçamentária -" sheetId="871" state="visible" r:id="rId871"/>
    <sheet name="1326_Execução Orçamentária -" sheetId="872" state="visible" r:id="rId872"/>
    <sheet name="1327_Execução Orçamentária -" sheetId="873" state="visible" r:id="rId873"/>
    <sheet name="1328_Execução Orçamentária -" sheetId="874" state="visible" r:id="rId874"/>
    <sheet name="1329_Execução Orçamentária -" sheetId="875" state="visible" r:id="rId875"/>
    <sheet name="1330_Execução Orçamentária -" sheetId="876" state="visible" r:id="rId876"/>
    <sheet name="1331_Execução Orçamentária -" sheetId="877" state="visible" r:id="rId877"/>
    <sheet name="1332_Execução Orçamentária -" sheetId="878" state="visible" r:id="rId878"/>
    <sheet name="1333_Demonstrações Contábeis" sheetId="879" state="visible" r:id="rId879"/>
    <sheet name="1339_Demonstrações Contábeis" sheetId="880" state="visible" r:id="rId880"/>
    <sheet name="1345_Demonstrações Contábeis" sheetId="881" state="visible" r:id="rId881"/>
    <sheet name="1351_Licitações - download" sheetId="882" state="visible" r:id="rId882"/>
    <sheet name="1352_Licitações - download" sheetId="883" state="visible" r:id="rId883"/>
    <sheet name="1353_Licitações - download" sheetId="884" state="visible" r:id="rId884"/>
    <sheet name="1354_Contratos, Parcerias, Co" sheetId="885" state="visible" r:id="rId885"/>
    <sheet name="1355_Contratos, Parcerias, Co" sheetId="886" state="visible" r:id="rId886"/>
    <sheet name="1356_Contratos, Parcerias, Co" sheetId="887" state="visible" r:id="rId887"/>
    <sheet name="1357_Transferências Regulamen" sheetId="888" state="visible" r:id="rId888"/>
    <sheet name="1358_Transferências Regulamen" sheetId="889" state="visible" r:id="rId889"/>
    <sheet name="1359_Transferências Regulamen" sheetId="890" state="visible" r:id="rId890"/>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worksheet" Target="/xl/worksheets/sheet360.xml" Id="rId360" /><Relationship Type="http://schemas.openxmlformats.org/officeDocument/2006/relationships/worksheet" Target="/xl/worksheets/sheet361.xml" Id="rId361" /><Relationship Type="http://schemas.openxmlformats.org/officeDocument/2006/relationships/worksheet" Target="/xl/worksheets/sheet362.xml" Id="rId362" /><Relationship Type="http://schemas.openxmlformats.org/officeDocument/2006/relationships/worksheet" Target="/xl/worksheets/sheet363.xml" Id="rId363" /><Relationship Type="http://schemas.openxmlformats.org/officeDocument/2006/relationships/worksheet" Target="/xl/worksheets/sheet364.xml" Id="rId364" /><Relationship Type="http://schemas.openxmlformats.org/officeDocument/2006/relationships/worksheet" Target="/xl/worksheets/sheet365.xml" Id="rId365" /><Relationship Type="http://schemas.openxmlformats.org/officeDocument/2006/relationships/worksheet" Target="/xl/worksheets/sheet366.xml" Id="rId366" /><Relationship Type="http://schemas.openxmlformats.org/officeDocument/2006/relationships/worksheet" Target="/xl/worksheets/sheet367.xml" Id="rId367" /><Relationship Type="http://schemas.openxmlformats.org/officeDocument/2006/relationships/worksheet" Target="/xl/worksheets/sheet368.xml" Id="rId368" /><Relationship Type="http://schemas.openxmlformats.org/officeDocument/2006/relationships/worksheet" Target="/xl/worksheets/sheet369.xml" Id="rId369" /><Relationship Type="http://schemas.openxmlformats.org/officeDocument/2006/relationships/worksheet" Target="/xl/worksheets/sheet370.xml" Id="rId370" /><Relationship Type="http://schemas.openxmlformats.org/officeDocument/2006/relationships/worksheet" Target="/xl/worksheets/sheet371.xml" Id="rId371" /><Relationship Type="http://schemas.openxmlformats.org/officeDocument/2006/relationships/worksheet" Target="/xl/worksheets/sheet372.xml" Id="rId372" /><Relationship Type="http://schemas.openxmlformats.org/officeDocument/2006/relationships/worksheet" Target="/xl/worksheets/sheet373.xml" Id="rId373" /><Relationship Type="http://schemas.openxmlformats.org/officeDocument/2006/relationships/worksheet" Target="/xl/worksheets/sheet374.xml" Id="rId374" /><Relationship Type="http://schemas.openxmlformats.org/officeDocument/2006/relationships/worksheet" Target="/xl/worksheets/sheet375.xml" Id="rId375" /><Relationship Type="http://schemas.openxmlformats.org/officeDocument/2006/relationships/worksheet" Target="/xl/worksheets/sheet376.xml" Id="rId376" /><Relationship Type="http://schemas.openxmlformats.org/officeDocument/2006/relationships/worksheet" Target="/xl/worksheets/sheet377.xml" Id="rId377" /><Relationship Type="http://schemas.openxmlformats.org/officeDocument/2006/relationships/worksheet" Target="/xl/worksheets/sheet378.xml" Id="rId378" /><Relationship Type="http://schemas.openxmlformats.org/officeDocument/2006/relationships/worksheet" Target="/xl/worksheets/sheet379.xml" Id="rId379" /><Relationship Type="http://schemas.openxmlformats.org/officeDocument/2006/relationships/worksheet" Target="/xl/worksheets/sheet380.xml" Id="rId380" /><Relationship Type="http://schemas.openxmlformats.org/officeDocument/2006/relationships/worksheet" Target="/xl/worksheets/sheet381.xml" Id="rId381" /><Relationship Type="http://schemas.openxmlformats.org/officeDocument/2006/relationships/worksheet" Target="/xl/worksheets/sheet382.xml" Id="rId382" /><Relationship Type="http://schemas.openxmlformats.org/officeDocument/2006/relationships/worksheet" Target="/xl/worksheets/sheet383.xml" Id="rId383" /><Relationship Type="http://schemas.openxmlformats.org/officeDocument/2006/relationships/worksheet" Target="/xl/worksheets/sheet384.xml" Id="rId384" /><Relationship Type="http://schemas.openxmlformats.org/officeDocument/2006/relationships/worksheet" Target="/xl/worksheets/sheet385.xml" Id="rId385" /><Relationship Type="http://schemas.openxmlformats.org/officeDocument/2006/relationships/worksheet" Target="/xl/worksheets/sheet386.xml" Id="rId386" /><Relationship Type="http://schemas.openxmlformats.org/officeDocument/2006/relationships/worksheet" Target="/xl/worksheets/sheet387.xml" Id="rId387" /><Relationship Type="http://schemas.openxmlformats.org/officeDocument/2006/relationships/worksheet" Target="/xl/worksheets/sheet388.xml" Id="rId388" /><Relationship Type="http://schemas.openxmlformats.org/officeDocument/2006/relationships/worksheet" Target="/xl/worksheets/sheet389.xml" Id="rId389" /><Relationship Type="http://schemas.openxmlformats.org/officeDocument/2006/relationships/worksheet" Target="/xl/worksheets/sheet390.xml" Id="rId390" /><Relationship Type="http://schemas.openxmlformats.org/officeDocument/2006/relationships/worksheet" Target="/xl/worksheets/sheet391.xml" Id="rId391" /><Relationship Type="http://schemas.openxmlformats.org/officeDocument/2006/relationships/worksheet" Target="/xl/worksheets/sheet392.xml" Id="rId392" /><Relationship Type="http://schemas.openxmlformats.org/officeDocument/2006/relationships/worksheet" Target="/xl/worksheets/sheet393.xml" Id="rId393" /><Relationship Type="http://schemas.openxmlformats.org/officeDocument/2006/relationships/worksheet" Target="/xl/worksheets/sheet394.xml" Id="rId394" /><Relationship Type="http://schemas.openxmlformats.org/officeDocument/2006/relationships/worksheet" Target="/xl/worksheets/sheet395.xml" Id="rId395" /><Relationship Type="http://schemas.openxmlformats.org/officeDocument/2006/relationships/worksheet" Target="/xl/worksheets/sheet396.xml" Id="rId396" /><Relationship Type="http://schemas.openxmlformats.org/officeDocument/2006/relationships/worksheet" Target="/xl/worksheets/sheet397.xml" Id="rId397" /><Relationship Type="http://schemas.openxmlformats.org/officeDocument/2006/relationships/worksheet" Target="/xl/worksheets/sheet398.xml" Id="rId398" /><Relationship Type="http://schemas.openxmlformats.org/officeDocument/2006/relationships/worksheet" Target="/xl/worksheets/sheet399.xml" Id="rId399" /><Relationship Type="http://schemas.openxmlformats.org/officeDocument/2006/relationships/worksheet" Target="/xl/worksheets/sheet400.xml" Id="rId400" /><Relationship Type="http://schemas.openxmlformats.org/officeDocument/2006/relationships/worksheet" Target="/xl/worksheets/sheet401.xml" Id="rId401" /><Relationship Type="http://schemas.openxmlformats.org/officeDocument/2006/relationships/worksheet" Target="/xl/worksheets/sheet402.xml" Id="rId402" /><Relationship Type="http://schemas.openxmlformats.org/officeDocument/2006/relationships/worksheet" Target="/xl/worksheets/sheet403.xml" Id="rId403" /><Relationship Type="http://schemas.openxmlformats.org/officeDocument/2006/relationships/worksheet" Target="/xl/worksheets/sheet404.xml" Id="rId404" /><Relationship Type="http://schemas.openxmlformats.org/officeDocument/2006/relationships/worksheet" Target="/xl/worksheets/sheet405.xml" Id="rId405" /><Relationship Type="http://schemas.openxmlformats.org/officeDocument/2006/relationships/worksheet" Target="/xl/worksheets/sheet406.xml" Id="rId406" /><Relationship Type="http://schemas.openxmlformats.org/officeDocument/2006/relationships/worksheet" Target="/xl/worksheets/sheet407.xml" Id="rId407" /><Relationship Type="http://schemas.openxmlformats.org/officeDocument/2006/relationships/worksheet" Target="/xl/worksheets/sheet408.xml" Id="rId408" /><Relationship Type="http://schemas.openxmlformats.org/officeDocument/2006/relationships/worksheet" Target="/xl/worksheets/sheet409.xml" Id="rId409" /><Relationship Type="http://schemas.openxmlformats.org/officeDocument/2006/relationships/worksheet" Target="/xl/worksheets/sheet410.xml" Id="rId410" /><Relationship Type="http://schemas.openxmlformats.org/officeDocument/2006/relationships/worksheet" Target="/xl/worksheets/sheet411.xml" Id="rId411" /><Relationship Type="http://schemas.openxmlformats.org/officeDocument/2006/relationships/worksheet" Target="/xl/worksheets/sheet412.xml" Id="rId412" /><Relationship Type="http://schemas.openxmlformats.org/officeDocument/2006/relationships/worksheet" Target="/xl/worksheets/sheet413.xml" Id="rId413" /><Relationship Type="http://schemas.openxmlformats.org/officeDocument/2006/relationships/worksheet" Target="/xl/worksheets/sheet414.xml" Id="rId414" /><Relationship Type="http://schemas.openxmlformats.org/officeDocument/2006/relationships/worksheet" Target="/xl/worksheets/sheet415.xml" Id="rId415" /><Relationship Type="http://schemas.openxmlformats.org/officeDocument/2006/relationships/worksheet" Target="/xl/worksheets/sheet416.xml" Id="rId416" /><Relationship Type="http://schemas.openxmlformats.org/officeDocument/2006/relationships/worksheet" Target="/xl/worksheets/sheet417.xml" Id="rId417" /><Relationship Type="http://schemas.openxmlformats.org/officeDocument/2006/relationships/worksheet" Target="/xl/worksheets/sheet418.xml" Id="rId418" /><Relationship Type="http://schemas.openxmlformats.org/officeDocument/2006/relationships/worksheet" Target="/xl/worksheets/sheet419.xml" Id="rId419" /><Relationship Type="http://schemas.openxmlformats.org/officeDocument/2006/relationships/worksheet" Target="/xl/worksheets/sheet420.xml" Id="rId420" /><Relationship Type="http://schemas.openxmlformats.org/officeDocument/2006/relationships/worksheet" Target="/xl/worksheets/sheet421.xml" Id="rId421" /><Relationship Type="http://schemas.openxmlformats.org/officeDocument/2006/relationships/worksheet" Target="/xl/worksheets/sheet422.xml" Id="rId422" /><Relationship Type="http://schemas.openxmlformats.org/officeDocument/2006/relationships/worksheet" Target="/xl/worksheets/sheet423.xml" Id="rId423" /><Relationship Type="http://schemas.openxmlformats.org/officeDocument/2006/relationships/worksheet" Target="/xl/worksheets/sheet424.xml" Id="rId424" /><Relationship Type="http://schemas.openxmlformats.org/officeDocument/2006/relationships/worksheet" Target="/xl/worksheets/sheet425.xml" Id="rId425" /><Relationship Type="http://schemas.openxmlformats.org/officeDocument/2006/relationships/worksheet" Target="/xl/worksheets/sheet426.xml" Id="rId426" /><Relationship Type="http://schemas.openxmlformats.org/officeDocument/2006/relationships/worksheet" Target="/xl/worksheets/sheet427.xml" Id="rId427" /><Relationship Type="http://schemas.openxmlformats.org/officeDocument/2006/relationships/worksheet" Target="/xl/worksheets/sheet428.xml" Id="rId428" /><Relationship Type="http://schemas.openxmlformats.org/officeDocument/2006/relationships/worksheet" Target="/xl/worksheets/sheet429.xml" Id="rId429" /><Relationship Type="http://schemas.openxmlformats.org/officeDocument/2006/relationships/worksheet" Target="/xl/worksheets/sheet430.xml" Id="rId430" /><Relationship Type="http://schemas.openxmlformats.org/officeDocument/2006/relationships/worksheet" Target="/xl/worksheets/sheet431.xml" Id="rId431" /><Relationship Type="http://schemas.openxmlformats.org/officeDocument/2006/relationships/worksheet" Target="/xl/worksheets/sheet432.xml" Id="rId432" /><Relationship Type="http://schemas.openxmlformats.org/officeDocument/2006/relationships/worksheet" Target="/xl/worksheets/sheet433.xml" Id="rId433" /><Relationship Type="http://schemas.openxmlformats.org/officeDocument/2006/relationships/worksheet" Target="/xl/worksheets/sheet434.xml" Id="rId434" /><Relationship Type="http://schemas.openxmlformats.org/officeDocument/2006/relationships/worksheet" Target="/xl/worksheets/sheet435.xml" Id="rId435" /><Relationship Type="http://schemas.openxmlformats.org/officeDocument/2006/relationships/worksheet" Target="/xl/worksheets/sheet436.xml" Id="rId436" /><Relationship Type="http://schemas.openxmlformats.org/officeDocument/2006/relationships/worksheet" Target="/xl/worksheets/sheet437.xml" Id="rId437" /><Relationship Type="http://schemas.openxmlformats.org/officeDocument/2006/relationships/worksheet" Target="/xl/worksheets/sheet438.xml" Id="rId438" /><Relationship Type="http://schemas.openxmlformats.org/officeDocument/2006/relationships/worksheet" Target="/xl/worksheets/sheet439.xml" Id="rId439" /><Relationship Type="http://schemas.openxmlformats.org/officeDocument/2006/relationships/worksheet" Target="/xl/worksheets/sheet440.xml" Id="rId440" /><Relationship Type="http://schemas.openxmlformats.org/officeDocument/2006/relationships/worksheet" Target="/xl/worksheets/sheet441.xml" Id="rId441" /><Relationship Type="http://schemas.openxmlformats.org/officeDocument/2006/relationships/worksheet" Target="/xl/worksheets/sheet442.xml" Id="rId442" /><Relationship Type="http://schemas.openxmlformats.org/officeDocument/2006/relationships/worksheet" Target="/xl/worksheets/sheet443.xml" Id="rId443" /><Relationship Type="http://schemas.openxmlformats.org/officeDocument/2006/relationships/worksheet" Target="/xl/worksheets/sheet444.xml" Id="rId444" /><Relationship Type="http://schemas.openxmlformats.org/officeDocument/2006/relationships/worksheet" Target="/xl/worksheets/sheet445.xml" Id="rId445" /><Relationship Type="http://schemas.openxmlformats.org/officeDocument/2006/relationships/worksheet" Target="/xl/worksheets/sheet446.xml" Id="rId446" /><Relationship Type="http://schemas.openxmlformats.org/officeDocument/2006/relationships/worksheet" Target="/xl/worksheets/sheet447.xml" Id="rId447" /><Relationship Type="http://schemas.openxmlformats.org/officeDocument/2006/relationships/worksheet" Target="/xl/worksheets/sheet448.xml" Id="rId448" /><Relationship Type="http://schemas.openxmlformats.org/officeDocument/2006/relationships/worksheet" Target="/xl/worksheets/sheet449.xml" Id="rId449" /><Relationship Type="http://schemas.openxmlformats.org/officeDocument/2006/relationships/worksheet" Target="/xl/worksheets/sheet450.xml" Id="rId450" /><Relationship Type="http://schemas.openxmlformats.org/officeDocument/2006/relationships/worksheet" Target="/xl/worksheets/sheet451.xml" Id="rId451" /><Relationship Type="http://schemas.openxmlformats.org/officeDocument/2006/relationships/worksheet" Target="/xl/worksheets/sheet452.xml" Id="rId452" /><Relationship Type="http://schemas.openxmlformats.org/officeDocument/2006/relationships/worksheet" Target="/xl/worksheets/sheet453.xml" Id="rId453" /><Relationship Type="http://schemas.openxmlformats.org/officeDocument/2006/relationships/worksheet" Target="/xl/worksheets/sheet454.xml" Id="rId454" /><Relationship Type="http://schemas.openxmlformats.org/officeDocument/2006/relationships/worksheet" Target="/xl/worksheets/sheet455.xml" Id="rId455" /><Relationship Type="http://schemas.openxmlformats.org/officeDocument/2006/relationships/worksheet" Target="/xl/worksheets/sheet456.xml" Id="rId456" /><Relationship Type="http://schemas.openxmlformats.org/officeDocument/2006/relationships/worksheet" Target="/xl/worksheets/sheet457.xml" Id="rId457" /><Relationship Type="http://schemas.openxmlformats.org/officeDocument/2006/relationships/worksheet" Target="/xl/worksheets/sheet458.xml" Id="rId458" /><Relationship Type="http://schemas.openxmlformats.org/officeDocument/2006/relationships/worksheet" Target="/xl/worksheets/sheet459.xml" Id="rId459" /><Relationship Type="http://schemas.openxmlformats.org/officeDocument/2006/relationships/worksheet" Target="/xl/worksheets/sheet460.xml" Id="rId460" /><Relationship Type="http://schemas.openxmlformats.org/officeDocument/2006/relationships/worksheet" Target="/xl/worksheets/sheet461.xml" Id="rId461" /><Relationship Type="http://schemas.openxmlformats.org/officeDocument/2006/relationships/worksheet" Target="/xl/worksheets/sheet462.xml" Id="rId462" /><Relationship Type="http://schemas.openxmlformats.org/officeDocument/2006/relationships/worksheet" Target="/xl/worksheets/sheet463.xml" Id="rId463" /><Relationship Type="http://schemas.openxmlformats.org/officeDocument/2006/relationships/worksheet" Target="/xl/worksheets/sheet464.xml" Id="rId464" /><Relationship Type="http://schemas.openxmlformats.org/officeDocument/2006/relationships/worksheet" Target="/xl/worksheets/sheet465.xml" Id="rId465" /><Relationship Type="http://schemas.openxmlformats.org/officeDocument/2006/relationships/worksheet" Target="/xl/worksheets/sheet466.xml" Id="rId466" /><Relationship Type="http://schemas.openxmlformats.org/officeDocument/2006/relationships/worksheet" Target="/xl/worksheets/sheet467.xml" Id="rId467" /><Relationship Type="http://schemas.openxmlformats.org/officeDocument/2006/relationships/worksheet" Target="/xl/worksheets/sheet468.xml" Id="rId468" /><Relationship Type="http://schemas.openxmlformats.org/officeDocument/2006/relationships/worksheet" Target="/xl/worksheets/sheet469.xml" Id="rId469" /><Relationship Type="http://schemas.openxmlformats.org/officeDocument/2006/relationships/worksheet" Target="/xl/worksheets/sheet470.xml" Id="rId470" /><Relationship Type="http://schemas.openxmlformats.org/officeDocument/2006/relationships/worksheet" Target="/xl/worksheets/sheet471.xml" Id="rId471" /><Relationship Type="http://schemas.openxmlformats.org/officeDocument/2006/relationships/worksheet" Target="/xl/worksheets/sheet472.xml" Id="rId472" /><Relationship Type="http://schemas.openxmlformats.org/officeDocument/2006/relationships/worksheet" Target="/xl/worksheets/sheet473.xml" Id="rId473" /><Relationship Type="http://schemas.openxmlformats.org/officeDocument/2006/relationships/worksheet" Target="/xl/worksheets/sheet474.xml" Id="rId474" /><Relationship Type="http://schemas.openxmlformats.org/officeDocument/2006/relationships/worksheet" Target="/xl/worksheets/sheet475.xml" Id="rId475" /><Relationship Type="http://schemas.openxmlformats.org/officeDocument/2006/relationships/worksheet" Target="/xl/worksheets/sheet476.xml" Id="rId476" /><Relationship Type="http://schemas.openxmlformats.org/officeDocument/2006/relationships/worksheet" Target="/xl/worksheets/sheet477.xml" Id="rId477" /><Relationship Type="http://schemas.openxmlformats.org/officeDocument/2006/relationships/worksheet" Target="/xl/worksheets/sheet478.xml" Id="rId478" /><Relationship Type="http://schemas.openxmlformats.org/officeDocument/2006/relationships/worksheet" Target="/xl/worksheets/sheet479.xml" Id="rId479" /><Relationship Type="http://schemas.openxmlformats.org/officeDocument/2006/relationships/worksheet" Target="/xl/worksheets/sheet480.xml" Id="rId480" /><Relationship Type="http://schemas.openxmlformats.org/officeDocument/2006/relationships/worksheet" Target="/xl/worksheets/sheet481.xml" Id="rId481" /><Relationship Type="http://schemas.openxmlformats.org/officeDocument/2006/relationships/worksheet" Target="/xl/worksheets/sheet482.xml" Id="rId482" /><Relationship Type="http://schemas.openxmlformats.org/officeDocument/2006/relationships/worksheet" Target="/xl/worksheets/sheet483.xml" Id="rId483" /><Relationship Type="http://schemas.openxmlformats.org/officeDocument/2006/relationships/worksheet" Target="/xl/worksheets/sheet484.xml" Id="rId484" /><Relationship Type="http://schemas.openxmlformats.org/officeDocument/2006/relationships/worksheet" Target="/xl/worksheets/sheet485.xml" Id="rId485" /><Relationship Type="http://schemas.openxmlformats.org/officeDocument/2006/relationships/worksheet" Target="/xl/worksheets/sheet486.xml" Id="rId486" /><Relationship Type="http://schemas.openxmlformats.org/officeDocument/2006/relationships/worksheet" Target="/xl/worksheets/sheet487.xml" Id="rId487" /><Relationship Type="http://schemas.openxmlformats.org/officeDocument/2006/relationships/worksheet" Target="/xl/worksheets/sheet488.xml" Id="rId488" /><Relationship Type="http://schemas.openxmlformats.org/officeDocument/2006/relationships/worksheet" Target="/xl/worksheets/sheet489.xml" Id="rId489" /><Relationship Type="http://schemas.openxmlformats.org/officeDocument/2006/relationships/worksheet" Target="/xl/worksheets/sheet490.xml" Id="rId490" /><Relationship Type="http://schemas.openxmlformats.org/officeDocument/2006/relationships/worksheet" Target="/xl/worksheets/sheet491.xml" Id="rId491" /><Relationship Type="http://schemas.openxmlformats.org/officeDocument/2006/relationships/worksheet" Target="/xl/worksheets/sheet492.xml" Id="rId492" /><Relationship Type="http://schemas.openxmlformats.org/officeDocument/2006/relationships/worksheet" Target="/xl/worksheets/sheet493.xml" Id="rId493" /><Relationship Type="http://schemas.openxmlformats.org/officeDocument/2006/relationships/worksheet" Target="/xl/worksheets/sheet494.xml" Id="rId494" /><Relationship Type="http://schemas.openxmlformats.org/officeDocument/2006/relationships/worksheet" Target="/xl/worksheets/sheet495.xml" Id="rId495" /><Relationship Type="http://schemas.openxmlformats.org/officeDocument/2006/relationships/worksheet" Target="/xl/worksheets/sheet496.xml" Id="rId496" /><Relationship Type="http://schemas.openxmlformats.org/officeDocument/2006/relationships/worksheet" Target="/xl/worksheets/sheet497.xml" Id="rId497" /><Relationship Type="http://schemas.openxmlformats.org/officeDocument/2006/relationships/worksheet" Target="/xl/worksheets/sheet498.xml" Id="rId498" /><Relationship Type="http://schemas.openxmlformats.org/officeDocument/2006/relationships/worksheet" Target="/xl/worksheets/sheet499.xml" Id="rId499" /><Relationship Type="http://schemas.openxmlformats.org/officeDocument/2006/relationships/worksheet" Target="/xl/worksheets/sheet500.xml" Id="rId500" /><Relationship Type="http://schemas.openxmlformats.org/officeDocument/2006/relationships/worksheet" Target="/xl/worksheets/sheet501.xml" Id="rId501" /><Relationship Type="http://schemas.openxmlformats.org/officeDocument/2006/relationships/worksheet" Target="/xl/worksheets/sheet502.xml" Id="rId502" /><Relationship Type="http://schemas.openxmlformats.org/officeDocument/2006/relationships/worksheet" Target="/xl/worksheets/sheet503.xml" Id="rId503" /><Relationship Type="http://schemas.openxmlformats.org/officeDocument/2006/relationships/worksheet" Target="/xl/worksheets/sheet504.xml" Id="rId504" /><Relationship Type="http://schemas.openxmlformats.org/officeDocument/2006/relationships/worksheet" Target="/xl/worksheets/sheet505.xml" Id="rId505" /><Relationship Type="http://schemas.openxmlformats.org/officeDocument/2006/relationships/worksheet" Target="/xl/worksheets/sheet506.xml" Id="rId506" /><Relationship Type="http://schemas.openxmlformats.org/officeDocument/2006/relationships/worksheet" Target="/xl/worksheets/sheet507.xml" Id="rId507" /><Relationship Type="http://schemas.openxmlformats.org/officeDocument/2006/relationships/worksheet" Target="/xl/worksheets/sheet508.xml" Id="rId508" /><Relationship Type="http://schemas.openxmlformats.org/officeDocument/2006/relationships/worksheet" Target="/xl/worksheets/sheet509.xml" Id="rId509" /><Relationship Type="http://schemas.openxmlformats.org/officeDocument/2006/relationships/worksheet" Target="/xl/worksheets/sheet510.xml" Id="rId510" /><Relationship Type="http://schemas.openxmlformats.org/officeDocument/2006/relationships/worksheet" Target="/xl/worksheets/sheet511.xml" Id="rId511" /><Relationship Type="http://schemas.openxmlformats.org/officeDocument/2006/relationships/worksheet" Target="/xl/worksheets/sheet512.xml" Id="rId512" /><Relationship Type="http://schemas.openxmlformats.org/officeDocument/2006/relationships/worksheet" Target="/xl/worksheets/sheet513.xml" Id="rId513" /><Relationship Type="http://schemas.openxmlformats.org/officeDocument/2006/relationships/worksheet" Target="/xl/worksheets/sheet514.xml" Id="rId514" /><Relationship Type="http://schemas.openxmlformats.org/officeDocument/2006/relationships/worksheet" Target="/xl/worksheets/sheet515.xml" Id="rId515" /><Relationship Type="http://schemas.openxmlformats.org/officeDocument/2006/relationships/worksheet" Target="/xl/worksheets/sheet516.xml" Id="rId516" /><Relationship Type="http://schemas.openxmlformats.org/officeDocument/2006/relationships/worksheet" Target="/xl/worksheets/sheet517.xml" Id="rId517" /><Relationship Type="http://schemas.openxmlformats.org/officeDocument/2006/relationships/worksheet" Target="/xl/worksheets/sheet518.xml" Id="rId518" /><Relationship Type="http://schemas.openxmlformats.org/officeDocument/2006/relationships/worksheet" Target="/xl/worksheets/sheet519.xml" Id="rId519" /><Relationship Type="http://schemas.openxmlformats.org/officeDocument/2006/relationships/worksheet" Target="/xl/worksheets/sheet520.xml" Id="rId520" /><Relationship Type="http://schemas.openxmlformats.org/officeDocument/2006/relationships/worksheet" Target="/xl/worksheets/sheet521.xml" Id="rId521" /><Relationship Type="http://schemas.openxmlformats.org/officeDocument/2006/relationships/worksheet" Target="/xl/worksheets/sheet522.xml" Id="rId522" /><Relationship Type="http://schemas.openxmlformats.org/officeDocument/2006/relationships/worksheet" Target="/xl/worksheets/sheet523.xml" Id="rId523" /><Relationship Type="http://schemas.openxmlformats.org/officeDocument/2006/relationships/worksheet" Target="/xl/worksheets/sheet524.xml" Id="rId524" /><Relationship Type="http://schemas.openxmlformats.org/officeDocument/2006/relationships/worksheet" Target="/xl/worksheets/sheet525.xml" Id="rId525" /><Relationship Type="http://schemas.openxmlformats.org/officeDocument/2006/relationships/worksheet" Target="/xl/worksheets/sheet526.xml" Id="rId526" /><Relationship Type="http://schemas.openxmlformats.org/officeDocument/2006/relationships/worksheet" Target="/xl/worksheets/sheet527.xml" Id="rId527" /><Relationship Type="http://schemas.openxmlformats.org/officeDocument/2006/relationships/worksheet" Target="/xl/worksheets/sheet528.xml" Id="rId528" /><Relationship Type="http://schemas.openxmlformats.org/officeDocument/2006/relationships/worksheet" Target="/xl/worksheets/sheet529.xml" Id="rId529" /><Relationship Type="http://schemas.openxmlformats.org/officeDocument/2006/relationships/worksheet" Target="/xl/worksheets/sheet530.xml" Id="rId530" /><Relationship Type="http://schemas.openxmlformats.org/officeDocument/2006/relationships/worksheet" Target="/xl/worksheets/sheet531.xml" Id="rId531" /><Relationship Type="http://schemas.openxmlformats.org/officeDocument/2006/relationships/worksheet" Target="/xl/worksheets/sheet532.xml" Id="rId532" /><Relationship Type="http://schemas.openxmlformats.org/officeDocument/2006/relationships/worksheet" Target="/xl/worksheets/sheet533.xml" Id="rId533" /><Relationship Type="http://schemas.openxmlformats.org/officeDocument/2006/relationships/worksheet" Target="/xl/worksheets/sheet534.xml" Id="rId534" /><Relationship Type="http://schemas.openxmlformats.org/officeDocument/2006/relationships/worksheet" Target="/xl/worksheets/sheet535.xml" Id="rId535" /><Relationship Type="http://schemas.openxmlformats.org/officeDocument/2006/relationships/worksheet" Target="/xl/worksheets/sheet536.xml" Id="rId536" /><Relationship Type="http://schemas.openxmlformats.org/officeDocument/2006/relationships/worksheet" Target="/xl/worksheets/sheet537.xml" Id="rId537" /><Relationship Type="http://schemas.openxmlformats.org/officeDocument/2006/relationships/worksheet" Target="/xl/worksheets/sheet538.xml" Id="rId538" /><Relationship Type="http://schemas.openxmlformats.org/officeDocument/2006/relationships/worksheet" Target="/xl/worksheets/sheet539.xml" Id="rId539" /><Relationship Type="http://schemas.openxmlformats.org/officeDocument/2006/relationships/worksheet" Target="/xl/worksheets/sheet540.xml" Id="rId540" /><Relationship Type="http://schemas.openxmlformats.org/officeDocument/2006/relationships/worksheet" Target="/xl/worksheets/sheet541.xml" Id="rId541" /><Relationship Type="http://schemas.openxmlformats.org/officeDocument/2006/relationships/worksheet" Target="/xl/worksheets/sheet542.xml" Id="rId542" /><Relationship Type="http://schemas.openxmlformats.org/officeDocument/2006/relationships/worksheet" Target="/xl/worksheets/sheet543.xml" Id="rId543" /><Relationship Type="http://schemas.openxmlformats.org/officeDocument/2006/relationships/worksheet" Target="/xl/worksheets/sheet544.xml" Id="rId544" /><Relationship Type="http://schemas.openxmlformats.org/officeDocument/2006/relationships/worksheet" Target="/xl/worksheets/sheet545.xml" Id="rId545" /><Relationship Type="http://schemas.openxmlformats.org/officeDocument/2006/relationships/worksheet" Target="/xl/worksheets/sheet546.xml" Id="rId546" /><Relationship Type="http://schemas.openxmlformats.org/officeDocument/2006/relationships/worksheet" Target="/xl/worksheets/sheet547.xml" Id="rId547" /><Relationship Type="http://schemas.openxmlformats.org/officeDocument/2006/relationships/worksheet" Target="/xl/worksheets/sheet548.xml" Id="rId548" /><Relationship Type="http://schemas.openxmlformats.org/officeDocument/2006/relationships/worksheet" Target="/xl/worksheets/sheet549.xml" Id="rId549" /><Relationship Type="http://schemas.openxmlformats.org/officeDocument/2006/relationships/worksheet" Target="/xl/worksheets/sheet550.xml" Id="rId550" /><Relationship Type="http://schemas.openxmlformats.org/officeDocument/2006/relationships/worksheet" Target="/xl/worksheets/sheet551.xml" Id="rId551" /><Relationship Type="http://schemas.openxmlformats.org/officeDocument/2006/relationships/worksheet" Target="/xl/worksheets/sheet552.xml" Id="rId552" /><Relationship Type="http://schemas.openxmlformats.org/officeDocument/2006/relationships/worksheet" Target="/xl/worksheets/sheet553.xml" Id="rId553" /><Relationship Type="http://schemas.openxmlformats.org/officeDocument/2006/relationships/worksheet" Target="/xl/worksheets/sheet554.xml" Id="rId554" /><Relationship Type="http://schemas.openxmlformats.org/officeDocument/2006/relationships/worksheet" Target="/xl/worksheets/sheet555.xml" Id="rId555" /><Relationship Type="http://schemas.openxmlformats.org/officeDocument/2006/relationships/worksheet" Target="/xl/worksheets/sheet556.xml" Id="rId556" /><Relationship Type="http://schemas.openxmlformats.org/officeDocument/2006/relationships/worksheet" Target="/xl/worksheets/sheet557.xml" Id="rId557" /><Relationship Type="http://schemas.openxmlformats.org/officeDocument/2006/relationships/worksheet" Target="/xl/worksheets/sheet558.xml" Id="rId558" /><Relationship Type="http://schemas.openxmlformats.org/officeDocument/2006/relationships/worksheet" Target="/xl/worksheets/sheet559.xml" Id="rId559" /><Relationship Type="http://schemas.openxmlformats.org/officeDocument/2006/relationships/worksheet" Target="/xl/worksheets/sheet560.xml" Id="rId560" /><Relationship Type="http://schemas.openxmlformats.org/officeDocument/2006/relationships/worksheet" Target="/xl/worksheets/sheet561.xml" Id="rId561" /><Relationship Type="http://schemas.openxmlformats.org/officeDocument/2006/relationships/worksheet" Target="/xl/worksheets/sheet562.xml" Id="rId562" /><Relationship Type="http://schemas.openxmlformats.org/officeDocument/2006/relationships/worksheet" Target="/xl/worksheets/sheet563.xml" Id="rId563" /><Relationship Type="http://schemas.openxmlformats.org/officeDocument/2006/relationships/worksheet" Target="/xl/worksheets/sheet564.xml" Id="rId564" /><Relationship Type="http://schemas.openxmlformats.org/officeDocument/2006/relationships/worksheet" Target="/xl/worksheets/sheet565.xml" Id="rId565" /><Relationship Type="http://schemas.openxmlformats.org/officeDocument/2006/relationships/worksheet" Target="/xl/worksheets/sheet566.xml" Id="rId566" /><Relationship Type="http://schemas.openxmlformats.org/officeDocument/2006/relationships/worksheet" Target="/xl/worksheets/sheet567.xml" Id="rId567" /><Relationship Type="http://schemas.openxmlformats.org/officeDocument/2006/relationships/worksheet" Target="/xl/worksheets/sheet568.xml" Id="rId568" /><Relationship Type="http://schemas.openxmlformats.org/officeDocument/2006/relationships/worksheet" Target="/xl/worksheets/sheet569.xml" Id="rId569" /><Relationship Type="http://schemas.openxmlformats.org/officeDocument/2006/relationships/worksheet" Target="/xl/worksheets/sheet570.xml" Id="rId570" /><Relationship Type="http://schemas.openxmlformats.org/officeDocument/2006/relationships/worksheet" Target="/xl/worksheets/sheet571.xml" Id="rId571" /><Relationship Type="http://schemas.openxmlformats.org/officeDocument/2006/relationships/worksheet" Target="/xl/worksheets/sheet572.xml" Id="rId572" /><Relationship Type="http://schemas.openxmlformats.org/officeDocument/2006/relationships/worksheet" Target="/xl/worksheets/sheet573.xml" Id="rId573" /><Relationship Type="http://schemas.openxmlformats.org/officeDocument/2006/relationships/worksheet" Target="/xl/worksheets/sheet574.xml" Id="rId574" /><Relationship Type="http://schemas.openxmlformats.org/officeDocument/2006/relationships/worksheet" Target="/xl/worksheets/sheet575.xml" Id="rId575" /><Relationship Type="http://schemas.openxmlformats.org/officeDocument/2006/relationships/worksheet" Target="/xl/worksheets/sheet576.xml" Id="rId576" /><Relationship Type="http://schemas.openxmlformats.org/officeDocument/2006/relationships/worksheet" Target="/xl/worksheets/sheet577.xml" Id="rId577" /><Relationship Type="http://schemas.openxmlformats.org/officeDocument/2006/relationships/worksheet" Target="/xl/worksheets/sheet578.xml" Id="rId578" /><Relationship Type="http://schemas.openxmlformats.org/officeDocument/2006/relationships/worksheet" Target="/xl/worksheets/sheet579.xml" Id="rId579" /><Relationship Type="http://schemas.openxmlformats.org/officeDocument/2006/relationships/worksheet" Target="/xl/worksheets/sheet580.xml" Id="rId580" /><Relationship Type="http://schemas.openxmlformats.org/officeDocument/2006/relationships/worksheet" Target="/xl/worksheets/sheet581.xml" Id="rId581" /><Relationship Type="http://schemas.openxmlformats.org/officeDocument/2006/relationships/worksheet" Target="/xl/worksheets/sheet582.xml" Id="rId582" /><Relationship Type="http://schemas.openxmlformats.org/officeDocument/2006/relationships/worksheet" Target="/xl/worksheets/sheet583.xml" Id="rId583" /><Relationship Type="http://schemas.openxmlformats.org/officeDocument/2006/relationships/worksheet" Target="/xl/worksheets/sheet584.xml" Id="rId584" /><Relationship Type="http://schemas.openxmlformats.org/officeDocument/2006/relationships/worksheet" Target="/xl/worksheets/sheet585.xml" Id="rId585" /><Relationship Type="http://schemas.openxmlformats.org/officeDocument/2006/relationships/worksheet" Target="/xl/worksheets/sheet586.xml" Id="rId586" /><Relationship Type="http://schemas.openxmlformats.org/officeDocument/2006/relationships/worksheet" Target="/xl/worksheets/sheet587.xml" Id="rId587" /><Relationship Type="http://schemas.openxmlformats.org/officeDocument/2006/relationships/worksheet" Target="/xl/worksheets/sheet588.xml" Id="rId588" /><Relationship Type="http://schemas.openxmlformats.org/officeDocument/2006/relationships/worksheet" Target="/xl/worksheets/sheet589.xml" Id="rId589" /><Relationship Type="http://schemas.openxmlformats.org/officeDocument/2006/relationships/worksheet" Target="/xl/worksheets/sheet590.xml" Id="rId590" /><Relationship Type="http://schemas.openxmlformats.org/officeDocument/2006/relationships/worksheet" Target="/xl/worksheets/sheet591.xml" Id="rId591" /><Relationship Type="http://schemas.openxmlformats.org/officeDocument/2006/relationships/worksheet" Target="/xl/worksheets/sheet592.xml" Id="rId592" /><Relationship Type="http://schemas.openxmlformats.org/officeDocument/2006/relationships/worksheet" Target="/xl/worksheets/sheet593.xml" Id="rId593" /><Relationship Type="http://schemas.openxmlformats.org/officeDocument/2006/relationships/worksheet" Target="/xl/worksheets/sheet594.xml" Id="rId594" /><Relationship Type="http://schemas.openxmlformats.org/officeDocument/2006/relationships/worksheet" Target="/xl/worksheets/sheet595.xml" Id="rId595" /><Relationship Type="http://schemas.openxmlformats.org/officeDocument/2006/relationships/worksheet" Target="/xl/worksheets/sheet596.xml" Id="rId596" /><Relationship Type="http://schemas.openxmlformats.org/officeDocument/2006/relationships/worksheet" Target="/xl/worksheets/sheet597.xml" Id="rId597" /><Relationship Type="http://schemas.openxmlformats.org/officeDocument/2006/relationships/worksheet" Target="/xl/worksheets/sheet598.xml" Id="rId598" /><Relationship Type="http://schemas.openxmlformats.org/officeDocument/2006/relationships/worksheet" Target="/xl/worksheets/sheet599.xml" Id="rId599" /><Relationship Type="http://schemas.openxmlformats.org/officeDocument/2006/relationships/worksheet" Target="/xl/worksheets/sheet600.xml" Id="rId600" /><Relationship Type="http://schemas.openxmlformats.org/officeDocument/2006/relationships/worksheet" Target="/xl/worksheets/sheet601.xml" Id="rId601" /><Relationship Type="http://schemas.openxmlformats.org/officeDocument/2006/relationships/worksheet" Target="/xl/worksheets/sheet602.xml" Id="rId602" /><Relationship Type="http://schemas.openxmlformats.org/officeDocument/2006/relationships/worksheet" Target="/xl/worksheets/sheet603.xml" Id="rId603" /><Relationship Type="http://schemas.openxmlformats.org/officeDocument/2006/relationships/worksheet" Target="/xl/worksheets/sheet604.xml" Id="rId604" /><Relationship Type="http://schemas.openxmlformats.org/officeDocument/2006/relationships/worksheet" Target="/xl/worksheets/sheet605.xml" Id="rId605" /><Relationship Type="http://schemas.openxmlformats.org/officeDocument/2006/relationships/worksheet" Target="/xl/worksheets/sheet606.xml" Id="rId606" /><Relationship Type="http://schemas.openxmlformats.org/officeDocument/2006/relationships/worksheet" Target="/xl/worksheets/sheet607.xml" Id="rId607" /><Relationship Type="http://schemas.openxmlformats.org/officeDocument/2006/relationships/worksheet" Target="/xl/worksheets/sheet608.xml" Id="rId608" /><Relationship Type="http://schemas.openxmlformats.org/officeDocument/2006/relationships/worksheet" Target="/xl/worksheets/sheet609.xml" Id="rId609" /><Relationship Type="http://schemas.openxmlformats.org/officeDocument/2006/relationships/worksheet" Target="/xl/worksheets/sheet610.xml" Id="rId610" /><Relationship Type="http://schemas.openxmlformats.org/officeDocument/2006/relationships/worksheet" Target="/xl/worksheets/sheet611.xml" Id="rId611" /><Relationship Type="http://schemas.openxmlformats.org/officeDocument/2006/relationships/worksheet" Target="/xl/worksheets/sheet612.xml" Id="rId612" /><Relationship Type="http://schemas.openxmlformats.org/officeDocument/2006/relationships/worksheet" Target="/xl/worksheets/sheet613.xml" Id="rId613" /><Relationship Type="http://schemas.openxmlformats.org/officeDocument/2006/relationships/worksheet" Target="/xl/worksheets/sheet614.xml" Id="rId614" /><Relationship Type="http://schemas.openxmlformats.org/officeDocument/2006/relationships/worksheet" Target="/xl/worksheets/sheet615.xml" Id="rId615" /><Relationship Type="http://schemas.openxmlformats.org/officeDocument/2006/relationships/worksheet" Target="/xl/worksheets/sheet616.xml" Id="rId616" /><Relationship Type="http://schemas.openxmlformats.org/officeDocument/2006/relationships/worksheet" Target="/xl/worksheets/sheet617.xml" Id="rId617" /><Relationship Type="http://schemas.openxmlformats.org/officeDocument/2006/relationships/worksheet" Target="/xl/worksheets/sheet618.xml" Id="rId618" /><Relationship Type="http://schemas.openxmlformats.org/officeDocument/2006/relationships/worksheet" Target="/xl/worksheets/sheet619.xml" Id="rId619" /><Relationship Type="http://schemas.openxmlformats.org/officeDocument/2006/relationships/worksheet" Target="/xl/worksheets/sheet620.xml" Id="rId620" /><Relationship Type="http://schemas.openxmlformats.org/officeDocument/2006/relationships/worksheet" Target="/xl/worksheets/sheet621.xml" Id="rId621" /><Relationship Type="http://schemas.openxmlformats.org/officeDocument/2006/relationships/worksheet" Target="/xl/worksheets/sheet622.xml" Id="rId622" /><Relationship Type="http://schemas.openxmlformats.org/officeDocument/2006/relationships/worksheet" Target="/xl/worksheets/sheet623.xml" Id="rId623" /><Relationship Type="http://schemas.openxmlformats.org/officeDocument/2006/relationships/worksheet" Target="/xl/worksheets/sheet624.xml" Id="rId624" /><Relationship Type="http://schemas.openxmlformats.org/officeDocument/2006/relationships/worksheet" Target="/xl/worksheets/sheet625.xml" Id="rId625" /><Relationship Type="http://schemas.openxmlformats.org/officeDocument/2006/relationships/worksheet" Target="/xl/worksheets/sheet626.xml" Id="rId626" /><Relationship Type="http://schemas.openxmlformats.org/officeDocument/2006/relationships/worksheet" Target="/xl/worksheets/sheet627.xml" Id="rId627" /><Relationship Type="http://schemas.openxmlformats.org/officeDocument/2006/relationships/worksheet" Target="/xl/worksheets/sheet628.xml" Id="rId628" /><Relationship Type="http://schemas.openxmlformats.org/officeDocument/2006/relationships/worksheet" Target="/xl/worksheets/sheet629.xml" Id="rId629" /><Relationship Type="http://schemas.openxmlformats.org/officeDocument/2006/relationships/worksheet" Target="/xl/worksheets/sheet630.xml" Id="rId630" /><Relationship Type="http://schemas.openxmlformats.org/officeDocument/2006/relationships/worksheet" Target="/xl/worksheets/sheet631.xml" Id="rId631" /><Relationship Type="http://schemas.openxmlformats.org/officeDocument/2006/relationships/worksheet" Target="/xl/worksheets/sheet632.xml" Id="rId632" /><Relationship Type="http://schemas.openxmlformats.org/officeDocument/2006/relationships/worksheet" Target="/xl/worksheets/sheet633.xml" Id="rId633" /><Relationship Type="http://schemas.openxmlformats.org/officeDocument/2006/relationships/worksheet" Target="/xl/worksheets/sheet634.xml" Id="rId634" /><Relationship Type="http://schemas.openxmlformats.org/officeDocument/2006/relationships/worksheet" Target="/xl/worksheets/sheet635.xml" Id="rId635" /><Relationship Type="http://schemas.openxmlformats.org/officeDocument/2006/relationships/worksheet" Target="/xl/worksheets/sheet636.xml" Id="rId636" /><Relationship Type="http://schemas.openxmlformats.org/officeDocument/2006/relationships/worksheet" Target="/xl/worksheets/sheet637.xml" Id="rId637" /><Relationship Type="http://schemas.openxmlformats.org/officeDocument/2006/relationships/worksheet" Target="/xl/worksheets/sheet638.xml" Id="rId638" /><Relationship Type="http://schemas.openxmlformats.org/officeDocument/2006/relationships/worksheet" Target="/xl/worksheets/sheet639.xml" Id="rId639" /><Relationship Type="http://schemas.openxmlformats.org/officeDocument/2006/relationships/worksheet" Target="/xl/worksheets/sheet640.xml" Id="rId640" /><Relationship Type="http://schemas.openxmlformats.org/officeDocument/2006/relationships/worksheet" Target="/xl/worksheets/sheet641.xml" Id="rId641" /><Relationship Type="http://schemas.openxmlformats.org/officeDocument/2006/relationships/worksheet" Target="/xl/worksheets/sheet642.xml" Id="rId642" /><Relationship Type="http://schemas.openxmlformats.org/officeDocument/2006/relationships/worksheet" Target="/xl/worksheets/sheet643.xml" Id="rId643" /><Relationship Type="http://schemas.openxmlformats.org/officeDocument/2006/relationships/worksheet" Target="/xl/worksheets/sheet644.xml" Id="rId644" /><Relationship Type="http://schemas.openxmlformats.org/officeDocument/2006/relationships/worksheet" Target="/xl/worksheets/sheet645.xml" Id="rId645" /><Relationship Type="http://schemas.openxmlformats.org/officeDocument/2006/relationships/worksheet" Target="/xl/worksheets/sheet646.xml" Id="rId646" /><Relationship Type="http://schemas.openxmlformats.org/officeDocument/2006/relationships/worksheet" Target="/xl/worksheets/sheet647.xml" Id="rId647" /><Relationship Type="http://schemas.openxmlformats.org/officeDocument/2006/relationships/worksheet" Target="/xl/worksheets/sheet648.xml" Id="rId648" /><Relationship Type="http://schemas.openxmlformats.org/officeDocument/2006/relationships/worksheet" Target="/xl/worksheets/sheet649.xml" Id="rId649" /><Relationship Type="http://schemas.openxmlformats.org/officeDocument/2006/relationships/worksheet" Target="/xl/worksheets/sheet650.xml" Id="rId650" /><Relationship Type="http://schemas.openxmlformats.org/officeDocument/2006/relationships/worksheet" Target="/xl/worksheets/sheet651.xml" Id="rId651" /><Relationship Type="http://schemas.openxmlformats.org/officeDocument/2006/relationships/worksheet" Target="/xl/worksheets/sheet652.xml" Id="rId652" /><Relationship Type="http://schemas.openxmlformats.org/officeDocument/2006/relationships/worksheet" Target="/xl/worksheets/sheet653.xml" Id="rId653" /><Relationship Type="http://schemas.openxmlformats.org/officeDocument/2006/relationships/worksheet" Target="/xl/worksheets/sheet654.xml" Id="rId654" /><Relationship Type="http://schemas.openxmlformats.org/officeDocument/2006/relationships/worksheet" Target="/xl/worksheets/sheet655.xml" Id="rId655" /><Relationship Type="http://schemas.openxmlformats.org/officeDocument/2006/relationships/worksheet" Target="/xl/worksheets/sheet656.xml" Id="rId656" /><Relationship Type="http://schemas.openxmlformats.org/officeDocument/2006/relationships/worksheet" Target="/xl/worksheets/sheet657.xml" Id="rId657" /><Relationship Type="http://schemas.openxmlformats.org/officeDocument/2006/relationships/worksheet" Target="/xl/worksheets/sheet658.xml" Id="rId658" /><Relationship Type="http://schemas.openxmlformats.org/officeDocument/2006/relationships/worksheet" Target="/xl/worksheets/sheet659.xml" Id="rId659" /><Relationship Type="http://schemas.openxmlformats.org/officeDocument/2006/relationships/worksheet" Target="/xl/worksheets/sheet660.xml" Id="rId660" /><Relationship Type="http://schemas.openxmlformats.org/officeDocument/2006/relationships/worksheet" Target="/xl/worksheets/sheet661.xml" Id="rId661" /><Relationship Type="http://schemas.openxmlformats.org/officeDocument/2006/relationships/worksheet" Target="/xl/worksheets/sheet662.xml" Id="rId662" /><Relationship Type="http://schemas.openxmlformats.org/officeDocument/2006/relationships/worksheet" Target="/xl/worksheets/sheet663.xml" Id="rId663" /><Relationship Type="http://schemas.openxmlformats.org/officeDocument/2006/relationships/worksheet" Target="/xl/worksheets/sheet664.xml" Id="rId664" /><Relationship Type="http://schemas.openxmlformats.org/officeDocument/2006/relationships/worksheet" Target="/xl/worksheets/sheet665.xml" Id="rId665" /><Relationship Type="http://schemas.openxmlformats.org/officeDocument/2006/relationships/worksheet" Target="/xl/worksheets/sheet666.xml" Id="rId666" /><Relationship Type="http://schemas.openxmlformats.org/officeDocument/2006/relationships/worksheet" Target="/xl/worksheets/sheet667.xml" Id="rId667" /><Relationship Type="http://schemas.openxmlformats.org/officeDocument/2006/relationships/worksheet" Target="/xl/worksheets/sheet668.xml" Id="rId668" /><Relationship Type="http://schemas.openxmlformats.org/officeDocument/2006/relationships/worksheet" Target="/xl/worksheets/sheet669.xml" Id="rId669" /><Relationship Type="http://schemas.openxmlformats.org/officeDocument/2006/relationships/worksheet" Target="/xl/worksheets/sheet670.xml" Id="rId670" /><Relationship Type="http://schemas.openxmlformats.org/officeDocument/2006/relationships/worksheet" Target="/xl/worksheets/sheet671.xml" Id="rId671" /><Relationship Type="http://schemas.openxmlformats.org/officeDocument/2006/relationships/worksheet" Target="/xl/worksheets/sheet672.xml" Id="rId672" /><Relationship Type="http://schemas.openxmlformats.org/officeDocument/2006/relationships/worksheet" Target="/xl/worksheets/sheet673.xml" Id="rId673" /><Relationship Type="http://schemas.openxmlformats.org/officeDocument/2006/relationships/worksheet" Target="/xl/worksheets/sheet674.xml" Id="rId674" /><Relationship Type="http://schemas.openxmlformats.org/officeDocument/2006/relationships/worksheet" Target="/xl/worksheets/sheet675.xml" Id="rId675" /><Relationship Type="http://schemas.openxmlformats.org/officeDocument/2006/relationships/worksheet" Target="/xl/worksheets/sheet676.xml" Id="rId676" /><Relationship Type="http://schemas.openxmlformats.org/officeDocument/2006/relationships/worksheet" Target="/xl/worksheets/sheet677.xml" Id="rId677" /><Relationship Type="http://schemas.openxmlformats.org/officeDocument/2006/relationships/worksheet" Target="/xl/worksheets/sheet678.xml" Id="rId678" /><Relationship Type="http://schemas.openxmlformats.org/officeDocument/2006/relationships/worksheet" Target="/xl/worksheets/sheet679.xml" Id="rId679" /><Relationship Type="http://schemas.openxmlformats.org/officeDocument/2006/relationships/worksheet" Target="/xl/worksheets/sheet680.xml" Id="rId680" /><Relationship Type="http://schemas.openxmlformats.org/officeDocument/2006/relationships/worksheet" Target="/xl/worksheets/sheet681.xml" Id="rId681" /><Relationship Type="http://schemas.openxmlformats.org/officeDocument/2006/relationships/worksheet" Target="/xl/worksheets/sheet682.xml" Id="rId682" /><Relationship Type="http://schemas.openxmlformats.org/officeDocument/2006/relationships/worksheet" Target="/xl/worksheets/sheet683.xml" Id="rId683" /><Relationship Type="http://schemas.openxmlformats.org/officeDocument/2006/relationships/worksheet" Target="/xl/worksheets/sheet684.xml" Id="rId684" /><Relationship Type="http://schemas.openxmlformats.org/officeDocument/2006/relationships/worksheet" Target="/xl/worksheets/sheet685.xml" Id="rId685" /><Relationship Type="http://schemas.openxmlformats.org/officeDocument/2006/relationships/worksheet" Target="/xl/worksheets/sheet686.xml" Id="rId686" /><Relationship Type="http://schemas.openxmlformats.org/officeDocument/2006/relationships/worksheet" Target="/xl/worksheets/sheet687.xml" Id="rId687" /><Relationship Type="http://schemas.openxmlformats.org/officeDocument/2006/relationships/worksheet" Target="/xl/worksheets/sheet688.xml" Id="rId688" /><Relationship Type="http://schemas.openxmlformats.org/officeDocument/2006/relationships/worksheet" Target="/xl/worksheets/sheet689.xml" Id="rId689" /><Relationship Type="http://schemas.openxmlformats.org/officeDocument/2006/relationships/worksheet" Target="/xl/worksheets/sheet690.xml" Id="rId690" /><Relationship Type="http://schemas.openxmlformats.org/officeDocument/2006/relationships/worksheet" Target="/xl/worksheets/sheet691.xml" Id="rId691" /><Relationship Type="http://schemas.openxmlformats.org/officeDocument/2006/relationships/worksheet" Target="/xl/worksheets/sheet692.xml" Id="rId692" /><Relationship Type="http://schemas.openxmlformats.org/officeDocument/2006/relationships/worksheet" Target="/xl/worksheets/sheet693.xml" Id="rId693" /><Relationship Type="http://schemas.openxmlformats.org/officeDocument/2006/relationships/worksheet" Target="/xl/worksheets/sheet694.xml" Id="rId694" /><Relationship Type="http://schemas.openxmlformats.org/officeDocument/2006/relationships/worksheet" Target="/xl/worksheets/sheet695.xml" Id="rId695" /><Relationship Type="http://schemas.openxmlformats.org/officeDocument/2006/relationships/worksheet" Target="/xl/worksheets/sheet696.xml" Id="rId696" /><Relationship Type="http://schemas.openxmlformats.org/officeDocument/2006/relationships/worksheet" Target="/xl/worksheets/sheet697.xml" Id="rId697" /><Relationship Type="http://schemas.openxmlformats.org/officeDocument/2006/relationships/worksheet" Target="/xl/worksheets/sheet698.xml" Id="rId698" /><Relationship Type="http://schemas.openxmlformats.org/officeDocument/2006/relationships/worksheet" Target="/xl/worksheets/sheet699.xml" Id="rId699" /><Relationship Type="http://schemas.openxmlformats.org/officeDocument/2006/relationships/worksheet" Target="/xl/worksheets/sheet700.xml" Id="rId700" /><Relationship Type="http://schemas.openxmlformats.org/officeDocument/2006/relationships/worksheet" Target="/xl/worksheets/sheet701.xml" Id="rId701" /><Relationship Type="http://schemas.openxmlformats.org/officeDocument/2006/relationships/worksheet" Target="/xl/worksheets/sheet702.xml" Id="rId702" /><Relationship Type="http://schemas.openxmlformats.org/officeDocument/2006/relationships/worksheet" Target="/xl/worksheets/sheet703.xml" Id="rId703" /><Relationship Type="http://schemas.openxmlformats.org/officeDocument/2006/relationships/worksheet" Target="/xl/worksheets/sheet704.xml" Id="rId704" /><Relationship Type="http://schemas.openxmlformats.org/officeDocument/2006/relationships/worksheet" Target="/xl/worksheets/sheet705.xml" Id="rId705" /><Relationship Type="http://schemas.openxmlformats.org/officeDocument/2006/relationships/worksheet" Target="/xl/worksheets/sheet706.xml" Id="rId706" /><Relationship Type="http://schemas.openxmlformats.org/officeDocument/2006/relationships/worksheet" Target="/xl/worksheets/sheet707.xml" Id="rId707" /><Relationship Type="http://schemas.openxmlformats.org/officeDocument/2006/relationships/worksheet" Target="/xl/worksheets/sheet708.xml" Id="rId708" /><Relationship Type="http://schemas.openxmlformats.org/officeDocument/2006/relationships/worksheet" Target="/xl/worksheets/sheet709.xml" Id="rId709" /><Relationship Type="http://schemas.openxmlformats.org/officeDocument/2006/relationships/worksheet" Target="/xl/worksheets/sheet710.xml" Id="rId710" /><Relationship Type="http://schemas.openxmlformats.org/officeDocument/2006/relationships/worksheet" Target="/xl/worksheets/sheet711.xml" Id="rId711" /><Relationship Type="http://schemas.openxmlformats.org/officeDocument/2006/relationships/worksheet" Target="/xl/worksheets/sheet712.xml" Id="rId712" /><Relationship Type="http://schemas.openxmlformats.org/officeDocument/2006/relationships/worksheet" Target="/xl/worksheets/sheet713.xml" Id="rId713" /><Relationship Type="http://schemas.openxmlformats.org/officeDocument/2006/relationships/worksheet" Target="/xl/worksheets/sheet714.xml" Id="rId714" /><Relationship Type="http://schemas.openxmlformats.org/officeDocument/2006/relationships/worksheet" Target="/xl/worksheets/sheet715.xml" Id="rId715" /><Relationship Type="http://schemas.openxmlformats.org/officeDocument/2006/relationships/worksheet" Target="/xl/worksheets/sheet716.xml" Id="rId716" /><Relationship Type="http://schemas.openxmlformats.org/officeDocument/2006/relationships/worksheet" Target="/xl/worksheets/sheet717.xml" Id="rId717" /><Relationship Type="http://schemas.openxmlformats.org/officeDocument/2006/relationships/worksheet" Target="/xl/worksheets/sheet718.xml" Id="rId718" /><Relationship Type="http://schemas.openxmlformats.org/officeDocument/2006/relationships/worksheet" Target="/xl/worksheets/sheet719.xml" Id="rId719" /><Relationship Type="http://schemas.openxmlformats.org/officeDocument/2006/relationships/worksheet" Target="/xl/worksheets/sheet720.xml" Id="rId720" /><Relationship Type="http://schemas.openxmlformats.org/officeDocument/2006/relationships/worksheet" Target="/xl/worksheets/sheet721.xml" Id="rId721" /><Relationship Type="http://schemas.openxmlformats.org/officeDocument/2006/relationships/worksheet" Target="/xl/worksheets/sheet722.xml" Id="rId722" /><Relationship Type="http://schemas.openxmlformats.org/officeDocument/2006/relationships/worksheet" Target="/xl/worksheets/sheet723.xml" Id="rId723" /><Relationship Type="http://schemas.openxmlformats.org/officeDocument/2006/relationships/worksheet" Target="/xl/worksheets/sheet724.xml" Id="rId724" /><Relationship Type="http://schemas.openxmlformats.org/officeDocument/2006/relationships/worksheet" Target="/xl/worksheets/sheet725.xml" Id="rId725" /><Relationship Type="http://schemas.openxmlformats.org/officeDocument/2006/relationships/worksheet" Target="/xl/worksheets/sheet726.xml" Id="rId726" /><Relationship Type="http://schemas.openxmlformats.org/officeDocument/2006/relationships/worksheet" Target="/xl/worksheets/sheet727.xml" Id="rId727" /><Relationship Type="http://schemas.openxmlformats.org/officeDocument/2006/relationships/worksheet" Target="/xl/worksheets/sheet728.xml" Id="rId728" /><Relationship Type="http://schemas.openxmlformats.org/officeDocument/2006/relationships/worksheet" Target="/xl/worksheets/sheet729.xml" Id="rId729" /><Relationship Type="http://schemas.openxmlformats.org/officeDocument/2006/relationships/worksheet" Target="/xl/worksheets/sheet730.xml" Id="rId730" /><Relationship Type="http://schemas.openxmlformats.org/officeDocument/2006/relationships/worksheet" Target="/xl/worksheets/sheet731.xml" Id="rId731" /><Relationship Type="http://schemas.openxmlformats.org/officeDocument/2006/relationships/worksheet" Target="/xl/worksheets/sheet732.xml" Id="rId732" /><Relationship Type="http://schemas.openxmlformats.org/officeDocument/2006/relationships/worksheet" Target="/xl/worksheets/sheet733.xml" Id="rId733" /><Relationship Type="http://schemas.openxmlformats.org/officeDocument/2006/relationships/worksheet" Target="/xl/worksheets/sheet734.xml" Id="rId734" /><Relationship Type="http://schemas.openxmlformats.org/officeDocument/2006/relationships/worksheet" Target="/xl/worksheets/sheet735.xml" Id="rId735" /><Relationship Type="http://schemas.openxmlformats.org/officeDocument/2006/relationships/worksheet" Target="/xl/worksheets/sheet736.xml" Id="rId736" /><Relationship Type="http://schemas.openxmlformats.org/officeDocument/2006/relationships/worksheet" Target="/xl/worksheets/sheet737.xml" Id="rId737" /><Relationship Type="http://schemas.openxmlformats.org/officeDocument/2006/relationships/worksheet" Target="/xl/worksheets/sheet738.xml" Id="rId738" /><Relationship Type="http://schemas.openxmlformats.org/officeDocument/2006/relationships/worksheet" Target="/xl/worksheets/sheet739.xml" Id="rId739" /><Relationship Type="http://schemas.openxmlformats.org/officeDocument/2006/relationships/worksheet" Target="/xl/worksheets/sheet740.xml" Id="rId740" /><Relationship Type="http://schemas.openxmlformats.org/officeDocument/2006/relationships/worksheet" Target="/xl/worksheets/sheet741.xml" Id="rId741" /><Relationship Type="http://schemas.openxmlformats.org/officeDocument/2006/relationships/worksheet" Target="/xl/worksheets/sheet742.xml" Id="rId742" /><Relationship Type="http://schemas.openxmlformats.org/officeDocument/2006/relationships/worksheet" Target="/xl/worksheets/sheet743.xml" Id="rId743" /><Relationship Type="http://schemas.openxmlformats.org/officeDocument/2006/relationships/worksheet" Target="/xl/worksheets/sheet744.xml" Id="rId744" /><Relationship Type="http://schemas.openxmlformats.org/officeDocument/2006/relationships/worksheet" Target="/xl/worksheets/sheet745.xml" Id="rId745" /><Relationship Type="http://schemas.openxmlformats.org/officeDocument/2006/relationships/worksheet" Target="/xl/worksheets/sheet746.xml" Id="rId746" /><Relationship Type="http://schemas.openxmlformats.org/officeDocument/2006/relationships/worksheet" Target="/xl/worksheets/sheet747.xml" Id="rId747" /><Relationship Type="http://schemas.openxmlformats.org/officeDocument/2006/relationships/worksheet" Target="/xl/worksheets/sheet748.xml" Id="rId748" /><Relationship Type="http://schemas.openxmlformats.org/officeDocument/2006/relationships/worksheet" Target="/xl/worksheets/sheet749.xml" Id="rId749" /><Relationship Type="http://schemas.openxmlformats.org/officeDocument/2006/relationships/worksheet" Target="/xl/worksheets/sheet750.xml" Id="rId750" /><Relationship Type="http://schemas.openxmlformats.org/officeDocument/2006/relationships/worksheet" Target="/xl/worksheets/sheet751.xml" Id="rId751" /><Relationship Type="http://schemas.openxmlformats.org/officeDocument/2006/relationships/worksheet" Target="/xl/worksheets/sheet752.xml" Id="rId752" /><Relationship Type="http://schemas.openxmlformats.org/officeDocument/2006/relationships/worksheet" Target="/xl/worksheets/sheet753.xml" Id="rId753" /><Relationship Type="http://schemas.openxmlformats.org/officeDocument/2006/relationships/worksheet" Target="/xl/worksheets/sheet754.xml" Id="rId754" /><Relationship Type="http://schemas.openxmlformats.org/officeDocument/2006/relationships/worksheet" Target="/xl/worksheets/sheet755.xml" Id="rId755" /><Relationship Type="http://schemas.openxmlformats.org/officeDocument/2006/relationships/worksheet" Target="/xl/worksheets/sheet756.xml" Id="rId756" /><Relationship Type="http://schemas.openxmlformats.org/officeDocument/2006/relationships/worksheet" Target="/xl/worksheets/sheet757.xml" Id="rId757" /><Relationship Type="http://schemas.openxmlformats.org/officeDocument/2006/relationships/worksheet" Target="/xl/worksheets/sheet758.xml" Id="rId758" /><Relationship Type="http://schemas.openxmlformats.org/officeDocument/2006/relationships/worksheet" Target="/xl/worksheets/sheet759.xml" Id="rId759" /><Relationship Type="http://schemas.openxmlformats.org/officeDocument/2006/relationships/worksheet" Target="/xl/worksheets/sheet760.xml" Id="rId760" /><Relationship Type="http://schemas.openxmlformats.org/officeDocument/2006/relationships/worksheet" Target="/xl/worksheets/sheet761.xml" Id="rId761" /><Relationship Type="http://schemas.openxmlformats.org/officeDocument/2006/relationships/worksheet" Target="/xl/worksheets/sheet762.xml" Id="rId762" /><Relationship Type="http://schemas.openxmlformats.org/officeDocument/2006/relationships/worksheet" Target="/xl/worksheets/sheet763.xml" Id="rId763" /><Relationship Type="http://schemas.openxmlformats.org/officeDocument/2006/relationships/worksheet" Target="/xl/worksheets/sheet764.xml" Id="rId764" /><Relationship Type="http://schemas.openxmlformats.org/officeDocument/2006/relationships/worksheet" Target="/xl/worksheets/sheet765.xml" Id="rId765" /><Relationship Type="http://schemas.openxmlformats.org/officeDocument/2006/relationships/worksheet" Target="/xl/worksheets/sheet766.xml" Id="rId766" /><Relationship Type="http://schemas.openxmlformats.org/officeDocument/2006/relationships/worksheet" Target="/xl/worksheets/sheet767.xml" Id="rId767" /><Relationship Type="http://schemas.openxmlformats.org/officeDocument/2006/relationships/worksheet" Target="/xl/worksheets/sheet768.xml" Id="rId768" /><Relationship Type="http://schemas.openxmlformats.org/officeDocument/2006/relationships/worksheet" Target="/xl/worksheets/sheet769.xml" Id="rId769" /><Relationship Type="http://schemas.openxmlformats.org/officeDocument/2006/relationships/worksheet" Target="/xl/worksheets/sheet770.xml" Id="rId770" /><Relationship Type="http://schemas.openxmlformats.org/officeDocument/2006/relationships/worksheet" Target="/xl/worksheets/sheet771.xml" Id="rId771" /><Relationship Type="http://schemas.openxmlformats.org/officeDocument/2006/relationships/worksheet" Target="/xl/worksheets/sheet772.xml" Id="rId772" /><Relationship Type="http://schemas.openxmlformats.org/officeDocument/2006/relationships/worksheet" Target="/xl/worksheets/sheet773.xml" Id="rId773" /><Relationship Type="http://schemas.openxmlformats.org/officeDocument/2006/relationships/worksheet" Target="/xl/worksheets/sheet774.xml" Id="rId774" /><Relationship Type="http://schemas.openxmlformats.org/officeDocument/2006/relationships/worksheet" Target="/xl/worksheets/sheet775.xml" Id="rId775" /><Relationship Type="http://schemas.openxmlformats.org/officeDocument/2006/relationships/worksheet" Target="/xl/worksheets/sheet776.xml" Id="rId776" /><Relationship Type="http://schemas.openxmlformats.org/officeDocument/2006/relationships/worksheet" Target="/xl/worksheets/sheet777.xml" Id="rId777" /><Relationship Type="http://schemas.openxmlformats.org/officeDocument/2006/relationships/worksheet" Target="/xl/worksheets/sheet778.xml" Id="rId778" /><Relationship Type="http://schemas.openxmlformats.org/officeDocument/2006/relationships/worksheet" Target="/xl/worksheets/sheet779.xml" Id="rId779" /><Relationship Type="http://schemas.openxmlformats.org/officeDocument/2006/relationships/worksheet" Target="/xl/worksheets/sheet780.xml" Id="rId780" /><Relationship Type="http://schemas.openxmlformats.org/officeDocument/2006/relationships/worksheet" Target="/xl/worksheets/sheet781.xml" Id="rId781" /><Relationship Type="http://schemas.openxmlformats.org/officeDocument/2006/relationships/worksheet" Target="/xl/worksheets/sheet782.xml" Id="rId782" /><Relationship Type="http://schemas.openxmlformats.org/officeDocument/2006/relationships/worksheet" Target="/xl/worksheets/sheet783.xml" Id="rId783" /><Relationship Type="http://schemas.openxmlformats.org/officeDocument/2006/relationships/worksheet" Target="/xl/worksheets/sheet784.xml" Id="rId784" /><Relationship Type="http://schemas.openxmlformats.org/officeDocument/2006/relationships/worksheet" Target="/xl/worksheets/sheet785.xml" Id="rId785" /><Relationship Type="http://schemas.openxmlformats.org/officeDocument/2006/relationships/worksheet" Target="/xl/worksheets/sheet786.xml" Id="rId786" /><Relationship Type="http://schemas.openxmlformats.org/officeDocument/2006/relationships/worksheet" Target="/xl/worksheets/sheet787.xml" Id="rId787" /><Relationship Type="http://schemas.openxmlformats.org/officeDocument/2006/relationships/worksheet" Target="/xl/worksheets/sheet788.xml" Id="rId788" /><Relationship Type="http://schemas.openxmlformats.org/officeDocument/2006/relationships/worksheet" Target="/xl/worksheets/sheet789.xml" Id="rId789" /><Relationship Type="http://schemas.openxmlformats.org/officeDocument/2006/relationships/worksheet" Target="/xl/worksheets/sheet790.xml" Id="rId790" /><Relationship Type="http://schemas.openxmlformats.org/officeDocument/2006/relationships/worksheet" Target="/xl/worksheets/sheet791.xml" Id="rId791" /><Relationship Type="http://schemas.openxmlformats.org/officeDocument/2006/relationships/worksheet" Target="/xl/worksheets/sheet792.xml" Id="rId792" /><Relationship Type="http://schemas.openxmlformats.org/officeDocument/2006/relationships/worksheet" Target="/xl/worksheets/sheet793.xml" Id="rId793" /><Relationship Type="http://schemas.openxmlformats.org/officeDocument/2006/relationships/worksheet" Target="/xl/worksheets/sheet794.xml" Id="rId794" /><Relationship Type="http://schemas.openxmlformats.org/officeDocument/2006/relationships/worksheet" Target="/xl/worksheets/sheet795.xml" Id="rId795" /><Relationship Type="http://schemas.openxmlformats.org/officeDocument/2006/relationships/worksheet" Target="/xl/worksheets/sheet796.xml" Id="rId796" /><Relationship Type="http://schemas.openxmlformats.org/officeDocument/2006/relationships/worksheet" Target="/xl/worksheets/sheet797.xml" Id="rId797" /><Relationship Type="http://schemas.openxmlformats.org/officeDocument/2006/relationships/worksheet" Target="/xl/worksheets/sheet798.xml" Id="rId798" /><Relationship Type="http://schemas.openxmlformats.org/officeDocument/2006/relationships/worksheet" Target="/xl/worksheets/sheet799.xml" Id="rId799" /><Relationship Type="http://schemas.openxmlformats.org/officeDocument/2006/relationships/worksheet" Target="/xl/worksheets/sheet800.xml" Id="rId800" /><Relationship Type="http://schemas.openxmlformats.org/officeDocument/2006/relationships/worksheet" Target="/xl/worksheets/sheet801.xml" Id="rId801" /><Relationship Type="http://schemas.openxmlformats.org/officeDocument/2006/relationships/worksheet" Target="/xl/worksheets/sheet802.xml" Id="rId802" /><Relationship Type="http://schemas.openxmlformats.org/officeDocument/2006/relationships/worksheet" Target="/xl/worksheets/sheet803.xml" Id="rId803" /><Relationship Type="http://schemas.openxmlformats.org/officeDocument/2006/relationships/worksheet" Target="/xl/worksheets/sheet804.xml" Id="rId804" /><Relationship Type="http://schemas.openxmlformats.org/officeDocument/2006/relationships/worksheet" Target="/xl/worksheets/sheet805.xml" Id="rId805" /><Relationship Type="http://schemas.openxmlformats.org/officeDocument/2006/relationships/worksheet" Target="/xl/worksheets/sheet806.xml" Id="rId806" /><Relationship Type="http://schemas.openxmlformats.org/officeDocument/2006/relationships/worksheet" Target="/xl/worksheets/sheet807.xml" Id="rId807" /><Relationship Type="http://schemas.openxmlformats.org/officeDocument/2006/relationships/worksheet" Target="/xl/worksheets/sheet808.xml" Id="rId808" /><Relationship Type="http://schemas.openxmlformats.org/officeDocument/2006/relationships/worksheet" Target="/xl/worksheets/sheet809.xml" Id="rId809" /><Relationship Type="http://schemas.openxmlformats.org/officeDocument/2006/relationships/worksheet" Target="/xl/worksheets/sheet810.xml" Id="rId810" /><Relationship Type="http://schemas.openxmlformats.org/officeDocument/2006/relationships/worksheet" Target="/xl/worksheets/sheet811.xml" Id="rId811" /><Relationship Type="http://schemas.openxmlformats.org/officeDocument/2006/relationships/worksheet" Target="/xl/worksheets/sheet812.xml" Id="rId812" /><Relationship Type="http://schemas.openxmlformats.org/officeDocument/2006/relationships/worksheet" Target="/xl/worksheets/sheet813.xml" Id="rId813" /><Relationship Type="http://schemas.openxmlformats.org/officeDocument/2006/relationships/worksheet" Target="/xl/worksheets/sheet814.xml" Id="rId814" /><Relationship Type="http://schemas.openxmlformats.org/officeDocument/2006/relationships/worksheet" Target="/xl/worksheets/sheet815.xml" Id="rId815" /><Relationship Type="http://schemas.openxmlformats.org/officeDocument/2006/relationships/worksheet" Target="/xl/worksheets/sheet816.xml" Id="rId816" /><Relationship Type="http://schemas.openxmlformats.org/officeDocument/2006/relationships/worksheet" Target="/xl/worksheets/sheet817.xml" Id="rId817" /><Relationship Type="http://schemas.openxmlformats.org/officeDocument/2006/relationships/worksheet" Target="/xl/worksheets/sheet818.xml" Id="rId818" /><Relationship Type="http://schemas.openxmlformats.org/officeDocument/2006/relationships/worksheet" Target="/xl/worksheets/sheet819.xml" Id="rId819" /><Relationship Type="http://schemas.openxmlformats.org/officeDocument/2006/relationships/worksheet" Target="/xl/worksheets/sheet820.xml" Id="rId820" /><Relationship Type="http://schemas.openxmlformats.org/officeDocument/2006/relationships/worksheet" Target="/xl/worksheets/sheet821.xml" Id="rId821" /><Relationship Type="http://schemas.openxmlformats.org/officeDocument/2006/relationships/worksheet" Target="/xl/worksheets/sheet822.xml" Id="rId822" /><Relationship Type="http://schemas.openxmlformats.org/officeDocument/2006/relationships/worksheet" Target="/xl/worksheets/sheet823.xml" Id="rId823" /><Relationship Type="http://schemas.openxmlformats.org/officeDocument/2006/relationships/worksheet" Target="/xl/worksheets/sheet824.xml" Id="rId824" /><Relationship Type="http://schemas.openxmlformats.org/officeDocument/2006/relationships/worksheet" Target="/xl/worksheets/sheet825.xml" Id="rId825" /><Relationship Type="http://schemas.openxmlformats.org/officeDocument/2006/relationships/worksheet" Target="/xl/worksheets/sheet826.xml" Id="rId826" /><Relationship Type="http://schemas.openxmlformats.org/officeDocument/2006/relationships/worksheet" Target="/xl/worksheets/sheet827.xml" Id="rId827" /><Relationship Type="http://schemas.openxmlformats.org/officeDocument/2006/relationships/worksheet" Target="/xl/worksheets/sheet828.xml" Id="rId828" /><Relationship Type="http://schemas.openxmlformats.org/officeDocument/2006/relationships/worksheet" Target="/xl/worksheets/sheet829.xml" Id="rId829" /><Relationship Type="http://schemas.openxmlformats.org/officeDocument/2006/relationships/worksheet" Target="/xl/worksheets/sheet830.xml" Id="rId830" /><Relationship Type="http://schemas.openxmlformats.org/officeDocument/2006/relationships/worksheet" Target="/xl/worksheets/sheet831.xml" Id="rId831" /><Relationship Type="http://schemas.openxmlformats.org/officeDocument/2006/relationships/worksheet" Target="/xl/worksheets/sheet832.xml" Id="rId832" /><Relationship Type="http://schemas.openxmlformats.org/officeDocument/2006/relationships/worksheet" Target="/xl/worksheets/sheet833.xml" Id="rId833" /><Relationship Type="http://schemas.openxmlformats.org/officeDocument/2006/relationships/worksheet" Target="/xl/worksheets/sheet834.xml" Id="rId834" /><Relationship Type="http://schemas.openxmlformats.org/officeDocument/2006/relationships/worksheet" Target="/xl/worksheets/sheet835.xml" Id="rId835" /><Relationship Type="http://schemas.openxmlformats.org/officeDocument/2006/relationships/worksheet" Target="/xl/worksheets/sheet836.xml" Id="rId836" /><Relationship Type="http://schemas.openxmlformats.org/officeDocument/2006/relationships/worksheet" Target="/xl/worksheets/sheet837.xml" Id="rId837" /><Relationship Type="http://schemas.openxmlformats.org/officeDocument/2006/relationships/worksheet" Target="/xl/worksheets/sheet838.xml" Id="rId838" /><Relationship Type="http://schemas.openxmlformats.org/officeDocument/2006/relationships/worksheet" Target="/xl/worksheets/sheet839.xml" Id="rId839" /><Relationship Type="http://schemas.openxmlformats.org/officeDocument/2006/relationships/worksheet" Target="/xl/worksheets/sheet840.xml" Id="rId840" /><Relationship Type="http://schemas.openxmlformats.org/officeDocument/2006/relationships/worksheet" Target="/xl/worksheets/sheet841.xml" Id="rId841" /><Relationship Type="http://schemas.openxmlformats.org/officeDocument/2006/relationships/worksheet" Target="/xl/worksheets/sheet842.xml" Id="rId842" /><Relationship Type="http://schemas.openxmlformats.org/officeDocument/2006/relationships/worksheet" Target="/xl/worksheets/sheet843.xml" Id="rId843" /><Relationship Type="http://schemas.openxmlformats.org/officeDocument/2006/relationships/worksheet" Target="/xl/worksheets/sheet844.xml" Id="rId844" /><Relationship Type="http://schemas.openxmlformats.org/officeDocument/2006/relationships/worksheet" Target="/xl/worksheets/sheet845.xml" Id="rId845" /><Relationship Type="http://schemas.openxmlformats.org/officeDocument/2006/relationships/worksheet" Target="/xl/worksheets/sheet846.xml" Id="rId846" /><Relationship Type="http://schemas.openxmlformats.org/officeDocument/2006/relationships/worksheet" Target="/xl/worksheets/sheet847.xml" Id="rId847" /><Relationship Type="http://schemas.openxmlformats.org/officeDocument/2006/relationships/worksheet" Target="/xl/worksheets/sheet848.xml" Id="rId848" /><Relationship Type="http://schemas.openxmlformats.org/officeDocument/2006/relationships/worksheet" Target="/xl/worksheets/sheet849.xml" Id="rId849" /><Relationship Type="http://schemas.openxmlformats.org/officeDocument/2006/relationships/worksheet" Target="/xl/worksheets/sheet850.xml" Id="rId850" /><Relationship Type="http://schemas.openxmlformats.org/officeDocument/2006/relationships/worksheet" Target="/xl/worksheets/sheet851.xml" Id="rId851" /><Relationship Type="http://schemas.openxmlformats.org/officeDocument/2006/relationships/worksheet" Target="/xl/worksheets/sheet852.xml" Id="rId852" /><Relationship Type="http://schemas.openxmlformats.org/officeDocument/2006/relationships/worksheet" Target="/xl/worksheets/sheet853.xml" Id="rId853" /><Relationship Type="http://schemas.openxmlformats.org/officeDocument/2006/relationships/worksheet" Target="/xl/worksheets/sheet854.xml" Id="rId854" /><Relationship Type="http://schemas.openxmlformats.org/officeDocument/2006/relationships/worksheet" Target="/xl/worksheets/sheet855.xml" Id="rId855" /><Relationship Type="http://schemas.openxmlformats.org/officeDocument/2006/relationships/worksheet" Target="/xl/worksheets/sheet856.xml" Id="rId856" /><Relationship Type="http://schemas.openxmlformats.org/officeDocument/2006/relationships/worksheet" Target="/xl/worksheets/sheet857.xml" Id="rId857" /><Relationship Type="http://schemas.openxmlformats.org/officeDocument/2006/relationships/worksheet" Target="/xl/worksheets/sheet858.xml" Id="rId858" /><Relationship Type="http://schemas.openxmlformats.org/officeDocument/2006/relationships/worksheet" Target="/xl/worksheets/sheet859.xml" Id="rId859" /><Relationship Type="http://schemas.openxmlformats.org/officeDocument/2006/relationships/worksheet" Target="/xl/worksheets/sheet860.xml" Id="rId860" /><Relationship Type="http://schemas.openxmlformats.org/officeDocument/2006/relationships/worksheet" Target="/xl/worksheets/sheet861.xml" Id="rId861" /><Relationship Type="http://schemas.openxmlformats.org/officeDocument/2006/relationships/worksheet" Target="/xl/worksheets/sheet862.xml" Id="rId862" /><Relationship Type="http://schemas.openxmlformats.org/officeDocument/2006/relationships/worksheet" Target="/xl/worksheets/sheet863.xml" Id="rId863" /><Relationship Type="http://schemas.openxmlformats.org/officeDocument/2006/relationships/worksheet" Target="/xl/worksheets/sheet864.xml" Id="rId864" /><Relationship Type="http://schemas.openxmlformats.org/officeDocument/2006/relationships/worksheet" Target="/xl/worksheets/sheet865.xml" Id="rId865" /><Relationship Type="http://schemas.openxmlformats.org/officeDocument/2006/relationships/worksheet" Target="/xl/worksheets/sheet866.xml" Id="rId866" /><Relationship Type="http://schemas.openxmlformats.org/officeDocument/2006/relationships/worksheet" Target="/xl/worksheets/sheet867.xml" Id="rId867" /><Relationship Type="http://schemas.openxmlformats.org/officeDocument/2006/relationships/worksheet" Target="/xl/worksheets/sheet868.xml" Id="rId868" /><Relationship Type="http://schemas.openxmlformats.org/officeDocument/2006/relationships/worksheet" Target="/xl/worksheets/sheet869.xml" Id="rId869" /><Relationship Type="http://schemas.openxmlformats.org/officeDocument/2006/relationships/worksheet" Target="/xl/worksheets/sheet870.xml" Id="rId870" /><Relationship Type="http://schemas.openxmlformats.org/officeDocument/2006/relationships/worksheet" Target="/xl/worksheets/sheet871.xml" Id="rId871" /><Relationship Type="http://schemas.openxmlformats.org/officeDocument/2006/relationships/worksheet" Target="/xl/worksheets/sheet872.xml" Id="rId872" /><Relationship Type="http://schemas.openxmlformats.org/officeDocument/2006/relationships/worksheet" Target="/xl/worksheets/sheet873.xml" Id="rId873" /><Relationship Type="http://schemas.openxmlformats.org/officeDocument/2006/relationships/worksheet" Target="/xl/worksheets/sheet874.xml" Id="rId874" /><Relationship Type="http://schemas.openxmlformats.org/officeDocument/2006/relationships/worksheet" Target="/xl/worksheets/sheet875.xml" Id="rId875" /><Relationship Type="http://schemas.openxmlformats.org/officeDocument/2006/relationships/worksheet" Target="/xl/worksheets/sheet876.xml" Id="rId876" /><Relationship Type="http://schemas.openxmlformats.org/officeDocument/2006/relationships/worksheet" Target="/xl/worksheets/sheet877.xml" Id="rId877" /><Relationship Type="http://schemas.openxmlformats.org/officeDocument/2006/relationships/worksheet" Target="/xl/worksheets/sheet878.xml" Id="rId878" /><Relationship Type="http://schemas.openxmlformats.org/officeDocument/2006/relationships/worksheet" Target="/xl/worksheets/sheet879.xml" Id="rId879" /><Relationship Type="http://schemas.openxmlformats.org/officeDocument/2006/relationships/worksheet" Target="/xl/worksheets/sheet880.xml" Id="rId880" /><Relationship Type="http://schemas.openxmlformats.org/officeDocument/2006/relationships/worksheet" Target="/xl/worksheets/sheet881.xml" Id="rId881" /><Relationship Type="http://schemas.openxmlformats.org/officeDocument/2006/relationships/worksheet" Target="/xl/worksheets/sheet882.xml" Id="rId882" /><Relationship Type="http://schemas.openxmlformats.org/officeDocument/2006/relationships/worksheet" Target="/xl/worksheets/sheet883.xml" Id="rId883" /><Relationship Type="http://schemas.openxmlformats.org/officeDocument/2006/relationships/worksheet" Target="/xl/worksheets/sheet884.xml" Id="rId884" /><Relationship Type="http://schemas.openxmlformats.org/officeDocument/2006/relationships/worksheet" Target="/xl/worksheets/sheet885.xml" Id="rId885" /><Relationship Type="http://schemas.openxmlformats.org/officeDocument/2006/relationships/worksheet" Target="/xl/worksheets/sheet886.xml" Id="rId886" /><Relationship Type="http://schemas.openxmlformats.org/officeDocument/2006/relationships/worksheet" Target="/xl/worksheets/sheet887.xml" Id="rId887" /><Relationship Type="http://schemas.openxmlformats.org/officeDocument/2006/relationships/worksheet" Target="/xl/worksheets/sheet888.xml" Id="rId888" /><Relationship Type="http://schemas.openxmlformats.org/officeDocument/2006/relationships/worksheet" Target="/xl/worksheets/sheet889.xml" Id="rId889" /><Relationship Type="http://schemas.openxmlformats.org/officeDocument/2006/relationships/worksheet" Target="/xl/worksheets/sheet890.xml" Id="rId890" /><Relationship Type="http://schemas.openxmlformats.org/officeDocument/2006/relationships/styles" Target="styles.xml" Id="rId891" /><Relationship Type="http://schemas.openxmlformats.org/officeDocument/2006/relationships/theme" Target="theme/theme1.xml" Id="rId89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360"/>
  <sheetViews>
    <sheetView workbookViewId="0">
      <selection activeCell="A1" sqref="A1"/>
    </sheetView>
  </sheetViews>
  <sheetFormatPr baseColWidth="8" defaultRowHeight="15"/>
  <sheetData>
    <row r="1">
      <c r="A1" t="inlineStr">
        <is>
          <t>id</t>
        </is>
      </c>
      <c r="B1" t="inlineStr">
        <is>
          <t>fonte</t>
        </is>
      </c>
      <c r="C1" t="inlineStr">
        <is>
          <t>secao_rota</t>
        </is>
      </c>
      <c r="D1" t="inlineStr">
        <is>
          <t>titulo</t>
        </is>
      </c>
      <c r="E1" t="inlineStr">
        <is>
          <t>publicado_em</t>
        </is>
      </c>
      <c r="F1" t="inlineStr">
        <is>
          <t>contexto</t>
        </is>
      </c>
      <c r="G1" t="inlineStr">
        <is>
          <t>tipo_arquivo</t>
        </is>
      </c>
      <c r="H1" t="inlineStr">
        <is>
          <t>nome_arquivo</t>
        </is>
      </c>
      <c r="I1" t="inlineStr">
        <is>
          <t>url_download</t>
        </is>
      </c>
      <c r="J1" t="inlineStr">
        <is>
          <t>status_http</t>
        </is>
      </c>
      <c r="K1" t="inlineStr">
        <is>
          <t>ativo</t>
        </is>
      </c>
      <c r="L1" t="inlineStr">
        <is>
          <t>content_type</t>
        </is>
      </c>
      <c r="M1" t="inlineStr">
        <is>
          <t>tamanho_kb</t>
        </is>
      </c>
      <c r="N1" t="inlineStr">
        <is>
          <t>estruturado</t>
        </is>
      </c>
      <c r="O1" t="inlineStr">
        <is>
          <t>erros_qualidade</t>
        </is>
      </c>
      <c r="P1" t="inlineStr">
        <is>
          <t>avisos_qualidade</t>
        </is>
      </c>
      <c r="Q1" t="inlineStr">
        <is>
          <t>verificado_em</t>
        </is>
      </c>
    </row>
    <row r="2">
      <c r="A2" t="n">
        <v>1</v>
      </c>
      <c r="B2" t="inlineStr">
        <is>
          <t>SENAC</t>
        </is>
      </c>
      <c r="C2" t="inlineStr">
        <is>
          <t>Execução Orçamentária</t>
        </is>
      </c>
      <c r="D2" t="inlineStr">
        <is>
          <t>Execução Orçamentária - download</t>
        </is>
      </c>
      <c r="E2" t="inlineStr"/>
      <c r="F2" t="inlineStr">
        <is>
          <t>SENAC DN | Exercício 2024 | Execução Orçamentária</t>
        </is>
      </c>
      <c r="G2" t="inlineStr">
        <is>
          <t>csv</t>
        </is>
      </c>
      <c r="H2" t="inlineStr">
        <is>
          <t>download</t>
        </is>
      </c>
      <c r="I2" t="inlineStr">
        <is>
          <t>https://transparencia.senac.br/service/api/download?regional=dn&amp;secao=execucaoorcamentaria&amp;ano=2024&amp;layout=execucaoorcamentariareceitacategoria</t>
        </is>
      </c>
      <c r="J2" t="n">
        <v>200</v>
      </c>
      <c r="K2" t="b">
        <v>1</v>
      </c>
      <c r="L2" t="inlineStr">
        <is>
          <t>application/octet-stream</t>
        </is>
      </c>
      <c r="M2" t="n">
        <v>0.35</v>
      </c>
      <c r="N2" t="inlineStr">
        <is>
          <t>SIM</t>
        </is>
      </c>
      <c r="O2" t="inlineStr">
        <is>
          <t>Nenhum</t>
        </is>
      </c>
      <c r="P2" t="inlineStr">
        <is>
          <t>Nenhum</t>
        </is>
      </c>
      <c r="Q2" t="inlineStr">
        <is>
          <t>2026-10-07 17:04:56</t>
        </is>
      </c>
    </row>
    <row r="3">
      <c r="A3" t="n">
        <v>2</v>
      </c>
      <c r="B3" t="inlineStr">
        <is>
          <t>SENAC</t>
        </is>
      </c>
      <c r="C3" t="inlineStr">
        <is>
          <t>Execução Orçamentária</t>
        </is>
      </c>
      <c r="D3" t="inlineStr">
        <is>
          <t>Execução Orçamentária - download</t>
        </is>
      </c>
      <c r="E3" t="inlineStr"/>
      <c r="F3" t="inlineStr">
        <is>
          <t>SENAC DN | Exercício 2024 | Execução Orçamentária</t>
        </is>
      </c>
      <c r="G3" t="inlineStr">
        <is>
          <t>csv</t>
        </is>
      </c>
      <c r="H3" t="inlineStr">
        <is>
          <t>download</t>
        </is>
      </c>
      <c r="I3" t="inlineStr">
        <is>
          <t>https://transparencia.senac.br/service/api/download?regional=dn&amp;secao=execucaoorcamentaria&amp;ano=2024&amp;layout=execucaoorcamentariadespesacategoria</t>
        </is>
      </c>
      <c r="J3" t="n">
        <v>200</v>
      </c>
      <c r="K3" t="b">
        <v>1</v>
      </c>
      <c r="L3" t="inlineStr">
        <is>
          <t>application/octet-stream</t>
        </is>
      </c>
      <c r="M3" t="n">
        <v>1.11</v>
      </c>
      <c r="N3" t="inlineStr">
        <is>
          <t>SIM</t>
        </is>
      </c>
      <c r="O3" t="inlineStr">
        <is>
          <t>Nenhum</t>
        </is>
      </c>
      <c r="P3" t="inlineStr">
        <is>
          <t>Nenhum</t>
        </is>
      </c>
      <c r="Q3" t="inlineStr">
        <is>
          <t>2026-10-07 17:04:56</t>
        </is>
      </c>
    </row>
    <row r="4">
      <c r="A4" t="n">
        <v>3</v>
      </c>
      <c r="B4" t="inlineStr">
        <is>
          <t>SENAC</t>
        </is>
      </c>
      <c r="C4" t="inlineStr">
        <is>
          <t>Execução Orçamentária</t>
        </is>
      </c>
      <c r="D4" t="inlineStr">
        <is>
          <t>Execução Orçamentária - download</t>
        </is>
      </c>
      <c r="E4" t="inlineStr"/>
      <c r="F4" t="inlineStr">
        <is>
          <t>SENAC DN | Exercício 2024 | Execução Orçamentária</t>
        </is>
      </c>
      <c r="G4" t="inlineStr">
        <is>
          <t>csv</t>
        </is>
      </c>
      <c r="H4" t="inlineStr">
        <is>
          <t>download</t>
        </is>
      </c>
      <c r="I4" t="inlineStr">
        <is>
          <t>https://transparencia.senac.br/service/api/download?regional=dn&amp;secao=execucaoorcamentaria&amp;ano=2024&amp;layout=despesaporfinalidadeprogramatrabalhoorcamento</t>
        </is>
      </c>
      <c r="J4" t="n">
        <v>200</v>
      </c>
      <c r="K4" t="b">
        <v>1</v>
      </c>
      <c r="L4" t="inlineStr">
        <is>
          <t>application/octet-stream</t>
        </is>
      </c>
      <c r="M4" t="n">
        <v>0.41</v>
      </c>
      <c r="N4" t="inlineStr">
        <is>
          <t>SIM</t>
        </is>
      </c>
      <c r="O4" t="inlineStr">
        <is>
          <t>Nenhum</t>
        </is>
      </c>
      <c r="P4" t="inlineStr">
        <is>
          <t>Nenhum</t>
        </is>
      </c>
      <c r="Q4" t="inlineStr">
        <is>
          <t>2026-10-07 17:04:56</t>
        </is>
      </c>
    </row>
    <row r="5">
      <c r="A5" t="n">
        <v>4</v>
      </c>
      <c r="B5" t="inlineStr">
        <is>
          <t>SENAC</t>
        </is>
      </c>
      <c r="C5" t="inlineStr">
        <is>
          <t>Execução Orçamentária</t>
        </is>
      </c>
      <c r="D5" t="inlineStr">
        <is>
          <t>Execução Orçamentária - download</t>
        </is>
      </c>
      <c r="E5" t="inlineStr"/>
      <c r="F5" t="inlineStr">
        <is>
          <t>SENAC DN | Exercício 2024 | Execução Orçamentária</t>
        </is>
      </c>
      <c r="G5" t="inlineStr">
        <is>
          <t>csv</t>
        </is>
      </c>
      <c r="H5" t="inlineStr">
        <is>
          <t>download</t>
        </is>
      </c>
      <c r="I5" t="inlineStr">
        <is>
          <t>https://transparencia.senac.br/service/api/download?regional=dn&amp;secao=execucaoorcamentaria&amp;ano=2024&amp;layout=execucaoorcamentariareceita</t>
        </is>
      </c>
      <c r="J5" t="n">
        <v>200</v>
      </c>
      <c r="K5" t="b">
        <v>1</v>
      </c>
      <c r="L5" t="inlineStr">
        <is>
          <t>application/octet-stream</t>
        </is>
      </c>
      <c r="M5" t="n">
        <v>0.92</v>
      </c>
      <c r="N5" t="inlineStr">
        <is>
          <t>SIM</t>
        </is>
      </c>
      <c r="O5" t="inlineStr">
        <is>
          <t>Nenhum</t>
        </is>
      </c>
      <c r="P5" t="inlineStr">
        <is>
          <t>Nenhum</t>
        </is>
      </c>
      <c r="Q5" t="inlineStr">
        <is>
          <t>2026-10-07 17:04:56</t>
        </is>
      </c>
    </row>
    <row r="6">
      <c r="A6" t="n">
        <v>5</v>
      </c>
      <c r="B6" t="inlineStr">
        <is>
          <t>SENAC</t>
        </is>
      </c>
      <c r="C6" t="inlineStr">
        <is>
          <t>Execução Orçamentária</t>
        </is>
      </c>
      <c r="D6" t="inlineStr">
        <is>
          <t>Execução Orçamentária - download</t>
        </is>
      </c>
      <c r="E6" t="inlineStr"/>
      <c r="F6" t="inlineStr">
        <is>
          <t>SENAC DN | Exercício 2024 | Execução Orçamentária</t>
        </is>
      </c>
      <c r="G6" t="inlineStr">
        <is>
          <t>csv</t>
        </is>
      </c>
      <c r="H6" t="inlineStr">
        <is>
          <t>download</t>
        </is>
      </c>
      <c r="I6" t="inlineStr">
        <is>
          <t>https://transparencia.senac.br/service/api/download?regional=dn&amp;secao=execucaoorcamentaria&amp;ano=2024&amp;layout=execucaoorcamentariadespesa</t>
        </is>
      </c>
      <c r="J6" t="n">
        <v>200</v>
      </c>
      <c r="K6" t="b">
        <v>1</v>
      </c>
      <c r="L6" t="inlineStr">
        <is>
          <t>application/octet-stream</t>
        </is>
      </c>
      <c r="M6" t="n">
        <v>1.85</v>
      </c>
      <c r="N6" t="inlineStr">
        <is>
          <t>SIM</t>
        </is>
      </c>
      <c r="O6" t="inlineStr">
        <is>
          <t>Nenhum</t>
        </is>
      </c>
      <c r="P6" t="inlineStr">
        <is>
          <t>Nenhum</t>
        </is>
      </c>
      <c r="Q6" t="inlineStr">
        <is>
          <t>2026-10-07 17:04:56</t>
        </is>
      </c>
    </row>
    <row r="7">
      <c r="A7" t="n">
        <v>6</v>
      </c>
      <c r="B7" t="inlineStr">
        <is>
          <t>SENAC</t>
        </is>
      </c>
      <c r="C7" t="inlineStr">
        <is>
          <t>Execução Orçamentária</t>
        </is>
      </c>
      <c r="D7" t="inlineStr">
        <is>
          <t>Execução Orçamentária - download</t>
        </is>
      </c>
      <c r="E7" t="inlineStr"/>
      <c r="F7" t="inlineStr">
        <is>
          <t>SENAC DN | Exercício 2024 | Execução Orçamentária</t>
        </is>
      </c>
      <c r="G7" t="inlineStr">
        <is>
          <t>csv</t>
        </is>
      </c>
      <c r="H7" t="inlineStr">
        <is>
          <t>download</t>
        </is>
      </c>
      <c r="I7" t="inlineStr">
        <is>
          <t>https://transparencia.senac.br/service/api/download?regional=dn&amp;secao=execucaoorcamentaria&amp;ano=2024&amp;layout=despesaporfinalidadeprogramatrabalhoprevisao</t>
        </is>
      </c>
      <c r="J7" t="n">
        <v>200</v>
      </c>
      <c r="K7" t="b">
        <v>1</v>
      </c>
      <c r="L7" t="inlineStr">
        <is>
          <t>application/octet-stream</t>
        </is>
      </c>
      <c r="M7" t="n">
        <v>0.61</v>
      </c>
      <c r="N7" t="inlineStr">
        <is>
          <t>SIM</t>
        </is>
      </c>
      <c r="O7" t="inlineStr">
        <is>
          <t>Nenhum</t>
        </is>
      </c>
      <c r="P7" t="inlineStr">
        <is>
          <t>Nenhum</t>
        </is>
      </c>
      <c r="Q7" t="inlineStr">
        <is>
          <t>2026-10-07 17:04:56</t>
        </is>
      </c>
    </row>
    <row r="8">
      <c r="A8" t="n">
        <v>7</v>
      </c>
      <c r="B8" t="inlineStr">
        <is>
          <t>SENAC</t>
        </is>
      </c>
      <c r="C8" t="inlineStr">
        <is>
          <t>Execução Orçamentária</t>
        </is>
      </c>
      <c r="D8" t="inlineStr">
        <is>
          <t>Execução Orçamentária - download</t>
        </is>
      </c>
      <c r="E8" t="inlineStr"/>
      <c r="F8" t="inlineStr">
        <is>
          <t>SENAC DN | Exercício 2025 | Execução Orçamentária</t>
        </is>
      </c>
      <c r="G8" t="inlineStr">
        <is>
          <t>csv</t>
        </is>
      </c>
      <c r="H8" t="inlineStr">
        <is>
          <t>download</t>
        </is>
      </c>
      <c r="I8" t="inlineStr">
        <is>
          <t>https://transparencia.senac.br/service/api/download?regional=dn&amp;secao=execucaoorcamentaria&amp;ano=2025&amp;layout=execucaoorcamentariareceitacategoria</t>
        </is>
      </c>
      <c r="J8" t="n">
        <v>200</v>
      </c>
      <c r="K8" t="b">
        <v>1</v>
      </c>
      <c r="L8" t="inlineStr">
        <is>
          <t>application/octet-stream</t>
        </is>
      </c>
      <c r="M8" t="n">
        <v>0.3</v>
      </c>
      <c r="N8" t="inlineStr">
        <is>
          <t>SIM</t>
        </is>
      </c>
      <c r="O8" t="inlineStr">
        <is>
          <t>Nenhum</t>
        </is>
      </c>
      <c r="P8" t="inlineStr">
        <is>
          <t>Nenhum</t>
        </is>
      </c>
      <c r="Q8" t="inlineStr">
        <is>
          <t>2026-10-07 17:04:56</t>
        </is>
      </c>
    </row>
    <row r="9">
      <c r="A9" t="n">
        <v>8</v>
      </c>
      <c r="B9" t="inlineStr">
        <is>
          <t>SENAC</t>
        </is>
      </c>
      <c r="C9" t="inlineStr">
        <is>
          <t>Execução Orçamentária</t>
        </is>
      </c>
      <c r="D9" t="inlineStr">
        <is>
          <t>Execução Orçamentária - download</t>
        </is>
      </c>
      <c r="E9" t="inlineStr"/>
      <c r="F9" t="inlineStr">
        <is>
          <t>SENAC DN | Exercício 2025 | Execução Orçamentária</t>
        </is>
      </c>
      <c r="G9" t="inlineStr">
        <is>
          <t>csv</t>
        </is>
      </c>
      <c r="H9" t="inlineStr">
        <is>
          <t>download</t>
        </is>
      </c>
      <c r="I9" t="inlineStr">
        <is>
          <t>https://transparencia.senac.br/service/api/download?regional=dn&amp;secao=execucaoorcamentaria&amp;ano=2025&amp;layout=execucaoorcamentariadespesacategoria</t>
        </is>
      </c>
      <c r="J9" t="n">
        <v>200</v>
      </c>
      <c r="K9" t="b">
        <v>1</v>
      </c>
      <c r="L9" t="inlineStr">
        <is>
          <t>application/octet-stream</t>
        </is>
      </c>
      <c r="M9" t="n">
        <v>1.18</v>
      </c>
      <c r="N9" t="inlineStr">
        <is>
          <t>SIM</t>
        </is>
      </c>
      <c r="O9" t="inlineStr">
        <is>
          <t>Nenhum</t>
        </is>
      </c>
      <c r="P9" t="inlineStr">
        <is>
          <t>Nenhum</t>
        </is>
      </c>
      <c r="Q9" t="inlineStr">
        <is>
          <t>2026-10-07 17:04:56</t>
        </is>
      </c>
    </row>
    <row r="10">
      <c r="A10" t="n">
        <v>9</v>
      </c>
      <c r="B10" t="inlineStr">
        <is>
          <t>SENAC</t>
        </is>
      </c>
      <c r="C10" t="inlineStr">
        <is>
          <t>Execução Orçamentária</t>
        </is>
      </c>
      <c r="D10" t="inlineStr">
        <is>
          <t>Execução Orçamentária - download</t>
        </is>
      </c>
      <c r="E10" t="inlineStr"/>
      <c r="F10" t="inlineStr">
        <is>
          <t>SENAC DN | Exercício 2025 | Execução Orçamentária</t>
        </is>
      </c>
      <c r="G10" t="inlineStr">
        <is>
          <t>csv</t>
        </is>
      </c>
      <c r="H10" t="inlineStr">
        <is>
          <t>download</t>
        </is>
      </c>
      <c r="I10" t="inlineStr">
        <is>
          <t>https://transparencia.senac.br/service/api/download?regional=dn&amp;secao=execucaoorcamentaria&amp;ano=2025&amp;layout=despesaporfinalidadeprogramatrabalhoorcamento</t>
        </is>
      </c>
      <c r="J10" t="n">
        <v>200</v>
      </c>
      <c r="K10" t="b">
        <v>1</v>
      </c>
      <c r="L10" t="inlineStr">
        <is>
          <t>application/octet-stream</t>
        </is>
      </c>
      <c r="M10" t="n">
        <v>0.42</v>
      </c>
      <c r="N10" t="inlineStr">
        <is>
          <t>SIM</t>
        </is>
      </c>
      <c r="O10" t="inlineStr">
        <is>
          <t>Nenhum</t>
        </is>
      </c>
      <c r="P10" t="inlineStr">
        <is>
          <t>Nenhum</t>
        </is>
      </c>
      <c r="Q10" t="inlineStr">
        <is>
          <t>2026-10-07 17:04:56</t>
        </is>
      </c>
    </row>
    <row r="11">
      <c r="A11" t="n">
        <v>10</v>
      </c>
      <c r="B11" t="inlineStr">
        <is>
          <t>SENAC</t>
        </is>
      </c>
      <c r="C11" t="inlineStr">
        <is>
          <t>Execução Orçamentária</t>
        </is>
      </c>
      <c r="D11" t="inlineStr">
        <is>
          <t>Execução Orçamentária - download</t>
        </is>
      </c>
      <c r="E11" t="inlineStr"/>
      <c r="F11" t="inlineStr">
        <is>
          <t>SENAC DN | Exercício 2025 | Execução Orçamentária</t>
        </is>
      </c>
      <c r="G11" t="inlineStr">
        <is>
          <t>csv</t>
        </is>
      </c>
      <c r="H11" t="inlineStr">
        <is>
          <t>download</t>
        </is>
      </c>
      <c r="I11" t="inlineStr">
        <is>
          <t>https://transparencia.senac.br/service/api/download?regional=dn&amp;secao=execucaoorcamentaria&amp;ano=2025&amp;layout=execucaoorcamentariareceita</t>
        </is>
      </c>
      <c r="J11" t="n">
        <v>200</v>
      </c>
      <c r="K11" t="b">
        <v>1</v>
      </c>
      <c r="L11" t="inlineStr">
        <is>
          <t>application/octet-stream</t>
        </is>
      </c>
      <c r="M11" t="n">
        <v>0.98</v>
      </c>
      <c r="N11" t="inlineStr">
        <is>
          <t>SIM</t>
        </is>
      </c>
      <c r="O11" t="inlineStr">
        <is>
          <t>Nenhum</t>
        </is>
      </c>
      <c r="P11" t="inlineStr">
        <is>
          <t>Nenhum</t>
        </is>
      </c>
      <c r="Q11" t="inlineStr">
        <is>
          <t>2026-10-07 17:04:56</t>
        </is>
      </c>
    </row>
    <row r="12">
      <c r="A12" t="n">
        <v>11</v>
      </c>
      <c r="B12" t="inlineStr">
        <is>
          <t>SENAC</t>
        </is>
      </c>
      <c r="C12" t="inlineStr">
        <is>
          <t>Execução Orçamentária</t>
        </is>
      </c>
      <c r="D12" t="inlineStr">
        <is>
          <t>Execução Orçamentária - download</t>
        </is>
      </c>
      <c r="E12" t="inlineStr"/>
      <c r="F12" t="inlineStr">
        <is>
          <t>SENAC DN | Exercício 2025 | Execução Orçamentária</t>
        </is>
      </c>
      <c r="G12" t="inlineStr">
        <is>
          <t>csv</t>
        </is>
      </c>
      <c r="H12" t="inlineStr">
        <is>
          <t>download</t>
        </is>
      </c>
      <c r="I12" t="inlineStr">
        <is>
          <t>https://transparencia.senac.br/service/api/download?regional=dn&amp;secao=execucaoorcamentaria&amp;ano=2025&amp;layout=execucaoorcamentariadespesa</t>
        </is>
      </c>
      <c r="J12" t="n">
        <v>200</v>
      </c>
      <c r="K12" t="b">
        <v>1</v>
      </c>
      <c r="L12" t="inlineStr">
        <is>
          <t>application/octet-stream</t>
        </is>
      </c>
      <c r="M12" t="n">
        <v>1.88</v>
      </c>
      <c r="N12" t="inlineStr">
        <is>
          <t>SIM</t>
        </is>
      </c>
      <c r="O12" t="inlineStr">
        <is>
          <t>Nenhum</t>
        </is>
      </c>
      <c r="P12" t="inlineStr">
        <is>
          <t>Nenhum</t>
        </is>
      </c>
      <c r="Q12" t="inlineStr">
        <is>
          <t>2026-10-07 17:04:56</t>
        </is>
      </c>
    </row>
    <row r="13">
      <c r="A13" t="n">
        <v>12</v>
      </c>
      <c r="B13" t="inlineStr">
        <is>
          <t>SENAC</t>
        </is>
      </c>
      <c r="C13" t="inlineStr">
        <is>
          <t>Execução Orçamentária</t>
        </is>
      </c>
      <c r="D13" t="inlineStr">
        <is>
          <t>Execução Orçamentária - download</t>
        </is>
      </c>
      <c r="E13" t="inlineStr"/>
      <c r="F13" t="inlineStr">
        <is>
          <t>SENAC DN | Exercício 2025 | Execução Orçamentária</t>
        </is>
      </c>
      <c r="G13" t="inlineStr">
        <is>
          <t>csv</t>
        </is>
      </c>
      <c r="H13" t="inlineStr">
        <is>
          <t>download</t>
        </is>
      </c>
      <c r="I13" t="inlineStr">
        <is>
          <t>https://transparencia.senac.br/service/api/download?regional=dn&amp;secao=execucaoorcamentaria&amp;ano=2025&amp;layout=despesaporfinalidadeprogramatrabalhoprevisao</t>
        </is>
      </c>
      <c r="J13" t="n">
        <v>200</v>
      </c>
      <c r="K13" t="b">
        <v>1</v>
      </c>
      <c r="L13" t="inlineStr">
        <is>
          <t>application/octet-stream</t>
        </is>
      </c>
      <c r="M13" t="n">
        <v>0.61</v>
      </c>
      <c r="N13" t="inlineStr">
        <is>
          <t>SIM</t>
        </is>
      </c>
      <c r="O13" t="inlineStr">
        <is>
          <t>Nenhum</t>
        </is>
      </c>
      <c r="P13" t="inlineStr">
        <is>
          <t>Nenhum</t>
        </is>
      </c>
      <c r="Q13" t="inlineStr">
        <is>
          <t>2026-10-07 17:04:56</t>
        </is>
      </c>
    </row>
    <row r="14">
      <c r="A14" t="n">
        <v>13</v>
      </c>
      <c r="B14" t="inlineStr">
        <is>
          <t>SENAC</t>
        </is>
      </c>
      <c r="C14" t="inlineStr">
        <is>
          <t>Execução Orçamentária</t>
        </is>
      </c>
      <c r="D14" t="inlineStr">
        <is>
          <t>Execução Orçamentária - download</t>
        </is>
      </c>
      <c r="E14" t="inlineStr"/>
      <c r="F14" t="inlineStr">
        <is>
          <t>SENAC DN | Exercício 2026 | Execução Orçamentária</t>
        </is>
      </c>
      <c r="G14" t="inlineStr">
        <is>
          <t>csv</t>
        </is>
      </c>
      <c r="H14" t="inlineStr">
        <is>
          <t>download</t>
        </is>
      </c>
      <c r="I14" t="inlineStr">
        <is>
          <t>https://transparencia.senac.br/service/api/download?regional=dn&amp;secao=execucaoorcamentaria&amp;ano=2026&amp;layout=execucaoorcamentariareceitacategoria</t>
        </is>
      </c>
      <c r="J14" t="n">
        <v>200</v>
      </c>
      <c r="K14" t="b">
        <v>1</v>
      </c>
      <c r="L14" t="inlineStr">
        <is>
          <t>application/octet-stream</t>
        </is>
      </c>
      <c r="M14" t="n">
        <v>0.3</v>
      </c>
      <c r="N14" t="inlineStr">
        <is>
          <t>SIM</t>
        </is>
      </c>
      <c r="O14" t="inlineStr">
        <is>
          <t>Nenhum</t>
        </is>
      </c>
      <c r="P14" t="inlineStr">
        <is>
          <t>Nenhum</t>
        </is>
      </c>
      <c r="Q14" t="inlineStr">
        <is>
          <t>2026-10-07 17:04:56</t>
        </is>
      </c>
    </row>
    <row r="15">
      <c r="A15" t="n">
        <v>14</v>
      </c>
      <c r="B15" t="inlineStr">
        <is>
          <t>SENAC</t>
        </is>
      </c>
      <c r="C15" t="inlineStr">
        <is>
          <t>Execução Orçamentária</t>
        </is>
      </c>
      <c r="D15" t="inlineStr">
        <is>
          <t>Execução Orçamentária - download</t>
        </is>
      </c>
      <c r="E15" t="inlineStr"/>
      <c r="F15" t="inlineStr">
        <is>
          <t>SENAC DN | Exercício 2026 | Execução Orçamentária</t>
        </is>
      </c>
      <c r="G15" t="inlineStr">
        <is>
          <t>csv</t>
        </is>
      </c>
      <c r="H15" t="inlineStr">
        <is>
          <t>download</t>
        </is>
      </c>
      <c r="I15" t="inlineStr">
        <is>
          <t>https://transparencia.senac.br/service/api/download?regional=dn&amp;secao=execucaoorcamentaria&amp;ano=2026&amp;layout=execucaoorcamentariadespesacategoria</t>
        </is>
      </c>
      <c r="J15" t="n">
        <v>200</v>
      </c>
      <c r="K15" t="b">
        <v>1</v>
      </c>
      <c r="L15" t="inlineStr">
        <is>
          <t>application/octet-stream</t>
        </is>
      </c>
      <c r="M15" t="n">
        <v>1.18</v>
      </c>
      <c r="N15" t="inlineStr">
        <is>
          <t>SIM</t>
        </is>
      </c>
      <c r="O15" t="inlineStr">
        <is>
          <t>Nenhum</t>
        </is>
      </c>
      <c r="P15" t="inlineStr">
        <is>
          <t>Nenhum</t>
        </is>
      </c>
      <c r="Q15" t="inlineStr">
        <is>
          <t>2026-10-07 17:04:56</t>
        </is>
      </c>
    </row>
    <row r="16">
      <c r="A16" t="n">
        <v>15</v>
      </c>
      <c r="B16" t="inlineStr">
        <is>
          <t>SENAC</t>
        </is>
      </c>
      <c r="C16" t="inlineStr">
        <is>
          <t>Execução Orçamentária</t>
        </is>
      </c>
      <c r="D16" t="inlineStr">
        <is>
          <t>Execução Orçamentária - download</t>
        </is>
      </c>
      <c r="E16" t="inlineStr"/>
      <c r="F16" t="inlineStr">
        <is>
          <t>SENAC DN | Exercício 2026 | Execução Orçamentária</t>
        </is>
      </c>
      <c r="G16" t="inlineStr">
        <is>
          <t>csv</t>
        </is>
      </c>
      <c r="H16" t="inlineStr">
        <is>
          <t>download</t>
        </is>
      </c>
      <c r="I16" t="inlineStr">
        <is>
          <t>https://transparencia.senac.br/service/api/download?regional=dn&amp;secao=execucaoorcamentaria&amp;ano=2026&amp;layout=despesaporfinalidadeprogramatrabalhoorcamento</t>
        </is>
      </c>
      <c r="J16" t="n">
        <v>200</v>
      </c>
      <c r="K16" t="b">
        <v>1</v>
      </c>
      <c r="L16" t="inlineStr">
        <is>
          <t>application/octet-stream</t>
        </is>
      </c>
      <c r="M16" t="n">
        <v>0.41</v>
      </c>
      <c r="N16" t="inlineStr">
        <is>
          <t>SIM</t>
        </is>
      </c>
      <c r="O16" t="inlineStr">
        <is>
          <t>Nenhum</t>
        </is>
      </c>
      <c r="P16" t="inlineStr">
        <is>
          <t>Nenhum</t>
        </is>
      </c>
      <c r="Q16" t="inlineStr">
        <is>
          <t>2026-10-07 17:04:56</t>
        </is>
      </c>
    </row>
    <row r="17">
      <c r="A17" t="n">
        <v>16</v>
      </c>
      <c r="B17" t="inlineStr">
        <is>
          <t>SENAC</t>
        </is>
      </c>
      <c r="C17" t="inlineStr">
        <is>
          <t>Execução Orçamentária</t>
        </is>
      </c>
      <c r="D17" t="inlineStr">
        <is>
          <t>Execução Orçamentária - download</t>
        </is>
      </c>
      <c r="E17" t="inlineStr"/>
      <c r="F17" t="inlineStr">
        <is>
          <t>SENAC DN | Exercício 2026 | Execução Orçamentária</t>
        </is>
      </c>
      <c r="G17" t="inlineStr">
        <is>
          <t>csv</t>
        </is>
      </c>
      <c r="H17" t="inlineStr">
        <is>
          <t>download</t>
        </is>
      </c>
      <c r="I17" t="inlineStr">
        <is>
          <t>https://transparencia.senac.br/service/api/download?regional=dn&amp;secao=execucaoorcamentaria&amp;ano=2026&amp;layout=execucaoorcamentariareceita</t>
        </is>
      </c>
      <c r="J17" t="n">
        <v>200</v>
      </c>
      <c r="K17" t="b">
        <v>1</v>
      </c>
      <c r="L17" t="inlineStr">
        <is>
          <t>application/octet-stream</t>
        </is>
      </c>
      <c r="M17" t="n">
        <v>0.74</v>
      </c>
      <c r="N17" t="inlineStr">
        <is>
          <t>SIM</t>
        </is>
      </c>
      <c r="O17" t="inlineStr">
        <is>
          <t>Nenhum</t>
        </is>
      </c>
      <c r="P17" t="inlineStr">
        <is>
          <t>Nenhum</t>
        </is>
      </c>
      <c r="Q17" t="inlineStr">
        <is>
          <t>2026-10-07 17:04:56</t>
        </is>
      </c>
    </row>
    <row r="18">
      <c r="A18" t="n">
        <v>17</v>
      </c>
      <c r="B18" t="inlineStr">
        <is>
          <t>SENAC</t>
        </is>
      </c>
      <c r="C18" t="inlineStr">
        <is>
          <t>Execução Orçamentária</t>
        </is>
      </c>
      <c r="D18" t="inlineStr">
        <is>
          <t>Execução Orçamentária - download</t>
        </is>
      </c>
      <c r="E18" t="inlineStr"/>
      <c r="F18" t="inlineStr">
        <is>
          <t>SENAC DN | Exercício 2026 | Execução Orçamentária</t>
        </is>
      </c>
      <c r="G18" t="inlineStr">
        <is>
          <t>csv</t>
        </is>
      </c>
      <c r="H18" t="inlineStr">
        <is>
          <t>download</t>
        </is>
      </c>
      <c r="I18" t="inlineStr">
        <is>
          <t>https://transparencia.senac.br/service/api/download?regional=dn&amp;secao=execucaoorcamentaria&amp;ano=2026&amp;layout=execucaoorcamentariadespesa</t>
        </is>
      </c>
      <c r="J18" t="n">
        <v>200</v>
      </c>
      <c r="K18" t="b">
        <v>1</v>
      </c>
      <c r="L18" t="inlineStr">
        <is>
          <t>application/octet-stream</t>
        </is>
      </c>
      <c r="M18" t="n">
        <v>1.81</v>
      </c>
      <c r="N18" t="inlineStr">
        <is>
          <t>SIM</t>
        </is>
      </c>
      <c r="O18" t="inlineStr">
        <is>
          <t>Nenhum</t>
        </is>
      </c>
      <c r="P18" t="inlineStr">
        <is>
          <t>Nenhum</t>
        </is>
      </c>
      <c r="Q18" t="inlineStr">
        <is>
          <t>2026-10-07 17:04:56</t>
        </is>
      </c>
    </row>
    <row r="19">
      <c r="A19" t="n">
        <v>18</v>
      </c>
      <c r="B19" t="inlineStr">
        <is>
          <t>SENAC</t>
        </is>
      </c>
      <c r="C19" t="inlineStr">
        <is>
          <t>Execução Orçamentária</t>
        </is>
      </c>
      <c r="D19" t="inlineStr">
        <is>
          <t>Execução Orçamentária - download</t>
        </is>
      </c>
      <c r="E19" t="inlineStr"/>
      <c r="F19" t="inlineStr">
        <is>
          <t>SENAC DN | Exercício 2026 | Execução Orçamentária</t>
        </is>
      </c>
      <c r="G19" t="inlineStr">
        <is>
          <t>csv</t>
        </is>
      </c>
      <c r="H19" t="inlineStr">
        <is>
          <t>download</t>
        </is>
      </c>
      <c r="I19" t="inlineStr">
        <is>
          <t>https://transparencia.senac.br/service/api/download?regional=dn&amp;secao=execucaoorcamentaria&amp;ano=2026&amp;layout=despesaporfinalidadeprogramatrabalhoprevisao</t>
        </is>
      </c>
      <c r="J19" t="n">
        <v>200</v>
      </c>
      <c r="K19" t="b">
        <v>1</v>
      </c>
      <c r="L19" t="inlineStr">
        <is>
          <t>application/octet-stream</t>
        </is>
      </c>
      <c r="M19" t="n">
        <v>0.61</v>
      </c>
      <c r="N19" t="inlineStr">
        <is>
          <t>SIM</t>
        </is>
      </c>
      <c r="O19" t="inlineStr">
        <is>
          <t>Nenhum</t>
        </is>
      </c>
      <c r="P19" t="inlineStr">
        <is>
          <t>Nenhum</t>
        </is>
      </c>
      <c r="Q19" t="inlineStr">
        <is>
          <t>2026-10-07 17:04:56</t>
        </is>
      </c>
    </row>
    <row r="20">
      <c r="A20" t="n">
        <v>19</v>
      </c>
      <c r="B20" t="inlineStr">
        <is>
          <t>SENAC</t>
        </is>
      </c>
      <c r="C20" t="inlineStr">
        <is>
          <t>Demonstrações Contábeis</t>
        </is>
      </c>
      <c r="D20" t="inlineStr">
        <is>
          <t>Demonstrações Contábeis - Arquivo CSV</t>
        </is>
      </c>
      <c r="E20" t="inlineStr"/>
      <c r="F20" t="inlineStr">
        <is>
          <t>SENAC DN | Exercício 2024 | Demonstrações Contábeis</t>
        </is>
      </c>
      <c r="G20" t="inlineStr">
        <is>
          <t>csv</t>
        </is>
      </c>
      <c r="H20" t="inlineStr">
        <is>
          <t>Balanço Financeiro_2025.csv</t>
        </is>
      </c>
      <c r="I20" t="inlineStr">
        <is>
          <t>https://transparencia.senac.br/assets/files/2025/DemonstracoesContabeis/DN/Balanço Financeiro_2025.csv</t>
        </is>
      </c>
      <c r="J20" t="n">
        <v>200</v>
      </c>
      <c r="K20" t="b">
        <v>1</v>
      </c>
      <c r="L20" t="inlineStr">
        <is>
          <t>application/octet-stream</t>
        </is>
      </c>
      <c r="M20" t="n">
        <v>6</v>
      </c>
      <c r="N20" t="inlineStr">
        <is>
          <t>SIM</t>
        </is>
      </c>
      <c r="O20" t="inlineStr">
        <is>
          <t>Nenhum</t>
        </is>
      </c>
      <c r="P20" t="inlineStr">
        <is>
          <t>Nenhum</t>
        </is>
      </c>
      <c r="Q20" t="inlineStr">
        <is>
          <t>2026-10-07 17:04:56</t>
        </is>
      </c>
    </row>
    <row r="21">
      <c r="A21" t="n">
        <v>20</v>
      </c>
      <c r="B21" t="inlineStr">
        <is>
          <t>SENAC</t>
        </is>
      </c>
      <c r="C21" t="inlineStr">
        <is>
          <t>Demonstrações Contábeis</t>
        </is>
      </c>
      <c r="D21" t="inlineStr">
        <is>
          <t>Demonstrações Contábeis - Arquivo CSV</t>
        </is>
      </c>
      <c r="E21" t="inlineStr"/>
      <c r="F21" t="inlineStr">
        <is>
          <t>SENAC DN | Exercício 2024 | Demonstrações Contábeis</t>
        </is>
      </c>
      <c r="G21" t="inlineStr">
        <is>
          <t>csv</t>
        </is>
      </c>
      <c r="H21" t="inlineStr">
        <is>
          <t>Balanço Orçamentário Receita_2025.csv</t>
        </is>
      </c>
      <c r="I21" t="inlineStr">
        <is>
          <t>https://transparencia.senac.br/assets/files/2025/DemonstracoesContabeis/DN/Balanço Orçamentário Receita_2025.csv</t>
        </is>
      </c>
      <c r="J21" t="n">
        <v>200</v>
      </c>
      <c r="K21" t="b">
        <v>1</v>
      </c>
      <c r="L21" t="inlineStr">
        <is>
          <t>application/octet-stream</t>
        </is>
      </c>
      <c r="M21" t="n">
        <v>2.62</v>
      </c>
      <c r="N21" t="inlineStr">
        <is>
          <t>SIM</t>
        </is>
      </c>
      <c r="O21" t="inlineStr">
        <is>
          <t>Nenhum</t>
        </is>
      </c>
      <c r="P21" t="inlineStr">
        <is>
          <t>Nenhum</t>
        </is>
      </c>
      <c r="Q21" t="inlineStr">
        <is>
          <t>2026-10-07 17:04:56</t>
        </is>
      </c>
    </row>
    <row r="22">
      <c r="A22" t="n">
        <v>21</v>
      </c>
      <c r="B22" t="inlineStr">
        <is>
          <t>SENAC</t>
        </is>
      </c>
      <c r="C22" t="inlineStr">
        <is>
          <t>Demonstrações Contábeis</t>
        </is>
      </c>
      <c r="D22" t="inlineStr">
        <is>
          <t>Demonstrações Contábeis - Arquivo CSV</t>
        </is>
      </c>
      <c r="E22" t="inlineStr"/>
      <c r="F22" t="inlineStr">
        <is>
          <t>SENAC DN | Exercício 2024 | Demonstrações Contábeis</t>
        </is>
      </c>
      <c r="G22" t="inlineStr">
        <is>
          <t>csv</t>
        </is>
      </c>
      <c r="H22" t="inlineStr">
        <is>
          <t>Balanço Orçamentário Despesa_2025.csv</t>
        </is>
      </c>
      <c r="I22" t="inlineStr">
        <is>
          <t>https://transparencia.senac.br/assets/files/2025/DemonstracoesContabeis/DN/Balanço Orçamentário Despesa_2025.csv</t>
        </is>
      </c>
      <c r="J22" t="n">
        <v>200</v>
      </c>
      <c r="K22" t="b">
        <v>1</v>
      </c>
      <c r="L22" t="inlineStr">
        <is>
          <t>application/octet-stream</t>
        </is>
      </c>
      <c r="M22" t="n">
        <v>4.67</v>
      </c>
      <c r="N22" t="inlineStr">
        <is>
          <t>NÃO</t>
        </is>
      </c>
      <c r="O22" t="inlineStr">
        <is>
          <t>Linhas de Totais: Uso de 'Total/Subtotal' na coluna 'Especificação' (Linhas: 51, 53).</t>
        </is>
      </c>
      <c r="P22" t="inlineStr">
        <is>
          <t>Nenhum</t>
        </is>
      </c>
      <c r="Q22" t="inlineStr">
        <is>
          <t>2026-10-07 17:04:56</t>
        </is>
      </c>
    </row>
    <row r="23">
      <c r="A23" t="n">
        <v>22</v>
      </c>
      <c r="B23" t="inlineStr">
        <is>
          <t>SENAC</t>
        </is>
      </c>
      <c r="C23" t="inlineStr">
        <is>
          <t>Demonstrações Contábeis</t>
        </is>
      </c>
      <c r="D23" t="inlineStr">
        <is>
          <t>Demonstrações Contábeis - Arquivo CSV</t>
        </is>
      </c>
      <c r="E23" t="inlineStr"/>
      <c r="F23" t="inlineStr">
        <is>
          <t>SENAC DN | Exercício 2024 | Demonstrações Contábeis</t>
        </is>
      </c>
      <c r="G23" t="inlineStr">
        <is>
          <t>csv</t>
        </is>
      </c>
      <c r="H23" t="inlineStr">
        <is>
          <t>Balanço Patrimonial_2025.csv</t>
        </is>
      </c>
      <c r="I23" t="inlineStr">
        <is>
          <t>https://transparencia.senac.br/assets/files/2025/DemonstracoesContabeis/DN/Balanço Patrimonial_2025.csv</t>
        </is>
      </c>
      <c r="J23" t="n">
        <v>200</v>
      </c>
      <c r="K23" t="b">
        <v>1</v>
      </c>
      <c r="L23" t="inlineStr">
        <is>
          <t>application/octet-stream</t>
        </is>
      </c>
      <c r="M23" t="n">
        <v>3.14</v>
      </c>
      <c r="N23" t="inlineStr">
        <is>
          <t>SIM</t>
        </is>
      </c>
      <c r="O23" t="inlineStr">
        <is>
          <t>Nenhum</t>
        </is>
      </c>
      <c r="P23" t="inlineStr">
        <is>
          <t>Nenhum</t>
        </is>
      </c>
      <c r="Q23" t="inlineStr">
        <is>
          <t>2026-10-07 17:04:56</t>
        </is>
      </c>
    </row>
    <row r="24">
      <c r="A24" t="n">
        <v>23</v>
      </c>
      <c r="B24" t="inlineStr">
        <is>
          <t>SENAC</t>
        </is>
      </c>
      <c r="C24" t="inlineStr">
        <is>
          <t>Demonstrações Contábeis</t>
        </is>
      </c>
      <c r="D24" t="inlineStr">
        <is>
          <t>Demonstrações Contábeis - Arquivo CSV</t>
        </is>
      </c>
      <c r="E24" t="inlineStr"/>
      <c r="F24" t="inlineStr">
        <is>
          <t>SENAC DN | Exercício 2024 | Demonstrações Contábeis</t>
        </is>
      </c>
      <c r="G24" t="inlineStr">
        <is>
          <t>csv</t>
        </is>
      </c>
      <c r="H24" t="inlineStr">
        <is>
          <t>Demonstração das Variações Patrimoniais_2025.csv</t>
        </is>
      </c>
      <c r="I24" t="inlineStr">
        <is>
          <t>https://transparencia.senac.br/assets/files/2025/DemonstracoesContabeis/DN/Demonstração das Variações Patrimoniais_2025.csv</t>
        </is>
      </c>
      <c r="J24" t="n">
        <v>200</v>
      </c>
      <c r="K24" t="b">
        <v>1</v>
      </c>
      <c r="L24" t="inlineStr">
        <is>
          <t>application/octet-stream</t>
        </is>
      </c>
      <c r="M24" t="n">
        <v>5.21</v>
      </c>
      <c r="N24" t="inlineStr">
        <is>
          <t>NÃO</t>
        </is>
      </c>
      <c r="O24" t="inlineStr">
        <is>
          <t>Hierarquia Visual: Texto com recuo na coluna 'Especificação' (Linhas: 4, 6, 9, 10, 12, 14, 15, 18, 19, 20... (total 45)).</t>
        </is>
      </c>
      <c r="P24" t="inlineStr">
        <is>
          <t>Nenhum</t>
        </is>
      </c>
      <c r="Q24" t="inlineStr">
        <is>
          <t>2026-10-07 17:04:56</t>
        </is>
      </c>
    </row>
    <row r="25">
      <c r="A25" t="n">
        <v>24</v>
      </c>
      <c r="B25" t="inlineStr">
        <is>
          <t>SENAC</t>
        </is>
      </c>
      <c r="C25" t="inlineStr">
        <is>
          <t>Demonstrações Contábeis</t>
        </is>
      </c>
      <c r="D25" t="inlineStr">
        <is>
          <t>Demonstrações Contábeis - Arquivo CSV</t>
        </is>
      </c>
      <c r="E25" t="inlineStr"/>
      <c r="F25" t="inlineStr">
        <is>
          <t>SENAC DN | Exercício 2024 | Demonstrações Contábeis</t>
        </is>
      </c>
      <c r="G25" t="inlineStr">
        <is>
          <t>csv</t>
        </is>
      </c>
      <c r="H25" t="inlineStr">
        <is>
          <t>Demonstração dos Fluxos de Caixa_2025.csv</t>
        </is>
      </c>
      <c r="I25" t="inlineStr">
        <is>
          <t>https://transparencia.senac.br/assets/files/2025/DemonstracoesContabeis/DN/Demonstração dos Fluxos de Caixa_2025.csv</t>
        </is>
      </c>
      <c r="J25" t="n">
        <v>200</v>
      </c>
      <c r="K25" t="b">
        <v>1</v>
      </c>
      <c r="L25" t="inlineStr">
        <is>
          <t>application/octet-stream</t>
        </is>
      </c>
      <c r="M25" t="n">
        <v>3.92</v>
      </c>
      <c r="N25" t="inlineStr">
        <is>
          <t>SIM</t>
        </is>
      </c>
      <c r="O25" t="inlineStr">
        <is>
          <t>Nenhum</t>
        </is>
      </c>
      <c r="P25" t="inlineStr">
        <is>
          <t>Nenhum</t>
        </is>
      </c>
      <c r="Q25" t="inlineStr">
        <is>
          <t>2026-10-07 17:04:56</t>
        </is>
      </c>
    </row>
    <row r="26">
      <c r="A26" t="n">
        <v>25</v>
      </c>
      <c r="B26" t="inlineStr">
        <is>
          <t>SENAC</t>
        </is>
      </c>
      <c r="C26" t="inlineStr">
        <is>
          <t>Demonstrações Contábeis</t>
        </is>
      </c>
      <c r="D26" t="inlineStr">
        <is>
          <t>Demonstrações Contábeis - Arquivo CSV</t>
        </is>
      </c>
      <c r="E26" t="inlineStr"/>
      <c r="F26" t="inlineStr">
        <is>
          <t>SENAC DN | Exercício 2025 | Demonstrações Contábeis</t>
        </is>
      </c>
      <c r="G26" t="inlineStr">
        <is>
          <t>csv</t>
        </is>
      </c>
      <c r="H26" t="inlineStr">
        <is>
          <t>Balanço Financeiro_2025.csv</t>
        </is>
      </c>
      <c r="I26" t="inlineStr">
        <is>
          <t>https://transparencia.senac.br/assets/files/2025/DemonstracoesContabeis/DN/Balanço Financeiro_2025.csv</t>
        </is>
      </c>
      <c r="J26" t="n">
        <v>200</v>
      </c>
      <c r="K26" t="b">
        <v>1</v>
      </c>
      <c r="L26" t="inlineStr">
        <is>
          <t>application/octet-stream</t>
        </is>
      </c>
      <c r="M26" t="n">
        <v>6</v>
      </c>
      <c r="N26" t="inlineStr">
        <is>
          <t>SIM</t>
        </is>
      </c>
      <c r="O26" t="inlineStr">
        <is>
          <t>Nenhum</t>
        </is>
      </c>
      <c r="P26" t="inlineStr">
        <is>
          <t>Nenhum</t>
        </is>
      </c>
      <c r="Q26" t="inlineStr">
        <is>
          <t>2026-10-07 17:04:56</t>
        </is>
      </c>
    </row>
    <row r="27">
      <c r="A27" t="n">
        <v>26</v>
      </c>
      <c r="B27" t="inlineStr">
        <is>
          <t>SENAC</t>
        </is>
      </c>
      <c r="C27" t="inlineStr">
        <is>
          <t>Demonstrações Contábeis</t>
        </is>
      </c>
      <c r="D27" t="inlineStr">
        <is>
          <t>Demonstrações Contábeis - Arquivo CSV</t>
        </is>
      </c>
      <c r="E27" t="inlineStr"/>
      <c r="F27" t="inlineStr">
        <is>
          <t>SENAC DN | Exercício 2025 | Demonstrações Contábeis</t>
        </is>
      </c>
      <c r="G27" t="inlineStr">
        <is>
          <t>csv</t>
        </is>
      </c>
      <c r="H27" t="inlineStr">
        <is>
          <t>Balanço Orçamentário Receita_2025.csv</t>
        </is>
      </c>
      <c r="I27" t="inlineStr">
        <is>
          <t>https://transparencia.senac.br/assets/files/2025/DemonstracoesContabeis/DN/Balanço Orçamentário Receita_2025.csv</t>
        </is>
      </c>
      <c r="J27" t="n">
        <v>200</v>
      </c>
      <c r="K27" t="b">
        <v>1</v>
      </c>
      <c r="L27" t="inlineStr">
        <is>
          <t>application/octet-stream</t>
        </is>
      </c>
      <c r="M27" t="n">
        <v>2.62</v>
      </c>
      <c r="N27" t="inlineStr">
        <is>
          <t>SIM</t>
        </is>
      </c>
      <c r="O27" t="inlineStr">
        <is>
          <t>Nenhum</t>
        </is>
      </c>
      <c r="P27" t="inlineStr">
        <is>
          <t>Nenhum</t>
        </is>
      </c>
      <c r="Q27" t="inlineStr">
        <is>
          <t>2026-10-07 17:04:56</t>
        </is>
      </c>
    </row>
    <row r="28">
      <c r="A28" t="n">
        <v>27</v>
      </c>
      <c r="B28" t="inlineStr">
        <is>
          <t>SENAC</t>
        </is>
      </c>
      <c r="C28" t="inlineStr">
        <is>
          <t>Demonstrações Contábeis</t>
        </is>
      </c>
      <c r="D28" t="inlineStr">
        <is>
          <t>Demonstrações Contábeis - Arquivo CSV</t>
        </is>
      </c>
      <c r="E28" t="inlineStr"/>
      <c r="F28" t="inlineStr">
        <is>
          <t>SENAC DN | Exercício 2025 | Demonstrações Contábeis</t>
        </is>
      </c>
      <c r="G28" t="inlineStr">
        <is>
          <t>csv</t>
        </is>
      </c>
      <c r="H28" t="inlineStr">
        <is>
          <t>Balanço Orçamentário Despesa_2025.csv</t>
        </is>
      </c>
      <c r="I28" t="inlineStr">
        <is>
          <t>https://transparencia.senac.br/assets/files/2025/DemonstracoesContabeis/DN/Balanço Orçamentário Despesa_2025.csv</t>
        </is>
      </c>
      <c r="J28" t="n">
        <v>200</v>
      </c>
      <c r="K28" t="b">
        <v>1</v>
      </c>
      <c r="L28" t="inlineStr">
        <is>
          <t>application/octet-stream</t>
        </is>
      </c>
      <c r="M28" t="n">
        <v>4.67</v>
      </c>
      <c r="N28" t="inlineStr">
        <is>
          <t>NÃO</t>
        </is>
      </c>
      <c r="O28" t="inlineStr">
        <is>
          <t>Linhas de Totais: Uso de 'Total/Subtotal' na coluna 'Especificação' (Linhas: 51, 53).</t>
        </is>
      </c>
      <c r="P28" t="inlineStr">
        <is>
          <t>Nenhum</t>
        </is>
      </c>
      <c r="Q28" t="inlineStr">
        <is>
          <t>2026-10-07 17:04:56</t>
        </is>
      </c>
    </row>
    <row r="29">
      <c r="A29" t="n">
        <v>28</v>
      </c>
      <c r="B29" t="inlineStr">
        <is>
          <t>SENAC</t>
        </is>
      </c>
      <c r="C29" t="inlineStr">
        <is>
          <t>Demonstrações Contábeis</t>
        </is>
      </c>
      <c r="D29" t="inlineStr">
        <is>
          <t>Demonstrações Contábeis - Arquivo CSV</t>
        </is>
      </c>
      <c r="E29" t="inlineStr"/>
      <c r="F29" t="inlineStr">
        <is>
          <t>SENAC DN | Exercício 2025 | Demonstrações Contábeis</t>
        </is>
      </c>
      <c r="G29" t="inlineStr">
        <is>
          <t>csv</t>
        </is>
      </c>
      <c r="H29" t="inlineStr">
        <is>
          <t>Balanço Patrimonial_2025.csv</t>
        </is>
      </c>
      <c r="I29" t="inlineStr">
        <is>
          <t>https://transparencia.senac.br/assets/files/2025/DemonstracoesContabeis/DN/Balanço Patrimonial_2025.csv</t>
        </is>
      </c>
      <c r="J29" t="n">
        <v>200</v>
      </c>
      <c r="K29" t="b">
        <v>1</v>
      </c>
      <c r="L29" t="inlineStr">
        <is>
          <t>application/octet-stream</t>
        </is>
      </c>
      <c r="M29" t="n">
        <v>3.14</v>
      </c>
      <c r="N29" t="inlineStr">
        <is>
          <t>SIM</t>
        </is>
      </c>
      <c r="O29" t="inlineStr">
        <is>
          <t>Nenhum</t>
        </is>
      </c>
      <c r="P29" t="inlineStr">
        <is>
          <t>Nenhum</t>
        </is>
      </c>
      <c r="Q29" t="inlineStr">
        <is>
          <t>2026-10-07 17:04:56</t>
        </is>
      </c>
    </row>
    <row r="30">
      <c r="A30" t="n">
        <v>29</v>
      </c>
      <c r="B30" t="inlineStr">
        <is>
          <t>SENAC</t>
        </is>
      </c>
      <c r="C30" t="inlineStr">
        <is>
          <t>Demonstrações Contábeis</t>
        </is>
      </c>
      <c r="D30" t="inlineStr">
        <is>
          <t>Demonstrações Contábeis - Arquivo CSV</t>
        </is>
      </c>
      <c r="E30" t="inlineStr"/>
      <c r="F30" t="inlineStr">
        <is>
          <t>SENAC DN | Exercício 2025 | Demonstrações Contábeis</t>
        </is>
      </c>
      <c r="G30" t="inlineStr">
        <is>
          <t>csv</t>
        </is>
      </c>
      <c r="H30" t="inlineStr">
        <is>
          <t>Demonstração das Variações Patrimoniais_2025.csv</t>
        </is>
      </c>
      <c r="I30" t="inlineStr">
        <is>
          <t>https://transparencia.senac.br/assets/files/2025/DemonstracoesContabeis/DN/Demonstração das Variações Patrimoniais_2025.csv</t>
        </is>
      </c>
      <c r="J30" t="n">
        <v>200</v>
      </c>
      <c r="K30" t="b">
        <v>1</v>
      </c>
      <c r="L30" t="inlineStr">
        <is>
          <t>application/octet-stream</t>
        </is>
      </c>
      <c r="M30" t="n">
        <v>5.21</v>
      </c>
      <c r="N30" t="inlineStr">
        <is>
          <t>NÃO</t>
        </is>
      </c>
      <c r="O30" t="inlineStr">
        <is>
          <t>Hierarquia Visual: Texto com recuo na coluna 'Especificação' (Linhas: 4, 6, 9, 10, 12, 14, 15, 18, 19, 20... (total 45)).</t>
        </is>
      </c>
      <c r="P30" t="inlineStr">
        <is>
          <t>Nenhum</t>
        </is>
      </c>
      <c r="Q30" t="inlineStr">
        <is>
          <t>2026-10-07 17:04:56</t>
        </is>
      </c>
    </row>
    <row r="31">
      <c r="A31" t="n">
        <v>30</v>
      </c>
      <c r="B31" t="inlineStr">
        <is>
          <t>SENAC</t>
        </is>
      </c>
      <c r="C31" t="inlineStr">
        <is>
          <t>Demonstrações Contábeis</t>
        </is>
      </c>
      <c r="D31" t="inlineStr">
        <is>
          <t>Demonstrações Contábeis - Arquivo CSV</t>
        </is>
      </c>
      <c r="E31" t="inlineStr"/>
      <c r="F31" t="inlineStr">
        <is>
          <t>SENAC DN | Exercício 2025 | Demonstrações Contábeis</t>
        </is>
      </c>
      <c r="G31" t="inlineStr">
        <is>
          <t>csv</t>
        </is>
      </c>
      <c r="H31" t="inlineStr">
        <is>
          <t>Demonstração dos Fluxos de Caixa_2025.csv</t>
        </is>
      </c>
      <c r="I31" t="inlineStr">
        <is>
          <t>https://transparencia.senac.br/assets/files/2025/DemonstracoesContabeis/DN/Demonstração dos Fluxos de Caixa_2025.csv</t>
        </is>
      </c>
      <c r="J31" t="n">
        <v>200</v>
      </c>
      <c r="K31" t="b">
        <v>1</v>
      </c>
      <c r="L31" t="inlineStr">
        <is>
          <t>application/octet-stream</t>
        </is>
      </c>
      <c r="M31" t="n">
        <v>3.92</v>
      </c>
      <c r="N31" t="inlineStr">
        <is>
          <t>SIM</t>
        </is>
      </c>
      <c r="O31" t="inlineStr">
        <is>
          <t>Nenhum</t>
        </is>
      </c>
      <c r="P31" t="inlineStr">
        <is>
          <t>Nenhum</t>
        </is>
      </c>
      <c r="Q31" t="inlineStr">
        <is>
          <t>2026-10-07 17:04:56</t>
        </is>
      </c>
    </row>
    <row r="32">
      <c r="A32" t="n">
        <v>31</v>
      </c>
      <c r="B32" t="inlineStr">
        <is>
          <t>SENAC</t>
        </is>
      </c>
      <c r="C32" t="inlineStr">
        <is>
          <t>Demonstrações Contábeis</t>
        </is>
      </c>
      <c r="D32" t="inlineStr">
        <is>
          <t>Demonstrações Contábeis - Arquivo CSV</t>
        </is>
      </c>
      <c r="E32" t="inlineStr"/>
      <c r="F32" t="inlineStr">
        <is>
          <t>SENAC DN | Exercício 2026 | Demonstrações Contábeis</t>
        </is>
      </c>
      <c r="G32" t="inlineStr">
        <is>
          <t>csv</t>
        </is>
      </c>
      <c r="H32" t="inlineStr">
        <is>
          <t>Balanço Financeiro_2025.csv</t>
        </is>
      </c>
      <c r="I32" t="inlineStr">
        <is>
          <t>https://transparencia.senac.br/assets/files/2025/DemonstracoesContabeis/DN/Balanço Financeiro_2025.csv</t>
        </is>
      </c>
      <c r="J32" t="n">
        <v>200</v>
      </c>
      <c r="K32" t="b">
        <v>1</v>
      </c>
      <c r="L32" t="inlineStr">
        <is>
          <t>application/octet-stream</t>
        </is>
      </c>
      <c r="M32" t="n">
        <v>6</v>
      </c>
      <c r="N32" t="inlineStr">
        <is>
          <t>SIM</t>
        </is>
      </c>
      <c r="O32" t="inlineStr">
        <is>
          <t>Nenhum</t>
        </is>
      </c>
      <c r="P32" t="inlineStr">
        <is>
          <t>Nenhum</t>
        </is>
      </c>
      <c r="Q32" t="inlineStr">
        <is>
          <t>2026-10-07 17:04:56</t>
        </is>
      </c>
    </row>
    <row r="33">
      <c r="A33" t="n">
        <v>32</v>
      </c>
      <c r="B33" t="inlineStr">
        <is>
          <t>SENAC</t>
        </is>
      </c>
      <c r="C33" t="inlineStr">
        <is>
          <t>Demonstrações Contábeis</t>
        </is>
      </c>
      <c r="D33" t="inlineStr">
        <is>
          <t>Demonstrações Contábeis - Arquivo CSV</t>
        </is>
      </c>
      <c r="E33" t="inlineStr"/>
      <c r="F33" t="inlineStr">
        <is>
          <t>SENAC DN | Exercício 2026 | Demonstrações Contábeis</t>
        </is>
      </c>
      <c r="G33" t="inlineStr">
        <is>
          <t>csv</t>
        </is>
      </c>
      <c r="H33" t="inlineStr">
        <is>
          <t>Balanço Orçamentário Receita_2025.csv</t>
        </is>
      </c>
      <c r="I33" t="inlineStr">
        <is>
          <t>https://transparencia.senac.br/assets/files/2025/DemonstracoesContabeis/DN/Balanço Orçamentário Receita_2025.csv</t>
        </is>
      </c>
      <c r="J33" t="n">
        <v>200</v>
      </c>
      <c r="K33" t="b">
        <v>1</v>
      </c>
      <c r="L33" t="inlineStr">
        <is>
          <t>application/octet-stream</t>
        </is>
      </c>
      <c r="M33" t="n">
        <v>2.62</v>
      </c>
      <c r="N33" t="inlineStr">
        <is>
          <t>SIM</t>
        </is>
      </c>
      <c r="O33" t="inlineStr">
        <is>
          <t>Nenhum</t>
        </is>
      </c>
      <c r="P33" t="inlineStr">
        <is>
          <t>Nenhum</t>
        </is>
      </c>
      <c r="Q33" t="inlineStr">
        <is>
          <t>2026-10-07 17:04:56</t>
        </is>
      </c>
    </row>
    <row r="34">
      <c r="A34" t="n">
        <v>33</v>
      </c>
      <c r="B34" t="inlineStr">
        <is>
          <t>SENAC</t>
        </is>
      </c>
      <c r="C34" t="inlineStr">
        <is>
          <t>Demonstrações Contábeis</t>
        </is>
      </c>
      <c r="D34" t="inlineStr">
        <is>
          <t>Demonstrações Contábeis - Arquivo CSV</t>
        </is>
      </c>
      <c r="E34" t="inlineStr"/>
      <c r="F34" t="inlineStr">
        <is>
          <t>SENAC DN | Exercício 2026 | Demonstrações Contábeis</t>
        </is>
      </c>
      <c r="G34" t="inlineStr">
        <is>
          <t>csv</t>
        </is>
      </c>
      <c r="H34" t="inlineStr">
        <is>
          <t>Balanço Orçamentário Despesa_2025.csv</t>
        </is>
      </c>
      <c r="I34" t="inlineStr">
        <is>
          <t>https://transparencia.senac.br/assets/files/2025/DemonstracoesContabeis/DN/Balanço Orçamentário Despesa_2025.csv</t>
        </is>
      </c>
      <c r="J34" t="n">
        <v>200</v>
      </c>
      <c r="K34" t="b">
        <v>1</v>
      </c>
      <c r="L34" t="inlineStr">
        <is>
          <t>application/octet-stream</t>
        </is>
      </c>
      <c r="M34" t="n">
        <v>4.67</v>
      </c>
      <c r="N34" t="inlineStr">
        <is>
          <t>NÃO</t>
        </is>
      </c>
      <c r="O34" t="inlineStr">
        <is>
          <t>Linhas de Totais: Uso de 'Total/Subtotal' na coluna 'Especificação' (Linhas: 51, 53).</t>
        </is>
      </c>
      <c r="P34" t="inlineStr">
        <is>
          <t>Nenhum</t>
        </is>
      </c>
      <c r="Q34" t="inlineStr">
        <is>
          <t>2026-10-07 17:04:56</t>
        </is>
      </c>
    </row>
    <row r="35">
      <c r="A35" t="n">
        <v>34</v>
      </c>
      <c r="B35" t="inlineStr">
        <is>
          <t>SENAC</t>
        </is>
      </c>
      <c r="C35" t="inlineStr">
        <is>
          <t>Demonstrações Contábeis</t>
        </is>
      </c>
      <c r="D35" t="inlineStr">
        <is>
          <t>Demonstrações Contábeis - Arquivo CSV</t>
        </is>
      </c>
      <c r="E35" t="inlineStr"/>
      <c r="F35" t="inlineStr">
        <is>
          <t>SENAC DN | Exercício 2026 | Demonstrações Contábeis</t>
        </is>
      </c>
      <c r="G35" t="inlineStr">
        <is>
          <t>csv</t>
        </is>
      </c>
      <c r="H35" t="inlineStr">
        <is>
          <t>Balanço Patrimonial_2025.csv</t>
        </is>
      </c>
      <c r="I35" t="inlineStr">
        <is>
          <t>https://transparencia.senac.br/assets/files/2025/DemonstracoesContabeis/DN/Balanço Patrimonial_2025.csv</t>
        </is>
      </c>
      <c r="J35" t="n">
        <v>200</v>
      </c>
      <c r="K35" t="b">
        <v>1</v>
      </c>
      <c r="L35" t="inlineStr">
        <is>
          <t>application/octet-stream</t>
        </is>
      </c>
      <c r="M35" t="n">
        <v>3.14</v>
      </c>
      <c r="N35" t="inlineStr">
        <is>
          <t>SIM</t>
        </is>
      </c>
      <c r="O35" t="inlineStr">
        <is>
          <t>Nenhum</t>
        </is>
      </c>
      <c r="P35" t="inlineStr">
        <is>
          <t>Nenhum</t>
        </is>
      </c>
      <c r="Q35" t="inlineStr">
        <is>
          <t>2026-10-07 17:04:56</t>
        </is>
      </c>
    </row>
    <row r="36">
      <c r="A36" t="n">
        <v>35</v>
      </c>
      <c r="B36" t="inlineStr">
        <is>
          <t>SENAC</t>
        </is>
      </c>
      <c r="C36" t="inlineStr">
        <is>
          <t>Demonstrações Contábeis</t>
        </is>
      </c>
      <c r="D36" t="inlineStr">
        <is>
          <t>Demonstrações Contábeis - Arquivo CSV</t>
        </is>
      </c>
      <c r="E36" t="inlineStr"/>
      <c r="F36" t="inlineStr">
        <is>
          <t>SENAC DN | Exercício 2026 | Demonstrações Contábeis</t>
        </is>
      </c>
      <c r="G36" t="inlineStr">
        <is>
          <t>csv</t>
        </is>
      </c>
      <c r="H36" t="inlineStr">
        <is>
          <t>Demonstração das Variações Patrimoniais_2025.csv</t>
        </is>
      </c>
      <c r="I36" t="inlineStr">
        <is>
          <t>https://transparencia.senac.br/assets/files/2025/DemonstracoesContabeis/DN/Demonstração das Variações Patrimoniais_2025.csv</t>
        </is>
      </c>
      <c r="J36" t="n">
        <v>200</v>
      </c>
      <c r="K36" t="b">
        <v>1</v>
      </c>
      <c r="L36" t="inlineStr">
        <is>
          <t>application/octet-stream</t>
        </is>
      </c>
      <c r="M36" t="n">
        <v>5.21</v>
      </c>
      <c r="N36" t="inlineStr">
        <is>
          <t>NÃO</t>
        </is>
      </c>
      <c r="O36" t="inlineStr">
        <is>
          <t>Hierarquia Visual: Texto com recuo na coluna 'Especificação' (Linhas: 4, 6, 9, 10, 12, 14, 15, 18, 19, 20... (total 45)).</t>
        </is>
      </c>
      <c r="P36" t="inlineStr">
        <is>
          <t>Nenhum</t>
        </is>
      </c>
      <c r="Q36" t="inlineStr">
        <is>
          <t>2026-10-07 17:04:56</t>
        </is>
      </c>
    </row>
    <row r="37">
      <c r="A37" t="n">
        <v>36</v>
      </c>
      <c r="B37" t="inlineStr">
        <is>
          <t>SENAC</t>
        </is>
      </c>
      <c r="C37" t="inlineStr">
        <is>
          <t>Demonstrações Contábeis</t>
        </is>
      </c>
      <c r="D37" t="inlineStr">
        <is>
          <t>Demonstrações Contábeis - Arquivo CSV</t>
        </is>
      </c>
      <c r="E37" t="inlineStr"/>
      <c r="F37" t="inlineStr">
        <is>
          <t>SENAC DN | Exercício 2026 | Demonstrações Contábeis</t>
        </is>
      </c>
      <c r="G37" t="inlineStr">
        <is>
          <t>csv</t>
        </is>
      </c>
      <c r="H37" t="inlineStr">
        <is>
          <t>Demonstração dos Fluxos de Caixa_2025.csv</t>
        </is>
      </c>
      <c r="I37" t="inlineStr">
        <is>
          <t>https://transparencia.senac.br/assets/files/2025/DemonstracoesContabeis/DN/Demonstração dos Fluxos de Caixa_2025.csv</t>
        </is>
      </c>
      <c r="J37" t="n">
        <v>200</v>
      </c>
      <c r="K37" t="b">
        <v>1</v>
      </c>
      <c r="L37" t="inlineStr">
        <is>
          <t>application/octet-stream</t>
        </is>
      </c>
      <c r="M37" t="n">
        <v>3.92</v>
      </c>
      <c r="N37" t="inlineStr">
        <is>
          <t>SIM</t>
        </is>
      </c>
      <c r="O37" t="inlineStr">
        <is>
          <t>Nenhum</t>
        </is>
      </c>
      <c r="P37" t="inlineStr">
        <is>
          <t>Nenhum</t>
        </is>
      </c>
      <c r="Q37" t="inlineStr">
        <is>
          <t>2026-10-07 17:04:56</t>
        </is>
      </c>
    </row>
    <row r="38">
      <c r="A38" t="n">
        <v>37</v>
      </c>
      <c r="B38" t="inlineStr">
        <is>
          <t>SENAC</t>
        </is>
      </c>
      <c r="C38" t="inlineStr">
        <is>
          <t>Licitações</t>
        </is>
      </c>
      <c r="D38" t="inlineStr">
        <is>
          <t>Licitações - download</t>
        </is>
      </c>
      <c r="E38" t="inlineStr"/>
      <c r="F38" t="inlineStr">
        <is>
          <t>SENAC DN | Exercício 2024 | Licitações</t>
        </is>
      </c>
      <c r="G38" t="inlineStr">
        <is>
          <t>csv</t>
        </is>
      </c>
      <c r="H38" t="inlineStr">
        <is>
          <t>download</t>
        </is>
      </c>
      <c r="I38" t="inlineStr">
        <is>
          <t>https://transparencia.senac.br/service/api/download?regional=dn&amp;secao=Licitacoes&amp;ano=0&amp;layout=licitacoes</t>
        </is>
      </c>
      <c r="J38" t="n">
        <v>200</v>
      </c>
      <c r="K38" t="b">
        <v>1</v>
      </c>
      <c r="L38" t="inlineStr">
        <is>
          <t>application/octet-stream</t>
        </is>
      </c>
      <c r="M38" t="n">
        <v>30.09</v>
      </c>
      <c r="N38" t="inlineStr">
        <is>
          <t>SIM</t>
        </is>
      </c>
      <c r="O38" t="inlineStr">
        <is>
          <t>Nenhum</t>
        </is>
      </c>
      <c r="P38" t="inlineStr">
        <is>
          <t>Nenhum</t>
        </is>
      </c>
      <c r="Q38" t="inlineStr">
        <is>
          <t>2026-10-07 17:04:56</t>
        </is>
      </c>
    </row>
    <row r="39">
      <c r="A39" t="n">
        <v>38</v>
      </c>
      <c r="B39" t="inlineStr">
        <is>
          <t>SENAC</t>
        </is>
      </c>
      <c r="C39" t="inlineStr">
        <is>
          <t>Licitações</t>
        </is>
      </c>
      <c r="D39" t="inlineStr">
        <is>
          <t>Licitações - download</t>
        </is>
      </c>
      <c r="E39" t="inlineStr"/>
      <c r="F39" t="inlineStr">
        <is>
          <t>SENAC DN | Exercício 2025 | Licitações</t>
        </is>
      </c>
      <c r="G39" t="inlineStr">
        <is>
          <t>csv</t>
        </is>
      </c>
      <c r="H39" t="inlineStr">
        <is>
          <t>download</t>
        </is>
      </c>
      <c r="I39" t="inlineStr">
        <is>
          <t>https://transparencia.senac.br/service/api/download?regional=dn&amp;secao=Licitacoes&amp;ano=0&amp;layout=licitacoes</t>
        </is>
      </c>
      <c r="J39" t="n">
        <v>200</v>
      </c>
      <c r="K39" t="b">
        <v>1</v>
      </c>
      <c r="L39" t="inlineStr">
        <is>
          <t>application/octet-stream</t>
        </is>
      </c>
      <c r="M39" t="n">
        <v>30.09</v>
      </c>
      <c r="N39" t="inlineStr">
        <is>
          <t>SIM</t>
        </is>
      </c>
      <c r="O39" t="inlineStr">
        <is>
          <t>Nenhum</t>
        </is>
      </c>
      <c r="P39" t="inlineStr">
        <is>
          <t>Nenhum</t>
        </is>
      </c>
      <c r="Q39" t="inlineStr">
        <is>
          <t>2026-10-07 17:04:56</t>
        </is>
      </c>
    </row>
    <row r="40">
      <c r="A40" t="n">
        <v>39</v>
      </c>
      <c r="B40" t="inlineStr">
        <is>
          <t>SENAC</t>
        </is>
      </c>
      <c r="C40" t="inlineStr">
        <is>
          <t>Licitações</t>
        </is>
      </c>
      <c r="D40" t="inlineStr">
        <is>
          <t>Licitações - download</t>
        </is>
      </c>
      <c r="E40" t="inlineStr"/>
      <c r="F40" t="inlineStr">
        <is>
          <t>SENAC DN | Exercício 2026 | Licitações</t>
        </is>
      </c>
      <c r="G40" t="inlineStr">
        <is>
          <t>csv</t>
        </is>
      </c>
      <c r="H40" t="inlineStr">
        <is>
          <t>download</t>
        </is>
      </c>
      <c r="I40" t="inlineStr">
        <is>
          <t>https://transparencia.senac.br/service/api/download?regional=dn&amp;secao=Licitacoes&amp;ano=0&amp;layout=licitacoes</t>
        </is>
      </c>
      <c r="J40" t="n">
        <v>200</v>
      </c>
      <c r="K40" t="b">
        <v>1</v>
      </c>
      <c r="L40" t="inlineStr">
        <is>
          <t>application/octet-stream</t>
        </is>
      </c>
      <c r="M40" t="n">
        <v>30.09</v>
      </c>
      <c r="N40" t="inlineStr">
        <is>
          <t>SIM</t>
        </is>
      </c>
      <c r="O40" t="inlineStr">
        <is>
          <t>Nenhum</t>
        </is>
      </c>
      <c r="P40" t="inlineStr">
        <is>
          <t>Nenhum</t>
        </is>
      </c>
      <c r="Q40" t="inlineStr">
        <is>
          <t>2026-10-07 17:04:56</t>
        </is>
      </c>
    </row>
    <row r="41">
      <c r="A41" t="n">
        <v>40</v>
      </c>
      <c r="B41" t="inlineStr">
        <is>
          <t>SENAC</t>
        </is>
      </c>
      <c r="C41" t="inlineStr">
        <is>
          <t>Contratos, Parcerias, Convênios e Patrocínios</t>
        </is>
      </c>
      <c r="D41" t="inlineStr">
        <is>
          <t>Contratos, Parcerias, Convênios e Patrocínios - download</t>
        </is>
      </c>
      <c r="E41" t="inlineStr"/>
      <c r="F41" t="inlineStr">
        <is>
          <t>SENAC DN | Exercício 2024 | Contratos, Parcerias, Convênios e Patrocínios</t>
        </is>
      </c>
      <c r="G41" t="inlineStr">
        <is>
          <t>csv</t>
        </is>
      </c>
      <c r="H41" t="inlineStr">
        <is>
          <t>download</t>
        </is>
      </c>
      <c r="I41" t="inlineStr">
        <is>
          <t>https://transparencia.senac.br/service/api/download?regional=dn&amp;secao=ContratosParcerias&amp;ano=0&amp;layout=acordos</t>
        </is>
      </c>
      <c r="J41" t="n">
        <v>200</v>
      </c>
      <c r="K41" t="b">
        <v>1</v>
      </c>
      <c r="L41" t="inlineStr">
        <is>
          <t>application/octet-stream</t>
        </is>
      </c>
      <c r="M41" t="n">
        <v>4.29</v>
      </c>
      <c r="N41" t="inlineStr">
        <is>
          <t>SIM</t>
        </is>
      </c>
      <c r="O41" t="inlineStr">
        <is>
          <t>Falha de processamento: int() argument must be a string, a bytes-like object or a real number, not 'Series'</t>
        </is>
      </c>
      <c r="P41" t="inlineStr">
        <is>
          <t>Nenhum</t>
        </is>
      </c>
      <c r="Q41" t="inlineStr">
        <is>
          <t>2026-10-07 17:04:56</t>
        </is>
      </c>
    </row>
    <row r="42">
      <c r="A42" t="n">
        <v>41</v>
      </c>
      <c r="B42" t="inlineStr">
        <is>
          <t>SENAC</t>
        </is>
      </c>
      <c r="C42" t="inlineStr">
        <is>
          <t>Contratos, Parcerias, Convênios e Patrocínios</t>
        </is>
      </c>
      <c r="D42" t="inlineStr">
        <is>
          <t>Contratos, Parcerias, Convênios e Patrocínios - download</t>
        </is>
      </c>
      <c r="E42" t="inlineStr"/>
      <c r="F42" t="inlineStr">
        <is>
          <t>SENAC DN | Exercício 2024 | Contratos, Parcerias, Convênios e Patrocínios</t>
        </is>
      </c>
      <c r="G42" t="inlineStr">
        <is>
          <t>csv</t>
        </is>
      </c>
      <c r="H42" t="inlineStr">
        <is>
          <t>download</t>
        </is>
      </c>
      <c r="I42" t="inlineStr">
        <is>
          <t>https://transparencia.senac.br/service/api/download?regional=dn&amp;secao=ContratosParcerias&amp;ano=0&amp;layout=contratos</t>
        </is>
      </c>
      <c r="J42" t="n">
        <v>200</v>
      </c>
      <c r="K42" t="b">
        <v>1</v>
      </c>
      <c r="L42" t="inlineStr">
        <is>
          <t>application/octet-stream</t>
        </is>
      </c>
      <c r="M42" t="n">
        <v>64.31</v>
      </c>
      <c r="N42" t="inlineStr">
        <is>
          <t>NÃO</t>
        </is>
      </c>
      <c r="O42" t="inlineStr">
        <is>
          <t>Linhas de Totais: Uso de 'Total/Subtotal' na coluna 'Objeto' (Linhas: 2024157).</t>
        </is>
      </c>
      <c r="P42" t="inlineStr">
        <is>
          <t>Nenhum</t>
        </is>
      </c>
      <c r="Q42" t="inlineStr">
        <is>
          <t>2026-10-07 17:04:56</t>
        </is>
      </c>
    </row>
    <row r="43">
      <c r="A43" t="n">
        <v>42</v>
      </c>
      <c r="B43" t="inlineStr">
        <is>
          <t>SENAC</t>
        </is>
      </c>
      <c r="C43" t="inlineStr">
        <is>
          <t>Contratos, Parcerias, Convênios e Patrocínios</t>
        </is>
      </c>
      <c r="D43" t="inlineStr">
        <is>
          <t>Contratos, Parcerias, Convênios e Patrocínios - download</t>
        </is>
      </c>
      <c r="E43" t="inlineStr"/>
      <c r="F43" t="inlineStr">
        <is>
          <t>SENAC DN | Exercício 2024 | Contratos, Parcerias, Convênios e Patrocínios</t>
        </is>
      </c>
      <c r="G43" t="inlineStr">
        <is>
          <t>csv</t>
        </is>
      </c>
      <c r="H43" t="inlineStr">
        <is>
          <t>download</t>
        </is>
      </c>
      <c r="I43" t="inlineStr">
        <is>
          <t>https://transparencia.senac.br/service/api/download?regional=dn&amp;secao=ContratosParcerias&amp;ano=0&amp;layout=convenios</t>
        </is>
      </c>
      <c r="J43" t="n">
        <v>200</v>
      </c>
      <c r="K43" t="b">
        <v>1</v>
      </c>
      <c r="L43" t="inlineStr">
        <is>
          <t>application/octet-stream</t>
        </is>
      </c>
      <c r="M43" t="n">
        <v>0.5600000000000001</v>
      </c>
      <c r="N43" t="inlineStr">
        <is>
          <t>SIM</t>
        </is>
      </c>
      <c r="O43" t="inlineStr">
        <is>
          <t>Falha de processamento: int() argument must be a string, a bytes-like object or a real number, not 'Series'</t>
        </is>
      </c>
      <c r="P43" t="inlineStr">
        <is>
          <t>Nenhum</t>
        </is>
      </c>
      <c r="Q43" t="inlineStr">
        <is>
          <t>2026-10-07 17:04:56</t>
        </is>
      </c>
    </row>
    <row r="44">
      <c r="A44" t="n">
        <v>43</v>
      </c>
      <c r="B44" t="inlineStr">
        <is>
          <t>SENAC</t>
        </is>
      </c>
      <c r="C44" t="inlineStr">
        <is>
          <t>Contratos, Parcerias, Convênios e Patrocínios</t>
        </is>
      </c>
      <c r="D44" t="inlineStr">
        <is>
          <t>Contratos, Parcerias, Convênios e Patrocínios - download</t>
        </is>
      </c>
      <c r="E44" t="inlineStr"/>
      <c r="F44" t="inlineStr">
        <is>
          <t>SENAC DN | Exercício 2024 | Contratos, Parcerias, Convênios e Patrocínios</t>
        </is>
      </c>
      <c r="G44" t="inlineStr">
        <is>
          <t>csv</t>
        </is>
      </c>
      <c r="H44" t="inlineStr">
        <is>
          <t>download</t>
        </is>
      </c>
      <c r="I44" t="inlineStr">
        <is>
          <t>https://transparencia.senac.br/service/api/download?regional=dn&amp;secao=ContratosParcerias&amp;ano=0&amp;layout=patrocinios</t>
        </is>
      </c>
      <c r="J44" t="n">
        <v>200</v>
      </c>
      <c r="K44" t="b">
        <v>1</v>
      </c>
      <c r="L44" t="inlineStr">
        <is>
          <t>application/octet-stream</t>
        </is>
      </c>
      <c r="M44" t="n">
        <v>0.31</v>
      </c>
      <c r="N44" t="inlineStr">
        <is>
          <t>SIM</t>
        </is>
      </c>
      <c r="O44" t="inlineStr">
        <is>
          <t>Nenhum</t>
        </is>
      </c>
      <c r="P44" t="inlineStr">
        <is>
          <t>Nenhum</t>
        </is>
      </c>
      <c r="Q44" t="inlineStr">
        <is>
          <t>2026-10-07 17:04:56</t>
        </is>
      </c>
    </row>
    <row r="45">
      <c r="A45" t="n">
        <v>44</v>
      </c>
      <c r="B45" t="inlineStr">
        <is>
          <t>SENAC</t>
        </is>
      </c>
      <c r="C45" t="inlineStr">
        <is>
          <t>Contratos, Parcerias, Convênios e Patrocínios</t>
        </is>
      </c>
      <c r="D45" t="inlineStr">
        <is>
          <t>Contratos, Parcerias, Convênios e Patrocínios - download</t>
        </is>
      </c>
      <c r="E45" t="inlineStr"/>
      <c r="F45" t="inlineStr">
        <is>
          <t>SENAC DN | Exercício 2025 | Contratos, Parcerias, Convênios e Patrocínios</t>
        </is>
      </c>
      <c r="G45" t="inlineStr">
        <is>
          <t>csv</t>
        </is>
      </c>
      <c r="H45" t="inlineStr">
        <is>
          <t>download</t>
        </is>
      </c>
      <c r="I45" t="inlineStr">
        <is>
          <t>https://transparencia.senac.br/service/api/download?regional=dn&amp;secao=ContratosParcerias&amp;ano=0&amp;layout=acordos</t>
        </is>
      </c>
      <c r="J45" t="n">
        <v>200</v>
      </c>
      <c r="K45" t="b">
        <v>1</v>
      </c>
      <c r="L45" t="inlineStr">
        <is>
          <t>application/octet-stream</t>
        </is>
      </c>
      <c r="M45" t="n">
        <v>4.29</v>
      </c>
      <c r="N45" t="inlineStr">
        <is>
          <t>SIM</t>
        </is>
      </c>
      <c r="O45" t="inlineStr">
        <is>
          <t>Falha de processamento: int() argument must be a string, a bytes-like object or a real number, not 'Series'</t>
        </is>
      </c>
      <c r="P45" t="inlineStr">
        <is>
          <t>Nenhum</t>
        </is>
      </c>
      <c r="Q45" t="inlineStr">
        <is>
          <t>2026-10-07 17:04:56</t>
        </is>
      </c>
    </row>
    <row r="46">
      <c r="A46" t="n">
        <v>45</v>
      </c>
      <c r="B46" t="inlineStr">
        <is>
          <t>SENAC</t>
        </is>
      </c>
      <c r="C46" t="inlineStr">
        <is>
          <t>Contratos, Parcerias, Convênios e Patrocínios</t>
        </is>
      </c>
      <c r="D46" t="inlineStr">
        <is>
          <t>Contratos, Parcerias, Convênios e Patrocínios - download</t>
        </is>
      </c>
      <c r="E46" t="inlineStr"/>
      <c r="F46" t="inlineStr">
        <is>
          <t>SENAC DN | Exercício 2025 | Contratos, Parcerias, Convênios e Patrocínios</t>
        </is>
      </c>
      <c r="G46" t="inlineStr">
        <is>
          <t>csv</t>
        </is>
      </c>
      <c r="H46" t="inlineStr">
        <is>
          <t>download</t>
        </is>
      </c>
      <c r="I46" t="inlineStr">
        <is>
          <t>https://transparencia.senac.br/service/api/download?regional=dn&amp;secao=ContratosParcerias&amp;ano=0&amp;layout=contratos</t>
        </is>
      </c>
      <c r="J46" t="n">
        <v>200</v>
      </c>
      <c r="K46" t="b">
        <v>1</v>
      </c>
      <c r="L46" t="inlineStr">
        <is>
          <t>application/octet-stream</t>
        </is>
      </c>
      <c r="M46" t="n">
        <v>64.31</v>
      </c>
      <c r="N46" t="inlineStr">
        <is>
          <t>NÃO</t>
        </is>
      </c>
      <c r="O46" t="inlineStr">
        <is>
          <t>Linhas de Totais: Uso de 'Total/Subtotal' na coluna 'Objeto' (Linhas: 2024157).</t>
        </is>
      </c>
      <c r="P46" t="inlineStr">
        <is>
          <t>Nenhum</t>
        </is>
      </c>
      <c r="Q46" t="inlineStr">
        <is>
          <t>2026-10-07 17:04:56</t>
        </is>
      </c>
    </row>
    <row r="47">
      <c r="A47" t="n">
        <v>46</v>
      </c>
      <c r="B47" t="inlineStr">
        <is>
          <t>SENAC</t>
        </is>
      </c>
      <c r="C47" t="inlineStr">
        <is>
          <t>Contratos, Parcerias, Convênios e Patrocínios</t>
        </is>
      </c>
      <c r="D47" t="inlineStr">
        <is>
          <t>Contratos, Parcerias, Convênios e Patrocínios - download</t>
        </is>
      </c>
      <c r="E47" t="inlineStr"/>
      <c r="F47" t="inlineStr">
        <is>
          <t>SENAC DN | Exercício 2025 | Contratos, Parcerias, Convênios e Patrocínios</t>
        </is>
      </c>
      <c r="G47" t="inlineStr">
        <is>
          <t>csv</t>
        </is>
      </c>
      <c r="H47" t="inlineStr">
        <is>
          <t>download</t>
        </is>
      </c>
      <c r="I47" t="inlineStr">
        <is>
          <t>https://transparencia.senac.br/service/api/download?regional=dn&amp;secao=ContratosParcerias&amp;ano=0&amp;layout=convenios</t>
        </is>
      </c>
      <c r="J47" t="n">
        <v>200</v>
      </c>
      <c r="K47" t="b">
        <v>1</v>
      </c>
      <c r="L47" t="inlineStr">
        <is>
          <t>application/octet-stream</t>
        </is>
      </c>
      <c r="M47" t="n">
        <v>0.5600000000000001</v>
      </c>
      <c r="N47" t="inlineStr">
        <is>
          <t>SIM</t>
        </is>
      </c>
      <c r="O47" t="inlineStr">
        <is>
          <t>Falha de processamento: int() argument must be a string, a bytes-like object or a real number, not 'Series'</t>
        </is>
      </c>
      <c r="P47" t="inlineStr">
        <is>
          <t>Nenhum</t>
        </is>
      </c>
      <c r="Q47" t="inlineStr">
        <is>
          <t>2026-10-07 17:04:56</t>
        </is>
      </c>
    </row>
    <row r="48">
      <c r="A48" t="n">
        <v>47</v>
      </c>
      <c r="B48" t="inlineStr">
        <is>
          <t>SENAC</t>
        </is>
      </c>
      <c r="C48" t="inlineStr">
        <is>
          <t>Contratos, Parcerias, Convênios e Patrocínios</t>
        </is>
      </c>
      <c r="D48" t="inlineStr">
        <is>
          <t>Contratos, Parcerias, Convênios e Patrocínios - download</t>
        </is>
      </c>
      <c r="E48" t="inlineStr"/>
      <c r="F48" t="inlineStr">
        <is>
          <t>SENAC DN | Exercício 2025 | Contratos, Parcerias, Convênios e Patrocínios</t>
        </is>
      </c>
      <c r="G48" t="inlineStr">
        <is>
          <t>csv</t>
        </is>
      </c>
      <c r="H48" t="inlineStr">
        <is>
          <t>download</t>
        </is>
      </c>
      <c r="I48" t="inlineStr">
        <is>
          <t>https://transparencia.senac.br/service/api/download?regional=dn&amp;secao=ContratosParcerias&amp;ano=0&amp;layout=patrocinios</t>
        </is>
      </c>
      <c r="J48" t="n">
        <v>200</v>
      </c>
      <c r="K48" t="b">
        <v>1</v>
      </c>
      <c r="L48" t="inlineStr">
        <is>
          <t>application/octet-stream</t>
        </is>
      </c>
      <c r="M48" t="n">
        <v>0.31</v>
      </c>
      <c r="N48" t="inlineStr">
        <is>
          <t>SIM</t>
        </is>
      </c>
      <c r="O48" t="inlineStr">
        <is>
          <t>Nenhum</t>
        </is>
      </c>
      <c r="P48" t="inlineStr">
        <is>
          <t>Nenhum</t>
        </is>
      </c>
      <c r="Q48" t="inlineStr">
        <is>
          <t>2026-10-07 17:04:56</t>
        </is>
      </c>
    </row>
    <row r="49">
      <c r="A49" t="n">
        <v>48</v>
      </c>
      <c r="B49" t="inlineStr">
        <is>
          <t>SENAC</t>
        </is>
      </c>
      <c r="C49" t="inlineStr">
        <is>
          <t>Contratos, Parcerias, Convênios e Patrocínios</t>
        </is>
      </c>
      <c r="D49" t="inlineStr">
        <is>
          <t>Contratos, Parcerias, Convênios e Patrocínios - download</t>
        </is>
      </c>
      <c r="E49" t="inlineStr"/>
      <c r="F49" t="inlineStr">
        <is>
          <t>SENAC DN | Exercício 2026 | Contratos, Parcerias, Convênios e Patrocínios</t>
        </is>
      </c>
      <c r="G49" t="inlineStr">
        <is>
          <t>csv</t>
        </is>
      </c>
      <c r="H49" t="inlineStr">
        <is>
          <t>download</t>
        </is>
      </c>
      <c r="I49" t="inlineStr">
        <is>
          <t>https://transparencia.senac.br/service/api/download?regional=dn&amp;secao=ContratosParcerias&amp;ano=0&amp;layout=acordos</t>
        </is>
      </c>
      <c r="J49" t="n">
        <v>200</v>
      </c>
      <c r="K49" t="b">
        <v>1</v>
      </c>
      <c r="L49" t="inlineStr">
        <is>
          <t>application/octet-stream</t>
        </is>
      </c>
      <c r="M49" t="n">
        <v>4.29</v>
      </c>
      <c r="N49" t="inlineStr">
        <is>
          <t>SIM</t>
        </is>
      </c>
      <c r="O49" t="inlineStr">
        <is>
          <t>Falha de processamento: int() argument must be a string, a bytes-like object or a real number, not 'Series'</t>
        </is>
      </c>
      <c r="P49" t="inlineStr">
        <is>
          <t>Nenhum</t>
        </is>
      </c>
      <c r="Q49" t="inlineStr">
        <is>
          <t>2026-10-07 17:04:56</t>
        </is>
      </c>
    </row>
    <row r="50">
      <c r="A50" t="n">
        <v>49</v>
      </c>
      <c r="B50" t="inlineStr">
        <is>
          <t>SENAC</t>
        </is>
      </c>
      <c r="C50" t="inlineStr">
        <is>
          <t>Contratos, Parcerias, Convênios e Patrocínios</t>
        </is>
      </c>
      <c r="D50" t="inlineStr">
        <is>
          <t>Contratos, Parcerias, Convênios e Patrocínios - download</t>
        </is>
      </c>
      <c r="E50" t="inlineStr"/>
      <c r="F50" t="inlineStr">
        <is>
          <t>SENAC DN | Exercício 2026 | Contratos, Parcerias, Convênios e Patrocínios</t>
        </is>
      </c>
      <c r="G50" t="inlineStr">
        <is>
          <t>csv</t>
        </is>
      </c>
      <c r="H50" t="inlineStr">
        <is>
          <t>download</t>
        </is>
      </c>
      <c r="I50" t="inlineStr">
        <is>
          <t>https://transparencia.senac.br/service/api/download?regional=dn&amp;secao=ContratosParcerias&amp;ano=0&amp;layout=contratos</t>
        </is>
      </c>
      <c r="J50" t="n">
        <v>200</v>
      </c>
      <c r="K50" t="b">
        <v>1</v>
      </c>
      <c r="L50" t="inlineStr">
        <is>
          <t>application/octet-stream</t>
        </is>
      </c>
      <c r="M50" t="n">
        <v>64.31</v>
      </c>
      <c r="N50" t="inlineStr">
        <is>
          <t>NÃO</t>
        </is>
      </c>
      <c r="O50" t="inlineStr">
        <is>
          <t>Linhas de Totais: Uso de 'Total/Subtotal' na coluna 'Objeto' (Linhas: 2024157).</t>
        </is>
      </c>
      <c r="P50" t="inlineStr">
        <is>
          <t>Nenhum</t>
        </is>
      </c>
      <c r="Q50" t="inlineStr">
        <is>
          <t>2026-10-07 17:04:56</t>
        </is>
      </c>
    </row>
    <row r="51">
      <c r="A51" t="n">
        <v>50</v>
      </c>
      <c r="B51" t="inlineStr">
        <is>
          <t>SENAC</t>
        </is>
      </c>
      <c r="C51" t="inlineStr">
        <is>
          <t>Contratos, Parcerias, Convênios e Patrocínios</t>
        </is>
      </c>
      <c r="D51" t="inlineStr">
        <is>
          <t>Contratos, Parcerias, Convênios e Patrocínios - download</t>
        </is>
      </c>
      <c r="E51" t="inlineStr"/>
      <c r="F51" t="inlineStr">
        <is>
          <t>SENAC DN | Exercício 2026 | Contratos, Parcerias, Convênios e Patrocínios</t>
        </is>
      </c>
      <c r="G51" t="inlineStr">
        <is>
          <t>csv</t>
        </is>
      </c>
      <c r="H51" t="inlineStr">
        <is>
          <t>download</t>
        </is>
      </c>
      <c r="I51" t="inlineStr">
        <is>
          <t>https://transparencia.senac.br/service/api/download?regional=dn&amp;secao=ContratosParcerias&amp;ano=0&amp;layout=convenios</t>
        </is>
      </c>
      <c r="J51" t="n">
        <v>200</v>
      </c>
      <c r="K51" t="b">
        <v>1</v>
      </c>
      <c r="L51" t="inlineStr">
        <is>
          <t>application/octet-stream</t>
        </is>
      </c>
      <c r="M51" t="n">
        <v>0.5600000000000001</v>
      </c>
      <c r="N51" t="inlineStr">
        <is>
          <t>SIM</t>
        </is>
      </c>
      <c r="O51" t="inlineStr">
        <is>
          <t>Falha de processamento: int() argument must be a string, a bytes-like object or a real number, not 'Series'</t>
        </is>
      </c>
      <c r="P51" t="inlineStr">
        <is>
          <t>Nenhum</t>
        </is>
      </c>
      <c r="Q51" t="inlineStr">
        <is>
          <t>2026-10-07 17:04:56</t>
        </is>
      </c>
    </row>
    <row r="52">
      <c r="A52" t="n">
        <v>51</v>
      </c>
      <c r="B52" t="inlineStr">
        <is>
          <t>SENAC</t>
        </is>
      </c>
      <c r="C52" t="inlineStr">
        <is>
          <t>Contratos, Parcerias, Convênios e Patrocínios</t>
        </is>
      </c>
      <c r="D52" t="inlineStr">
        <is>
          <t>Contratos, Parcerias, Convênios e Patrocínios - download</t>
        </is>
      </c>
      <c r="E52" t="inlineStr"/>
      <c r="F52" t="inlineStr">
        <is>
          <t>SENAC DN | Exercício 2026 | Contratos, Parcerias, Convênios e Patrocínios</t>
        </is>
      </c>
      <c r="G52" t="inlineStr">
        <is>
          <t>csv</t>
        </is>
      </c>
      <c r="H52" t="inlineStr">
        <is>
          <t>download</t>
        </is>
      </c>
      <c r="I52" t="inlineStr">
        <is>
          <t>https://transparencia.senac.br/service/api/download?regional=dn&amp;secao=ContratosParcerias&amp;ano=0&amp;layout=patrocinios</t>
        </is>
      </c>
      <c r="J52" t="n">
        <v>200</v>
      </c>
      <c r="K52" t="b">
        <v>1</v>
      </c>
      <c r="L52" t="inlineStr">
        <is>
          <t>application/octet-stream</t>
        </is>
      </c>
      <c r="M52" t="n">
        <v>0.31</v>
      </c>
      <c r="N52" t="inlineStr">
        <is>
          <t>SIM</t>
        </is>
      </c>
      <c r="O52" t="inlineStr">
        <is>
          <t>Nenhum</t>
        </is>
      </c>
      <c r="P52" t="inlineStr">
        <is>
          <t>Nenhum</t>
        </is>
      </c>
      <c r="Q52" t="inlineStr">
        <is>
          <t>2026-10-07 17:04:56</t>
        </is>
      </c>
    </row>
    <row r="53">
      <c r="A53" t="n">
        <v>52</v>
      </c>
      <c r="B53" t="inlineStr">
        <is>
          <t>SENAC</t>
        </is>
      </c>
      <c r="C53" t="inlineStr">
        <is>
          <t>Transferências Regulamentares</t>
        </is>
      </c>
      <c r="D53" t="inlineStr">
        <is>
          <t>Transferências Regulamentares - download</t>
        </is>
      </c>
      <c r="E53" t="inlineStr"/>
      <c r="F53" t="inlineStr">
        <is>
          <t>SENAC DN | Exercício 2024 | Transferências Regulamentares</t>
        </is>
      </c>
      <c r="G53" t="inlineStr">
        <is>
          <t>csv</t>
        </is>
      </c>
      <c r="H53" t="inlineStr">
        <is>
          <t>download</t>
        </is>
      </c>
      <c r="I53" t="inlineStr">
        <is>
          <t>https://transparencia.senac.br/service/api/download?regional=dn&amp;secao=transferenciasregulamentares&amp;ano=2026&amp;layout=transferenciasregulamentares</t>
        </is>
      </c>
      <c r="J53" t="n">
        <v>200</v>
      </c>
      <c r="K53" t="b">
        <v>1</v>
      </c>
      <c r="L53" t="inlineStr">
        <is>
          <t>application/octet-stream</t>
        </is>
      </c>
      <c r="M53" t="n">
        <v>22.97</v>
      </c>
      <c r="N53" t="inlineStr">
        <is>
          <t>SIM</t>
        </is>
      </c>
      <c r="O53" t="inlineStr">
        <is>
          <t>Nenhum</t>
        </is>
      </c>
      <c r="P53" t="inlineStr">
        <is>
          <t>Nenhum</t>
        </is>
      </c>
      <c r="Q53" t="inlineStr">
        <is>
          <t>2026-10-07 17:04:56</t>
        </is>
      </c>
    </row>
    <row r="54">
      <c r="A54" t="n">
        <v>53</v>
      </c>
      <c r="B54" t="inlineStr">
        <is>
          <t>SENAC</t>
        </is>
      </c>
      <c r="C54" t="inlineStr">
        <is>
          <t>Transferências Regulamentares</t>
        </is>
      </c>
      <c r="D54" t="inlineStr">
        <is>
          <t>Transferências Regulamentares - download</t>
        </is>
      </c>
      <c r="E54" t="inlineStr"/>
      <c r="F54" t="inlineStr">
        <is>
          <t>SENAC DN | Exercício 2025 | Transferências Regulamentares</t>
        </is>
      </c>
      <c r="G54" t="inlineStr">
        <is>
          <t>csv</t>
        </is>
      </c>
      <c r="H54" t="inlineStr">
        <is>
          <t>download</t>
        </is>
      </c>
      <c r="I54" t="inlineStr">
        <is>
          <t>https://transparencia.senac.br/service/api/download?regional=dn&amp;secao=transferenciasregulamentares&amp;ano=2026&amp;layout=transferenciasregulamentares</t>
        </is>
      </c>
      <c r="J54" t="n">
        <v>200</v>
      </c>
      <c r="K54" t="b">
        <v>1</v>
      </c>
      <c r="L54" t="inlineStr">
        <is>
          <t>application/octet-stream</t>
        </is>
      </c>
      <c r="M54" t="n">
        <v>22.97</v>
      </c>
      <c r="N54" t="inlineStr">
        <is>
          <t>SIM</t>
        </is>
      </c>
      <c r="O54" t="inlineStr">
        <is>
          <t>Nenhum</t>
        </is>
      </c>
      <c r="P54" t="inlineStr">
        <is>
          <t>Nenhum</t>
        </is>
      </c>
      <c r="Q54" t="inlineStr">
        <is>
          <t>2026-10-07 17:04:56</t>
        </is>
      </c>
    </row>
    <row r="55">
      <c r="A55" t="n">
        <v>54</v>
      </c>
      <c r="B55" t="inlineStr">
        <is>
          <t>SENAC</t>
        </is>
      </c>
      <c r="C55" t="inlineStr">
        <is>
          <t>Transferências Regulamentares</t>
        </is>
      </c>
      <c r="D55" t="inlineStr">
        <is>
          <t>Transferências Regulamentares - download</t>
        </is>
      </c>
      <c r="E55" t="inlineStr"/>
      <c r="F55" t="inlineStr">
        <is>
          <t>SENAC DN | Exercício 2026 | Transferências Regulamentares</t>
        </is>
      </c>
      <c r="G55" t="inlineStr">
        <is>
          <t>csv</t>
        </is>
      </c>
      <c r="H55" t="inlineStr">
        <is>
          <t>download</t>
        </is>
      </c>
      <c r="I55" t="inlineStr">
        <is>
          <t>https://transparencia.senac.br/service/api/download?regional=dn&amp;secao=transferenciasregulamentares&amp;ano=2026&amp;layout=transferenciasregulamentares</t>
        </is>
      </c>
      <c r="J55" t="n">
        <v>200</v>
      </c>
      <c r="K55" t="b">
        <v>1</v>
      </c>
      <c r="L55" t="inlineStr">
        <is>
          <t>application/octet-stream</t>
        </is>
      </c>
      <c r="M55" t="n">
        <v>22.97</v>
      </c>
      <c r="N55" t="inlineStr">
        <is>
          <t>SIM</t>
        </is>
      </c>
      <c r="O55" t="inlineStr">
        <is>
          <t>Nenhum</t>
        </is>
      </c>
      <c r="P55" t="inlineStr">
        <is>
          <t>Nenhum</t>
        </is>
      </c>
      <c r="Q55" t="inlineStr">
        <is>
          <t>2026-10-07 17:04:56</t>
        </is>
      </c>
    </row>
    <row r="56">
      <c r="A56" t="n">
        <v>55</v>
      </c>
      <c r="B56" t="inlineStr">
        <is>
          <t>SENAC</t>
        </is>
      </c>
      <c r="C56" t="inlineStr">
        <is>
          <t>Execução Orçamentária</t>
        </is>
      </c>
      <c r="D56" t="inlineStr">
        <is>
          <t>Execução Orçamentária - download</t>
        </is>
      </c>
      <c r="E56" t="inlineStr"/>
      <c r="F56" t="inlineStr">
        <is>
          <t>SENAC AC | Exercício 2024 | Execução Orçamentária</t>
        </is>
      </c>
      <c r="G56" t="inlineStr">
        <is>
          <t>csv</t>
        </is>
      </c>
      <c r="H56" t="inlineStr">
        <is>
          <t>download</t>
        </is>
      </c>
      <c r="I56" t="inlineStr">
        <is>
          <t>https://transparencia.senac.br/service/api/download?regional=ac&amp;secao=execucaoorcamentaria&amp;ano=2024&amp;layout=execucaoorcamentariareceitacategoria</t>
        </is>
      </c>
      <c r="J56" t="n">
        <v>200</v>
      </c>
      <c r="K56" t="b">
        <v>1</v>
      </c>
      <c r="L56" t="inlineStr">
        <is>
          <t>application/octet-stream</t>
        </is>
      </c>
      <c r="M56" t="n">
        <v>0.4</v>
      </c>
      <c r="N56" t="inlineStr">
        <is>
          <t>SIM</t>
        </is>
      </c>
      <c r="O56" t="inlineStr">
        <is>
          <t>Nenhum</t>
        </is>
      </c>
      <c r="P56" t="inlineStr">
        <is>
          <t>Nenhum</t>
        </is>
      </c>
      <c r="Q56" t="inlineStr">
        <is>
          <t>2026-10-07 17:04:56</t>
        </is>
      </c>
    </row>
    <row r="57">
      <c r="A57" t="n">
        <v>56</v>
      </c>
      <c r="B57" t="inlineStr">
        <is>
          <t>SENAC</t>
        </is>
      </c>
      <c r="C57" t="inlineStr">
        <is>
          <t>Execução Orçamentária</t>
        </is>
      </c>
      <c r="D57" t="inlineStr">
        <is>
          <t>Execução Orçamentária - download</t>
        </is>
      </c>
      <c r="E57" t="inlineStr"/>
      <c r="F57" t="inlineStr">
        <is>
          <t>SENAC AC | Exercício 2024 | Execução Orçamentária</t>
        </is>
      </c>
      <c r="G57" t="inlineStr">
        <is>
          <t>csv</t>
        </is>
      </c>
      <c r="H57" t="inlineStr">
        <is>
          <t>download</t>
        </is>
      </c>
      <c r="I57" t="inlineStr">
        <is>
          <t>https://transparencia.senac.br/service/api/download?regional=ac&amp;secao=execucaoorcamentaria&amp;ano=2024&amp;layout=execucaoorcamentariadespesacategoria</t>
        </is>
      </c>
      <c r="J57" t="n">
        <v>200</v>
      </c>
      <c r="K57" t="b">
        <v>1</v>
      </c>
      <c r="L57" t="inlineStr">
        <is>
          <t>application/octet-stream</t>
        </is>
      </c>
      <c r="M57" t="n">
        <v>0.97</v>
      </c>
      <c r="N57" t="inlineStr">
        <is>
          <t>SIM</t>
        </is>
      </c>
      <c r="O57" t="inlineStr">
        <is>
          <t>Nenhum</t>
        </is>
      </c>
      <c r="P57" t="inlineStr">
        <is>
          <t>Nenhum</t>
        </is>
      </c>
      <c r="Q57" t="inlineStr">
        <is>
          <t>2026-10-07 17:04:56</t>
        </is>
      </c>
    </row>
    <row r="58">
      <c r="A58" t="n">
        <v>57</v>
      </c>
      <c r="B58" t="inlineStr">
        <is>
          <t>SENAC</t>
        </is>
      </c>
      <c r="C58" t="inlineStr">
        <is>
          <t>Execução Orçamentária</t>
        </is>
      </c>
      <c r="D58" t="inlineStr">
        <is>
          <t>Execução Orçamentária - download</t>
        </is>
      </c>
      <c r="E58" t="inlineStr"/>
      <c r="F58" t="inlineStr">
        <is>
          <t>SENAC AC | Exercício 2024 | Execução Orçamentária</t>
        </is>
      </c>
      <c r="G58" t="inlineStr">
        <is>
          <t>csv</t>
        </is>
      </c>
      <c r="H58" t="inlineStr">
        <is>
          <t>download</t>
        </is>
      </c>
      <c r="I58" t="inlineStr">
        <is>
          <t>https://transparencia.senac.br/service/api/download?regional=ac&amp;secao=execucaoorcamentaria&amp;ano=2024&amp;layout=despesaporfinalidadeprogramatrabalhoorcamento</t>
        </is>
      </c>
      <c r="J58" t="n">
        <v>200</v>
      </c>
      <c r="K58" t="b">
        <v>1</v>
      </c>
      <c r="L58" t="inlineStr">
        <is>
          <t>application/octet-stream</t>
        </is>
      </c>
      <c r="M58" t="n">
        <v>0.4</v>
      </c>
      <c r="N58" t="inlineStr">
        <is>
          <t>SIM</t>
        </is>
      </c>
      <c r="O58" t="inlineStr">
        <is>
          <t>Nenhum</t>
        </is>
      </c>
      <c r="P58" t="inlineStr">
        <is>
          <t>Nenhum</t>
        </is>
      </c>
      <c r="Q58" t="inlineStr">
        <is>
          <t>2026-10-07 17:04:56</t>
        </is>
      </c>
    </row>
    <row r="59">
      <c r="A59" t="n">
        <v>58</v>
      </c>
      <c r="B59" t="inlineStr">
        <is>
          <t>SENAC</t>
        </is>
      </c>
      <c r="C59" t="inlineStr">
        <is>
          <t>Execução Orçamentária</t>
        </is>
      </c>
      <c r="D59" t="inlineStr">
        <is>
          <t>Execução Orçamentária - download</t>
        </is>
      </c>
      <c r="E59" t="inlineStr"/>
      <c r="F59" t="inlineStr">
        <is>
          <t>SENAC AC | Exercício 2024 | Execução Orçamentária</t>
        </is>
      </c>
      <c r="G59" t="inlineStr">
        <is>
          <t>csv</t>
        </is>
      </c>
      <c r="H59" t="inlineStr">
        <is>
          <t>download</t>
        </is>
      </c>
      <c r="I59" t="inlineStr">
        <is>
          <t>https://transparencia.senac.br/service/api/download?regional=ac&amp;secao=execucaoorcamentaria&amp;ano=2024&amp;layout=execucaoorcamentariareceita</t>
        </is>
      </c>
      <c r="J59" t="n">
        <v>200</v>
      </c>
      <c r="K59" t="b">
        <v>1</v>
      </c>
      <c r="L59" t="inlineStr">
        <is>
          <t>application/octet-stream</t>
        </is>
      </c>
      <c r="M59" t="n">
        <v>1</v>
      </c>
      <c r="N59" t="inlineStr">
        <is>
          <t>SIM</t>
        </is>
      </c>
      <c r="O59" t="inlineStr">
        <is>
          <t>Nenhum</t>
        </is>
      </c>
      <c r="P59" t="inlineStr">
        <is>
          <t>Nenhum</t>
        </is>
      </c>
      <c r="Q59" t="inlineStr">
        <is>
          <t>2026-10-07 17:04:56</t>
        </is>
      </c>
    </row>
    <row r="60">
      <c r="A60" t="n">
        <v>59</v>
      </c>
      <c r="B60" t="inlineStr">
        <is>
          <t>SENAC</t>
        </is>
      </c>
      <c r="C60" t="inlineStr">
        <is>
          <t>Execução Orçamentária</t>
        </is>
      </c>
      <c r="D60" t="inlineStr">
        <is>
          <t>Execução Orçamentária - download</t>
        </is>
      </c>
      <c r="E60" t="inlineStr"/>
      <c r="F60" t="inlineStr">
        <is>
          <t>SENAC AC | Exercício 2024 | Execução Orçamentária</t>
        </is>
      </c>
      <c r="G60" t="inlineStr">
        <is>
          <t>csv</t>
        </is>
      </c>
      <c r="H60" t="inlineStr">
        <is>
          <t>download</t>
        </is>
      </c>
      <c r="I60" t="inlineStr">
        <is>
          <t>https://transparencia.senac.br/service/api/download?regional=ac&amp;secao=execucaoorcamentaria&amp;ano=2024&amp;layout=execucaoorcamentariadespesa</t>
        </is>
      </c>
      <c r="J60" t="n">
        <v>200</v>
      </c>
      <c r="K60" t="b">
        <v>1</v>
      </c>
      <c r="L60" t="inlineStr">
        <is>
          <t>application/octet-stream</t>
        </is>
      </c>
      <c r="M60" t="n">
        <v>1.57</v>
      </c>
      <c r="N60" t="inlineStr">
        <is>
          <t>SIM</t>
        </is>
      </c>
      <c r="O60" t="inlineStr">
        <is>
          <t>Nenhum</t>
        </is>
      </c>
      <c r="P60" t="inlineStr">
        <is>
          <t>Nenhum</t>
        </is>
      </c>
      <c r="Q60" t="inlineStr">
        <is>
          <t>2026-10-07 17:04:56</t>
        </is>
      </c>
    </row>
    <row r="61">
      <c r="A61" t="n">
        <v>60</v>
      </c>
      <c r="B61" t="inlineStr">
        <is>
          <t>SENAC</t>
        </is>
      </c>
      <c r="C61" t="inlineStr">
        <is>
          <t>Execução Orçamentária</t>
        </is>
      </c>
      <c r="D61" t="inlineStr">
        <is>
          <t>Execução Orçamentária - download</t>
        </is>
      </c>
      <c r="E61" t="inlineStr"/>
      <c r="F61" t="inlineStr">
        <is>
          <t>SENAC AC | Exercício 2024 | Execução Orçamentária</t>
        </is>
      </c>
      <c r="G61" t="inlineStr">
        <is>
          <t>csv</t>
        </is>
      </c>
      <c r="H61" t="inlineStr">
        <is>
          <t>download</t>
        </is>
      </c>
      <c r="I61" t="inlineStr">
        <is>
          <t>https://transparencia.senac.br/service/api/download?regional=ac&amp;secao=execucaoorcamentaria&amp;ano=2024&amp;layout=despesaporfinalidadeprogramatrabalhoprevisao</t>
        </is>
      </c>
      <c r="J61" t="n">
        <v>200</v>
      </c>
      <c r="K61" t="b">
        <v>1</v>
      </c>
      <c r="L61" t="inlineStr">
        <is>
          <t>application/octet-stream</t>
        </is>
      </c>
      <c r="M61" t="n">
        <v>0.57</v>
      </c>
      <c r="N61" t="inlineStr">
        <is>
          <t>SIM</t>
        </is>
      </c>
      <c r="O61" t="inlineStr">
        <is>
          <t>Nenhum</t>
        </is>
      </c>
      <c r="P61" t="inlineStr">
        <is>
          <t>Nenhum</t>
        </is>
      </c>
      <c r="Q61" t="inlineStr">
        <is>
          <t>2026-10-07 17:04:56</t>
        </is>
      </c>
    </row>
    <row r="62">
      <c r="A62" t="n">
        <v>61</v>
      </c>
      <c r="B62" t="inlineStr">
        <is>
          <t>SENAC</t>
        </is>
      </c>
      <c r="C62" t="inlineStr">
        <is>
          <t>Execução Orçamentária</t>
        </is>
      </c>
      <c r="D62" t="inlineStr">
        <is>
          <t>Execução Orçamentária - download</t>
        </is>
      </c>
      <c r="E62" t="inlineStr"/>
      <c r="F62" t="inlineStr">
        <is>
          <t>SENAC AC | Exercício 2025 | Execução Orçamentária</t>
        </is>
      </c>
      <c r="G62" t="inlineStr">
        <is>
          <t>csv</t>
        </is>
      </c>
      <c r="H62" t="inlineStr">
        <is>
          <t>download</t>
        </is>
      </c>
      <c r="I62" t="inlineStr">
        <is>
          <t>https://transparencia.senac.br/service/api/download?regional=ac&amp;secao=execucaoorcamentaria&amp;ano=2025&amp;layout=execucaoorcamentariareceitacategoria</t>
        </is>
      </c>
      <c r="J62" t="n">
        <v>200</v>
      </c>
      <c r="K62" t="b">
        <v>1</v>
      </c>
      <c r="L62" t="inlineStr">
        <is>
          <t>application/octet-stream</t>
        </is>
      </c>
      <c r="M62" t="n">
        <v>0.45</v>
      </c>
      <c r="N62" t="inlineStr">
        <is>
          <t>SIM</t>
        </is>
      </c>
      <c r="O62" t="inlineStr">
        <is>
          <t>Nenhum</t>
        </is>
      </c>
      <c r="P62" t="inlineStr">
        <is>
          <t>Nenhum</t>
        </is>
      </c>
      <c r="Q62" t="inlineStr">
        <is>
          <t>2026-10-07 17:04:56</t>
        </is>
      </c>
    </row>
    <row r="63">
      <c r="A63" t="n">
        <v>62</v>
      </c>
      <c r="B63" t="inlineStr">
        <is>
          <t>SENAC</t>
        </is>
      </c>
      <c r="C63" t="inlineStr">
        <is>
          <t>Execução Orçamentária</t>
        </is>
      </c>
      <c r="D63" t="inlineStr">
        <is>
          <t>Execução Orçamentária - download</t>
        </is>
      </c>
      <c r="E63" t="inlineStr"/>
      <c r="F63" t="inlineStr">
        <is>
          <t>SENAC AC | Exercício 2025 | Execução Orçamentária</t>
        </is>
      </c>
      <c r="G63" t="inlineStr">
        <is>
          <t>csv</t>
        </is>
      </c>
      <c r="H63" t="inlineStr">
        <is>
          <t>download</t>
        </is>
      </c>
      <c r="I63" t="inlineStr">
        <is>
          <t>https://transparencia.senac.br/service/api/download?regional=ac&amp;secao=execucaoorcamentaria&amp;ano=2025&amp;layout=execucaoorcamentariadespesacategoria</t>
        </is>
      </c>
      <c r="J63" t="n">
        <v>200</v>
      </c>
      <c r="K63" t="b">
        <v>1</v>
      </c>
      <c r="L63" t="inlineStr">
        <is>
          <t>application/octet-stream</t>
        </is>
      </c>
      <c r="M63" t="n">
        <v>1.05</v>
      </c>
      <c r="N63" t="inlineStr">
        <is>
          <t>SIM</t>
        </is>
      </c>
      <c r="O63" t="inlineStr">
        <is>
          <t>Nenhum</t>
        </is>
      </c>
      <c r="P63" t="inlineStr">
        <is>
          <t>Nenhum</t>
        </is>
      </c>
      <c r="Q63" t="inlineStr">
        <is>
          <t>2026-10-07 17:04:56</t>
        </is>
      </c>
    </row>
    <row r="64">
      <c r="A64" t="n">
        <v>63</v>
      </c>
      <c r="B64" t="inlineStr">
        <is>
          <t>SENAC</t>
        </is>
      </c>
      <c r="C64" t="inlineStr">
        <is>
          <t>Execução Orçamentária</t>
        </is>
      </c>
      <c r="D64" t="inlineStr">
        <is>
          <t>Execução Orçamentária - download</t>
        </is>
      </c>
      <c r="E64" t="inlineStr"/>
      <c r="F64" t="inlineStr">
        <is>
          <t>SENAC AC | Exercício 2025 | Execução Orçamentária</t>
        </is>
      </c>
      <c r="G64" t="inlineStr">
        <is>
          <t>csv</t>
        </is>
      </c>
      <c r="H64" t="inlineStr">
        <is>
          <t>download</t>
        </is>
      </c>
      <c r="I64" t="inlineStr">
        <is>
          <t>https://transparencia.senac.br/service/api/download?regional=ac&amp;secao=execucaoorcamentaria&amp;ano=2025&amp;layout=despesaporfinalidadeprogramatrabalhoorcamento</t>
        </is>
      </c>
      <c r="J64" t="n">
        <v>200</v>
      </c>
      <c r="K64" t="b">
        <v>1</v>
      </c>
      <c r="L64" t="inlineStr">
        <is>
          <t>application/octet-stream</t>
        </is>
      </c>
      <c r="M64" t="n">
        <v>0.4</v>
      </c>
      <c r="N64" t="inlineStr">
        <is>
          <t>SIM</t>
        </is>
      </c>
      <c r="O64" t="inlineStr">
        <is>
          <t>Nenhum</t>
        </is>
      </c>
      <c r="P64" t="inlineStr">
        <is>
          <t>Nenhum</t>
        </is>
      </c>
      <c r="Q64" t="inlineStr">
        <is>
          <t>2026-10-07 17:04:56</t>
        </is>
      </c>
    </row>
    <row r="65">
      <c r="A65" t="n">
        <v>64</v>
      </c>
      <c r="B65" t="inlineStr">
        <is>
          <t>SENAC</t>
        </is>
      </c>
      <c r="C65" t="inlineStr">
        <is>
          <t>Execução Orçamentária</t>
        </is>
      </c>
      <c r="D65" t="inlineStr">
        <is>
          <t>Execução Orçamentária - download</t>
        </is>
      </c>
      <c r="E65" t="inlineStr"/>
      <c r="F65" t="inlineStr">
        <is>
          <t>SENAC AC | Exercício 2025 | Execução Orçamentária</t>
        </is>
      </c>
      <c r="G65" t="inlineStr">
        <is>
          <t>csv</t>
        </is>
      </c>
      <c r="H65" t="inlineStr">
        <is>
          <t>download</t>
        </is>
      </c>
      <c r="I65" t="inlineStr">
        <is>
          <t>https://transparencia.senac.br/service/api/download?regional=ac&amp;secao=execucaoorcamentaria&amp;ano=2025&amp;layout=execucaoorcamentariareceita</t>
        </is>
      </c>
      <c r="J65" t="n">
        <v>200</v>
      </c>
      <c r="K65" t="b">
        <v>1</v>
      </c>
      <c r="L65" t="inlineStr">
        <is>
          <t>application/octet-stream</t>
        </is>
      </c>
      <c r="M65" t="n">
        <v>0.98</v>
      </c>
      <c r="N65" t="inlineStr">
        <is>
          <t>SIM</t>
        </is>
      </c>
      <c r="O65" t="inlineStr">
        <is>
          <t>Nenhum</t>
        </is>
      </c>
      <c r="P65" t="inlineStr">
        <is>
          <t>Nenhum</t>
        </is>
      </c>
      <c r="Q65" t="inlineStr">
        <is>
          <t>2026-10-07 17:04:56</t>
        </is>
      </c>
    </row>
    <row r="66">
      <c r="A66" t="n">
        <v>65</v>
      </c>
      <c r="B66" t="inlineStr">
        <is>
          <t>SENAC</t>
        </is>
      </c>
      <c r="C66" t="inlineStr">
        <is>
          <t>Execução Orçamentária</t>
        </is>
      </c>
      <c r="D66" t="inlineStr">
        <is>
          <t>Execução Orçamentária - download</t>
        </is>
      </c>
      <c r="E66" t="inlineStr"/>
      <c r="F66" t="inlineStr">
        <is>
          <t>SENAC AC | Exercício 2025 | Execução Orçamentária</t>
        </is>
      </c>
      <c r="G66" t="inlineStr">
        <is>
          <t>csv</t>
        </is>
      </c>
      <c r="H66" t="inlineStr">
        <is>
          <t>download</t>
        </is>
      </c>
      <c r="I66" t="inlineStr">
        <is>
          <t>https://transparencia.senac.br/service/api/download?regional=ac&amp;secao=execucaoorcamentaria&amp;ano=2025&amp;layout=execucaoorcamentariadespesa</t>
        </is>
      </c>
      <c r="J66" t="n">
        <v>200</v>
      </c>
      <c r="K66" t="b">
        <v>1</v>
      </c>
      <c r="L66" t="inlineStr">
        <is>
          <t>application/octet-stream</t>
        </is>
      </c>
      <c r="M66" t="n">
        <v>1.63</v>
      </c>
      <c r="N66" t="inlineStr">
        <is>
          <t>SIM</t>
        </is>
      </c>
      <c r="O66" t="inlineStr">
        <is>
          <t>Nenhum</t>
        </is>
      </c>
      <c r="P66" t="inlineStr">
        <is>
          <t>Nenhum</t>
        </is>
      </c>
      <c r="Q66" t="inlineStr">
        <is>
          <t>2026-10-07 17:04:56</t>
        </is>
      </c>
    </row>
    <row r="67">
      <c r="A67" t="n">
        <v>66</v>
      </c>
      <c r="B67" t="inlineStr">
        <is>
          <t>SENAC</t>
        </is>
      </c>
      <c r="C67" t="inlineStr">
        <is>
          <t>Execução Orçamentária</t>
        </is>
      </c>
      <c r="D67" t="inlineStr">
        <is>
          <t>Execução Orçamentária - download</t>
        </is>
      </c>
      <c r="E67" t="inlineStr"/>
      <c r="F67" t="inlineStr">
        <is>
          <t>SENAC AC | Exercício 2025 | Execução Orçamentária</t>
        </is>
      </c>
      <c r="G67" t="inlineStr">
        <is>
          <t>csv</t>
        </is>
      </c>
      <c r="H67" t="inlineStr">
        <is>
          <t>download</t>
        </is>
      </c>
      <c r="I67" t="inlineStr">
        <is>
          <t>https://transparencia.senac.br/service/api/download?regional=ac&amp;secao=execucaoorcamentaria&amp;ano=2025&amp;layout=despesaporfinalidadeprogramatrabalhoprevisao</t>
        </is>
      </c>
      <c r="J67" t="n">
        <v>200</v>
      </c>
      <c r="K67" t="b">
        <v>1</v>
      </c>
      <c r="L67" t="inlineStr">
        <is>
          <t>application/octet-stream</t>
        </is>
      </c>
      <c r="M67" t="n">
        <v>0.59</v>
      </c>
      <c r="N67" t="inlineStr">
        <is>
          <t>SIM</t>
        </is>
      </c>
      <c r="O67" t="inlineStr">
        <is>
          <t>Nenhum</t>
        </is>
      </c>
      <c r="P67" t="inlineStr">
        <is>
          <t>Nenhum</t>
        </is>
      </c>
      <c r="Q67" t="inlineStr">
        <is>
          <t>2026-10-07 17:04:56</t>
        </is>
      </c>
    </row>
    <row r="68">
      <c r="A68" t="n">
        <v>67</v>
      </c>
      <c r="B68" t="inlineStr">
        <is>
          <t>SENAC</t>
        </is>
      </c>
      <c r="C68" t="inlineStr">
        <is>
          <t>Execução Orçamentária</t>
        </is>
      </c>
      <c r="D68" t="inlineStr">
        <is>
          <t>Execução Orçamentária - download</t>
        </is>
      </c>
      <c r="E68" t="inlineStr"/>
      <c r="F68" t="inlineStr">
        <is>
          <t>SENAC AC | Exercício 2026 | Execução Orçamentária</t>
        </is>
      </c>
      <c r="G68" t="inlineStr">
        <is>
          <t>csv</t>
        </is>
      </c>
      <c r="H68" t="inlineStr">
        <is>
          <t>download</t>
        </is>
      </c>
      <c r="I68" t="inlineStr">
        <is>
          <t>https://transparencia.senac.br/service/api/download?regional=ac&amp;secao=execucaoorcamentaria&amp;ano=2026&amp;layout=execucaoorcamentariareceitacategoria</t>
        </is>
      </c>
      <c r="J68" t="n">
        <v>200</v>
      </c>
      <c r="K68" t="b">
        <v>1</v>
      </c>
      <c r="L68" t="inlineStr">
        <is>
          <t>application/octet-stream</t>
        </is>
      </c>
      <c r="M68" t="n">
        <v>0.44</v>
      </c>
      <c r="N68" t="inlineStr">
        <is>
          <t>SIM</t>
        </is>
      </c>
      <c r="O68" t="inlineStr">
        <is>
          <t>Nenhum</t>
        </is>
      </c>
      <c r="P68" t="inlineStr">
        <is>
          <t>Nenhum</t>
        </is>
      </c>
      <c r="Q68" t="inlineStr">
        <is>
          <t>2026-10-07 17:04:56</t>
        </is>
      </c>
    </row>
    <row r="69">
      <c r="A69" t="n">
        <v>68</v>
      </c>
      <c r="B69" t="inlineStr">
        <is>
          <t>SENAC</t>
        </is>
      </c>
      <c r="C69" t="inlineStr">
        <is>
          <t>Execução Orçamentária</t>
        </is>
      </c>
      <c r="D69" t="inlineStr">
        <is>
          <t>Execução Orçamentária - download</t>
        </is>
      </c>
      <c r="E69" t="inlineStr"/>
      <c r="F69" t="inlineStr">
        <is>
          <t>SENAC AC | Exercício 2026 | Execução Orçamentária</t>
        </is>
      </c>
      <c r="G69" t="inlineStr">
        <is>
          <t>csv</t>
        </is>
      </c>
      <c r="H69" t="inlineStr">
        <is>
          <t>download</t>
        </is>
      </c>
      <c r="I69" t="inlineStr">
        <is>
          <t>https://transparencia.senac.br/service/api/download?regional=ac&amp;secao=execucaoorcamentaria&amp;ano=2026&amp;layout=execucaoorcamentariadespesacategoria</t>
        </is>
      </c>
      <c r="J69" t="n">
        <v>200</v>
      </c>
      <c r="K69" t="b">
        <v>1</v>
      </c>
      <c r="L69" t="inlineStr">
        <is>
          <t>application/octet-stream</t>
        </is>
      </c>
      <c r="M69" t="n">
        <v>1.07</v>
      </c>
      <c r="N69" t="inlineStr">
        <is>
          <t>SIM</t>
        </is>
      </c>
      <c r="O69" t="inlineStr">
        <is>
          <t>Nenhum</t>
        </is>
      </c>
      <c r="P69" t="inlineStr">
        <is>
          <t>Nenhum</t>
        </is>
      </c>
      <c r="Q69" t="inlineStr">
        <is>
          <t>2026-10-07 17:04:56</t>
        </is>
      </c>
    </row>
    <row r="70">
      <c r="A70" t="n">
        <v>69</v>
      </c>
      <c r="B70" t="inlineStr">
        <is>
          <t>SENAC</t>
        </is>
      </c>
      <c r="C70" t="inlineStr">
        <is>
          <t>Execução Orçamentária</t>
        </is>
      </c>
      <c r="D70" t="inlineStr">
        <is>
          <t>Execução Orçamentária - download</t>
        </is>
      </c>
      <c r="E70" t="inlineStr"/>
      <c r="F70" t="inlineStr">
        <is>
          <t>SENAC AC | Exercício 2026 | Execução Orçamentária</t>
        </is>
      </c>
      <c r="G70" t="inlineStr">
        <is>
          <t>csv</t>
        </is>
      </c>
      <c r="H70" t="inlineStr">
        <is>
          <t>download</t>
        </is>
      </c>
      <c r="I70" t="inlineStr">
        <is>
          <t>https://transparencia.senac.br/service/api/download?regional=ac&amp;secao=execucaoorcamentaria&amp;ano=2026&amp;layout=despesaporfinalidadeprogramatrabalhoorcamento</t>
        </is>
      </c>
      <c r="J70" t="n">
        <v>200</v>
      </c>
      <c r="K70" t="b">
        <v>1</v>
      </c>
      <c r="L70" t="inlineStr">
        <is>
          <t>application/octet-stream</t>
        </is>
      </c>
      <c r="M70" t="n">
        <v>0.4</v>
      </c>
      <c r="N70" t="inlineStr">
        <is>
          <t>SIM</t>
        </is>
      </c>
      <c r="O70" t="inlineStr">
        <is>
          <t>Nenhum</t>
        </is>
      </c>
      <c r="P70" t="inlineStr">
        <is>
          <t>Nenhum</t>
        </is>
      </c>
      <c r="Q70" t="inlineStr">
        <is>
          <t>2026-10-07 17:04:56</t>
        </is>
      </c>
    </row>
    <row r="71">
      <c r="A71" t="n">
        <v>70</v>
      </c>
      <c r="B71" t="inlineStr">
        <is>
          <t>SENAC</t>
        </is>
      </c>
      <c r="C71" t="inlineStr">
        <is>
          <t>Execução Orçamentária</t>
        </is>
      </c>
      <c r="D71" t="inlineStr">
        <is>
          <t>Execução Orçamentária - download</t>
        </is>
      </c>
      <c r="E71" t="inlineStr"/>
      <c r="F71" t="inlineStr">
        <is>
          <t>SENAC AC | Exercício 2026 | Execução Orçamentária</t>
        </is>
      </c>
      <c r="G71" t="inlineStr">
        <is>
          <t>csv</t>
        </is>
      </c>
      <c r="H71" t="inlineStr">
        <is>
          <t>download</t>
        </is>
      </c>
      <c r="I71" t="inlineStr">
        <is>
          <t>https://transparencia.senac.br/service/api/download?regional=ac&amp;secao=execucaoorcamentaria&amp;ano=2026&amp;layout=execucaoorcamentariareceita</t>
        </is>
      </c>
      <c r="J71" t="n">
        <v>200</v>
      </c>
      <c r="K71" t="b">
        <v>1</v>
      </c>
      <c r="L71" t="inlineStr">
        <is>
          <t>application/octet-stream</t>
        </is>
      </c>
      <c r="M71" t="n">
        <v>0.96</v>
      </c>
      <c r="N71" t="inlineStr">
        <is>
          <t>SIM</t>
        </is>
      </c>
      <c r="O71" t="inlineStr">
        <is>
          <t>Nenhum</t>
        </is>
      </c>
      <c r="P71" t="inlineStr">
        <is>
          <t>Nenhum</t>
        </is>
      </c>
      <c r="Q71" t="inlineStr">
        <is>
          <t>2026-10-07 17:04:56</t>
        </is>
      </c>
    </row>
    <row r="72">
      <c r="A72" t="n">
        <v>71</v>
      </c>
      <c r="B72" t="inlineStr">
        <is>
          <t>SENAC</t>
        </is>
      </c>
      <c r="C72" t="inlineStr">
        <is>
          <t>Execução Orçamentária</t>
        </is>
      </c>
      <c r="D72" t="inlineStr">
        <is>
          <t>Execução Orçamentária - download</t>
        </is>
      </c>
      <c r="E72" t="inlineStr"/>
      <c r="F72" t="inlineStr">
        <is>
          <t>SENAC AC | Exercício 2026 | Execução Orçamentária</t>
        </is>
      </c>
      <c r="G72" t="inlineStr">
        <is>
          <t>csv</t>
        </is>
      </c>
      <c r="H72" t="inlineStr">
        <is>
          <t>download</t>
        </is>
      </c>
      <c r="I72" t="inlineStr">
        <is>
          <t>https://transparencia.senac.br/service/api/download?regional=ac&amp;secao=execucaoorcamentaria&amp;ano=2026&amp;layout=execucaoorcamentariadespesa</t>
        </is>
      </c>
      <c r="J72" t="n">
        <v>200</v>
      </c>
      <c r="K72" t="b">
        <v>1</v>
      </c>
      <c r="L72" t="inlineStr">
        <is>
          <t>application/octet-stream</t>
        </is>
      </c>
      <c r="M72" t="n">
        <v>1.61</v>
      </c>
      <c r="N72" t="inlineStr">
        <is>
          <t>SIM</t>
        </is>
      </c>
      <c r="O72" t="inlineStr">
        <is>
          <t>Nenhum</t>
        </is>
      </c>
      <c r="P72" t="inlineStr">
        <is>
          <t>Nenhum</t>
        </is>
      </c>
      <c r="Q72" t="inlineStr">
        <is>
          <t>2026-10-07 17:04:56</t>
        </is>
      </c>
    </row>
    <row r="73">
      <c r="A73" t="n">
        <v>72</v>
      </c>
      <c r="B73" t="inlineStr">
        <is>
          <t>SENAC</t>
        </is>
      </c>
      <c r="C73" t="inlineStr">
        <is>
          <t>Execução Orçamentária</t>
        </is>
      </c>
      <c r="D73" t="inlineStr">
        <is>
          <t>Execução Orçamentária - download</t>
        </is>
      </c>
      <c r="E73" t="inlineStr"/>
      <c r="F73" t="inlineStr">
        <is>
          <t>SENAC AC | Exercício 2026 | Execução Orçamentária</t>
        </is>
      </c>
      <c r="G73" t="inlineStr">
        <is>
          <t>csv</t>
        </is>
      </c>
      <c r="H73" t="inlineStr">
        <is>
          <t>download</t>
        </is>
      </c>
      <c r="I73" t="inlineStr">
        <is>
          <t>https://transparencia.senac.br/service/api/download?regional=ac&amp;secao=execucaoorcamentaria&amp;ano=2026&amp;layout=despesaporfinalidadeprogramatrabalhoprevisao</t>
        </is>
      </c>
      <c r="J73" t="n">
        <v>200</v>
      </c>
      <c r="K73" t="b">
        <v>1</v>
      </c>
      <c r="L73" t="inlineStr">
        <is>
          <t>application/octet-stream</t>
        </is>
      </c>
      <c r="M73" t="n">
        <v>0.57</v>
      </c>
      <c r="N73" t="inlineStr">
        <is>
          <t>SIM</t>
        </is>
      </c>
      <c r="O73" t="inlineStr">
        <is>
          <t>Nenhum</t>
        </is>
      </c>
      <c r="P73" t="inlineStr">
        <is>
          <t>Nenhum</t>
        </is>
      </c>
      <c r="Q73" t="inlineStr">
        <is>
          <t>2026-10-07 17:04:56</t>
        </is>
      </c>
    </row>
    <row r="74">
      <c r="A74" t="n">
        <v>73</v>
      </c>
      <c r="B74" t="inlineStr">
        <is>
          <t>SENAC</t>
        </is>
      </c>
      <c r="C74" t="inlineStr">
        <is>
          <t>Demonstrações Contábeis</t>
        </is>
      </c>
      <c r="D74" t="inlineStr">
        <is>
          <t>Demonstrações Contábeis - Arquivo CSV</t>
        </is>
      </c>
      <c r="E74" t="inlineStr"/>
      <c r="F74" t="inlineStr">
        <is>
          <t>SENAC AC | Exercício 2024 | Demonstrações Contábeis</t>
        </is>
      </c>
      <c r="G74" t="inlineStr">
        <is>
          <t>csv</t>
        </is>
      </c>
      <c r="H74" t="inlineStr">
        <is>
          <t>Balanço Financeiro_2025.csv</t>
        </is>
      </c>
      <c r="I74" t="inlineStr">
        <is>
          <t>https://transparencia.senac.br/assets/files/2025/DemonstracoesContabeis/AC/Balanço Financeiro_2025.csv</t>
        </is>
      </c>
      <c r="J74" t="n">
        <v>200</v>
      </c>
      <c r="K74" t="b">
        <v>1</v>
      </c>
      <c r="L74" t="inlineStr">
        <is>
          <t>application/octet-stream</t>
        </is>
      </c>
      <c r="M74" t="n">
        <v>9.859999999999999</v>
      </c>
      <c r="N74" t="inlineStr">
        <is>
          <t>NÃO</t>
        </is>
      </c>
      <c r="O74" t="inlineStr">
        <is>
          <t>Nomes de Colunas: 2 coluna(s) sem nome definido (ex: Unnamed: 6). | Espaçamento Visual: 7 linha(s) totalmente em branco (Linhas: 104, 105, 106, 107, 108, 109, 110). | Espaçamento Visual: 1 coluna(s) totalmente em branco (Colunas: [6]).</t>
        </is>
      </c>
      <c r="P74" t="inlineStr">
        <is>
          <t>Nenhum</t>
        </is>
      </c>
      <c r="Q74" t="inlineStr">
        <is>
          <t>2026-10-07 17:04:56</t>
        </is>
      </c>
    </row>
    <row r="75">
      <c r="A75" t="n">
        <v>74</v>
      </c>
      <c r="B75" t="inlineStr">
        <is>
          <t>SENAC</t>
        </is>
      </c>
      <c r="C75" t="inlineStr">
        <is>
          <t>Demonstrações Contábeis</t>
        </is>
      </c>
      <c r="D75" t="inlineStr">
        <is>
          <t>Demonstrações Contábeis - Arquivo CSV</t>
        </is>
      </c>
      <c r="E75" t="inlineStr"/>
      <c r="F75" t="inlineStr">
        <is>
          <t>SENAC AC | Exercício 2024 | Demonstrações Contábeis</t>
        </is>
      </c>
      <c r="G75" t="inlineStr">
        <is>
          <t>csv</t>
        </is>
      </c>
      <c r="H75" t="inlineStr">
        <is>
          <t>Balanço Orçamentário Receita_2025.csv</t>
        </is>
      </c>
      <c r="I75" t="inlineStr">
        <is>
          <t>https://transparencia.senac.br/assets/files/2025/DemonstracoesContabeis/AC/Balanço Orçamentário Receita_2025.csv</t>
        </is>
      </c>
      <c r="J75" t="n">
        <v>200</v>
      </c>
      <c r="K75" t="b">
        <v>1</v>
      </c>
      <c r="L75" t="inlineStr">
        <is>
          <t>application/octet-stream</t>
        </is>
      </c>
      <c r="M75" t="n">
        <v>5.04</v>
      </c>
      <c r="N75" t="inlineStr">
        <is>
          <t>NÃO</t>
        </is>
      </c>
      <c r="O75" t="inlineStr">
        <is>
          <t>Linhas de Totais: Uso de 'Total/Subtotal' na coluna 'Especificação' (Linhas: 64, 66).</t>
        </is>
      </c>
      <c r="P75" t="inlineStr">
        <is>
          <t>Nenhum</t>
        </is>
      </c>
      <c r="Q75" t="inlineStr">
        <is>
          <t>2026-10-07 17:04:56</t>
        </is>
      </c>
    </row>
    <row r="76">
      <c r="A76" t="n">
        <v>75</v>
      </c>
      <c r="B76" t="inlineStr">
        <is>
          <t>SENAC</t>
        </is>
      </c>
      <c r="C76" t="inlineStr">
        <is>
          <t>Demonstrações Contábeis</t>
        </is>
      </c>
      <c r="D76" t="inlineStr">
        <is>
          <t>Demonstrações Contábeis - Arquivo CSV</t>
        </is>
      </c>
      <c r="E76" t="inlineStr"/>
      <c r="F76" t="inlineStr">
        <is>
          <t>SENAC AC | Exercício 2024 | Demonstrações Contábeis</t>
        </is>
      </c>
      <c r="G76" t="inlineStr">
        <is>
          <t>csv</t>
        </is>
      </c>
      <c r="H76" t="inlineStr">
        <is>
          <t>Balanço Orçamentário Despesa_2025.csv</t>
        </is>
      </c>
      <c r="I76" t="inlineStr">
        <is>
          <t>https://transparencia.senac.br/assets/files/2025/DemonstracoesContabeis/AC/Balanço Orçamentário Despesa_2025.csv</t>
        </is>
      </c>
      <c r="J76" t="n">
        <v>200</v>
      </c>
      <c r="K76" t="b">
        <v>1</v>
      </c>
      <c r="L76" t="inlineStr">
        <is>
          <t>application/octet-stream</t>
        </is>
      </c>
      <c r="M76" t="n">
        <v>5.23</v>
      </c>
      <c r="N76" t="inlineStr">
        <is>
          <t>NÃO</t>
        </is>
      </c>
      <c r="O76"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76" t="inlineStr">
        <is>
          <t>Nenhum</t>
        </is>
      </c>
      <c r="Q76" t="inlineStr">
        <is>
          <t>2026-10-07 17:04:56</t>
        </is>
      </c>
    </row>
    <row r="77">
      <c r="A77" t="n">
        <v>76</v>
      </c>
      <c r="B77" t="inlineStr">
        <is>
          <t>SENAC</t>
        </is>
      </c>
      <c r="C77" t="inlineStr">
        <is>
          <t>Demonstrações Contábeis</t>
        </is>
      </c>
      <c r="D77" t="inlineStr">
        <is>
          <t>Demonstrações Contábeis - Arquivo CSV</t>
        </is>
      </c>
      <c r="E77" t="inlineStr"/>
      <c r="F77" t="inlineStr">
        <is>
          <t>SENAC AC | Exercício 2024 | Demonstrações Contábeis</t>
        </is>
      </c>
      <c r="G77" t="inlineStr">
        <is>
          <t>csv</t>
        </is>
      </c>
      <c r="H77" t="inlineStr">
        <is>
          <t>Balanço Patrimonial_2025.csv</t>
        </is>
      </c>
      <c r="I77" t="inlineStr">
        <is>
          <t>https://transparencia.senac.br/assets/files/2025/DemonstracoesContabeis/AC/Balanço Patrimonial_2025.csv</t>
        </is>
      </c>
      <c r="J77" t="n">
        <v>200</v>
      </c>
      <c r="K77" t="b">
        <v>1</v>
      </c>
      <c r="L77" t="inlineStr">
        <is>
          <t>application/octet-stream</t>
        </is>
      </c>
      <c r="M77" t="n">
        <v>3.92</v>
      </c>
      <c r="N77" t="inlineStr">
        <is>
          <t>NÃO</t>
        </is>
      </c>
      <c r="O77" t="inlineStr">
        <is>
          <t>Nomes de Colunas: 2 coluna(s) sem nome definido (ex: Unnamed: 5). | Espaçamento Visual: 1 coluna(s) totalmente em branco (Colunas: [5]).</t>
        </is>
      </c>
      <c r="P77" t="inlineStr">
        <is>
          <t>Nenhum</t>
        </is>
      </c>
      <c r="Q77" t="inlineStr">
        <is>
          <t>2026-10-07 17:04:56</t>
        </is>
      </c>
    </row>
    <row r="78">
      <c r="A78" t="n">
        <v>77</v>
      </c>
      <c r="B78" t="inlineStr">
        <is>
          <t>SENAC</t>
        </is>
      </c>
      <c r="C78" t="inlineStr">
        <is>
          <t>Demonstrações Contábeis</t>
        </is>
      </c>
      <c r="D78" t="inlineStr">
        <is>
          <t>Demonstrações Contábeis - Arquivo CSV</t>
        </is>
      </c>
      <c r="E78" t="inlineStr"/>
      <c r="F78" t="inlineStr">
        <is>
          <t>SENAC AC | Exercício 2024 | Demonstrações Contábeis</t>
        </is>
      </c>
      <c r="G78" t="inlineStr">
        <is>
          <t>csv</t>
        </is>
      </c>
      <c r="H78" t="inlineStr">
        <is>
          <t>Demonstração das Variações Patrimoniais_2025.csv</t>
        </is>
      </c>
      <c r="I78" t="inlineStr">
        <is>
          <t>https://transparencia.senac.br/assets/files/2025/DemonstracoesContabeis/AC/Demonstração das Variações Patrimoniais_2025.csv</t>
        </is>
      </c>
      <c r="J78" t="n">
        <v>200</v>
      </c>
      <c r="K78" t="b">
        <v>1</v>
      </c>
      <c r="L78" t="inlineStr">
        <is>
          <t>application/octet-stream</t>
        </is>
      </c>
      <c r="M78" t="n">
        <v>6.56</v>
      </c>
      <c r="N78" t="inlineStr">
        <is>
          <t>NÃO</t>
        </is>
      </c>
      <c r="O78" t="inlineStr">
        <is>
          <t>Hierarquia Visual: Texto com recuo na coluna 'Especificação' (Linhas: 4, 6, 7, 9, 10, 12, 13, 14, 19, 22... (total 64)).</t>
        </is>
      </c>
      <c r="P78" t="inlineStr">
        <is>
          <t>Nenhum</t>
        </is>
      </c>
      <c r="Q78" t="inlineStr">
        <is>
          <t>2026-10-07 17:04:56</t>
        </is>
      </c>
    </row>
    <row r="79">
      <c r="A79" t="n">
        <v>78</v>
      </c>
      <c r="B79" t="inlineStr">
        <is>
          <t>SENAC</t>
        </is>
      </c>
      <c r="C79" t="inlineStr">
        <is>
          <t>Demonstrações Contábeis</t>
        </is>
      </c>
      <c r="D79" t="inlineStr">
        <is>
          <t>Demonstrações Contábeis - Arquivo CSV</t>
        </is>
      </c>
      <c r="E79" t="inlineStr"/>
      <c r="F79" t="inlineStr">
        <is>
          <t>SENAC AC | Exercício 2024 | Demonstrações Contábeis</t>
        </is>
      </c>
      <c r="G79" t="inlineStr">
        <is>
          <t>csv</t>
        </is>
      </c>
      <c r="H79" t="inlineStr">
        <is>
          <t>Demonstração dos Fluxos de Caixa_2025.csv</t>
        </is>
      </c>
      <c r="I79" t="inlineStr">
        <is>
          <t>https://transparencia.senac.br/assets/files/2025/DemonstracoesContabeis/AC/Demonstração dos Fluxos de Caixa_2025.csv</t>
        </is>
      </c>
      <c r="J79" t="n">
        <v>200</v>
      </c>
      <c r="K79" t="b">
        <v>1</v>
      </c>
      <c r="L79" t="inlineStr">
        <is>
          <t>application/octet-stream</t>
        </is>
      </c>
      <c r="M79" t="n">
        <v>4.45</v>
      </c>
      <c r="N79" t="inlineStr">
        <is>
          <t>NÃO</t>
        </is>
      </c>
      <c r="O79" t="inlineStr">
        <is>
          <t>Nomes de Colunas: 1 coluna(s) sem nome definido (ex: Unnamed: 4). | Espaçamento Visual: 1 coluna(s) totalmente em branco (Colunas: [4]).</t>
        </is>
      </c>
      <c r="P79" t="inlineStr">
        <is>
          <t>Nenhum</t>
        </is>
      </c>
      <c r="Q79" t="inlineStr">
        <is>
          <t>2026-10-07 17:04:56</t>
        </is>
      </c>
    </row>
    <row r="80">
      <c r="A80" t="n">
        <v>79</v>
      </c>
      <c r="B80" t="inlineStr">
        <is>
          <t>SENAC</t>
        </is>
      </c>
      <c r="C80" t="inlineStr">
        <is>
          <t>Demonstrações Contábeis</t>
        </is>
      </c>
      <c r="D80" t="inlineStr">
        <is>
          <t>Demonstrações Contábeis - Arquivo CSV</t>
        </is>
      </c>
      <c r="E80" t="inlineStr"/>
      <c r="F80" t="inlineStr">
        <is>
          <t>SENAC AC | Exercício 2025 | Demonstrações Contábeis</t>
        </is>
      </c>
      <c r="G80" t="inlineStr">
        <is>
          <t>csv</t>
        </is>
      </c>
      <c r="H80" t="inlineStr">
        <is>
          <t>Balanço Financeiro_2025.csv</t>
        </is>
      </c>
      <c r="I80" t="inlineStr">
        <is>
          <t>https://transparencia.senac.br/assets/files/2025/DemonstracoesContabeis/AC/Balanço Financeiro_2025.csv</t>
        </is>
      </c>
      <c r="J80" t="n">
        <v>200</v>
      </c>
      <c r="K80" t="b">
        <v>1</v>
      </c>
      <c r="L80" t="inlineStr">
        <is>
          <t>application/octet-stream</t>
        </is>
      </c>
      <c r="M80" t="n">
        <v>9.859999999999999</v>
      </c>
      <c r="N80" t="inlineStr">
        <is>
          <t>NÃO</t>
        </is>
      </c>
      <c r="O80" t="inlineStr">
        <is>
          <t>Nomes de Colunas: 2 coluna(s) sem nome definido (ex: Unnamed: 6). | Espaçamento Visual: 7 linha(s) totalmente em branco (Linhas: 104, 105, 106, 107, 108, 109, 110). | Espaçamento Visual: 1 coluna(s) totalmente em branco (Colunas: [6]).</t>
        </is>
      </c>
      <c r="P80" t="inlineStr">
        <is>
          <t>Nenhum</t>
        </is>
      </c>
      <c r="Q80" t="inlineStr">
        <is>
          <t>2026-10-07 17:04:56</t>
        </is>
      </c>
    </row>
    <row r="81">
      <c r="A81" t="n">
        <v>80</v>
      </c>
      <c r="B81" t="inlineStr">
        <is>
          <t>SENAC</t>
        </is>
      </c>
      <c r="C81" t="inlineStr">
        <is>
          <t>Demonstrações Contábeis</t>
        </is>
      </c>
      <c r="D81" t="inlineStr">
        <is>
          <t>Demonstrações Contábeis - Arquivo CSV</t>
        </is>
      </c>
      <c r="E81" t="inlineStr"/>
      <c r="F81" t="inlineStr">
        <is>
          <t>SENAC AC | Exercício 2025 | Demonstrações Contábeis</t>
        </is>
      </c>
      <c r="G81" t="inlineStr">
        <is>
          <t>csv</t>
        </is>
      </c>
      <c r="H81" t="inlineStr">
        <is>
          <t>Balanço Orçamentário Receita_2025.csv</t>
        </is>
      </c>
      <c r="I81" t="inlineStr">
        <is>
          <t>https://transparencia.senac.br/assets/files/2025/DemonstracoesContabeis/AC/Balanço Orçamentário Receita_2025.csv</t>
        </is>
      </c>
      <c r="J81" t="n">
        <v>200</v>
      </c>
      <c r="K81" t="b">
        <v>1</v>
      </c>
      <c r="L81" t="inlineStr">
        <is>
          <t>application/octet-stream</t>
        </is>
      </c>
      <c r="M81" t="n">
        <v>5.04</v>
      </c>
      <c r="N81" t="inlineStr">
        <is>
          <t>NÃO</t>
        </is>
      </c>
      <c r="O81" t="inlineStr">
        <is>
          <t>Linhas de Totais: Uso de 'Total/Subtotal' na coluna 'Especificação' (Linhas: 64, 66).</t>
        </is>
      </c>
      <c r="P81" t="inlineStr">
        <is>
          <t>Nenhum</t>
        </is>
      </c>
      <c r="Q81" t="inlineStr">
        <is>
          <t>2026-10-07 17:04:56</t>
        </is>
      </c>
    </row>
    <row r="82">
      <c r="A82" t="n">
        <v>81</v>
      </c>
      <c r="B82" t="inlineStr">
        <is>
          <t>SENAC</t>
        </is>
      </c>
      <c r="C82" t="inlineStr">
        <is>
          <t>Demonstrações Contábeis</t>
        </is>
      </c>
      <c r="D82" t="inlineStr">
        <is>
          <t>Demonstrações Contábeis - Arquivo CSV</t>
        </is>
      </c>
      <c r="E82" t="inlineStr"/>
      <c r="F82" t="inlineStr">
        <is>
          <t>SENAC AC | Exercício 2025 | Demonstrações Contábeis</t>
        </is>
      </c>
      <c r="G82" t="inlineStr">
        <is>
          <t>csv</t>
        </is>
      </c>
      <c r="H82" t="inlineStr">
        <is>
          <t>Balanço Orçamentário Despesa_2025.csv</t>
        </is>
      </c>
      <c r="I82" t="inlineStr">
        <is>
          <t>https://transparencia.senac.br/assets/files/2025/DemonstracoesContabeis/AC/Balanço Orçamentário Despesa_2025.csv</t>
        </is>
      </c>
      <c r="J82" t="n">
        <v>200</v>
      </c>
      <c r="K82" t="b">
        <v>1</v>
      </c>
      <c r="L82" t="inlineStr">
        <is>
          <t>application/octet-stream</t>
        </is>
      </c>
      <c r="M82" t="n">
        <v>5.23</v>
      </c>
      <c r="N82" t="inlineStr">
        <is>
          <t>NÃO</t>
        </is>
      </c>
      <c r="O82"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82" t="inlineStr">
        <is>
          <t>Nenhum</t>
        </is>
      </c>
      <c r="Q82" t="inlineStr">
        <is>
          <t>2026-10-07 17:04:56</t>
        </is>
      </c>
    </row>
    <row r="83">
      <c r="A83" t="n">
        <v>82</v>
      </c>
      <c r="B83" t="inlineStr">
        <is>
          <t>SENAC</t>
        </is>
      </c>
      <c r="C83" t="inlineStr">
        <is>
          <t>Demonstrações Contábeis</t>
        </is>
      </c>
      <c r="D83" t="inlineStr">
        <is>
          <t>Demonstrações Contábeis - Arquivo CSV</t>
        </is>
      </c>
      <c r="E83" t="inlineStr"/>
      <c r="F83" t="inlineStr">
        <is>
          <t>SENAC AC | Exercício 2025 | Demonstrações Contábeis</t>
        </is>
      </c>
      <c r="G83" t="inlineStr">
        <is>
          <t>csv</t>
        </is>
      </c>
      <c r="H83" t="inlineStr">
        <is>
          <t>Balanço Patrimonial_2025.csv</t>
        </is>
      </c>
      <c r="I83" t="inlineStr">
        <is>
          <t>https://transparencia.senac.br/assets/files/2025/DemonstracoesContabeis/AC/Balanço Patrimonial_2025.csv</t>
        </is>
      </c>
      <c r="J83" t="n">
        <v>200</v>
      </c>
      <c r="K83" t="b">
        <v>1</v>
      </c>
      <c r="L83" t="inlineStr">
        <is>
          <t>application/octet-stream</t>
        </is>
      </c>
      <c r="M83" t="n">
        <v>3.92</v>
      </c>
      <c r="N83" t="inlineStr">
        <is>
          <t>NÃO</t>
        </is>
      </c>
      <c r="O83" t="inlineStr">
        <is>
          <t>Nomes de Colunas: 2 coluna(s) sem nome definido (ex: Unnamed: 5). | Espaçamento Visual: 1 coluna(s) totalmente em branco (Colunas: [5]).</t>
        </is>
      </c>
      <c r="P83" t="inlineStr">
        <is>
          <t>Nenhum</t>
        </is>
      </c>
      <c r="Q83" t="inlineStr">
        <is>
          <t>2026-10-07 17:04:56</t>
        </is>
      </c>
    </row>
    <row r="84">
      <c r="A84" t="n">
        <v>83</v>
      </c>
      <c r="B84" t="inlineStr">
        <is>
          <t>SENAC</t>
        </is>
      </c>
      <c r="C84" t="inlineStr">
        <is>
          <t>Demonstrações Contábeis</t>
        </is>
      </c>
      <c r="D84" t="inlineStr">
        <is>
          <t>Demonstrações Contábeis - Arquivo CSV</t>
        </is>
      </c>
      <c r="E84" t="inlineStr"/>
      <c r="F84" t="inlineStr">
        <is>
          <t>SENAC AC | Exercício 2025 | Demonstrações Contábeis</t>
        </is>
      </c>
      <c r="G84" t="inlineStr">
        <is>
          <t>csv</t>
        </is>
      </c>
      <c r="H84" t="inlineStr">
        <is>
          <t>Demonstração das Variações Patrimoniais_2025.csv</t>
        </is>
      </c>
      <c r="I84" t="inlineStr">
        <is>
          <t>https://transparencia.senac.br/assets/files/2025/DemonstracoesContabeis/AC/Demonstração das Variações Patrimoniais_2025.csv</t>
        </is>
      </c>
      <c r="J84" t="n">
        <v>200</v>
      </c>
      <c r="K84" t="b">
        <v>1</v>
      </c>
      <c r="L84" t="inlineStr">
        <is>
          <t>application/octet-stream</t>
        </is>
      </c>
      <c r="M84" t="n">
        <v>6.56</v>
      </c>
      <c r="N84" t="inlineStr">
        <is>
          <t>NÃO</t>
        </is>
      </c>
      <c r="O84" t="inlineStr">
        <is>
          <t>Hierarquia Visual: Texto com recuo na coluna 'Especificação' (Linhas: 4, 6, 7, 9, 10, 12, 13, 14, 19, 22... (total 64)).</t>
        </is>
      </c>
      <c r="P84" t="inlineStr">
        <is>
          <t>Nenhum</t>
        </is>
      </c>
      <c r="Q84" t="inlineStr">
        <is>
          <t>2026-10-07 17:04:56</t>
        </is>
      </c>
    </row>
    <row r="85">
      <c r="A85" t="n">
        <v>84</v>
      </c>
      <c r="B85" t="inlineStr">
        <is>
          <t>SENAC</t>
        </is>
      </c>
      <c r="C85" t="inlineStr">
        <is>
          <t>Demonstrações Contábeis</t>
        </is>
      </c>
      <c r="D85" t="inlineStr">
        <is>
          <t>Demonstrações Contábeis - Arquivo CSV</t>
        </is>
      </c>
      <c r="E85" t="inlineStr"/>
      <c r="F85" t="inlineStr">
        <is>
          <t>SENAC AC | Exercício 2025 | Demonstrações Contábeis</t>
        </is>
      </c>
      <c r="G85" t="inlineStr">
        <is>
          <t>csv</t>
        </is>
      </c>
      <c r="H85" t="inlineStr">
        <is>
          <t>Demonstração dos Fluxos de Caixa_2025.csv</t>
        </is>
      </c>
      <c r="I85" t="inlineStr">
        <is>
          <t>https://transparencia.senac.br/assets/files/2025/DemonstracoesContabeis/AC/Demonstração dos Fluxos de Caixa_2025.csv</t>
        </is>
      </c>
      <c r="J85" t="n">
        <v>200</v>
      </c>
      <c r="K85" t="b">
        <v>1</v>
      </c>
      <c r="L85" t="inlineStr">
        <is>
          <t>application/octet-stream</t>
        </is>
      </c>
      <c r="M85" t="n">
        <v>4.45</v>
      </c>
      <c r="N85" t="inlineStr">
        <is>
          <t>NÃO</t>
        </is>
      </c>
      <c r="O85" t="inlineStr">
        <is>
          <t>Nomes de Colunas: 1 coluna(s) sem nome definido (ex: Unnamed: 4). | Espaçamento Visual: 1 coluna(s) totalmente em branco (Colunas: [4]).</t>
        </is>
      </c>
      <c r="P85" t="inlineStr">
        <is>
          <t>Nenhum</t>
        </is>
      </c>
      <c r="Q85" t="inlineStr">
        <is>
          <t>2026-10-07 17:04:56</t>
        </is>
      </c>
    </row>
    <row r="86">
      <c r="A86" t="n">
        <v>85</v>
      </c>
      <c r="B86" t="inlineStr">
        <is>
          <t>SENAC</t>
        </is>
      </c>
      <c r="C86" t="inlineStr">
        <is>
          <t>Demonstrações Contábeis</t>
        </is>
      </c>
      <c r="D86" t="inlineStr">
        <is>
          <t>Demonstrações Contábeis - Arquivo CSV</t>
        </is>
      </c>
      <c r="E86" t="inlineStr"/>
      <c r="F86" t="inlineStr">
        <is>
          <t>SENAC AC | Exercício 2026 | Demonstrações Contábeis</t>
        </is>
      </c>
      <c r="G86" t="inlineStr">
        <is>
          <t>csv</t>
        </is>
      </c>
      <c r="H86" t="inlineStr">
        <is>
          <t>Balanço Financeiro_2025.csv</t>
        </is>
      </c>
      <c r="I86" t="inlineStr">
        <is>
          <t>https://transparencia.senac.br/assets/files/2025/DemonstracoesContabeis/AC/Balanço Financeiro_2025.csv</t>
        </is>
      </c>
      <c r="J86" t="n">
        <v>200</v>
      </c>
      <c r="K86" t="b">
        <v>1</v>
      </c>
      <c r="L86" t="inlineStr">
        <is>
          <t>application/octet-stream</t>
        </is>
      </c>
      <c r="M86" t="n">
        <v>9.859999999999999</v>
      </c>
      <c r="N86" t="inlineStr">
        <is>
          <t>NÃO</t>
        </is>
      </c>
      <c r="O86" t="inlineStr">
        <is>
          <t>Nomes de Colunas: 2 coluna(s) sem nome definido (ex: Unnamed: 6). | Espaçamento Visual: 7 linha(s) totalmente em branco (Linhas: 104, 105, 106, 107, 108, 109, 110). | Espaçamento Visual: 1 coluna(s) totalmente em branco (Colunas: [6]).</t>
        </is>
      </c>
      <c r="P86" t="inlineStr">
        <is>
          <t>Nenhum</t>
        </is>
      </c>
      <c r="Q86" t="inlineStr">
        <is>
          <t>2026-10-07 17:04:56</t>
        </is>
      </c>
    </row>
    <row r="87">
      <c r="A87" t="n">
        <v>86</v>
      </c>
      <c r="B87" t="inlineStr">
        <is>
          <t>SENAC</t>
        </is>
      </c>
      <c r="C87" t="inlineStr">
        <is>
          <t>Demonstrações Contábeis</t>
        </is>
      </c>
      <c r="D87" t="inlineStr">
        <is>
          <t>Demonstrações Contábeis - Arquivo CSV</t>
        </is>
      </c>
      <c r="E87" t="inlineStr"/>
      <c r="F87" t="inlineStr">
        <is>
          <t>SENAC AC | Exercício 2026 | Demonstrações Contábeis</t>
        </is>
      </c>
      <c r="G87" t="inlineStr">
        <is>
          <t>csv</t>
        </is>
      </c>
      <c r="H87" t="inlineStr">
        <is>
          <t>Balanço Orçamentário Receita_2025.csv</t>
        </is>
      </c>
      <c r="I87" t="inlineStr">
        <is>
          <t>https://transparencia.senac.br/assets/files/2025/DemonstracoesContabeis/AC/Balanço Orçamentário Receita_2025.csv</t>
        </is>
      </c>
      <c r="J87" t="n">
        <v>200</v>
      </c>
      <c r="K87" t="b">
        <v>1</v>
      </c>
      <c r="L87" t="inlineStr">
        <is>
          <t>application/octet-stream</t>
        </is>
      </c>
      <c r="M87" t="n">
        <v>5.04</v>
      </c>
      <c r="N87" t="inlineStr">
        <is>
          <t>NÃO</t>
        </is>
      </c>
      <c r="O87" t="inlineStr">
        <is>
          <t>Linhas de Totais: Uso de 'Total/Subtotal' na coluna 'Especificação' (Linhas: 64, 66).</t>
        </is>
      </c>
      <c r="P87" t="inlineStr">
        <is>
          <t>Nenhum</t>
        </is>
      </c>
      <c r="Q87" t="inlineStr">
        <is>
          <t>2026-10-07 17:04:56</t>
        </is>
      </c>
    </row>
    <row r="88">
      <c r="A88" t="n">
        <v>87</v>
      </c>
      <c r="B88" t="inlineStr">
        <is>
          <t>SENAC</t>
        </is>
      </c>
      <c r="C88" t="inlineStr">
        <is>
          <t>Demonstrações Contábeis</t>
        </is>
      </c>
      <c r="D88" t="inlineStr">
        <is>
          <t>Demonstrações Contábeis - Arquivo CSV</t>
        </is>
      </c>
      <c r="E88" t="inlineStr"/>
      <c r="F88" t="inlineStr">
        <is>
          <t>SENAC AC | Exercício 2026 | Demonstrações Contábeis</t>
        </is>
      </c>
      <c r="G88" t="inlineStr">
        <is>
          <t>csv</t>
        </is>
      </c>
      <c r="H88" t="inlineStr">
        <is>
          <t>Balanço Orçamentário Despesa_2025.csv</t>
        </is>
      </c>
      <c r="I88" t="inlineStr">
        <is>
          <t>https://transparencia.senac.br/assets/files/2025/DemonstracoesContabeis/AC/Balanço Orçamentário Despesa_2025.csv</t>
        </is>
      </c>
      <c r="J88" t="n">
        <v>200</v>
      </c>
      <c r="K88" t="b">
        <v>1</v>
      </c>
      <c r="L88" t="inlineStr">
        <is>
          <t>application/octet-stream</t>
        </is>
      </c>
      <c r="M88" t="n">
        <v>5.23</v>
      </c>
      <c r="N88" t="inlineStr">
        <is>
          <t>NÃO</t>
        </is>
      </c>
      <c r="O88"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88" t="inlineStr">
        <is>
          <t>Nenhum</t>
        </is>
      </c>
      <c r="Q88" t="inlineStr">
        <is>
          <t>2026-10-07 17:04:56</t>
        </is>
      </c>
    </row>
    <row r="89">
      <c r="A89" t="n">
        <v>88</v>
      </c>
      <c r="B89" t="inlineStr">
        <is>
          <t>SENAC</t>
        </is>
      </c>
      <c r="C89" t="inlineStr">
        <is>
          <t>Demonstrações Contábeis</t>
        </is>
      </c>
      <c r="D89" t="inlineStr">
        <is>
          <t>Demonstrações Contábeis - Arquivo CSV</t>
        </is>
      </c>
      <c r="E89" t="inlineStr"/>
      <c r="F89" t="inlineStr">
        <is>
          <t>SENAC AC | Exercício 2026 | Demonstrações Contábeis</t>
        </is>
      </c>
      <c r="G89" t="inlineStr">
        <is>
          <t>csv</t>
        </is>
      </c>
      <c r="H89" t="inlineStr">
        <is>
          <t>Balanço Patrimonial_2025.csv</t>
        </is>
      </c>
      <c r="I89" t="inlineStr">
        <is>
          <t>https://transparencia.senac.br/assets/files/2025/DemonstracoesContabeis/AC/Balanço Patrimonial_2025.csv</t>
        </is>
      </c>
      <c r="J89" t="n">
        <v>200</v>
      </c>
      <c r="K89" t="b">
        <v>1</v>
      </c>
      <c r="L89" t="inlineStr">
        <is>
          <t>application/octet-stream</t>
        </is>
      </c>
      <c r="M89" t="n">
        <v>3.92</v>
      </c>
      <c r="N89" t="inlineStr">
        <is>
          <t>NÃO</t>
        </is>
      </c>
      <c r="O89" t="inlineStr">
        <is>
          <t>Nomes de Colunas: 2 coluna(s) sem nome definido (ex: Unnamed: 5). | Espaçamento Visual: 1 coluna(s) totalmente em branco (Colunas: [5]).</t>
        </is>
      </c>
      <c r="P89" t="inlineStr">
        <is>
          <t>Nenhum</t>
        </is>
      </c>
      <c r="Q89" t="inlineStr">
        <is>
          <t>2026-10-07 17:04:56</t>
        </is>
      </c>
    </row>
    <row r="90">
      <c r="A90" t="n">
        <v>89</v>
      </c>
      <c r="B90" t="inlineStr">
        <is>
          <t>SENAC</t>
        </is>
      </c>
      <c r="C90" t="inlineStr">
        <is>
          <t>Demonstrações Contábeis</t>
        </is>
      </c>
      <c r="D90" t="inlineStr">
        <is>
          <t>Demonstrações Contábeis - Arquivo CSV</t>
        </is>
      </c>
      <c r="E90" t="inlineStr"/>
      <c r="F90" t="inlineStr">
        <is>
          <t>SENAC AC | Exercício 2026 | Demonstrações Contábeis</t>
        </is>
      </c>
      <c r="G90" t="inlineStr">
        <is>
          <t>csv</t>
        </is>
      </c>
      <c r="H90" t="inlineStr">
        <is>
          <t>Demonstração das Variações Patrimoniais_2025.csv</t>
        </is>
      </c>
      <c r="I90" t="inlineStr">
        <is>
          <t>https://transparencia.senac.br/assets/files/2025/DemonstracoesContabeis/AC/Demonstração das Variações Patrimoniais_2025.csv</t>
        </is>
      </c>
      <c r="J90" t="n">
        <v>200</v>
      </c>
      <c r="K90" t="b">
        <v>1</v>
      </c>
      <c r="L90" t="inlineStr">
        <is>
          <t>application/octet-stream</t>
        </is>
      </c>
      <c r="M90" t="n">
        <v>6.56</v>
      </c>
      <c r="N90" t="inlineStr">
        <is>
          <t>NÃO</t>
        </is>
      </c>
      <c r="O90" t="inlineStr">
        <is>
          <t>Hierarquia Visual: Texto com recuo na coluna 'Especificação' (Linhas: 4, 6, 7, 9, 10, 12, 13, 14, 19, 22... (total 64)).</t>
        </is>
      </c>
      <c r="P90" t="inlineStr">
        <is>
          <t>Nenhum</t>
        </is>
      </c>
      <c r="Q90" t="inlineStr">
        <is>
          <t>2026-10-07 17:04:56</t>
        </is>
      </c>
    </row>
    <row r="91">
      <c r="A91" t="n">
        <v>90</v>
      </c>
      <c r="B91" t="inlineStr">
        <is>
          <t>SENAC</t>
        </is>
      </c>
      <c r="C91" t="inlineStr">
        <is>
          <t>Demonstrações Contábeis</t>
        </is>
      </c>
      <c r="D91" t="inlineStr">
        <is>
          <t>Demonstrações Contábeis - Arquivo CSV</t>
        </is>
      </c>
      <c r="E91" t="inlineStr"/>
      <c r="F91" t="inlineStr">
        <is>
          <t>SENAC AC | Exercício 2026 | Demonstrações Contábeis</t>
        </is>
      </c>
      <c r="G91" t="inlineStr">
        <is>
          <t>csv</t>
        </is>
      </c>
      <c r="H91" t="inlineStr">
        <is>
          <t>Demonstração dos Fluxos de Caixa_2025.csv</t>
        </is>
      </c>
      <c r="I91" t="inlineStr">
        <is>
          <t>https://transparencia.senac.br/assets/files/2025/DemonstracoesContabeis/AC/Demonstração dos Fluxos de Caixa_2025.csv</t>
        </is>
      </c>
      <c r="J91" t="n">
        <v>200</v>
      </c>
      <c r="K91" t="b">
        <v>1</v>
      </c>
      <c r="L91" t="inlineStr">
        <is>
          <t>application/octet-stream</t>
        </is>
      </c>
      <c r="M91" t="n">
        <v>4.45</v>
      </c>
      <c r="N91" t="inlineStr">
        <is>
          <t>NÃO</t>
        </is>
      </c>
      <c r="O91" t="inlineStr">
        <is>
          <t>Nomes de Colunas: 1 coluna(s) sem nome definido (ex: Unnamed: 4). | Espaçamento Visual: 1 coluna(s) totalmente em branco (Colunas: [4]).</t>
        </is>
      </c>
      <c r="P91" t="inlineStr">
        <is>
          <t>Nenhum</t>
        </is>
      </c>
      <c r="Q91" t="inlineStr">
        <is>
          <t>2026-10-07 17:04:56</t>
        </is>
      </c>
    </row>
    <row r="92">
      <c r="A92" t="n">
        <v>91</v>
      </c>
      <c r="B92" t="inlineStr">
        <is>
          <t>SENAC</t>
        </is>
      </c>
      <c r="C92" t="inlineStr">
        <is>
          <t>Licitações</t>
        </is>
      </c>
      <c r="D92" t="inlineStr">
        <is>
          <t>Licitações - download</t>
        </is>
      </c>
      <c r="E92" t="inlineStr"/>
      <c r="F92" t="inlineStr">
        <is>
          <t>SENAC AC | Exercício 2024 | Licitações</t>
        </is>
      </c>
      <c r="G92" t="inlineStr">
        <is>
          <t>csv</t>
        </is>
      </c>
      <c r="H92" t="inlineStr">
        <is>
          <t>download</t>
        </is>
      </c>
      <c r="I92" t="inlineStr">
        <is>
          <t>https://transparencia.senac.br/service/api/download?regional=ac&amp;secao=Licitacoes&amp;ano=0&amp;layout=licitacoes</t>
        </is>
      </c>
      <c r="J92" t="n">
        <v>200</v>
      </c>
      <c r="K92" t="b">
        <v>1</v>
      </c>
      <c r="L92" t="inlineStr">
        <is>
          <t>application/octet-stream</t>
        </is>
      </c>
      <c r="M92" t="n">
        <v>21.15</v>
      </c>
      <c r="N92" t="inlineStr">
        <is>
          <t>SIM</t>
        </is>
      </c>
      <c r="O92" t="inlineStr">
        <is>
          <t>Nenhum</t>
        </is>
      </c>
      <c r="P92" t="inlineStr">
        <is>
          <t>Nenhum</t>
        </is>
      </c>
      <c r="Q92" t="inlineStr">
        <is>
          <t>2026-10-07 17:04:56</t>
        </is>
      </c>
    </row>
    <row r="93">
      <c r="A93" t="n">
        <v>92</v>
      </c>
      <c r="B93" t="inlineStr">
        <is>
          <t>SENAC</t>
        </is>
      </c>
      <c r="C93" t="inlineStr">
        <is>
          <t>Licitações</t>
        </is>
      </c>
      <c r="D93" t="inlineStr">
        <is>
          <t>Licitações - download</t>
        </is>
      </c>
      <c r="E93" t="inlineStr"/>
      <c r="F93" t="inlineStr">
        <is>
          <t>SENAC AC | Exercício 2025 | Licitações</t>
        </is>
      </c>
      <c r="G93" t="inlineStr">
        <is>
          <t>csv</t>
        </is>
      </c>
      <c r="H93" t="inlineStr">
        <is>
          <t>download</t>
        </is>
      </c>
      <c r="I93" t="inlineStr">
        <is>
          <t>https://transparencia.senac.br/service/api/download?regional=ac&amp;secao=Licitacoes&amp;ano=0&amp;layout=licitacoes</t>
        </is>
      </c>
      <c r="J93" t="n">
        <v>200</v>
      </c>
      <c r="K93" t="b">
        <v>1</v>
      </c>
      <c r="L93" t="inlineStr">
        <is>
          <t>application/octet-stream</t>
        </is>
      </c>
      <c r="M93" t="n">
        <v>21.15</v>
      </c>
      <c r="N93" t="inlineStr">
        <is>
          <t>SIM</t>
        </is>
      </c>
      <c r="O93" t="inlineStr">
        <is>
          <t>Nenhum</t>
        </is>
      </c>
      <c r="P93" t="inlineStr">
        <is>
          <t>Nenhum</t>
        </is>
      </c>
      <c r="Q93" t="inlineStr">
        <is>
          <t>2026-10-07 17:04:56</t>
        </is>
      </c>
    </row>
    <row r="94">
      <c r="A94" t="n">
        <v>93</v>
      </c>
      <c r="B94" t="inlineStr">
        <is>
          <t>SENAC</t>
        </is>
      </c>
      <c r="C94" t="inlineStr">
        <is>
          <t>Licitações</t>
        </is>
      </c>
      <c r="D94" t="inlineStr">
        <is>
          <t>Licitações - download</t>
        </is>
      </c>
      <c r="E94" t="inlineStr"/>
      <c r="F94" t="inlineStr">
        <is>
          <t>SENAC AC | Exercício 2026 | Licitações</t>
        </is>
      </c>
      <c r="G94" t="inlineStr">
        <is>
          <t>csv</t>
        </is>
      </c>
      <c r="H94" t="inlineStr">
        <is>
          <t>download</t>
        </is>
      </c>
      <c r="I94" t="inlineStr">
        <is>
          <t>https://transparencia.senac.br/service/api/download?regional=ac&amp;secao=Licitacoes&amp;ano=0&amp;layout=licitacoes</t>
        </is>
      </c>
      <c r="J94" t="n">
        <v>200</v>
      </c>
      <c r="K94" t="b">
        <v>1</v>
      </c>
      <c r="L94" t="inlineStr">
        <is>
          <t>application/octet-stream</t>
        </is>
      </c>
      <c r="M94" t="n">
        <v>21.15</v>
      </c>
      <c r="N94" t="inlineStr">
        <is>
          <t>SIM</t>
        </is>
      </c>
      <c r="O94" t="inlineStr">
        <is>
          <t>Nenhum</t>
        </is>
      </c>
      <c r="P94" t="inlineStr">
        <is>
          <t>Nenhum</t>
        </is>
      </c>
      <c r="Q94" t="inlineStr">
        <is>
          <t>2026-10-07 17:04:56</t>
        </is>
      </c>
    </row>
    <row r="95">
      <c r="A95" t="n">
        <v>94</v>
      </c>
      <c r="B95" t="inlineStr">
        <is>
          <t>SENAC</t>
        </is>
      </c>
      <c r="C95" t="inlineStr">
        <is>
          <t>Contratos, Parcerias, Convênios e Patrocínios</t>
        </is>
      </c>
      <c r="D95" t="inlineStr">
        <is>
          <t>Contratos, Parcerias, Convênios e Patrocínios - download</t>
        </is>
      </c>
      <c r="E95" t="inlineStr"/>
      <c r="F95" t="inlineStr">
        <is>
          <t>SENAC AC | Exercício 2024 | Contratos, Parcerias, Convênios e Patrocínios</t>
        </is>
      </c>
      <c r="G95" t="inlineStr">
        <is>
          <t>csv</t>
        </is>
      </c>
      <c r="H95" t="inlineStr">
        <is>
          <t>download</t>
        </is>
      </c>
      <c r="I95" t="inlineStr">
        <is>
          <t>https://transparencia.senac.br/service/api/download?regional=ac&amp;secao=ContratosParcerias&amp;ano=0&amp;layout=contratos</t>
        </is>
      </c>
      <c r="J95" t="n">
        <v>200</v>
      </c>
      <c r="K95" t="b">
        <v>1</v>
      </c>
      <c r="L95" t="inlineStr">
        <is>
          <t>application/octet-stream</t>
        </is>
      </c>
      <c r="M95" t="n">
        <v>2.07</v>
      </c>
      <c r="N95" t="inlineStr">
        <is>
          <t>SIM</t>
        </is>
      </c>
      <c r="O95" t="inlineStr">
        <is>
          <t>Nenhum</t>
        </is>
      </c>
      <c r="P95" t="inlineStr">
        <is>
          <t>Nenhum</t>
        </is>
      </c>
      <c r="Q95" t="inlineStr">
        <is>
          <t>2026-10-07 17:04:56</t>
        </is>
      </c>
    </row>
    <row r="96">
      <c r="A96" t="n">
        <v>95</v>
      </c>
      <c r="B96" t="inlineStr">
        <is>
          <t>SENAC</t>
        </is>
      </c>
      <c r="C96" t="inlineStr">
        <is>
          <t>Contratos, Parcerias, Convênios e Patrocínios</t>
        </is>
      </c>
      <c r="D96" t="inlineStr">
        <is>
          <t>Contratos, Parcerias, Convênios e Patrocínios - download</t>
        </is>
      </c>
      <c r="E96" t="inlineStr"/>
      <c r="F96" t="inlineStr">
        <is>
          <t>SENAC AC | Exercício 2024 | Contratos, Parcerias, Convênios e Patrocínios</t>
        </is>
      </c>
      <c r="G96" t="inlineStr">
        <is>
          <t>csv</t>
        </is>
      </c>
      <c r="H96" t="inlineStr">
        <is>
          <t>download</t>
        </is>
      </c>
      <c r="I96" t="inlineStr">
        <is>
          <t>https://transparencia.senac.br/service/api/download?regional=ac&amp;secao=ContratosParcerias&amp;ano=0&amp;layout=convenios</t>
        </is>
      </c>
      <c r="J96" t="n">
        <v>200</v>
      </c>
      <c r="K96" t="b">
        <v>1</v>
      </c>
      <c r="L96" t="inlineStr">
        <is>
          <t>application/octet-stream</t>
        </is>
      </c>
      <c r="M96" t="n">
        <v>0.28</v>
      </c>
      <c r="N96" t="inlineStr">
        <is>
          <t>SIM</t>
        </is>
      </c>
      <c r="O96" t="inlineStr">
        <is>
          <t>Nenhum</t>
        </is>
      </c>
      <c r="P96" t="inlineStr">
        <is>
          <t>Nenhum</t>
        </is>
      </c>
      <c r="Q96" t="inlineStr">
        <is>
          <t>2026-10-07 17:04:56</t>
        </is>
      </c>
    </row>
    <row r="97">
      <c r="A97" t="n">
        <v>96</v>
      </c>
      <c r="B97" t="inlineStr">
        <is>
          <t>SENAC</t>
        </is>
      </c>
      <c r="C97" t="inlineStr">
        <is>
          <t>Contratos, Parcerias, Convênios e Patrocínios</t>
        </is>
      </c>
      <c r="D97" t="inlineStr">
        <is>
          <t>Contratos, Parcerias, Convênios e Patrocínios - download</t>
        </is>
      </c>
      <c r="E97" t="inlineStr"/>
      <c r="F97" t="inlineStr">
        <is>
          <t>SENAC AC | Exercício 2025 | Contratos, Parcerias, Convênios e Patrocínios</t>
        </is>
      </c>
      <c r="G97" t="inlineStr">
        <is>
          <t>csv</t>
        </is>
      </c>
      <c r="H97" t="inlineStr">
        <is>
          <t>download</t>
        </is>
      </c>
      <c r="I97" t="inlineStr">
        <is>
          <t>https://transparencia.senac.br/service/api/download?regional=ac&amp;secao=ContratosParcerias&amp;ano=0&amp;layout=contratos</t>
        </is>
      </c>
      <c r="J97" t="n">
        <v>200</v>
      </c>
      <c r="K97" t="b">
        <v>1</v>
      </c>
      <c r="L97" t="inlineStr">
        <is>
          <t>application/octet-stream</t>
        </is>
      </c>
      <c r="M97" t="n">
        <v>2.07</v>
      </c>
      <c r="N97" t="inlineStr">
        <is>
          <t>SIM</t>
        </is>
      </c>
      <c r="O97" t="inlineStr">
        <is>
          <t>Nenhum</t>
        </is>
      </c>
      <c r="P97" t="inlineStr">
        <is>
          <t>Nenhum</t>
        </is>
      </c>
      <c r="Q97" t="inlineStr">
        <is>
          <t>2026-10-07 17:04:56</t>
        </is>
      </c>
    </row>
    <row r="98">
      <c r="A98" t="n">
        <v>97</v>
      </c>
      <c r="B98" t="inlineStr">
        <is>
          <t>SENAC</t>
        </is>
      </c>
      <c r="C98" t="inlineStr">
        <is>
          <t>Contratos, Parcerias, Convênios e Patrocínios</t>
        </is>
      </c>
      <c r="D98" t="inlineStr">
        <is>
          <t>Contratos, Parcerias, Convênios e Patrocínios - download</t>
        </is>
      </c>
      <c r="E98" t="inlineStr"/>
      <c r="F98" t="inlineStr">
        <is>
          <t>SENAC AC | Exercício 2025 | Contratos, Parcerias, Convênios e Patrocínios</t>
        </is>
      </c>
      <c r="G98" t="inlineStr">
        <is>
          <t>csv</t>
        </is>
      </c>
      <c r="H98" t="inlineStr">
        <is>
          <t>download</t>
        </is>
      </c>
      <c r="I98" t="inlineStr">
        <is>
          <t>https://transparencia.senac.br/service/api/download?regional=ac&amp;secao=ContratosParcerias&amp;ano=0&amp;layout=convenios</t>
        </is>
      </c>
      <c r="J98" t="n">
        <v>200</v>
      </c>
      <c r="K98" t="b">
        <v>1</v>
      </c>
      <c r="L98" t="inlineStr">
        <is>
          <t>application/octet-stream</t>
        </is>
      </c>
      <c r="M98" t="n">
        <v>0.28</v>
      </c>
      <c r="N98" t="inlineStr">
        <is>
          <t>SIM</t>
        </is>
      </c>
      <c r="O98" t="inlineStr">
        <is>
          <t>Nenhum</t>
        </is>
      </c>
      <c r="P98" t="inlineStr">
        <is>
          <t>Nenhum</t>
        </is>
      </c>
      <c r="Q98" t="inlineStr">
        <is>
          <t>2026-10-07 17:04:56</t>
        </is>
      </c>
    </row>
    <row r="99">
      <c r="A99" t="n">
        <v>98</v>
      </c>
      <c r="B99" t="inlineStr">
        <is>
          <t>SENAC</t>
        </is>
      </c>
      <c r="C99" t="inlineStr">
        <is>
          <t>Contratos, Parcerias, Convênios e Patrocínios</t>
        </is>
      </c>
      <c r="D99" t="inlineStr">
        <is>
          <t>Contratos, Parcerias, Convênios e Patrocínios - download</t>
        </is>
      </c>
      <c r="E99" t="inlineStr"/>
      <c r="F99" t="inlineStr">
        <is>
          <t>SENAC AC | Exercício 2026 | Contratos, Parcerias, Convênios e Patrocínios</t>
        </is>
      </c>
      <c r="G99" t="inlineStr">
        <is>
          <t>csv</t>
        </is>
      </c>
      <c r="H99" t="inlineStr">
        <is>
          <t>download</t>
        </is>
      </c>
      <c r="I99" t="inlineStr">
        <is>
          <t>https://transparencia.senac.br/service/api/download?regional=ac&amp;secao=ContratosParcerias&amp;ano=0&amp;layout=contratos</t>
        </is>
      </c>
      <c r="J99" t="n">
        <v>200</v>
      </c>
      <c r="K99" t="b">
        <v>1</v>
      </c>
      <c r="L99" t="inlineStr">
        <is>
          <t>application/octet-stream</t>
        </is>
      </c>
      <c r="M99" t="n">
        <v>2.07</v>
      </c>
      <c r="N99" t="inlineStr">
        <is>
          <t>SIM</t>
        </is>
      </c>
      <c r="O99" t="inlineStr">
        <is>
          <t>Nenhum</t>
        </is>
      </c>
      <c r="P99" t="inlineStr">
        <is>
          <t>Nenhum</t>
        </is>
      </c>
      <c r="Q99" t="inlineStr">
        <is>
          <t>2026-10-07 17:04:56</t>
        </is>
      </c>
    </row>
    <row r="100">
      <c r="A100" t="n">
        <v>99</v>
      </c>
      <c r="B100" t="inlineStr">
        <is>
          <t>SENAC</t>
        </is>
      </c>
      <c r="C100" t="inlineStr">
        <is>
          <t>Contratos, Parcerias, Convênios e Patrocínios</t>
        </is>
      </c>
      <c r="D100" t="inlineStr">
        <is>
          <t>Contratos, Parcerias, Convênios e Patrocínios - download</t>
        </is>
      </c>
      <c r="E100" t="inlineStr"/>
      <c r="F100" t="inlineStr">
        <is>
          <t>SENAC AC | Exercício 2026 | Contratos, Parcerias, Convênios e Patrocínios</t>
        </is>
      </c>
      <c r="G100" t="inlineStr">
        <is>
          <t>csv</t>
        </is>
      </c>
      <c r="H100" t="inlineStr">
        <is>
          <t>download</t>
        </is>
      </c>
      <c r="I100" t="inlineStr">
        <is>
          <t>https://transparencia.senac.br/service/api/download?regional=ac&amp;secao=ContratosParcerias&amp;ano=0&amp;layout=convenios</t>
        </is>
      </c>
      <c r="J100" t="n">
        <v>200</v>
      </c>
      <c r="K100" t="b">
        <v>1</v>
      </c>
      <c r="L100" t="inlineStr">
        <is>
          <t>application/octet-stream</t>
        </is>
      </c>
      <c r="M100" t="n">
        <v>0.28</v>
      </c>
      <c r="N100" t="inlineStr">
        <is>
          <t>SIM</t>
        </is>
      </c>
      <c r="O100" t="inlineStr">
        <is>
          <t>Nenhum</t>
        </is>
      </c>
      <c r="P100" t="inlineStr">
        <is>
          <t>Nenhum</t>
        </is>
      </c>
      <c r="Q100" t="inlineStr">
        <is>
          <t>2026-10-07 17:04:56</t>
        </is>
      </c>
    </row>
    <row r="101">
      <c r="A101" t="n">
        <v>100</v>
      </c>
      <c r="B101" t="inlineStr">
        <is>
          <t>SENAC</t>
        </is>
      </c>
      <c r="C101" t="inlineStr">
        <is>
          <t>Transferências Regulamentares</t>
        </is>
      </c>
      <c r="D101" t="inlineStr">
        <is>
          <t>Transferências Regulamentares - download</t>
        </is>
      </c>
      <c r="E101" t="inlineStr"/>
      <c r="F101" t="inlineStr">
        <is>
          <t>SENAC AC | Exercício 2024 | Transferências Regulamentares</t>
        </is>
      </c>
      <c r="G101" t="inlineStr">
        <is>
          <t>csv</t>
        </is>
      </c>
      <c r="H101" t="inlineStr">
        <is>
          <t>download</t>
        </is>
      </c>
      <c r="I101" t="inlineStr">
        <is>
          <t>https://transparencia.senac.br/service/api/download?regional=ac&amp;secao=transferenciasregulamentares&amp;ano=2026&amp;layout=transferenciasregulamentares</t>
        </is>
      </c>
      <c r="J101" t="n">
        <v>200</v>
      </c>
      <c r="K101" t="b">
        <v>1</v>
      </c>
      <c r="L101" t="inlineStr">
        <is>
          <t>application/octet-stream</t>
        </is>
      </c>
      <c r="M101" t="n">
        <v>1.31</v>
      </c>
      <c r="N101" t="inlineStr">
        <is>
          <t>SIM</t>
        </is>
      </c>
      <c r="O101" t="inlineStr">
        <is>
          <t>Nenhum</t>
        </is>
      </c>
      <c r="P101" t="inlineStr">
        <is>
          <t>Nenhum</t>
        </is>
      </c>
      <c r="Q101" t="inlineStr">
        <is>
          <t>2026-10-07 17:04:56</t>
        </is>
      </c>
    </row>
    <row r="102">
      <c r="A102" t="n">
        <v>101</v>
      </c>
      <c r="B102" t="inlineStr">
        <is>
          <t>SENAC</t>
        </is>
      </c>
      <c r="C102" t="inlineStr">
        <is>
          <t>Transferências Regulamentares</t>
        </is>
      </c>
      <c r="D102" t="inlineStr">
        <is>
          <t>Transferências Regulamentares - download</t>
        </is>
      </c>
      <c r="E102" t="inlineStr"/>
      <c r="F102" t="inlineStr">
        <is>
          <t>SENAC AC | Exercício 2025 | Transferências Regulamentares</t>
        </is>
      </c>
      <c r="G102" t="inlineStr">
        <is>
          <t>csv</t>
        </is>
      </c>
      <c r="H102" t="inlineStr">
        <is>
          <t>download</t>
        </is>
      </c>
      <c r="I102" t="inlineStr">
        <is>
          <t>https://transparencia.senac.br/service/api/download?regional=ac&amp;secao=transferenciasregulamentares&amp;ano=2026&amp;layout=transferenciasregulamentares</t>
        </is>
      </c>
      <c r="J102" t="n">
        <v>200</v>
      </c>
      <c r="K102" t="b">
        <v>1</v>
      </c>
      <c r="L102" t="inlineStr">
        <is>
          <t>application/octet-stream</t>
        </is>
      </c>
      <c r="M102" t="n">
        <v>1.31</v>
      </c>
      <c r="N102" t="inlineStr">
        <is>
          <t>SIM</t>
        </is>
      </c>
      <c r="O102" t="inlineStr">
        <is>
          <t>Nenhum</t>
        </is>
      </c>
      <c r="P102" t="inlineStr">
        <is>
          <t>Nenhum</t>
        </is>
      </c>
      <c r="Q102" t="inlineStr">
        <is>
          <t>2026-10-07 17:04:56</t>
        </is>
      </c>
    </row>
    <row r="103">
      <c r="A103" t="n">
        <v>102</v>
      </c>
      <c r="B103" t="inlineStr">
        <is>
          <t>SENAC</t>
        </is>
      </c>
      <c r="C103" t="inlineStr">
        <is>
          <t>Transferências Regulamentares</t>
        </is>
      </c>
      <c r="D103" t="inlineStr">
        <is>
          <t>Transferências Regulamentares - download</t>
        </is>
      </c>
      <c r="E103" t="inlineStr"/>
      <c r="F103" t="inlineStr">
        <is>
          <t>SENAC AC | Exercício 2026 | Transferências Regulamentares</t>
        </is>
      </c>
      <c r="G103" t="inlineStr">
        <is>
          <t>csv</t>
        </is>
      </c>
      <c r="H103" t="inlineStr">
        <is>
          <t>download</t>
        </is>
      </c>
      <c r="I103" t="inlineStr">
        <is>
          <t>https://transparencia.senac.br/service/api/download?regional=ac&amp;secao=transferenciasregulamentares&amp;ano=2026&amp;layout=transferenciasregulamentares</t>
        </is>
      </c>
      <c r="J103" t="n">
        <v>200</v>
      </c>
      <c r="K103" t="b">
        <v>1</v>
      </c>
      <c r="L103" t="inlineStr">
        <is>
          <t>application/octet-stream</t>
        </is>
      </c>
      <c r="M103" t="n">
        <v>1.31</v>
      </c>
      <c r="N103" t="inlineStr">
        <is>
          <t>SIM</t>
        </is>
      </c>
      <c r="O103" t="inlineStr">
        <is>
          <t>Nenhum</t>
        </is>
      </c>
      <c r="P103" t="inlineStr">
        <is>
          <t>Nenhum</t>
        </is>
      </c>
      <c r="Q103" t="inlineStr">
        <is>
          <t>2026-10-07 17:04:56</t>
        </is>
      </c>
    </row>
    <row r="104">
      <c r="A104" t="n">
        <v>103</v>
      </c>
      <c r="B104" t="inlineStr">
        <is>
          <t>SENAC</t>
        </is>
      </c>
      <c r="C104" t="inlineStr">
        <is>
          <t>Execução Orçamentária</t>
        </is>
      </c>
      <c r="D104" t="inlineStr">
        <is>
          <t>Execução Orçamentária - download</t>
        </is>
      </c>
      <c r="E104" t="inlineStr"/>
      <c r="F104" t="inlineStr">
        <is>
          <t>SENAC AL | Exercício 2024 | Execução Orçamentária</t>
        </is>
      </c>
      <c r="G104" t="inlineStr">
        <is>
          <t>csv</t>
        </is>
      </c>
      <c r="H104" t="inlineStr">
        <is>
          <t>download</t>
        </is>
      </c>
      <c r="I104" t="inlineStr">
        <is>
          <t>https://transparencia.senac.br/service/api/download?regional=al&amp;secao=execucaoorcamentaria&amp;ano=2024&amp;layout=execucaoorcamentariareceitacategoria</t>
        </is>
      </c>
      <c r="J104" t="n">
        <v>200</v>
      </c>
      <c r="K104" t="b">
        <v>1</v>
      </c>
      <c r="L104" t="inlineStr">
        <is>
          <t>application/octet-stream</t>
        </is>
      </c>
      <c r="M104" t="n">
        <v>0.33</v>
      </c>
      <c r="N104" t="inlineStr">
        <is>
          <t>SIM</t>
        </is>
      </c>
      <c r="O104" t="inlineStr">
        <is>
          <t>Nenhum</t>
        </is>
      </c>
      <c r="P104" t="inlineStr">
        <is>
          <t>Nenhum</t>
        </is>
      </c>
      <c r="Q104" t="inlineStr">
        <is>
          <t>2026-10-07 17:04:56</t>
        </is>
      </c>
    </row>
    <row r="105">
      <c r="A105" t="n">
        <v>104</v>
      </c>
      <c r="B105" t="inlineStr">
        <is>
          <t>SENAC</t>
        </is>
      </c>
      <c r="C105" t="inlineStr">
        <is>
          <t>Execução Orçamentária</t>
        </is>
      </c>
      <c r="D105" t="inlineStr">
        <is>
          <t>Execução Orçamentária - download</t>
        </is>
      </c>
      <c r="E105" t="inlineStr"/>
      <c r="F105" t="inlineStr">
        <is>
          <t>SENAC AL | Exercício 2024 | Execução Orçamentária</t>
        </is>
      </c>
      <c r="G105" t="inlineStr">
        <is>
          <t>csv</t>
        </is>
      </c>
      <c r="H105" t="inlineStr">
        <is>
          <t>download</t>
        </is>
      </c>
      <c r="I105" t="inlineStr">
        <is>
          <t>https://transparencia.senac.br/service/api/download?regional=al&amp;secao=execucaoorcamentaria&amp;ano=2024&amp;layout=execucaoorcamentariadespesacategoria</t>
        </is>
      </c>
      <c r="J105" t="n">
        <v>200</v>
      </c>
      <c r="K105" t="b">
        <v>1</v>
      </c>
      <c r="L105" t="inlineStr">
        <is>
          <t>application/octet-stream</t>
        </is>
      </c>
      <c r="M105" t="n">
        <v>0.99</v>
      </c>
      <c r="N105" t="inlineStr">
        <is>
          <t>SIM</t>
        </is>
      </c>
      <c r="O105" t="inlineStr">
        <is>
          <t>Nenhum</t>
        </is>
      </c>
      <c r="P105" t="inlineStr">
        <is>
          <t>Nenhum</t>
        </is>
      </c>
      <c r="Q105" t="inlineStr">
        <is>
          <t>2026-10-07 17:04:56</t>
        </is>
      </c>
    </row>
    <row r="106">
      <c r="A106" t="n">
        <v>105</v>
      </c>
      <c r="B106" t="inlineStr">
        <is>
          <t>SENAC</t>
        </is>
      </c>
      <c r="C106" t="inlineStr">
        <is>
          <t>Execução Orçamentária</t>
        </is>
      </c>
      <c r="D106" t="inlineStr">
        <is>
          <t>Execução Orçamentária - download</t>
        </is>
      </c>
      <c r="E106" t="inlineStr"/>
      <c r="F106" t="inlineStr">
        <is>
          <t>SENAC AL | Exercício 2024 | Execução Orçamentária</t>
        </is>
      </c>
      <c r="G106" t="inlineStr">
        <is>
          <t>csv</t>
        </is>
      </c>
      <c r="H106" t="inlineStr">
        <is>
          <t>download</t>
        </is>
      </c>
      <c r="I106" t="inlineStr">
        <is>
          <t>https://transparencia.senac.br/service/api/download?regional=al&amp;secao=execucaoorcamentaria&amp;ano=2024&amp;layout=despesaporfinalidadeprogramatrabalhoorcamento</t>
        </is>
      </c>
      <c r="J106" t="n">
        <v>200</v>
      </c>
      <c r="K106" t="b">
        <v>1</v>
      </c>
      <c r="L106" t="inlineStr">
        <is>
          <t>application/octet-stream</t>
        </is>
      </c>
      <c r="M106" t="n">
        <v>0.4</v>
      </c>
      <c r="N106" t="inlineStr">
        <is>
          <t>SIM</t>
        </is>
      </c>
      <c r="O106" t="inlineStr">
        <is>
          <t>Nenhum</t>
        </is>
      </c>
      <c r="P106" t="inlineStr">
        <is>
          <t>Nenhum</t>
        </is>
      </c>
      <c r="Q106" t="inlineStr">
        <is>
          <t>2026-10-07 17:04:56</t>
        </is>
      </c>
    </row>
    <row r="107">
      <c r="A107" t="n">
        <v>106</v>
      </c>
      <c r="B107" t="inlineStr">
        <is>
          <t>SENAC</t>
        </is>
      </c>
      <c r="C107" t="inlineStr">
        <is>
          <t>Execução Orçamentária</t>
        </is>
      </c>
      <c r="D107" t="inlineStr">
        <is>
          <t>Execução Orçamentária - download</t>
        </is>
      </c>
      <c r="E107" t="inlineStr"/>
      <c r="F107" t="inlineStr">
        <is>
          <t>SENAC AL | Exercício 2024 | Execução Orçamentária</t>
        </is>
      </c>
      <c r="G107" t="inlineStr">
        <is>
          <t>csv</t>
        </is>
      </c>
      <c r="H107" t="inlineStr">
        <is>
          <t>download</t>
        </is>
      </c>
      <c r="I107" t="inlineStr">
        <is>
          <t>https://transparencia.senac.br/service/api/download?regional=al&amp;secao=execucaoorcamentaria&amp;ano=2024&amp;layout=execucaoorcamentariareceita</t>
        </is>
      </c>
      <c r="J107" t="n">
        <v>200</v>
      </c>
      <c r="K107" t="b">
        <v>1</v>
      </c>
      <c r="L107" t="inlineStr">
        <is>
          <t>application/octet-stream</t>
        </is>
      </c>
      <c r="M107" t="n">
        <v>0.75</v>
      </c>
      <c r="N107" t="inlineStr">
        <is>
          <t>SIM</t>
        </is>
      </c>
      <c r="O107" t="inlineStr">
        <is>
          <t>Nenhum</t>
        </is>
      </c>
      <c r="P107" t="inlineStr">
        <is>
          <t>Nenhum</t>
        </is>
      </c>
      <c r="Q107" t="inlineStr">
        <is>
          <t>2026-10-07 17:04:56</t>
        </is>
      </c>
    </row>
    <row r="108">
      <c r="A108" t="n">
        <v>107</v>
      </c>
      <c r="B108" t="inlineStr">
        <is>
          <t>SENAC</t>
        </is>
      </c>
      <c r="C108" t="inlineStr">
        <is>
          <t>Execução Orçamentária</t>
        </is>
      </c>
      <c r="D108" t="inlineStr">
        <is>
          <t>Execução Orçamentária - download</t>
        </is>
      </c>
      <c r="E108" t="inlineStr"/>
      <c r="F108" t="inlineStr">
        <is>
          <t>SENAC AL | Exercício 2024 | Execução Orçamentária</t>
        </is>
      </c>
      <c r="G108" t="inlineStr">
        <is>
          <t>csv</t>
        </is>
      </c>
      <c r="H108" t="inlineStr">
        <is>
          <t>download</t>
        </is>
      </c>
      <c r="I108" t="inlineStr">
        <is>
          <t>https://transparencia.senac.br/service/api/download?regional=al&amp;secao=execucaoorcamentaria&amp;ano=2024&amp;layout=execucaoorcamentariadespesa</t>
        </is>
      </c>
      <c r="J108" t="n">
        <v>200</v>
      </c>
      <c r="K108" t="b">
        <v>1</v>
      </c>
      <c r="L108" t="inlineStr">
        <is>
          <t>application/octet-stream</t>
        </is>
      </c>
      <c r="M108" t="n">
        <v>1.58</v>
      </c>
      <c r="N108" t="inlineStr">
        <is>
          <t>SIM</t>
        </is>
      </c>
      <c r="O108" t="inlineStr">
        <is>
          <t>Nenhum</t>
        </is>
      </c>
      <c r="P108" t="inlineStr">
        <is>
          <t>Nenhum</t>
        </is>
      </c>
      <c r="Q108" t="inlineStr">
        <is>
          <t>2026-10-07 17:04:56</t>
        </is>
      </c>
    </row>
    <row r="109">
      <c r="A109" t="n">
        <v>108</v>
      </c>
      <c r="B109" t="inlineStr">
        <is>
          <t>SENAC</t>
        </is>
      </c>
      <c r="C109" t="inlineStr">
        <is>
          <t>Execução Orçamentária</t>
        </is>
      </c>
      <c r="D109" t="inlineStr">
        <is>
          <t>Execução Orçamentária - download</t>
        </is>
      </c>
      <c r="E109" t="inlineStr"/>
      <c r="F109" t="inlineStr">
        <is>
          <t>SENAC AL | Exercício 2024 | Execução Orçamentária</t>
        </is>
      </c>
      <c r="G109" t="inlineStr">
        <is>
          <t>csv</t>
        </is>
      </c>
      <c r="H109" t="inlineStr">
        <is>
          <t>download</t>
        </is>
      </c>
      <c r="I109" t="inlineStr">
        <is>
          <t>https://transparencia.senac.br/service/api/download?regional=al&amp;secao=execucaoorcamentaria&amp;ano=2024&amp;layout=despesaporfinalidadeprogramatrabalhoprevisao</t>
        </is>
      </c>
      <c r="J109" t="n">
        <v>200</v>
      </c>
      <c r="K109" t="b">
        <v>1</v>
      </c>
      <c r="L109" t="inlineStr">
        <is>
          <t>application/octet-stream</t>
        </is>
      </c>
      <c r="M109" t="n">
        <v>0.58</v>
      </c>
      <c r="N109" t="inlineStr">
        <is>
          <t>SIM</t>
        </is>
      </c>
      <c r="O109" t="inlineStr">
        <is>
          <t>Nenhum</t>
        </is>
      </c>
      <c r="P109" t="inlineStr">
        <is>
          <t>Nenhum</t>
        </is>
      </c>
      <c r="Q109" t="inlineStr">
        <is>
          <t>2026-10-07 17:04:56</t>
        </is>
      </c>
    </row>
    <row r="110">
      <c r="A110" t="n">
        <v>109</v>
      </c>
      <c r="B110" t="inlineStr">
        <is>
          <t>SENAC</t>
        </is>
      </c>
      <c r="C110" t="inlineStr">
        <is>
          <t>Execução Orçamentária</t>
        </is>
      </c>
      <c r="D110" t="inlineStr">
        <is>
          <t>Execução Orçamentária - download</t>
        </is>
      </c>
      <c r="E110" t="inlineStr"/>
      <c r="F110" t="inlineStr">
        <is>
          <t>SENAC AL | Exercício 2025 | Execução Orçamentária</t>
        </is>
      </c>
      <c r="G110" t="inlineStr">
        <is>
          <t>csv</t>
        </is>
      </c>
      <c r="H110" t="inlineStr">
        <is>
          <t>download</t>
        </is>
      </c>
      <c r="I110" t="inlineStr">
        <is>
          <t>https://transparencia.senac.br/service/api/download?regional=al&amp;secao=execucaoorcamentaria&amp;ano=2025&amp;layout=execucaoorcamentariareceitacategoria</t>
        </is>
      </c>
      <c r="J110" t="n">
        <v>200</v>
      </c>
      <c r="K110" t="b">
        <v>1</v>
      </c>
      <c r="L110" t="inlineStr">
        <is>
          <t>application/octet-stream</t>
        </is>
      </c>
      <c r="M110" t="n">
        <v>0.35</v>
      </c>
      <c r="N110" t="inlineStr">
        <is>
          <t>SIM</t>
        </is>
      </c>
      <c r="O110" t="inlineStr">
        <is>
          <t>Nenhum</t>
        </is>
      </c>
      <c r="P110" t="inlineStr">
        <is>
          <t>Nenhum</t>
        </is>
      </c>
      <c r="Q110" t="inlineStr">
        <is>
          <t>2026-10-07 17:04:56</t>
        </is>
      </c>
    </row>
    <row r="111">
      <c r="A111" t="n">
        <v>110</v>
      </c>
      <c r="B111" t="inlineStr">
        <is>
          <t>SENAC</t>
        </is>
      </c>
      <c r="C111" t="inlineStr">
        <is>
          <t>Execução Orçamentária</t>
        </is>
      </c>
      <c r="D111" t="inlineStr">
        <is>
          <t>Execução Orçamentária - download</t>
        </is>
      </c>
      <c r="E111" t="inlineStr"/>
      <c r="F111" t="inlineStr">
        <is>
          <t>SENAC AL | Exercício 2025 | Execução Orçamentária</t>
        </is>
      </c>
      <c r="G111" t="inlineStr">
        <is>
          <t>csv</t>
        </is>
      </c>
      <c r="H111" t="inlineStr">
        <is>
          <t>download</t>
        </is>
      </c>
      <c r="I111" t="inlineStr">
        <is>
          <t>https://transparencia.senac.br/service/api/download?regional=al&amp;secao=execucaoorcamentaria&amp;ano=2025&amp;layout=execucaoorcamentariadespesacategoria</t>
        </is>
      </c>
      <c r="J111" t="n">
        <v>200</v>
      </c>
      <c r="K111" t="b">
        <v>1</v>
      </c>
      <c r="L111" t="inlineStr">
        <is>
          <t>application/octet-stream</t>
        </is>
      </c>
      <c r="M111" t="n">
        <v>0.99</v>
      </c>
      <c r="N111" t="inlineStr">
        <is>
          <t>SIM</t>
        </is>
      </c>
      <c r="O111" t="inlineStr">
        <is>
          <t>Nenhum</t>
        </is>
      </c>
      <c r="P111" t="inlineStr">
        <is>
          <t>Nenhum</t>
        </is>
      </c>
      <c r="Q111" t="inlineStr">
        <is>
          <t>2026-10-07 17:04:56</t>
        </is>
      </c>
    </row>
    <row r="112">
      <c r="A112" t="n">
        <v>111</v>
      </c>
      <c r="B112" t="inlineStr">
        <is>
          <t>SENAC</t>
        </is>
      </c>
      <c r="C112" t="inlineStr">
        <is>
          <t>Execução Orçamentária</t>
        </is>
      </c>
      <c r="D112" t="inlineStr">
        <is>
          <t>Execução Orçamentária - download</t>
        </is>
      </c>
      <c r="E112" t="inlineStr"/>
      <c r="F112" t="inlineStr">
        <is>
          <t>SENAC AL | Exercício 2025 | Execução Orçamentária</t>
        </is>
      </c>
      <c r="G112" t="inlineStr">
        <is>
          <t>csv</t>
        </is>
      </c>
      <c r="H112" t="inlineStr">
        <is>
          <t>download</t>
        </is>
      </c>
      <c r="I112" t="inlineStr">
        <is>
          <t>https://transparencia.senac.br/service/api/download?regional=al&amp;secao=execucaoorcamentaria&amp;ano=2025&amp;layout=despesaporfinalidadeprogramatrabalhoorcamento</t>
        </is>
      </c>
      <c r="J112" t="n">
        <v>200</v>
      </c>
      <c r="K112" t="b">
        <v>1</v>
      </c>
      <c r="L112" t="inlineStr">
        <is>
          <t>application/octet-stream</t>
        </is>
      </c>
      <c r="M112" t="n">
        <v>0.4</v>
      </c>
      <c r="N112" t="inlineStr">
        <is>
          <t>SIM</t>
        </is>
      </c>
      <c r="O112" t="inlineStr">
        <is>
          <t>Nenhum</t>
        </is>
      </c>
      <c r="P112" t="inlineStr">
        <is>
          <t>Nenhum</t>
        </is>
      </c>
      <c r="Q112" t="inlineStr">
        <is>
          <t>2026-10-07 17:04:56</t>
        </is>
      </c>
    </row>
    <row r="113">
      <c r="A113" t="n">
        <v>112</v>
      </c>
      <c r="B113" t="inlineStr">
        <is>
          <t>SENAC</t>
        </is>
      </c>
      <c r="C113" t="inlineStr">
        <is>
          <t>Execução Orçamentária</t>
        </is>
      </c>
      <c r="D113" t="inlineStr">
        <is>
          <t>Execução Orçamentária - download</t>
        </is>
      </c>
      <c r="E113" t="inlineStr"/>
      <c r="F113" t="inlineStr">
        <is>
          <t>SENAC AL | Exercício 2025 | Execução Orçamentária</t>
        </is>
      </c>
      <c r="G113" t="inlineStr">
        <is>
          <t>csv</t>
        </is>
      </c>
      <c r="H113" t="inlineStr">
        <is>
          <t>download</t>
        </is>
      </c>
      <c r="I113" t="inlineStr">
        <is>
          <t>https://transparencia.senac.br/service/api/download?regional=al&amp;secao=execucaoorcamentaria&amp;ano=2025&amp;layout=execucaoorcamentariareceita</t>
        </is>
      </c>
      <c r="J113" t="n">
        <v>200</v>
      </c>
      <c r="K113" t="b">
        <v>1</v>
      </c>
      <c r="L113" t="inlineStr">
        <is>
          <t>application/octet-stream</t>
        </is>
      </c>
      <c r="M113" t="n">
        <v>0.97</v>
      </c>
      <c r="N113" t="inlineStr">
        <is>
          <t>SIM</t>
        </is>
      </c>
      <c r="O113" t="inlineStr">
        <is>
          <t>Nenhum</t>
        </is>
      </c>
      <c r="P113" t="inlineStr">
        <is>
          <t>Nenhum</t>
        </is>
      </c>
      <c r="Q113" t="inlineStr">
        <is>
          <t>2026-10-07 17:04:56</t>
        </is>
      </c>
    </row>
    <row r="114">
      <c r="A114" t="n">
        <v>113</v>
      </c>
      <c r="B114" t="inlineStr">
        <is>
          <t>SENAC</t>
        </is>
      </c>
      <c r="C114" t="inlineStr">
        <is>
          <t>Execução Orçamentária</t>
        </is>
      </c>
      <c r="D114" t="inlineStr">
        <is>
          <t>Execução Orçamentária - download</t>
        </is>
      </c>
      <c r="E114" t="inlineStr"/>
      <c r="F114" t="inlineStr">
        <is>
          <t>SENAC AL | Exercício 2025 | Execução Orçamentária</t>
        </is>
      </c>
      <c r="G114" t="inlineStr">
        <is>
          <t>csv</t>
        </is>
      </c>
      <c r="H114" t="inlineStr">
        <is>
          <t>download</t>
        </is>
      </c>
      <c r="I114" t="inlineStr">
        <is>
          <t>https://transparencia.senac.br/service/api/download?regional=al&amp;secao=execucaoorcamentaria&amp;ano=2025&amp;layout=execucaoorcamentariadespesa</t>
        </is>
      </c>
      <c r="J114" t="n">
        <v>200</v>
      </c>
      <c r="K114" t="b">
        <v>1</v>
      </c>
      <c r="L114" t="inlineStr">
        <is>
          <t>application/octet-stream</t>
        </is>
      </c>
      <c r="M114" t="n">
        <v>1.61</v>
      </c>
      <c r="N114" t="inlineStr">
        <is>
          <t>SIM</t>
        </is>
      </c>
      <c r="O114" t="inlineStr">
        <is>
          <t>Nenhum</t>
        </is>
      </c>
      <c r="P114" t="inlineStr">
        <is>
          <t>Nenhum</t>
        </is>
      </c>
      <c r="Q114" t="inlineStr">
        <is>
          <t>2026-10-07 17:04:56</t>
        </is>
      </c>
    </row>
    <row r="115">
      <c r="A115" t="n">
        <v>114</v>
      </c>
      <c r="B115" t="inlineStr">
        <is>
          <t>SENAC</t>
        </is>
      </c>
      <c r="C115" t="inlineStr">
        <is>
          <t>Execução Orçamentária</t>
        </is>
      </c>
      <c r="D115" t="inlineStr">
        <is>
          <t>Execução Orçamentária - download</t>
        </is>
      </c>
      <c r="E115" t="inlineStr"/>
      <c r="F115" t="inlineStr">
        <is>
          <t>SENAC AL | Exercício 2025 | Execução Orçamentária</t>
        </is>
      </c>
      <c r="G115" t="inlineStr">
        <is>
          <t>csv</t>
        </is>
      </c>
      <c r="H115" t="inlineStr">
        <is>
          <t>download</t>
        </is>
      </c>
      <c r="I115" t="inlineStr">
        <is>
          <t>https://transparencia.senac.br/service/api/download?regional=al&amp;secao=execucaoorcamentaria&amp;ano=2025&amp;layout=despesaporfinalidadeprogramatrabalhoprevisao</t>
        </is>
      </c>
      <c r="J115" t="n">
        <v>200</v>
      </c>
      <c r="K115" t="b">
        <v>1</v>
      </c>
      <c r="L115" t="inlineStr">
        <is>
          <t>application/octet-stream</t>
        </is>
      </c>
      <c r="M115" t="n">
        <v>0.6</v>
      </c>
      <c r="N115" t="inlineStr">
        <is>
          <t>SIM</t>
        </is>
      </c>
      <c r="O115" t="inlineStr">
        <is>
          <t>Nenhum</t>
        </is>
      </c>
      <c r="P115" t="inlineStr">
        <is>
          <t>Nenhum</t>
        </is>
      </c>
      <c r="Q115" t="inlineStr">
        <is>
          <t>2026-10-07 17:04:56</t>
        </is>
      </c>
    </row>
    <row r="116">
      <c r="A116" t="n">
        <v>115</v>
      </c>
      <c r="B116" t="inlineStr">
        <is>
          <t>SENAC</t>
        </is>
      </c>
      <c r="C116" t="inlineStr">
        <is>
          <t>Execução Orçamentária</t>
        </is>
      </c>
      <c r="D116" t="inlineStr">
        <is>
          <t>Execução Orçamentária - download</t>
        </is>
      </c>
      <c r="E116" t="inlineStr"/>
      <c r="F116" t="inlineStr">
        <is>
          <t>SENAC AL | Exercício 2026 | Execução Orçamentária</t>
        </is>
      </c>
      <c r="G116" t="inlineStr">
        <is>
          <t>csv</t>
        </is>
      </c>
      <c r="H116" t="inlineStr">
        <is>
          <t>download</t>
        </is>
      </c>
      <c r="I116" t="inlineStr">
        <is>
          <t>https://transparencia.senac.br/service/api/download?regional=al&amp;secao=execucaoorcamentaria&amp;ano=2026&amp;layout=execucaoorcamentariareceitacategoria</t>
        </is>
      </c>
      <c r="J116" t="n">
        <v>200</v>
      </c>
      <c r="K116" t="b">
        <v>1</v>
      </c>
      <c r="L116" t="inlineStr">
        <is>
          <t>application/octet-stream</t>
        </is>
      </c>
      <c r="M116" t="n">
        <v>0.35</v>
      </c>
      <c r="N116" t="inlineStr">
        <is>
          <t>SIM</t>
        </is>
      </c>
      <c r="O116" t="inlineStr">
        <is>
          <t>Nenhum</t>
        </is>
      </c>
      <c r="P116" t="inlineStr">
        <is>
          <t>Nenhum</t>
        </is>
      </c>
      <c r="Q116" t="inlineStr">
        <is>
          <t>2026-10-07 17:04:56</t>
        </is>
      </c>
    </row>
    <row r="117">
      <c r="A117" t="n">
        <v>116</v>
      </c>
      <c r="B117" t="inlineStr">
        <is>
          <t>SENAC</t>
        </is>
      </c>
      <c r="C117" t="inlineStr">
        <is>
          <t>Execução Orçamentária</t>
        </is>
      </c>
      <c r="D117" t="inlineStr">
        <is>
          <t>Execução Orçamentária - download</t>
        </is>
      </c>
      <c r="E117" t="inlineStr"/>
      <c r="F117" t="inlineStr">
        <is>
          <t>SENAC AL | Exercício 2026 | Execução Orçamentária</t>
        </is>
      </c>
      <c r="G117" t="inlineStr">
        <is>
          <t>csv</t>
        </is>
      </c>
      <c r="H117" t="inlineStr">
        <is>
          <t>download</t>
        </is>
      </c>
      <c r="I117" t="inlineStr">
        <is>
          <t>https://transparencia.senac.br/service/api/download?regional=al&amp;secao=execucaoorcamentaria&amp;ano=2026&amp;layout=execucaoorcamentariadespesacategoria</t>
        </is>
      </c>
      <c r="J117" t="n">
        <v>200</v>
      </c>
      <c r="K117" t="b">
        <v>1</v>
      </c>
      <c r="L117" t="inlineStr">
        <is>
          <t>application/octet-stream</t>
        </is>
      </c>
      <c r="M117" t="n">
        <v>0.99</v>
      </c>
      <c r="N117" t="inlineStr">
        <is>
          <t>SIM</t>
        </is>
      </c>
      <c r="O117" t="inlineStr">
        <is>
          <t>Nenhum</t>
        </is>
      </c>
      <c r="P117" t="inlineStr">
        <is>
          <t>Nenhum</t>
        </is>
      </c>
      <c r="Q117" t="inlineStr">
        <is>
          <t>2026-10-07 17:04:56</t>
        </is>
      </c>
    </row>
    <row r="118">
      <c r="A118" t="n">
        <v>117</v>
      </c>
      <c r="B118" t="inlineStr">
        <is>
          <t>SENAC</t>
        </is>
      </c>
      <c r="C118" t="inlineStr">
        <is>
          <t>Execução Orçamentária</t>
        </is>
      </c>
      <c r="D118" t="inlineStr">
        <is>
          <t>Execução Orçamentária - download</t>
        </is>
      </c>
      <c r="E118" t="inlineStr"/>
      <c r="F118" t="inlineStr">
        <is>
          <t>SENAC AL | Exercício 2026 | Execução Orçamentária</t>
        </is>
      </c>
      <c r="G118" t="inlineStr">
        <is>
          <t>csv</t>
        </is>
      </c>
      <c r="H118" t="inlineStr">
        <is>
          <t>download</t>
        </is>
      </c>
      <c r="I118" t="inlineStr">
        <is>
          <t>https://transparencia.senac.br/service/api/download?regional=al&amp;secao=execucaoorcamentaria&amp;ano=2026&amp;layout=despesaporfinalidadeprogramatrabalhoorcamento</t>
        </is>
      </c>
      <c r="J118" t="n">
        <v>200</v>
      </c>
      <c r="K118" t="b">
        <v>1</v>
      </c>
      <c r="L118" t="inlineStr">
        <is>
          <t>application/octet-stream</t>
        </is>
      </c>
      <c r="M118" t="n">
        <v>0.41</v>
      </c>
      <c r="N118" t="inlineStr">
        <is>
          <t>SIM</t>
        </is>
      </c>
      <c r="O118" t="inlineStr">
        <is>
          <t>Nenhum</t>
        </is>
      </c>
      <c r="P118" t="inlineStr">
        <is>
          <t>Nenhum</t>
        </is>
      </c>
      <c r="Q118" t="inlineStr">
        <is>
          <t>2026-10-07 17:04:56</t>
        </is>
      </c>
    </row>
    <row r="119">
      <c r="A119" t="n">
        <v>118</v>
      </c>
      <c r="B119" t="inlineStr">
        <is>
          <t>SENAC</t>
        </is>
      </c>
      <c r="C119" t="inlineStr">
        <is>
          <t>Execução Orçamentária</t>
        </is>
      </c>
      <c r="D119" t="inlineStr">
        <is>
          <t>Execução Orçamentária - download</t>
        </is>
      </c>
      <c r="E119" t="inlineStr"/>
      <c r="F119" t="inlineStr">
        <is>
          <t>SENAC AL | Exercício 2026 | Execução Orçamentária</t>
        </is>
      </c>
      <c r="G119" t="inlineStr">
        <is>
          <t>csv</t>
        </is>
      </c>
      <c r="H119" t="inlineStr">
        <is>
          <t>download</t>
        </is>
      </c>
      <c r="I119" t="inlineStr">
        <is>
          <t>https://transparencia.senac.br/service/api/download?regional=al&amp;secao=execucaoorcamentaria&amp;ano=2026&amp;layout=execucaoorcamentariareceita</t>
        </is>
      </c>
      <c r="J119" t="n">
        <v>200</v>
      </c>
      <c r="K119" t="b">
        <v>1</v>
      </c>
      <c r="L119" t="inlineStr">
        <is>
          <t>application/octet-stream</t>
        </is>
      </c>
      <c r="M119" t="n">
        <v>0.96</v>
      </c>
      <c r="N119" t="inlineStr">
        <is>
          <t>SIM</t>
        </is>
      </c>
      <c r="O119" t="inlineStr">
        <is>
          <t>Nenhum</t>
        </is>
      </c>
      <c r="P119" t="inlineStr">
        <is>
          <t>Nenhum</t>
        </is>
      </c>
      <c r="Q119" t="inlineStr">
        <is>
          <t>2026-10-07 17:04:56</t>
        </is>
      </c>
    </row>
    <row r="120">
      <c r="A120" t="n">
        <v>119</v>
      </c>
      <c r="B120" t="inlineStr">
        <is>
          <t>SENAC</t>
        </is>
      </c>
      <c r="C120" t="inlineStr">
        <is>
          <t>Execução Orçamentária</t>
        </is>
      </c>
      <c r="D120" t="inlineStr">
        <is>
          <t>Execução Orçamentária - download</t>
        </is>
      </c>
      <c r="E120" t="inlineStr"/>
      <c r="F120" t="inlineStr">
        <is>
          <t>SENAC AL | Exercício 2026 | Execução Orçamentária</t>
        </is>
      </c>
      <c r="G120" t="inlineStr">
        <is>
          <t>csv</t>
        </is>
      </c>
      <c r="H120" t="inlineStr">
        <is>
          <t>download</t>
        </is>
      </c>
      <c r="I120" t="inlineStr">
        <is>
          <t>https://transparencia.senac.br/service/api/download?regional=al&amp;secao=execucaoorcamentaria&amp;ano=2026&amp;layout=execucaoorcamentariadespesa</t>
        </is>
      </c>
      <c r="J120" t="n">
        <v>200</v>
      </c>
      <c r="K120" t="b">
        <v>1</v>
      </c>
      <c r="L120" t="inlineStr">
        <is>
          <t>application/octet-stream</t>
        </is>
      </c>
      <c r="M120" t="n">
        <v>1.5</v>
      </c>
      <c r="N120" t="inlineStr">
        <is>
          <t>SIM</t>
        </is>
      </c>
      <c r="O120" t="inlineStr">
        <is>
          <t>Nenhum</t>
        </is>
      </c>
      <c r="P120" t="inlineStr">
        <is>
          <t>Nenhum</t>
        </is>
      </c>
      <c r="Q120" t="inlineStr">
        <is>
          <t>2026-10-07 17:04:56</t>
        </is>
      </c>
    </row>
    <row r="121">
      <c r="A121" t="n">
        <v>120</v>
      </c>
      <c r="B121" t="inlineStr">
        <is>
          <t>SENAC</t>
        </is>
      </c>
      <c r="C121" t="inlineStr">
        <is>
          <t>Execução Orçamentária</t>
        </is>
      </c>
      <c r="D121" t="inlineStr">
        <is>
          <t>Execução Orçamentária - download</t>
        </is>
      </c>
      <c r="E121" t="inlineStr"/>
      <c r="F121" t="inlineStr">
        <is>
          <t>SENAC AL | Exercício 2026 | Execução Orçamentária</t>
        </is>
      </c>
      <c r="G121" t="inlineStr">
        <is>
          <t>csv</t>
        </is>
      </c>
      <c r="H121" t="inlineStr">
        <is>
          <t>download</t>
        </is>
      </c>
      <c r="I121" t="inlineStr">
        <is>
          <t>https://transparencia.senac.br/service/api/download?regional=al&amp;secao=execucaoorcamentaria&amp;ano=2026&amp;layout=despesaporfinalidadeprogramatrabalhoprevisao</t>
        </is>
      </c>
      <c r="J121" t="n">
        <v>200</v>
      </c>
      <c r="K121" t="b">
        <v>1</v>
      </c>
      <c r="L121" t="inlineStr">
        <is>
          <t>application/octet-stream</t>
        </is>
      </c>
      <c r="M121" t="n">
        <v>0.59</v>
      </c>
      <c r="N121" t="inlineStr">
        <is>
          <t>SIM</t>
        </is>
      </c>
      <c r="O121" t="inlineStr">
        <is>
          <t>Nenhum</t>
        </is>
      </c>
      <c r="P121" t="inlineStr">
        <is>
          <t>Nenhum</t>
        </is>
      </c>
      <c r="Q121" t="inlineStr">
        <is>
          <t>2026-10-07 17:04:56</t>
        </is>
      </c>
    </row>
    <row r="122">
      <c r="A122" t="n">
        <v>121</v>
      </c>
      <c r="B122" t="inlineStr">
        <is>
          <t>SENAC</t>
        </is>
      </c>
      <c r="C122" t="inlineStr">
        <is>
          <t>Demonstrações Contábeis</t>
        </is>
      </c>
      <c r="D122" t="inlineStr">
        <is>
          <t>Demonstrações Contábeis - Arquivo CSV</t>
        </is>
      </c>
      <c r="E122" t="inlineStr"/>
      <c r="F122" t="inlineStr">
        <is>
          <t>SENAC AL | Exercício 2024 | Demonstrações Contábeis</t>
        </is>
      </c>
      <c r="G122" t="inlineStr">
        <is>
          <t>csv</t>
        </is>
      </c>
      <c r="H122" t="inlineStr">
        <is>
          <t>Balanço Financeiro_2025.csv</t>
        </is>
      </c>
      <c r="I122" t="inlineStr">
        <is>
          <t>https://transparencia.senac.br/assets/files/2025/DemonstracoesContabeis/AL/Balanço Financeiro_2025.csv</t>
        </is>
      </c>
      <c r="J122" t="n">
        <v>200</v>
      </c>
      <c r="K122" t="b">
        <v>1</v>
      </c>
      <c r="L122" t="inlineStr">
        <is>
          <t>application/octet-stream</t>
        </is>
      </c>
      <c r="M122" t="n">
        <v>9.25</v>
      </c>
      <c r="N122" t="inlineStr">
        <is>
          <t>NÃO</t>
        </is>
      </c>
      <c r="O122" t="inlineStr">
        <is>
          <t>Nomes de Colunas: 1 coluna(s) sem nome definido (ex: Unnamed: 6).</t>
        </is>
      </c>
      <c r="P122" t="inlineStr">
        <is>
          <t>Nenhum</t>
        </is>
      </c>
      <c r="Q122" t="inlineStr">
        <is>
          <t>2026-10-07 17:04:56</t>
        </is>
      </c>
    </row>
    <row r="123">
      <c r="A123" t="n">
        <v>122</v>
      </c>
      <c r="B123" t="inlineStr">
        <is>
          <t>SENAC</t>
        </is>
      </c>
      <c r="C123" t="inlineStr">
        <is>
          <t>Demonstrações Contábeis</t>
        </is>
      </c>
      <c r="D123" t="inlineStr">
        <is>
          <t>Demonstrações Contábeis - Arquivo CSV</t>
        </is>
      </c>
      <c r="E123" t="inlineStr"/>
      <c r="F123" t="inlineStr">
        <is>
          <t>SENAC AL | Exercício 2024 | Demonstrações Contábeis</t>
        </is>
      </c>
      <c r="G123" t="inlineStr">
        <is>
          <t>csv</t>
        </is>
      </c>
      <c r="H123" t="inlineStr">
        <is>
          <t>Balanço Orçamentário Receita_2025.csv</t>
        </is>
      </c>
      <c r="I123" t="inlineStr">
        <is>
          <t>https://transparencia.senac.br/assets/files/2025/DemonstracoesContabeis/AL/Balanço Orçamentário Receita_2025.csv</t>
        </is>
      </c>
      <c r="J123" t="n">
        <v>200</v>
      </c>
      <c r="K123" t="b">
        <v>1</v>
      </c>
      <c r="L123" t="inlineStr">
        <is>
          <t>application/octet-stream</t>
        </is>
      </c>
      <c r="M123" t="n">
        <v>4.83</v>
      </c>
      <c r="N123" t="inlineStr">
        <is>
          <t>NÃO</t>
        </is>
      </c>
      <c r="O123" t="inlineStr">
        <is>
          <t>Linhas de Totais: Uso de 'Total/Subtotal' na coluna 'Especificação' (Linhas: 64, 66).</t>
        </is>
      </c>
      <c r="P123" t="inlineStr">
        <is>
          <t>Nenhum</t>
        </is>
      </c>
      <c r="Q123" t="inlineStr">
        <is>
          <t>2026-10-07 17:04:56</t>
        </is>
      </c>
    </row>
    <row r="124">
      <c r="A124" t="n">
        <v>123</v>
      </c>
      <c r="B124" t="inlineStr">
        <is>
          <t>SENAC</t>
        </is>
      </c>
      <c r="C124" t="inlineStr">
        <is>
          <t>Demonstrações Contábeis</t>
        </is>
      </c>
      <c r="D124" t="inlineStr">
        <is>
          <t>Demonstrações Contábeis - Arquivo CSV</t>
        </is>
      </c>
      <c r="E124" t="inlineStr"/>
      <c r="F124" t="inlineStr">
        <is>
          <t>SENAC AL | Exercício 2024 | Demonstrações Contábeis</t>
        </is>
      </c>
      <c r="G124" t="inlineStr">
        <is>
          <t>csv</t>
        </is>
      </c>
      <c r="H124" t="inlineStr">
        <is>
          <t>Balanço Orçamentário Despesa_2025.csv</t>
        </is>
      </c>
      <c r="I124" t="inlineStr">
        <is>
          <t>https://transparencia.senac.br/assets/files/2025/DemonstracoesContabeis/AL/Balanço Orçamentário Despesa_2025.csv</t>
        </is>
      </c>
      <c r="J124" t="n">
        <v>200</v>
      </c>
      <c r="K124" t="b">
        <v>1</v>
      </c>
      <c r="L124" t="inlineStr">
        <is>
          <t>application/octet-stream</t>
        </is>
      </c>
      <c r="M124" t="n">
        <v>4.64</v>
      </c>
      <c r="N124" t="inlineStr">
        <is>
          <t>NÃO</t>
        </is>
      </c>
      <c r="O124" t="inlineStr">
        <is>
          <t>Nomes de Colunas: 2 coluna(s) sem nome definido (ex: Unnamed: 7). | Espaçamento Visual: 1 coluna(s) totalmente em branco (Colunas: [7]). | Linhas de Totais: Uso de 'Total/Subtotal' na coluna 'Especificação' (Linhas: 57, 59).</t>
        </is>
      </c>
      <c r="P124" t="inlineStr">
        <is>
          <t>Nenhum</t>
        </is>
      </c>
      <c r="Q124" t="inlineStr">
        <is>
          <t>2026-10-07 17:04:56</t>
        </is>
      </c>
    </row>
    <row r="125">
      <c r="A125" t="n">
        <v>124</v>
      </c>
      <c r="B125" t="inlineStr">
        <is>
          <t>SENAC</t>
        </is>
      </c>
      <c r="C125" t="inlineStr">
        <is>
          <t>Demonstrações Contábeis</t>
        </is>
      </c>
      <c r="D125" t="inlineStr">
        <is>
          <t>Demonstrações Contábeis - Arquivo CSV</t>
        </is>
      </c>
      <c r="E125" t="inlineStr"/>
      <c r="F125" t="inlineStr">
        <is>
          <t>SENAC AL | Exercício 2024 | Demonstrações Contábeis</t>
        </is>
      </c>
      <c r="G125" t="inlineStr">
        <is>
          <t>csv</t>
        </is>
      </c>
      <c r="H125" t="inlineStr">
        <is>
          <t>Balanço Patrimonial_2025.csv</t>
        </is>
      </c>
      <c r="I125" t="inlineStr">
        <is>
          <t>https://transparencia.senac.br/assets/files/2025/DemonstracoesContabeis/AL/Balanço Patrimonial_2025.csv</t>
        </is>
      </c>
      <c r="J125" t="n">
        <v>200</v>
      </c>
      <c r="K125" t="b">
        <v>1</v>
      </c>
      <c r="L125" t="inlineStr">
        <is>
          <t>application/octet-stream</t>
        </is>
      </c>
      <c r="M125" t="n">
        <v>3.92</v>
      </c>
      <c r="N125" t="inlineStr">
        <is>
          <t>NÃO</t>
        </is>
      </c>
      <c r="O125" t="inlineStr">
        <is>
          <t>Nomes de Colunas: 2 coluna(s) sem nome definido (ex: Unnamed: 5). | Espaçamento Visual: 1 coluna(s) totalmente em branco (Colunas: [5]).</t>
        </is>
      </c>
      <c r="P125" t="inlineStr">
        <is>
          <t>Nenhum</t>
        </is>
      </c>
      <c r="Q125" t="inlineStr">
        <is>
          <t>2026-10-07 17:04:56</t>
        </is>
      </c>
    </row>
    <row r="126">
      <c r="A126" t="n">
        <v>125</v>
      </c>
      <c r="B126" t="inlineStr">
        <is>
          <t>SENAC</t>
        </is>
      </c>
      <c r="C126" t="inlineStr">
        <is>
          <t>Demonstrações Contábeis</t>
        </is>
      </c>
      <c r="D126" t="inlineStr">
        <is>
          <t>Demonstrações Contábeis - Arquivo CSV</t>
        </is>
      </c>
      <c r="E126" t="inlineStr"/>
      <c r="F126" t="inlineStr">
        <is>
          <t>SENAC AL | Exercício 2024 | Demonstrações Contábeis</t>
        </is>
      </c>
      <c r="G126" t="inlineStr">
        <is>
          <t>csv</t>
        </is>
      </c>
      <c r="H126" t="inlineStr">
        <is>
          <t>Demonstração das Variações Patrimoniais_2025.csv</t>
        </is>
      </c>
      <c r="I126" t="inlineStr">
        <is>
          <t>https://transparencia.senac.br/assets/files/2025/DemonstracoesContabeis/AL/Demonstração das Variações Patrimoniais_2025.csv</t>
        </is>
      </c>
      <c r="J126" t="n">
        <v>200</v>
      </c>
      <c r="K126" t="b">
        <v>1</v>
      </c>
      <c r="L126" t="inlineStr">
        <is>
          <t>application/octet-stream</t>
        </is>
      </c>
      <c r="M126" t="n">
        <v>6.71</v>
      </c>
      <c r="N126" t="inlineStr">
        <is>
          <t>NÃO</t>
        </is>
      </c>
      <c r="O126" t="inlineStr">
        <is>
          <t>Nomes de Colunas: 1 coluna(s) sem nome definido (ex: Unnamed: 5). | Espaçamento Visual: 1 coluna(s) totalmente em branco (Colunas: [5]). | Hierarquia Visual: Texto com recuo na coluna 'Especificação' (Linhas: 4, 6, 7, 9, 10, 12, 13, 14, 19, 22... (total 64)).</t>
        </is>
      </c>
      <c r="P126" t="inlineStr">
        <is>
          <t>Nenhum</t>
        </is>
      </c>
      <c r="Q126" t="inlineStr">
        <is>
          <t>2026-10-07 17:04:56</t>
        </is>
      </c>
    </row>
    <row r="127">
      <c r="A127" t="n">
        <v>126</v>
      </c>
      <c r="B127" t="inlineStr">
        <is>
          <t>SENAC</t>
        </is>
      </c>
      <c r="C127" t="inlineStr">
        <is>
          <t>Demonstrações Contábeis</t>
        </is>
      </c>
      <c r="D127" t="inlineStr">
        <is>
          <t>Demonstrações Contábeis - Arquivo CSV</t>
        </is>
      </c>
      <c r="E127" t="inlineStr"/>
      <c r="F127" t="inlineStr">
        <is>
          <t>SENAC AL | Exercício 2024 | Demonstrações Contábeis</t>
        </is>
      </c>
      <c r="G127" t="inlineStr">
        <is>
          <t>csv</t>
        </is>
      </c>
      <c r="H127" t="inlineStr">
        <is>
          <t>Demonstração dos Fluxos de Caixa_2025.csv</t>
        </is>
      </c>
      <c r="I127" t="inlineStr">
        <is>
          <t>https://transparencia.senac.br/assets/files/2025/DemonstracoesContabeis/AL/Demonstração dos Fluxos de Caixa_2025.csv</t>
        </is>
      </c>
      <c r="J127" t="n">
        <v>200</v>
      </c>
      <c r="K127" t="b">
        <v>1</v>
      </c>
      <c r="L127" t="inlineStr">
        <is>
          <t>application/octet-stream</t>
        </is>
      </c>
      <c r="M127" t="n">
        <v>4.4</v>
      </c>
      <c r="N127" t="inlineStr">
        <is>
          <t>NÃO</t>
        </is>
      </c>
      <c r="O127" t="inlineStr">
        <is>
          <t>Nomes de Colunas: 1 coluna(s) sem nome definido (ex: Unnamed: 4).</t>
        </is>
      </c>
      <c r="P127" t="inlineStr">
        <is>
          <t>Nenhum</t>
        </is>
      </c>
      <c r="Q127" t="inlineStr">
        <is>
          <t>2026-10-07 17:04:56</t>
        </is>
      </c>
    </row>
    <row r="128">
      <c r="A128" t="n">
        <v>127</v>
      </c>
      <c r="B128" t="inlineStr">
        <is>
          <t>SENAC</t>
        </is>
      </c>
      <c r="C128" t="inlineStr">
        <is>
          <t>Demonstrações Contábeis</t>
        </is>
      </c>
      <c r="D128" t="inlineStr">
        <is>
          <t>Demonstrações Contábeis - Arquivo CSV</t>
        </is>
      </c>
      <c r="E128" t="inlineStr"/>
      <c r="F128" t="inlineStr">
        <is>
          <t>SENAC AL | Exercício 2025 | Demonstrações Contábeis</t>
        </is>
      </c>
      <c r="G128" t="inlineStr">
        <is>
          <t>csv</t>
        </is>
      </c>
      <c r="H128" t="inlineStr">
        <is>
          <t>Balanço Financeiro_2025.csv</t>
        </is>
      </c>
      <c r="I128" t="inlineStr">
        <is>
          <t>https://transparencia.senac.br/assets/files/2025/DemonstracoesContabeis/AL/Balanço Financeiro_2025.csv</t>
        </is>
      </c>
      <c r="J128" t="n">
        <v>200</v>
      </c>
      <c r="K128" t="b">
        <v>1</v>
      </c>
      <c r="L128" t="inlineStr">
        <is>
          <t>application/octet-stream</t>
        </is>
      </c>
      <c r="M128" t="n">
        <v>9.25</v>
      </c>
      <c r="N128" t="inlineStr">
        <is>
          <t>NÃO</t>
        </is>
      </c>
      <c r="O128" t="inlineStr">
        <is>
          <t>Nomes de Colunas: 1 coluna(s) sem nome definido (ex: Unnamed: 6).</t>
        </is>
      </c>
      <c r="P128" t="inlineStr">
        <is>
          <t>Nenhum</t>
        </is>
      </c>
      <c r="Q128" t="inlineStr">
        <is>
          <t>2026-10-07 17:04:56</t>
        </is>
      </c>
    </row>
    <row r="129">
      <c r="A129" t="n">
        <v>128</v>
      </c>
      <c r="B129" t="inlineStr">
        <is>
          <t>SENAC</t>
        </is>
      </c>
      <c r="C129" t="inlineStr">
        <is>
          <t>Demonstrações Contábeis</t>
        </is>
      </c>
      <c r="D129" t="inlineStr">
        <is>
          <t>Demonstrações Contábeis - Arquivo CSV</t>
        </is>
      </c>
      <c r="E129" t="inlineStr"/>
      <c r="F129" t="inlineStr">
        <is>
          <t>SENAC AL | Exercício 2025 | Demonstrações Contábeis</t>
        </is>
      </c>
      <c r="G129" t="inlineStr">
        <is>
          <t>csv</t>
        </is>
      </c>
      <c r="H129" t="inlineStr">
        <is>
          <t>Balanço Orçamentário Receita_2025.csv</t>
        </is>
      </c>
      <c r="I129" t="inlineStr">
        <is>
          <t>https://transparencia.senac.br/assets/files/2025/DemonstracoesContabeis/AL/Balanço Orçamentário Receita_2025.csv</t>
        </is>
      </c>
      <c r="J129" t="n">
        <v>200</v>
      </c>
      <c r="K129" t="b">
        <v>1</v>
      </c>
      <c r="L129" t="inlineStr">
        <is>
          <t>application/octet-stream</t>
        </is>
      </c>
      <c r="M129" t="n">
        <v>4.83</v>
      </c>
      <c r="N129" t="inlineStr">
        <is>
          <t>NÃO</t>
        </is>
      </c>
      <c r="O129" t="inlineStr">
        <is>
          <t>Linhas de Totais: Uso de 'Total/Subtotal' na coluna 'Especificação' (Linhas: 64, 66).</t>
        </is>
      </c>
      <c r="P129" t="inlineStr">
        <is>
          <t>Nenhum</t>
        </is>
      </c>
      <c r="Q129" t="inlineStr">
        <is>
          <t>2026-10-07 17:04:56</t>
        </is>
      </c>
    </row>
    <row r="130">
      <c r="A130" t="n">
        <v>129</v>
      </c>
      <c r="B130" t="inlineStr">
        <is>
          <t>SENAC</t>
        </is>
      </c>
      <c r="C130" t="inlineStr">
        <is>
          <t>Demonstrações Contábeis</t>
        </is>
      </c>
      <c r="D130" t="inlineStr">
        <is>
          <t>Demonstrações Contábeis - Arquivo CSV</t>
        </is>
      </c>
      <c r="E130" t="inlineStr"/>
      <c r="F130" t="inlineStr">
        <is>
          <t>SENAC AL | Exercício 2025 | Demonstrações Contábeis</t>
        </is>
      </c>
      <c r="G130" t="inlineStr">
        <is>
          <t>csv</t>
        </is>
      </c>
      <c r="H130" t="inlineStr">
        <is>
          <t>Balanço Orçamentário Despesa_2025.csv</t>
        </is>
      </c>
      <c r="I130" t="inlineStr">
        <is>
          <t>https://transparencia.senac.br/assets/files/2025/DemonstracoesContabeis/AL/Balanço Orçamentário Despesa_2025.csv</t>
        </is>
      </c>
      <c r="J130" t="n">
        <v>200</v>
      </c>
      <c r="K130" t="b">
        <v>1</v>
      </c>
      <c r="L130" t="inlineStr">
        <is>
          <t>application/octet-stream</t>
        </is>
      </c>
      <c r="M130" t="n">
        <v>4.64</v>
      </c>
      <c r="N130" t="inlineStr">
        <is>
          <t>NÃO</t>
        </is>
      </c>
      <c r="O130" t="inlineStr">
        <is>
          <t>Nomes de Colunas: 2 coluna(s) sem nome definido (ex: Unnamed: 7). | Espaçamento Visual: 1 coluna(s) totalmente em branco (Colunas: [7]). | Linhas de Totais: Uso de 'Total/Subtotal' na coluna 'Especificação' (Linhas: 57, 59).</t>
        </is>
      </c>
      <c r="P130" t="inlineStr">
        <is>
          <t>Nenhum</t>
        </is>
      </c>
      <c r="Q130" t="inlineStr">
        <is>
          <t>2026-10-07 17:04:56</t>
        </is>
      </c>
    </row>
    <row r="131">
      <c r="A131" t="n">
        <v>130</v>
      </c>
      <c r="B131" t="inlineStr">
        <is>
          <t>SENAC</t>
        </is>
      </c>
      <c r="C131" t="inlineStr">
        <is>
          <t>Demonstrações Contábeis</t>
        </is>
      </c>
      <c r="D131" t="inlineStr">
        <is>
          <t>Demonstrações Contábeis - Arquivo CSV</t>
        </is>
      </c>
      <c r="E131" t="inlineStr"/>
      <c r="F131" t="inlineStr">
        <is>
          <t>SENAC AL | Exercício 2025 | Demonstrações Contábeis</t>
        </is>
      </c>
      <c r="G131" t="inlineStr">
        <is>
          <t>csv</t>
        </is>
      </c>
      <c r="H131" t="inlineStr">
        <is>
          <t>Balanço Patrimonial_2025.csv</t>
        </is>
      </c>
      <c r="I131" t="inlineStr">
        <is>
          <t>https://transparencia.senac.br/assets/files/2025/DemonstracoesContabeis/AL/Balanço Patrimonial_2025.csv</t>
        </is>
      </c>
      <c r="J131" t="n">
        <v>200</v>
      </c>
      <c r="K131" t="b">
        <v>1</v>
      </c>
      <c r="L131" t="inlineStr">
        <is>
          <t>application/octet-stream</t>
        </is>
      </c>
      <c r="M131" t="n">
        <v>3.92</v>
      </c>
      <c r="N131" t="inlineStr">
        <is>
          <t>NÃO</t>
        </is>
      </c>
      <c r="O131" t="inlineStr">
        <is>
          <t>Nomes de Colunas: 2 coluna(s) sem nome definido (ex: Unnamed: 5). | Espaçamento Visual: 1 coluna(s) totalmente em branco (Colunas: [5]).</t>
        </is>
      </c>
      <c r="P131" t="inlineStr">
        <is>
          <t>Nenhum</t>
        </is>
      </c>
      <c r="Q131" t="inlineStr">
        <is>
          <t>2026-10-07 17:04:56</t>
        </is>
      </c>
    </row>
    <row r="132">
      <c r="A132" t="n">
        <v>131</v>
      </c>
      <c r="B132" t="inlineStr">
        <is>
          <t>SENAC</t>
        </is>
      </c>
      <c r="C132" t="inlineStr">
        <is>
          <t>Demonstrações Contábeis</t>
        </is>
      </c>
      <c r="D132" t="inlineStr">
        <is>
          <t>Demonstrações Contábeis - Arquivo CSV</t>
        </is>
      </c>
      <c r="E132" t="inlineStr"/>
      <c r="F132" t="inlineStr">
        <is>
          <t>SENAC AL | Exercício 2025 | Demonstrações Contábeis</t>
        </is>
      </c>
      <c r="G132" t="inlineStr">
        <is>
          <t>csv</t>
        </is>
      </c>
      <c r="H132" t="inlineStr">
        <is>
          <t>Demonstração das Variações Patrimoniais_2025.csv</t>
        </is>
      </c>
      <c r="I132" t="inlineStr">
        <is>
          <t>https://transparencia.senac.br/assets/files/2025/DemonstracoesContabeis/AL/Demonstração das Variações Patrimoniais_2025.csv</t>
        </is>
      </c>
      <c r="J132" t="n">
        <v>200</v>
      </c>
      <c r="K132" t="b">
        <v>1</v>
      </c>
      <c r="L132" t="inlineStr">
        <is>
          <t>application/octet-stream</t>
        </is>
      </c>
      <c r="M132" t="n">
        <v>6.71</v>
      </c>
      <c r="N132" t="inlineStr">
        <is>
          <t>NÃO</t>
        </is>
      </c>
      <c r="O132" t="inlineStr">
        <is>
          <t>Nomes de Colunas: 1 coluna(s) sem nome definido (ex: Unnamed: 5). | Espaçamento Visual: 1 coluna(s) totalmente em branco (Colunas: [5]). | Hierarquia Visual: Texto com recuo na coluna 'Especificação' (Linhas: 4, 6, 7, 9, 10, 12, 13, 14, 19, 22... (total 64)).</t>
        </is>
      </c>
      <c r="P132" t="inlineStr">
        <is>
          <t>Nenhum</t>
        </is>
      </c>
      <c r="Q132" t="inlineStr">
        <is>
          <t>2026-10-07 17:04:56</t>
        </is>
      </c>
    </row>
    <row r="133">
      <c r="A133" t="n">
        <v>132</v>
      </c>
      <c r="B133" t="inlineStr">
        <is>
          <t>SENAC</t>
        </is>
      </c>
      <c r="C133" t="inlineStr">
        <is>
          <t>Demonstrações Contábeis</t>
        </is>
      </c>
      <c r="D133" t="inlineStr">
        <is>
          <t>Demonstrações Contábeis - Arquivo CSV</t>
        </is>
      </c>
      <c r="E133" t="inlineStr"/>
      <c r="F133" t="inlineStr">
        <is>
          <t>SENAC AL | Exercício 2025 | Demonstrações Contábeis</t>
        </is>
      </c>
      <c r="G133" t="inlineStr">
        <is>
          <t>csv</t>
        </is>
      </c>
      <c r="H133" t="inlineStr">
        <is>
          <t>Demonstração dos Fluxos de Caixa_2025.csv</t>
        </is>
      </c>
      <c r="I133" t="inlineStr">
        <is>
          <t>https://transparencia.senac.br/assets/files/2025/DemonstracoesContabeis/AL/Demonstração dos Fluxos de Caixa_2025.csv</t>
        </is>
      </c>
      <c r="J133" t="n">
        <v>200</v>
      </c>
      <c r="K133" t="b">
        <v>1</v>
      </c>
      <c r="L133" t="inlineStr">
        <is>
          <t>application/octet-stream</t>
        </is>
      </c>
      <c r="M133" t="n">
        <v>4.4</v>
      </c>
      <c r="N133" t="inlineStr">
        <is>
          <t>NÃO</t>
        </is>
      </c>
      <c r="O133" t="inlineStr">
        <is>
          <t>Nomes de Colunas: 1 coluna(s) sem nome definido (ex: Unnamed: 4).</t>
        </is>
      </c>
      <c r="P133" t="inlineStr">
        <is>
          <t>Nenhum</t>
        </is>
      </c>
      <c r="Q133" t="inlineStr">
        <is>
          <t>2026-10-07 17:04:56</t>
        </is>
      </c>
    </row>
    <row r="134">
      <c r="A134" t="n">
        <v>133</v>
      </c>
      <c r="B134" t="inlineStr">
        <is>
          <t>SENAC</t>
        </is>
      </c>
      <c r="C134" t="inlineStr">
        <is>
          <t>Demonstrações Contábeis</t>
        </is>
      </c>
      <c r="D134" t="inlineStr">
        <is>
          <t>Demonstrações Contábeis - Arquivo CSV</t>
        </is>
      </c>
      <c r="E134" t="inlineStr"/>
      <c r="F134" t="inlineStr">
        <is>
          <t>SENAC AL | Exercício 2026 | Demonstrações Contábeis</t>
        </is>
      </c>
      <c r="G134" t="inlineStr">
        <is>
          <t>csv</t>
        </is>
      </c>
      <c r="H134" t="inlineStr">
        <is>
          <t>Balanço Financeiro_2025.csv</t>
        </is>
      </c>
      <c r="I134" t="inlineStr">
        <is>
          <t>https://transparencia.senac.br/assets/files/2025/DemonstracoesContabeis/AL/Balanço Financeiro_2025.csv</t>
        </is>
      </c>
      <c r="J134" t="n">
        <v>200</v>
      </c>
      <c r="K134" t="b">
        <v>1</v>
      </c>
      <c r="L134" t="inlineStr">
        <is>
          <t>application/octet-stream</t>
        </is>
      </c>
      <c r="M134" t="n">
        <v>9.25</v>
      </c>
      <c r="N134" t="inlineStr">
        <is>
          <t>NÃO</t>
        </is>
      </c>
      <c r="O134" t="inlineStr">
        <is>
          <t>Nomes de Colunas: 1 coluna(s) sem nome definido (ex: Unnamed: 6).</t>
        </is>
      </c>
      <c r="P134" t="inlineStr">
        <is>
          <t>Nenhum</t>
        </is>
      </c>
      <c r="Q134" t="inlineStr">
        <is>
          <t>2026-10-07 17:04:56</t>
        </is>
      </c>
    </row>
    <row r="135">
      <c r="A135" t="n">
        <v>134</v>
      </c>
      <c r="B135" t="inlineStr">
        <is>
          <t>SENAC</t>
        </is>
      </c>
      <c r="C135" t="inlineStr">
        <is>
          <t>Demonstrações Contábeis</t>
        </is>
      </c>
      <c r="D135" t="inlineStr">
        <is>
          <t>Demonstrações Contábeis - Arquivo CSV</t>
        </is>
      </c>
      <c r="E135" t="inlineStr"/>
      <c r="F135" t="inlineStr">
        <is>
          <t>SENAC AL | Exercício 2026 | Demonstrações Contábeis</t>
        </is>
      </c>
      <c r="G135" t="inlineStr">
        <is>
          <t>csv</t>
        </is>
      </c>
      <c r="H135" t="inlineStr">
        <is>
          <t>Balanço Orçamentário Receita_2025.csv</t>
        </is>
      </c>
      <c r="I135" t="inlineStr">
        <is>
          <t>https://transparencia.senac.br/assets/files/2025/DemonstracoesContabeis/AL/Balanço Orçamentário Receita_2025.csv</t>
        </is>
      </c>
      <c r="J135" t="n">
        <v>200</v>
      </c>
      <c r="K135" t="b">
        <v>1</v>
      </c>
      <c r="L135" t="inlineStr">
        <is>
          <t>application/octet-stream</t>
        </is>
      </c>
      <c r="M135" t="n">
        <v>4.83</v>
      </c>
      <c r="N135" t="inlineStr">
        <is>
          <t>NÃO</t>
        </is>
      </c>
      <c r="O135" t="inlineStr">
        <is>
          <t>Linhas de Totais: Uso de 'Total/Subtotal' na coluna 'Especificação' (Linhas: 64, 66).</t>
        </is>
      </c>
      <c r="P135" t="inlineStr">
        <is>
          <t>Nenhum</t>
        </is>
      </c>
      <c r="Q135" t="inlineStr">
        <is>
          <t>2026-10-07 17:04:56</t>
        </is>
      </c>
    </row>
    <row r="136">
      <c r="A136" t="n">
        <v>135</v>
      </c>
      <c r="B136" t="inlineStr">
        <is>
          <t>SENAC</t>
        </is>
      </c>
      <c r="C136" t="inlineStr">
        <is>
          <t>Demonstrações Contábeis</t>
        </is>
      </c>
      <c r="D136" t="inlineStr">
        <is>
          <t>Demonstrações Contábeis - Arquivo CSV</t>
        </is>
      </c>
      <c r="E136" t="inlineStr"/>
      <c r="F136" t="inlineStr">
        <is>
          <t>SENAC AL | Exercício 2026 | Demonstrações Contábeis</t>
        </is>
      </c>
      <c r="G136" t="inlineStr">
        <is>
          <t>csv</t>
        </is>
      </c>
      <c r="H136" t="inlineStr">
        <is>
          <t>Balanço Orçamentário Despesa_2025.csv</t>
        </is>
      </c>
      <c r="I136" t="inlineStr">
        <is>
          <t>https://transparencia.senac.br/assets/files/2025/DemonstracoesContabeis/AL/Balanço Orçamentário Despesa_2025.csv</t>
        </is>
      </c>
      <c r="J136" t="n">
        <v>200</v>
      </c>
      <c r="K136" t="b">
        <v>1</v>
      </c>
      <c r="L136" t="inlineStr">
        <is>
          <t>application/octet-stream</t>
        </is>
      </c>
      <c r="M136" t="n">
        <v>4.64</v>
      </c>
      <c r="N136" t="inlineStr">
        <is>
          <t>NÃO</t>
        </is>
      </c>
      <c r="O136" t="inlineStr">
        <is>
          <t>Nomes de Colunas: 2 coluna(s) sem nome definido (ex: Unnamed: 7). | Espaçamento Visual: 1 coluna(s) totalmente em branco (Colunas: [7]). | Linhas de Totais: Uso de 'Total/Subtotal' na coluna 'Especificação' (Linhas: 57, 59).</t>
        </is>
      </c>
      <c r="P136" t="inlineStr">
        <is>
          <t>Nenhum</t>
        </is>
      </c>
      <c r="Q136" t="inlineStr">
        <is>
          <t>2026-10-07 17:04:56</t>
        </is>
      </c>
    </row>
    <row r="137">
      <c r="A137" t="n">
        <v>136</v>
      </c>
      <c r="B137" t="inlineStr">
        <is>
          <t>SENAC</t>
        </is>
      </c>
      <c r="C137" t="inlineStr">
        <is>
          <t>Demonstrações Contábeis</t>
        </is>
      </c>
      <c r="D137" t="inlineStr">
        <is>
          <t>Demonstrações Contábeis - Arquivo CSV</t>
        </is>
      </c>
      <c r="E137" t="inlineStr"/>
      <c r="F137" t="inlineStr">
        <is>
          <t>SENAC AL | Exercício 2026 | Demonstrações Contábeis</t>
        </is>
      </c>
      <c r="G137" t="inlineStr">
        <is>
          <t>csv</t>
        </is>
      </c>
      <c r="H137" t="inlineStr">
        <is>
          <t>Balanço Patrimonial_2025.csv</t>
        </is>
      </c>
      <c r="I137" t="inlineStr">
        <is>
          <t>https://transparencia.senac.br/assets/files/2025/DemonstracoesContabeis/AL/Balanço Patrimonial_2025.csv</t>
        </is>
      </c>
      <c r="J137" t="n">
        <v>200</v>
      </c>
      <c r="K137" t="b">
        <v>1</v>
      </c>
      <c r="L137" t="inlineStr">
        <is>
          <t>application/octet-stream</t>
        </is>
      </c>
      <c r="M137" t="n">
        <v>3.92</v>
      </c>
      <c r="N137" t="inlineStr">
        <is>
          <t>NÃO</t>
        </is>
      </c>
      <c r="O137" t="inlineStr">
        <is>
          <t>Nomes de Colunas: 2 coluna(s) sem nome definido (ex: Unnamed: 5). | Espaçamento Visual: 1 coluna(s) totalmente em branco (Colunas: [5]).</t>
        </is>
      </c>
      <c r="P137" t="inlineStr">
        <is>
          <t>Nenhum</t>
        </is>
      </c>
      <c r="Q137" t="inlineStr">
        <is>
          <t>2026-10-07 17:04:56</t>
        </is>
      </c>
    </row>
    <row r="138">
      <c r="A138" t="n">
        <v>137</v>
      </c>
      <c r="B138" t="inlineStr">
        <is>
          <t>SENAC</t>
        </is>
      </c>
      <c r="C138" t="inlineStr">
        <is>
          <t>Demonstrações Contábeis</t>
        </is>
      </c>
      <c r="D138" t="inlineStr">
        <is>
          <t>Demonstrações Contábeis - Arquivo CSV</t>
        </is>
      </c>
      <c r="E138" t="inlineStr"/>
      <c r="F138" t="inlineStr">
        <is>
          <t>SENAC AL | Exercício 2026 | Demonstrações Contábeis</t>
        </is>
      </c>
      <c r="G138" t="inlineStr">
        <is>
          <t>csv</t>
        </is>
      </c>
      <c r="H138" t="inlineStr">
        <is>
          <t>Demonstração das Variações Patrimoniais_2025.csv</t>
        </is>
      </c>
      <c r="I138" t="inlineStr">
        <is>
          <t>https://transparencia.senac.br/assets/files/2025/DemonstracoesContabeis/AL/Demonstração das Variações Patrimoniais_2025.csv</t>
        </is>
      </c>
      <c r="J138" t="n">
        <v>200</v>
      </c>
      <c r="K138" t="b">
        <v>1</v>
      </c>
      <c r="L138" t="inlineStr">
        <is>
          <t>application/octet-stream</t>
        </is>
      </c>
      <c r="M138" t="n">
        <v>6.71</v>
      </c>
      <c r="N138" t="inlineStr">
        <is>
          <t>NÃO</t>
        </is>
      </c>
      <c r="O138" t="inlineStr">
        <is>
          <t>Nomes de Colunas: 1 coluna(s) sem nome definido (ex: Unnamed: 5). | Espaçamento Visual: 1 coluna(s) totalmente em branco (Colunas: [5]). | Hierarquia Visual: Texto com recuo na coluna 'Especificação' (Linhas: 4, 6, 7, 9, 10, 12, 13, 14, 19, 22... (total 64)).</t>
        </is>
      </c>
      <c r="P138" t="inlineStr">
        <is>
          <t>Nenhum</t>
        </is>
      </c>
      <c r="Q138" t="inlineStr">
        <is>
          <t>2026-10-07 17:04:56</t>
        </is>
      </c>
    </row>
    <row r="139">
      <c r="A139" t="n">
        <v>138</v>
      </c>
      <c r="B139" t="inlineStr">
        <is>
          <t>SENAC</t>
        </is>
      </c>
      <c r="C139" t="inlineStr">
        <is>
          <t>Demonstrações Contábeis</t>
        </is>
      </c>
      <c r="D139" t="inlineStr">
        <is>
          <t>Demonstrações Contábeis - Arquivo CSV</t>
        </is>
      </c>
      <c r="E139" t="inlineStr"/>
      <c r="F139" t="inlineStr">
        <is>
          <t>SENAC AL | Exercício 2026 | Demonstrações Contábeis</t>
        </is>
      </c>
      <c r="G139" t="inlineStr">
        <is>
          <t>csv</t>
        </is>
      </c>
      <c r="H139" t="inlineStr">
        <is>
          <t>Demonstração dos Fluxos de Caixa_2025.csv</t>
        </is>
      </c>
      <c r="I139" t="inlineStr">
        <is>
          <t>https://transparencia.senac.br/assets/files/2025/DemonstracoesContabeis/AL/Demonstração dos Fluxos de Caixa_2025.csv</t>
        </is>
      </c>
      <c r="J139" t="n">
        <v>200</v>
      </c>
      <c r="K139" t="b">
        <v>1</v>
      </c>
      <c r="L139" t="inlineStr">
        <is>
          <t>application/octet-stream</t>
        </is>
      </c>
      <c r="M139" t="n">
        <v>4.4</v>
      </c>
      <c r="N139" t="inlineStr">
        <is>
          <t>NÃO</t>
        </is>
      </c>
      <c r="O139" t="inlineStr">
        <is>
          <t>Nomes de Colunas: 1 coluna(s) sem nome definido (ex: Unnamed: 4).</t>
        </is>
      </c>
      <c r="P139" t="inlineStr">
        <is>
          <t>Nenhum</t>
        </is>
      </c>
      <c r="Q139" t="inlineStr">
        <is>
          <t>2026-10-07 17:04:56</t>
        </is>
      </c>
    </row>
    <row r="140">
      <c r="A140" t="n">
        <v>139</v>
      </c>
      <c r="B140" t="inlineStr">
        <is>
          <t>SENAC</t>
        </is>
      </c>
      <c r="C140" t="inlineStr">
        <is>
          <t>Licitações</t>
        </is>
      </c>
      <c r="D140" t="inlineStr">
        <is>
          <t>Licitações - download</t>
        </is>
      </c>
      <c r="E140" t="inlineStr"/>
      <c r="F140" t="inlineStr">
        <is>
          <t>SENAC AL | Exercício 2024 | Licitações</t>
        </is>
      </c>
      <c r="G140" t="inlineStr">
        <is>
          <t>csv</t>
        </is>
      </c>
      <c r="H140" t="inlineStr">
        <is>
          <t>download</t>
        </is>
      </c>
      <c r="I140" t="inlineStr">
        <is>
          <t>https://transparencia.senac.br/service/api/download?regional=al&amp;secao=Licitacoes&amp;ano=0&amp;layout=licitacoes</t>
        </is>
      </c>
      <c r="J140" t="n">
        <v>200</v>
      </c>
      <c r="K140" t="b">
        <v>1</v>
      </c>
      <c r="L140" t="inlineStr">
        <is>
          <t>application/octet-stream</t>
        </is>
      </c>
      <c r="M140" t="n">
        <v>17.75</v>
      </c>
      <c r="N140" t="inlineStr">
        <is>
          <t>SIM</t>
        </is>
      </c>
      <c r="O140" t="inlineStr">
        <is>
          <t>Nenhum</t>
        </is>
      </c>
      <c r="P140" t="inlineStr">
        <is>
          <t>Nenhum</t>
        </is>
      </c>
      <c r="Q140" t="inlineStr">
        <is>
          <t>2026-10-07 17:04:56</t>
        </is>
      </c>
    </row>
    <row r="141">
      <c r="A141" t="n">
        <v>140</v>
      </c>
      <c r="B141" t="inlineStr">
        <is>
          <t>SENAC</t>
        </is>
      </c>
      <c r="C141" t="inlineStr">
        <is>
          <t>Licitações</t>
        </is>
      </c>
      <c r="D141" t="inlineStr">
        <is>
          <t>Licitações - download</t>
        </is>
      </c>
      <c r="E141" t="inlineStr"/>
      <c r="F141" t="inlineStr">
        <is>
          <t>SENAC AL | Exercício 2025 | Licitações</t>
        </is>
      </c>
      <c r="G141" t="inlineStr">
        <is>
          <t>csv</t>
        </is>
      </c>
      <c r="H141" t="inlineStr">
        <is>
          <t>download</t>
        </is>
      </c>
      <c r="I141" t="inlineStr">
        <is>
          <t>https://transparencia.senac.br/service/api/download?regional=al&amp;secao=Licitacoes&amp;ano=0&amp;layout=licitacoes</t>
        </is>
      </c>
      <c r="J141" t="n">
        <v>200</v>
      </c>
      <c r="K141" t="b">
        <v>1</v>
      </c>
      <c r="L141" t="inlineStr">
        <is>
          <t>application/octet-stream</t>
        </is>
      </c>
      <c r="M141" t="n">
        <v>17.75</v>
      </c>
      <c r="N141" t="inlineStr">
        <is>
          <t>SIM</t>
        </is>
      </c>
      <c r="O141" t="inlineStr">
        <is>
          <t>Nenhum</t>
        </is>
      </c>
      <c r="P141" t="inlineStr">
        <is>
          <t>Nenhum</t>
        </is>
      </c>
      <c r="Q141" t="inlineStr">
        <is>
          <t>2026-10-07 17:04:56</t>
        </is>
      </c>
    </row>
    <row r="142">
      <c r="A142" t="n">
        <v>141</v>
      </c>
      <c r="B142" t="inlineStr">
        <is>
          <t>SENAC</t>
        </is>
      </c>
      <c r="C142" t="inlineStr">
        <is>
          <t>Licitações</t>
        </is>
      </c>
      <c r="D142" t="inlineStr">
        <is>
          <t>Licitações - download</t>
        </is>
      </c>
      <c r="E142" t="inlineStr"/>
      <c r="F142" t="inlineStr">
        <is>
          <t>SENAC AL | Exercício 2026 | Licitações</t>
        </is>
      </c>
      <c r="G142" t="inlineStr">
        <is>
          <t>csv</t>
        </is>
      </c>
      <c r="H142" t="inlineStr">
        <is>
          <t>download</t>
        </is>
      </c>
      <c r="I142" t="inlineStr">
        <is>
          <t>https://transparencia.senac.br/service/api/download?regional=al&amp;secao=Licitacoes&amp;ano=0&amp;layout=licitacoes</t>
        </is>
      </c>
      <c r="J142" t="n">
        <v>200</v>
      </c>
      <c r="K142" t="b">
        <v>1</v>
      </c>
      <c r="L142" t="inlineStr">
        <is>
          <t>application/octet-stream</t>
        </is>
      </c>
      <c r="M142" t="n">
        <v>17.75</v>
      </c>
      <c r="N142" t="inlineStr">
        <is>
          <t>SIM</t>
        </is>
      </c>
      <c r="O142" t="inlineStr">
        <is>
          <t>Nenhum</t>
        </is>
      </c>
      <c r="P142" t="inlineStr">
        <is>
          <t>Nenhum</t>
        </is>
      </c>
      <c r="Q142" t="inlineStr">
        <is>
          <t>2026-10-07 17:04:56</t>
        </is>
      </c>
    </row>
    <row r="143">
      <c r="A143" t="n">
        <v>142</v>
      </c>
      <c r="B143" t="inlineStr">
        <is>
          <t>SENAC</t>
        </is>
      </c>
      <c r="C143" t="inlineStr">
        <is>
          <t>Contratos, Parcerias, Convênios e Patrocínios</t>
        </is>
      </c>
      <c r="D143" t="inlineStr">
        <is>
          <t>Contratos, Parcerias, Convênios e Patrocínios - download</t>
        </is>
      </c>
      <c r="E143" t="inlineStr"/>
      <c r="F143" t="inlineStr">
        <is>
          <t>SENAC AL | Exercício 2024 | Contratos, Parcerias, Convênios e Patrocínios</t>
        </is>
      </c>
      <c r="G143" t="inlineStr">
        <is>
          <t>csv</t>
        </is>
      </c>
      <c r="H143" t="inlineStr">
        <is>
          <t>download</t>
        </is>
      </c>
      <c r="I143" t="inlineStr">
        <is>
          <t>https://transparencia.senac.br/service/api/download?regional=al&amp;secao=ContratosParcerias&amp;ano=0&amp;layout=acordos</t>
        </is>
      </c>
      <c r="J143" t="n">
        <v>200</v>
      </c>
      <c r="K143" t="b">
        <v>1</v>
      </c>
      <c r="L143" t="inlineStr">
        <is>
          <t>application/octet-stream</t>
        </is>
      </c>
      <c r="M143" t="n">
        <v>1.55</v>
      </c>
      <c r="N143" t="inlineStr">
        <is>
          <t>SIM</t>
        </is>
      </c>
      <c r="O143" t="inlineStr">
        <is>
          <t>Falha de processamento: int() argument must be a string, a bytes-like object or a real number, not 'Series'</t>
        </is>
      </c>
      <c r="P143" t="inlineStr">
        <is>
          <t>Nenhum</t>
        </is>
      </c>
      <c r="Q143" t="inlineStr">
        <is>
          <t>2026-10-07 17:04:56</t>
        </is>
      </c>
    </row>
    <row r="144">
      <c r="A144" t="n">
        <v>143</v>
      </c>
      <c r="B144" t="inlineStr">
        <is>
          <t>SENAC</t>
        </is>
      </c>
      <c r="C144" t="inlineStr">
        <is>
          <t>Contratos, Parcerias, Convênios e Patrocínios</t>
        </is>
      </c>
      <c r="D144" t="inlineStr">
        <is>
          <t>Contratos, Parcerias, Convênios e Patrocínios - download</t>
        </is>
      </c>
      <c r="E144" t="inlineStr"/>
      <c r="F144" t="inlineStr">
        <is>
          <t>SENAC AL | Exercício 2024 | Contratos, Parcerias, Convênios e Patrocínios</t>
        </is>
      </c>
      <c r="G144" t="inlineStr">
        <is>
          <t>csv</t>
        </is>
      </c>
      <c r="H144" t="inlineStr">
        <is>
          <t>download</t>
        </is>
      </c>
      <c r="I144" t="inlineStr">
        <is>
          <t>https://transparencia.senac.br/service/api/download?regional=al&amp;secao=ContratosParcerias&amp;ano=0&amp;layout=contratos</t>
        </is>
      </c>
      <c r="J144" t="n">
        <v>200</v>
      </c>
      <c r="K144" t="b">
        <v>1</v>
      </c>
      <c r="L144" t="inlineStr">
        <is>
          <t>application/octet-stream</t>
        </is>
      </c>
      <c r="M144" t="n">
        <v>30.54</v>
      </c>
      <c r="N144" t="inlineStr">
        <is>
          <t>NÃO</t>
        </is>
      </c>
      <c r="O144" t="inlineStr">
        <is>
          <t>Poluição de Célula: Coluna 'Objeto' contém números misturados diretamente com texto (Linhas: CT2021/006/001).</t>
        </is>
      </c>
      <c r="P144" t="inlineStr">
        <is>
          <t>Nenhum</t>
        </is>
      </c>
      <c r="Q144" t="inlineStr">
        <is>
          <t>2026-10-07 17:04:56</t>
        </is>
      </c>
    </row>
    <row r="145">
      <c r="A145" t="n">
        <v>144</v>
      </c>
      <c r="B145" t="inlineStr">
        <is>
          <t>SENAC</t>
        </is>
      </c>
      <c r="C145" t="inlineStr">
        <is>
          <t>Contratos, Parcerias, Convênios e Patrocínios</t>
        </is>
      </c>
      <c r="D145" t="inlineStr">
        <is>
          <t>Contratos, Parcerias, Convênios e Patrocínios - download</t>
        </is>
      </c>
      <c r="E145" t="inlineStr"/>
      <c r="F145" t="inlineStr">
        <is>
          <t>SENAC AL | Exercício 2024 | Contratos, Parcerias, Convênios e Patrocínios</t>
        </is>
      </c>
      <c r="G145" t="inlineStr">
        <is>
          <t>csv</t>
        </is>
      </c>
      <c r="H145" t="inlineStr">
        <is>
          <t>download</t>
        </is>
      </c>
      <c r="I145" t="inlineStr">
        <is>
          <t>https://transparencia.senac.br/service/api/download?regional=al&amp;secao=ContratosParcerias&amp;ano=0&amp;layout=convenios</t>
        </is>
      </c>
      <c r="J145" t="n">
        <v>200</v>
      </c>
      <c r="K145" t="b">
        <v>1</v>
      </c>
      <c r="L145" t="inlineStr">
        <is>
          <t>application/octet-stream</t>
        </is>
      </c>
      <c r="M145" t="n">
        <v>12.85</v>
      </c>
      <c r="N145" t="inlineStr">
        <is>
          <t>SIM</t>
        </is>
      </c>
      <c r="O145" t="inlineStr">
        <is>
          <t>Falha de processamento: int() argument must be a string, a bytes-like object or a real number, not 'Series'</t>
        </is>
      </c>
      <c r="P145" t="inlineStr">
        <is>
          <t>Nenhum</t>
        </is>
      </c>
      <c r="Q145" t="inlineStr">
        <is>
          <t>2026-10-07 17:04:56</t>
        </is>
      </c>
    </row>
    <row r="146">
      <c r="A146" t="n">
        <v>145</v>
      </c>
      <c r="B146" t="inlineStr">
        <is>
          <t>SENAC</t>
        </is>
      </c>
      <c r="C146" t="inlineStr">
        <is>
          <t>Contratos, Parcerias, Convênios e Patrocínios</t>
        </is>
      </c>
      <c r="D146" t="inlineStr">
        <is>
          <t>Contratos, Parcerias, Convênios e Patrocínios - download</t>
        </is>
      </c>
      <c r="E146" t="inlineStr"/>
      <c r="F146" t="inlineStr">
        <is>
          <t>SENAC AL | Exercício 2025 | Contratos, Parcerias, Convênios e Patrocínios</t>
        </is>
      </c>
      <c r="G146" t="inlineStr">
        <is>
          <t>csv</t>
        </is>
      </c>
      <c r="H146" t="inlineStr">
        <is>
          <t>download</t>
        </is>
      </c>
      <c r="I146" t="inlineStr">
        <is>
          <t>https://transparencia.senac.br/service/api/download?regional=al&amp;secao=ContratosParcerias&amp;ano=0&amp;layout=acordos</t>
        </is>
      </c>
      <c r="J146" t="n">
        <v>200</v>
      </c>
      <c r="K146" t="b">
        <v>1</v>
      </c>
      <c r="L146" t="inlineStr">
        <is>
          <t>application/octet-stream</t>
        </is>
      </c>
      <c r="M146" t="n">
        <v>1.55</v>
      </c>
      <c r="N146" t="inlineStr">
        <is>
          <t>SIM</t>
        </is>
      </c>
      <c r="O146" t="inlineStr">
        <is>
          <t>Falha de processamento: int() argument must be a string, a bytes-like object or a real number, not 'Series'</t>
        </is>
      </c>
      <c r="P146" t="inlineStr">
        <is>
          <t>Nenhum</t>
        </is>
      </c>
      <c r="Q146" t="inlineStr">
        <is>
          <t>2026-10-07 17:04:56</t>
        </is>
      </c>
    </row>
    <row r="147">
      <c r="A147" t="n">
        <v>146</v>
      </c>
      <c r="B147" t="inlineStr">
        <is>
          <t>SENAC</t>
        </is>
      </c>
      <c r="C147" t="inlineStr">
        <is>
          <t>Contratos, Parcerias, Convênios e Patrocínios</t>
        </is>
      </c>
      <c r="D147" t="inlineStr">
        <is>
          <t>Contratos, Parcerias, Convênios e Patrocínios - download</t>
        </is>
      </c>
      <c r="E147" t="inlineStr"/>
      <c r="F147" t="inlineStr">
        <is>
          <t>SENAC AL | Exercício 2025 | Contratos, Parcerias, Convênios e Patrocínios</t>
        </is>
      </c>
      <c r="G147" t="inlineStr">
        <is>
          <t>csv</t>
        </is>
      </c>
      <c r="H147" t="inlineStr">
        <is>
          <t>download</t>
        </is>
      </c>
      <c r="I147" t="inlineStr">
        <is>
          <t>https://transparencia.senac.br/service/api/download?regional=al&amp;secao=ContratosParcerias&amp;ano=0&amp;layout=contratos</t>
        </is>
      </c>
      <c r="J147" t="n">
        <v>200</v>
      </c>
      <c r="K147" t="b">
        <v>1</v>
      </c>
      <c r="L147" t="inlineStr">
        <is>
          <t>application/octet-stream</t>
        </is>
      </c>
      <c r="M147" t="n">
        <v>30.54</v>
      </c>
      <c r="N147" t="inlineStr">
        <is>
          <t>NÃO</t>
        </is>
      </c>
      <c r="O147" t="inlineStr">
        <is>
          <t>Poluição de Célula: Coluna 'Objeto' contém números misturados diretamente com texto (Linhas: CT2021/006/001).</t>
        </is>
      </c>
      <c r="P147" t="inlineStr">
        <is>
          <t>Nenhum</t>
        </is>
      </c>
      <c r="Q147" t="inlineStr">
        <is>
          <t>2026-10-07 17:04:56</t>
        </is>
      </c>
    </row>
    <row r="148">
      <c r="A148" t="n">
        <v>147</v>
      </c>
      <c r="B148" t="inlineStr">
        <is>
          <t>SENAC</t>
        </is>
      </c>
      <c r="C148" t="inlineStr">
        <is>
          <t>Contratos, Parcerias, Convênios e Patrocínios</t>
        </is>
      </c>
      <c r="D148" t="inlineStr">
        <is>
          <t>Contratos, Parcerias, Convênios e Patrocínios - download</t>
        </is>
      </c>
      <c r="E148" t="inlineStr"/>
      <c r="F148" t="inlineStr">
        <is>
          <t>SENAC AL | Exercício 2025 | Contratos, Parcerias, Convênios e Patrocínios</t>
        </is>
      </c>
      <c r="G148" t="inlineStr">
        <is>
          <t>csv</t>
        </is>
      </c>
      <c r="H148" t="inlineStr">
        <is>
          <t>download</t>
        </is>
      </c>
      <c r="I148" t="inlineStr">
        <is>
          <t>https://transparencia.senac.br/service/api/download?regional=al&amp;secao=ContratosParcerias&amp;ano=0&amp;layout=convenios</t>
        </is>
      </c>
      <c r="J148" t="n">
        <v>200</v>
      </c>
      <c r="K148" t="b">
        <v>1</v>
      </c>
      <c r="L148" t="inlineStr">
        <is>
          <t>application/octet-stream</t>
        </is>
      </c>
      <c r="M148" t="n">
        <v>12.85</v>
      </c>
      <c r="N148" t="inlineStr">
        <is>
          <t>SIM</t>
        </is>
      </c>
      <c r="O148" t="inlineStr">
        <is>
          <t>Falha de processamento: int() argument must be a string, a bytes-like object or a real number, not 'Series'</t>
        </is>
      </c>
      <c r="P148" t="inlineStr">
        <is>
          <t>Nenhum</t>
        </is>
      </c>
      <c r="Q148" t="inlineStr">
        <is>
          <t>2026-10-07 17:04:56</t>
        </is>
      </c>
    </row>
    <row r="149">
      <c r="A149" t="n">
        <v>148</v>
      </c>
      <c r="B149" t="inlineStr">
        <is>
          <t>SENAC</t>
        </is>
      </c>
      <c r="C149" t="inlineStr">
        <is>
          <t>Contratos, Parcerias, Convênios e Patrocínios</t>
        </is>
      </c>
      <c r="D149" t="inlineStr">
        <is>
          <t>Contratos, Parcerias, Convênios e Patrocínios - download</t>
        </is>
      </c>
      <c r="E149" t="inlineStr"/>
      <c r="F149" t="inlineStr">
        <is>
          <t>SENAC AL | Exercício 2026 | Contratos, Parcerias, Convênios e Patrocínios</t>
        </is>
      </c>
      <c r="G149" t="inlineStr">
        <is>
          <t>csv</t>
        </is>
      </c>
      <c r="H149" t="inlineStr">
        <is>
          <t>download</t>
        </is>
      </c>
      <c r="I149" t="inlineStr">
        <is>
          <t>https://transparencia.senac.br/service/api/download?regional=al&amp;secao=ContratosParcerias&amp;ano=0&amp;layout=acordos</t>
        </is>
      </c>
      <c r="J149" t="n">
        <v>200</v>
      </c>
      <c r="K149" t="b">
        <v>1</v>
      </c>
      <c r="L149" t="inlineStr">
        <is>
          <t>application/octet-stream</t>
        </is>
      </c>
      <c r="M149" t="n">
        <v>1.55</v>
      </c>
      <c r="N149" t="inlineStr">
        <is>
          <t>SIM</t>
        </is>
      </c>
      <c r="O149" t="inlineStr">
        <is>
          <t>Falha de processamento: int() argument must be a string, a bytes-like object or a real number, not 'Series'</t>
        </is>
      </c>
      <c r="P149" t="inlineStr">
        <is>
          <t>Nenhum</t>
        </is>
      </c>
      <c r="Q149" t="inlineStr">
        <is>
          <t>2026-10-07 17:04:56</t>
        </is>
      </c>
    </row>
    <row r="150">
      <c r="A150" t="n">
        <v>149</v>
      </c>
      <c r="B150" t="inlineStr">
        <is>
          <t>SENAC</t>
        </is>
      </c>
      <c r="C150" t="inlineStr">
        <is>
          <t>Contratos, Parcerias, Convênios e Patrocínios</t>
        </is>
      </c>
      <c r="D150" t="inlineStr">
        <is>
          <t>Contratos, Parcerias, Convênios e Patrocínios - download</t>
        </is>
      </c>
      <c r="E150" t="inlineStr"/>
      <c r="F150" t="inlineStr">
        <is>
          <t>SENAC AL | Exercício 2026 | Contratos, Parcerias, Convênios e Patrocínios</t>
        </is>
      </c>
      <c r="G150" t="inlineStr">
        <is>
          <t>csv</t>
        </is>
      </c>
      <c r="H150" t="inlineStr">
        <is>
          <t>download</t>
        </is>
      </c>
      <c r="I150" t="inlineStr">
        <is>
          <t>https://transparencia.senac.br/service/api/download?regional=al&amp;secao=ContratosParcerias&amp;ano=0&amp;layout=contratos</t>
        </is>
      </c>
      <c r="J150" t="n">
        <v>200</v>
      </c>
      <c r="K150" t="b">
        <v>1</v>
      </c>
      <c r="L150" t="inlineStr">
        <is>
          <t>application/octet-stream</t>
        </is>
      </c>
      <c r="M150" t="n">
        <v>30.54</v>
      </c>
      <c r="N150" t="inlineStr">
        <is>
          <t>NÃO</t>
        </is>
      </c>
      <c r="O150" t="inlineStr">
        <is>
          <t>Poluição de Célula: Coluna 'Objeto' contém números misturados diretamente com texto (Linhas: CT2021/006/001).</t>
        </is>
      </c>
      <c r="P150" t="inlineStr">
        <is>
          <t>Nenhum</t>
        </is>
      </c>
      <c r="Q150" t="inlineStr">
        <is>
          <t>2026-10-07 17:04:56</t>
        </is>
      </c>
    </row>
    <row r="151">
      <c r="A151" t="n">
        <v>150</v>
      </c>
      <c r="B151" t="inlineStr">
        <is>
          <t>SENAC</t>
        </is>
      </c>
      <c r="C151" t="inlineStr">
        <is>
          <t>Contratos, Parcerias, Convênios e Patrocínios</t>
        </is>
      </c>
      <c r="D151" t="inlineStr">
        <is>
          <t>Contratos, Parcerias, Convênios e Patrocínios - download</t>
        </is>
      </c>
      <c r="E151" t="inlineStr"/>
      <c r="F151" t="inlineStr">
        <is>
          <t>SENAC AL | Exercício 2026 | Contratos, Parcerias, Convênios e Patrocínios</t>
        </is>
      </c>
      <c r="G151" t="inlineStr">
        <is>
          <t>csv</t>
        </is>
      </c>
      <c r="H151" t="inlineStr">
        <is>
          <t>download</t>
        </is>
      </c>
      <c r="I151" t="inlineStr">
        <is>
          <t>https://transparencia.senac.br/service/api/download?regional=al&amp;secao=ContratosParcerias&amp;ano=0&amp;layout=convenios</t>
        </is>
      </c>
      <c r="J151" t="n">
        <v>200</v>
      </c>
      <c r="K151" t="b">
        <v>1</v>
      </c>
      <c r="L151" t="inlineStr">
        <is>
          <t>application/octet-stream</t>
        </is>
      </c>
      <c r="M151" t="n">
        <v>12.85</v>
      </c>
      <c r="N151" t="inlineStr">
        <is>
          <t>SIM</t>
        </is>
      </c>
      <c r="O151" t="inlineStr">
        <is>
          <t>Falha de processamento: int() argument must be a string, a bytes-like object or a real number, not 'Series'</t>
        </is>
      </c>
      <c r="P151" t="inlineStr">
        <is>
          <t>Nenhum</t>
        </is>
      </c>
      <c r="Q151" t="inlineStr">
        <is>
          <t>2026-10-07 17:04:56</t>
        </is>
      </c>
    </row>
    <row r="152">
      <c r="A152" t="n">
        <v>151</v>
      </c>
      <c r="B152" t="inlineStr">
        <is>
          <t>SENAC</t>
        </is>
      </c>
      <c r="C152" t="inlineStr">
        <is>
          <t>Transferências Regulamentares</t>
        </is>
      </c>
      <c r="D152" t="inlineStr">
        <is>
          <t>Transferências Regulamentares - download</t>
        </is>
      </c>
      <c r="E152" t="inlineStr"/>
      <c r="F152" t="inlineStr">
        <is>
          <t>SENAC AL | Exercício 2024 | Transferências Regulamentares</t>
        </is>
      </c>
      <c r="G152" t="inlineStr">
        <is>
          <t>csv</t>
        </is>
      </c>
      <c r="H152" t="inlineStr">
        <is>
          <t>download</t>
        </is>
      </c>
      <c r="I152" t="inlineStr">
        <is>
          <t>https://transparencia.senac.br/service/api/download?regional=al&amp;secao=transferenciasregulamentares&amp;ano=2026&amp;layout=transferenciasregulamentares</t>
        </is>
      </c>
      <c r="J152" t="n">
        <v>200</v>
      </c>
      <c r="K152" t="b">
        <v>1</v>
      </c>
      <c r="L152" t="inlineStr">
        <is>
          <t>application/octet-stream</t>
        </is>
      </c>
      <c r="M152" t="n">
        <v>1.77</v>
      </c>
      <c r="N152" t="inlineStr">
        <is>
          <t>SIM</t>
        </is>
      </c>
      <c r="O152" t="inlineStr">
        <is>
          <t>Nenhum</t>
        </is>
      </c>
      <c r="P152" t="inlineStr">
        <is>
          <t>Nenhum</t>
        </is>
      </c>
      <c r="Q152" t="inlineStr">
        <is>
          <t>2026-10-07 17:04:56</t>
        </is>
      </c>
    </row>
    <row r="153">
      <c r="A153" t="n">
        <v>152</v>
      </c>
      <c r="B153" t="inlineStr">
        <is>
          <t>SENAC</t>
        </is>
      </c>
      <c r="C153" t="inlineStr">
        <is>
          <t>Transferências Regulamentares</t>
        </is>
      </c>
      <c r="D153" t="inlineStr">
        <is>
          <t>Transferências Regulamentares - download</t>
        </is>
      </c>
      <c r="E153" t="inlineStr"/>
      <c r="F153" t="inlineStr">
        <is>
          <t>SENAC AL | Exercício 2025 | Transferências Regulamentares</t>
        </is>
      </c>
      <c r="G153" t="inlineStr">
        <is>
          <t>csv</t>
        </is>
      </c>
      <c r="H153" t="inlineStr">
        <is>
          <t>download</t>
        </is>
      </c>
      <c r="I153" t="inlineStr">
        <is>
          <t>https://transparencia.senac.br/service/api/download?regional=al&amp;secao=transferenciasregulamentares&amp;ano=2026&amp;layout=transferenciasregulamentares</t>
        </is>
      </c>
      <c r="J153" t="n">
        <v>200</v>
      </c>
      <c r="K153" t="b">
        <v>1</v>
      </c>
      <c r="L153" t="inlineStr">
        <is>
          <t>application/octet-stream</t>
        </is>
      </c>
      <c r="M153" t="n">
        <v>1.77</v>
      </c>
      <c r="N153" t="inlineStr">
        <is>
          <t>SIM</t>
        </is>
      </c>
      <c r="O153" t="inlineStr">
        <is>
          <t>Nenhum</t>
        </is>
      </c>
      <c r="P153" t="inlineStr">
        <is>
          <t>Nenhum</t>
        </is>
      </c>
      <c r="Q153" t="inlineStr">
        <is>
          <t>2026-10-07 17:04:56</t>
        </is>
      </c>
    </row>
    <row r="154">
      <c r="A154" t="n">
        <v>153</v>
      </c>
      <c r="B154" t="inlineStr">
        <is>
          <t>SENAC</t>
        </is>
      </c>
      <c r="C154" t="inlineStr">
        <is>
          <t>Transferências Regulamentares</t>
        </is>
      </c>
      <c r="D154" t="inlineStr">
        <is>
          <t>Transferências Regulamentares - download</t>
        </is>
      </c>
      <c r="E154" t="inlineStr"/>
      <c r="F154" t="inlineStr">
        <is>
          <t>SENAC AL | Exercício 2026 | Transferências Regulamentares</t>
        </is>
      </c>
      <c r="G154" t="inlineStr">
        <is>
          <t>csv</t>
        </is>
      </c>
      <c r="H154" t="inlineStr">
        <is>
          <t>download</t>
        </is>
      </c>
      <c r="I154" t="inlineStr">
        <is>
          <t>https://transparencia.senac.br/service/api/download?regional=al&amp;secao=transferenciasregulamentares&amp;ano=2026&amp;layout=transferenciasregulamentares</t>
        </is>
      </c>
      <c r="J154" t="n">
        <v>200</v>
      </c>
      <c r="K154" t="b">
        <v>1</v>
      </c>
      <c r="L154" t="inlineStr">
        <is>
          <t>application/octet-stream</t>
        </is>
      </c>
      <c r="M154" t="n">
        <v>1.77</v>
      </c>
      <c r="N154" t="inlineStr">
        <is>
          <t>SIM</t>
        </is>
      </c>
      <c r="O154" t="inlineStr">
        <is>
          <t>Nenhum</t>
        </is>
      </c>
      <c r="P154" t="inlineStr">
        <is>
          <t>Nenhum</t>
        </is>
      </c>
      <c r="Q154" t="inlineStr">
        <is>
          <t>2026-10-07 17:04:56</t>
        </is>
      </c>
    </row>
    <row r="155">
      <c r="A155" t="n">
        <v>154</v>
      </c>
      <c r="B155" t="inlineStr">
        <is>
          <t>SENAC</t>
        </is>
      </c>
      <c r="C155" t="inlineStr">
        <is>
          <t>Execução Orçamentária</t>
        </is>
      </c>
      <c r="D155" t="inlineStr">
        <is>
          <t>Execução Orçamentária - download</t>
        </is>
      </c>
      <c r="E155" t="inlineStr"/>
      <c r="F155" t="inlineStr">
        <is>
          <t>SENAC AM | Exercício 2024 | Execução Orçamentária</t>
        </is>
      </c>
      <c r="G155" t="inlineStr">
        <is>
          <t>csv</t>
        </is>
      </c>
      <c r="H155" t="inlineStr">
        <is>
          <t>download</t>
        </is>
      </c>
      <c r="I155" t="inlineStr">
        <is>
          <t>https://transparencia.senac.br/service/api/download?regional=am&amp;secao=execucaoorcamentaria&amp;ano=2024&amp;layout=execucaoorcamentariareceitacategoria</t>
        </is>
      </c>
      <c r="J155" t="n">
        <v>200</v>
      </c>
      <c r="K155" t="b">
        <v>1</v>
      </c>
      <c r="L155" t="inlineStr">
        <is>
          <t>application/octet-stream</t>
        </is>
      </c>
      <c r="M155" t="n">
        <v>0.7</v>
      </c>
      <c r="N155" t="inlineStr">
        <is>
          <t>SIM</t>
        </is>
      </c>
      <c r="O155" t="inlineStr">
        <is>
          <t>Nenhum</t>
        </is>
      </c>
      <c r="P155" t="inlineStr">
        <is>
          <t>Nenhum</t>
        </is>
      </c>
      <c r="Q155" t="inlineStr">
        <is>
          <t>2026-10-07 17:04:56</t>
        </is>
      </c>
    </row>
    <row r="156">
      <c r="A156" t="n">
        <v>155</v>
      </c>
      <c r="B156" t="inlineStr">
        <is>
          <t>SENAC</t>
        </is>
      </c>
      <c r="C156" t="inlineStr">
        <is>
          <t>Execução Orçamentária</t>
        </is>
      </c>
      <c r="D156" t="inlineStr">
        <is>
          <t>Execução Orçamentária - download</t>
        </is>
      </c>
      <c r="E156" t="inlineStr"/>
      <c r="F156" t="inlineStr">
        <is>
          <t>SENAC AM | Exercício 2024 | Execução Orçamentária</t>
        </is>
      </c>
      <c r="G156" t="inlineStr">
        <is>
          <t>csv</t>
        </is>
      </c>
      <c r="H156" t="inlineStr">
        <is>
          <t>download</t>
        </is>
      </c>
      <c r="I156" t="inlineStr">
        <is>
          <t>https://transparencia.senac.br/service/api/download?regional=am&amp;secao=execucaoorcamentaria&amp;ano=2024&amp;layout=execucaoorcamentariadespesacategoria</t>
        </is>
      </c>
      <c r="J156" t="n">
        <v>200</v>
      </c>
      <c r="K156" t="b">
        <v>1</v>
      </c>
      <c r="L156" t="inlineStr">
        <is>
          <t>application/octet-stream</t>
        </is>
      </c>
      <c r="M156" t="n">
        <v>1.11</v>
      </c>
      <c r="N156" t="inlineStr">
        <is>
          <t>SIM</t>
        </is>
      </c>
      <c r="O156" t="inlineStr">
        <is>
          <t>Nenhum</t>
        </is>
      </c>
      <c r="P156" t="inlineStr">
        <is>
          <t>Nenhum</t>
        </is>
      </c>
      <c r="Q156" t="inlineStr">
        <is>
          <t>2026-10-07 17:04:56</t>
        </is>
      </c>
    </row>
    <row r="157">
      <c r="A157" t="n">
        <v>156</v>
      </c>
      <c r="B157" t="inlineStr">
        <is>
          <t>SENAC</t>
        </is>
      </c>
      <c r="C157" t="inlineStr">
        <is>
          <t>Execução Orçamentária</t>
        </is>
      </c>
      <c r="D157" t="inlineStr">
        <is>
          <t>Execução Orçamentária - download</t>
        </is>
      </c>
      <c r="E157" t="inlineStr"/>
      <c r="F157" t="inlineStr">
        <is>
          <t>SENAC AM | Exercício 2024 | Execução Orçamentária</t>
        </is>
      </c>
      <c r="G157" t="inlineStr">
        <is>
          <t>csv</t>
        </is>
      </c>
      <c r="H157" t="inlineStr">
        <is>
          <t>download</t>
        </is>
      </c>
      <c r="I157" t="inlineStr">
        <is>
          <t>https://transparencia.senac.br/service/api/download?regional=am&amp;secao=execucaoorcamentaria&amp;ano=2024&amp;layout=despesaporfinalidadeprogramatrabalhoorcamento</t>
        </is>
      </c>
      <c r="J157" t="n">
        <v>200</v>
      </c>
      <c r="K157" t="b">
        <v>1</v>
      </c>
      <c r="L157" t="inlineStr">
        <is>
          <t>application/octet-stream</t>
        </is>
      </c>
      <c r="M157" t="n">
        <v>0.41</v>
      </c>
      <c r="N157" t="inlineStr">
        <is>
          <t>SIM</t>
        </is>
      </c>
      <c r="O157" t="inlineStr">
        <is>
          <t>Nenhum</t>
        </is>
      </c>
      <c r="P157" t="inlineStr">
        <is>
          <t>Nenhum</t>
        </is>
      </c>
      <c r="Q157" t="inlineStr">
        <is>
          <t>2026-10-07 17:04:56</t>
        </is>
      </c>
    </row>
    <row r="158">
      <c r="A158" t="n">
        <v>157</v>
      </c>
      <c r="B158" t="inlineStr">
        <is>
          <t>SENAC</t>
        </is>
      </c>
      <c r="C158" t="inlineStr">
        <is>
          <t>Execução Orçamentária</t>
        </is>
      </c>
      <c r="D158" t="inlineStr">
        <is>
          <t>Execução Orçamentária - download</t>
        </is>
      </c>
      <c r="E158" t="inlineStr"/>
      <c r="F158" t="inlineStr">
        <is>
          <t>SENAC AM | Exercício 2024 | Execução Orçamentária</t>
        </is>
      </c>
      <c r="G158" t="inlineStr">
        <is>
          <t>csv</t>
        </is>
      </c>
      <c r="H158" t="inlineStr">
        <is>
          <t>download</t>
        </is>
      </c>
      <c r="I158" t="inlineStr">
        <is>
          <t>https://transparencia.senac.br/service/api/download?regional=am&amp;secao=execucaoorcamentaria&amp;ano=2024&amp;layout=execucaoorcamentariareceita</t>
        </is>
      </c>
      <c r="J158" t="n">
        <v>200</v>
      </c>
      <c r="K158" t="b">
        <v>1</v>
      </c>
      <c r="L158" t="inlineStr">
        <is>
          <t>application/octet-stream</t>
        </is>
      </c>
      <c r="M158" t="n">
        <v>1.3</v>
      </c>
      <c r="N158" t="inlineStr">
        <is>
          <t>SIM</t>
        </is>
      </c>
      <c r="O158" t="inlineStr">
        <is>
          <t>Nenhum</t>
        </is>
      </c>
      <c r="P158" t="inlineStr">
        <is>
          <t>Nenhum</t>
        </is>
      </c>
      <c r="Q158" t="inlineStr">
        <is>
          <t>2026-10-07 17:04:56</t>
        </is>
      </c>
    </row>
    <row r="159">
      <c r="A159" t="n">
        <v>158</v>
      </c>
      <c r="B159" t="inlineStr">
        <is>
          <t>SENAC</t>
        </is>
      </c>
      <c r="C159" t="inlineStr">
        <is>
          <t>Execução Orçamentária</t>
        </is>
      </c>
      <c r="D159" t="inlineStr">
        <is>
          <t>Execução Orçamentária - download</t>
        </is>
      </c>
      <c r="E159" t="inlineStr"/>
      <c r="F159" t="inlineStr">
        <is>
          <t>SENAC AM | Exercício 2024 | Execução Orçamentária</t>
        </is>
      </c>
      <c r="G159" t="inlineStr">
        <is>
          <t>csv</t>
        </is>
      </c>
      <c r="H159" t="inlineStr">
        <is>
          <t>download</t>
        </is>
      </c>
      <c r="I159" t="inlineStr">
        <is>
          <t>https://transparencia.senac.br/service/api/download?regional=am&amp;secao=execucaoorcamentaria&amp;ano=2024&amp;layout=execucaoorcamentariadespesa</t>
        </is>
      </c>
      <c r="J159" t="n">
        <v>200</v>
      </c>
      <c r="K159" t="b">
        <v>1</v>
      </c>
      <c r="L159" t="inlineStr">
        <is>
          <t>application/octet-stream</t>
        </is>
      </c>
      <c r="M159" t="n">
        <v>1.73</v>
      </c>
      <c r="N159" t="inlineStr">
        <is>
          <t>SIM</t>
        </is>
      </c>
      <c r="O159" t="inlineStr">
        <is>
          <t>Nenhum</t>
        </is>
      </c>
      <c r="P159" t="inlineStr">
        <is>
          <t>Nenhum</t>
        </is>
      </c>
      <c r="Q159" t="inlineStr">
        <is>
          <t>2026-10-07 17:04:56</t>
        </is>
      </c>
    </row>
    <row r="160">
      <c r="A160" t="n">
        <v>159</v>
      </c>
      <c r="B160" t="inlineStr">
        <is>
          <t>SENAC</t>
        </is>
      </c>
      <c r="C160" t="inlineStr">
        <is>
          <t>Execução Orçamentária</t>
        </is>
      </c>
      <c r="D160" t="inlineStr">
        <is>
          <t>Execução Orçamentária - download</t>
        </is>
      </c>
      <c r="E160" t="inlineStr"/>
      <c r="F160" t="inlineStr">
        <is>
          <t>SENAC AM | Exercício 2024 | Execução Orçamentária</t>
        </is>
      </c>
      <c r="G160" t="inlineStr">
        <is>
          <t>csv</t>
        </is>
      </c>
      <c r="H160" t="inlineStr">
        <is>
          <t>download</t>
        </is>
      </c>
      <c r="I160" t="inlineStr">
        <is>
          <t>https://transparencia.senac.br/service/api/download?regional=am&amp;secao=execucaoorcamentaria&amp;ano=2024&amp;layout=despesaporfinalidadeprogramatrabalhoprevisao</t>
        </is>
      </c>
      <c r="J160" t="n">
        <v>200</v>
      </c>
      <c r="K160" t="b">
        <v>1</v>
      </c>
      <c r="L160" t="inlineStr">
        <is>
          <t>application/octet-stream</t>
        </is>
      </c>
      <c r="M160" t="n">
        <v>0.57</v>
      </c>
      <c r="N160" t="inlineStr">
        <is>
          <t>SIM</t>
        </is>
      </c>
      <c r="O160" t="inlineStr">
        <is>
          <t>Nenhum</t>
        </is>
      </c>
      <c r="P160" t="inlineStr">
        <is>
          <t>Nenhum</t>
        </is>
      </c>
      <c r="Q160" t="inlineStr">
        <is>
          <t>2026-10-07 17:04:56</t>
        </is>
      </c>
    </row>
    <row r="161">
      <c r="A161" t="n">
        <v>160</v>
      </c>
      <c r="B161" t="inlineStr">
        <is>
          <t>SENAC</t>
        </is>
      </c>
      <c r="C161" t="inlineStr">
        <is>
          <t>Execução Orçamentária</t>
        </is>
      </c>
      <c r="D161" t="inlineStr">
        <is>
          <t>Execução Orçamentária - download</t>
        </is>
      </c>
      <c r="E161" t="inlineStr"/>
      <c r="F161" t="inlineStr">
        <is>
          <t>SENAC AM | Exercício 2025 | Execução Orçamentária</t>
        </is>
      </c>
      <c r="G161" t="inlineStr">
        <is>
          <t>csv</t>
        </is>
      </c>
      <c r="H161" t="inlineStr">
        <is>
          <t>download</t>
        </is>
      </c>
      <c r="I161" t="inlineStr">
        <is>
          <t>https://transparencia.senac.br/service/api/download?regional=am&amp;secao=execucaoorcamentaria&amp;ano=2025&amp;layout=execucaoorcamentariareceitacategoria</t>
        </is>
      </c>
      <c r="J161" t="n">
        <v>200</v>
      </c>
      <c r="K161" t="b">
        <v>1</v>
      </c>
      <c r="L161" t="inlineStr">
        <is>
          <t>application/octet-stream</t>
        </is>
      </c>
      <c r="M161" t="n">
        <v>0.64</v>
      </c>
      <c r="N161" t="inlineStr">
        <is>
          <t>SIM</t>
        </is>
      </c>
      <c r="O161" t="inlineStr">
        <is>
          <t>Nenhum</t>
        </is>
      </c>
      <c r="P161" t="inlineStr">
        <is>
          <t>Nenhum</t>
        </is>
      </c>
      <c r="Q161" t="inlineStr">
        <is>
          <t>2026-10-07 17:04:56</t>
        </is>
      </c>
    </row>
    <row r="162">
      <c r="A162" t="n">
        <v>161</v>
      </c>
      <c r="B162" t="inlineStr">
        <is>
          <t>SENAC</t>
        </is>
      </c>
      <c r="C162" t="inlineStr">
        <is>
          <t>Execução Orçamentária</t>
        </is>
      </c>
      <c r="D162" t="inlineStr">
        <is>
          <t>Execução Orçamentária - download</t>
        </is>
      </c>
      <c r="E162" t="inlineStr"/>
      <c r="F162" t="inlineStr">
        <is>
          <t>SENAC AM | Exercício 2025 | Execução Orçamentária</t>
        </is>
      </c>
      <c r="G162" t="inlineStr">
        <is>
          <t>csv</t>
        </is>
      </c>
      <c r="H162" t="inlineStr">
        <is>
          <t>download</t>
        </is>
      </c>
      <c r="I162" t="inlineStr">
        <is>
          <t>https://transparencia.senac.br/service/api/download?regional=am&amp;secao=execucaoorcamentaria&amp;ano=2025&amp;layout=execucaoorcamentariadespesacategoria</t>
        </is>
      </c>
      <c r="J162" t="n">
        <v>200</v>
      </c>
      <c r="K162" t="b">
        <v>1</v>
      </c>
      <c r="L162" t="inlineStr">
        <is>
          <t>application/octet-stream</t>
        </is>
      </c>
      <c r="M162" t="n">
        <v>1.17</v>
      </c>
      <c r="N162" t="inlineStr">
        <is>
          <t>SIM</t>
        </is>
      </c>
      <c r="O162" t="inlineStr">
        <is>
          <t>Nenhum</t>
        </is>
      </c>
      <c r="P162" t="inlineStr">
        <is>
          <t>Nenhum</t>
        </is>
      </c>
      <c r="Q162" t="inlineStr">
        <is>
          <t>2026-10-07 17:04:56</t>
        </is>
      </c>
    </row>
    <row r="163">
      <c r="A163" t="n">
        <v>162</v>
      </c>
      <c r="B163" t="inlineStr">
        <is>
          <t>SENAC</t>
        </is>
      </c>
      <c r="C163" t="inlineStr">
        <is>
          <t>Execução Orçamentária</t>
        </is>
      </c>
      <c r="D163" t="inlineStr">
        <is>
          <t>Execução Orçamentária - download</t>
        </is>
      </c>
      <c r="E163" t="inlineStr"/>
      <c r="F163" t="inlineStr">
        <is>
          <t>SENAC AM | Exercício 2025 | Execução Orçamentária</t>
        </is>
      </c>
      <c r="G163" t="inlineStr">
        <is>
          <t>csv</t>
        </is>
      </c>
      <c r="H163" t="inlineStr">
        <is>
          <t>download</t>
        </is>
      </c>
      <c r="I163" t="inlineStr">
        <is>
          <t>https://transparencia.senac.br/service/api/download?regional=am&amp;secao=execucaoorcamentaria&amp;ano=2025&amp;layout=despesaporfinalidadeprogramatrabalhoorcamento</t>
        </is>
      </c>
      <c r="J163" t="n">
        <v>200</v>
      </c>
      <c r="K163" t="b">
        <v>1</v>
      </c>
      <c r="L163" t="inlineStr">
        <is>
          <t>application/octet-stream</t>
        </is>
      </c>
      <c r="M163" t="n">
        <v>0.41</v>
      </c>
      <c r="N163" t="inlineStr">
        <is>
          <t>SIM</t>
        </is>
      </c>
      <c r="O163" t="inlineStr">
        <is>
          <t>Nenhum</t>
        </is>
      </c>
      <c r="P163" t="inlineStr">
        <is>
          <t>Nenhum</t>
        </is>
      </c>
      <c r="Q163" t="inlineStr">
        <is>
          <t>2026-10-07 17:04:56</t>
        </is>
      </c>
    </row>
    <row r="164">
      <c r="A164" t="n">
        <v>163</v>
      </c>
      <c r="B164" t="inlineStr">
        <is>
          <t>SENAC</t>
        </is>
      </c>
      <c r="C164" t="inlineStr">
        <is>
          <t>Execução Orçamentária</t>
        </is>
      </c>
      <c r="D164" t="inlineStr">
        <is>
          <t>Execução Orçamentária - download</t>
        </is>
      </c>
      <c r="E164" t="inlineStr"/>
      <c r="F164" t="inlineStr">
        <is>
          <t>SENAC AM | Exercício 2025 | Execução Orçamentária</t>
        </is>
      </c>
      <c r="G164" t="inlineStr">
        <is>
          <t>csv</t>
        </is>
      </c>
      <c r="H164" t="inlineStr">
        <is>
          <t>download</t>
        </is>
      </c>
      <c r="I164" t="inlineStr">
        <is>
          <t>https://transparencia.senac.br/service/api/download?regional=am&amp;secao=execucaoorcamentaria&amp;ano=2025&amp;layout=execucaoorcamentariareceita</t>
        </is>
      </c>
      <c r="J164" t="n">
        <v>200</v>
      </c>
      <c r="K164" t="b">
        <v>1</v>
      </c>
      <c r="L164" t="inlineStr">
        <is>
          <t>application/octet-stream</t>
        </is>
      </c>
      <c r="M164" t="n">
        <v>1.33</v>
      </c>
      <c r="N164" t="inlineStr">
        <is>
          <t>SIM</t>
        </is>
      </c>
      <c r="O164" t="inlineStr">
        <is>
          <t>Nenhum</t>
        </is>
      </c>
      <c r="P164" t="inlineStr">
        <is>
          <t>Nenhum</t>
        </is>
      </c>
      <c r="Q164" t="inlineStr">
        <is>
          <t>2026-10-07 17:04:56</t>
        </is>
      </c>
    </row>
    <row r="165">
      <c r="A165" t="n">
        <v>164</v>
      </c>
      <c r="B165" t="inlineStr">
        <is>
          <t>SENAC</t>
        </is>
      </c>
      <c r="C165" t="inlineStr">
        <is>
          <t>Execução Orçamentária</t>
        </is>
      </c>
      <c r="D165" t="inlineStr">
        <is>
          <t>Execução Orçamentária - download</t>
        </is>
      </c>
      <c r="E165" t="inlineStr"/>
      <c r="F165" t="inlineStr">
        <is>
          <t>SENAC AM | Exercício 2025 | Execução Orçamentária</t>
        </is>
      </c>
      <c r="G165" t="inlineStr">
        <is>
          <t>csv</t>
        </is>
      </c>
      <c r="H165" t="inlineStr">
        <is>
          <t>download</t>
        </is>
      </c>
      <c r="I165" t="inlineStr">
        <is>
          <t>https://transparencia.senac.br/service/api/download?regional=am&amp;secao=execucaoorcamentaria&amp;ano=2025&amp;layout=execucaoorcamentariadespesa</t>
        </is>
      </c>
      <c r="J165" t="n">
        <v>200</v>
      </c>
      <c r="K165" t="b">
        <v>1</v>
      </c>
      <c r="L165" t="inlineStr">
        <is>
          <t>application/octet-stream</t>
        </is>
      </c>
      <c r="M165" t="n">
        <v>1.81</v>
      </c>
      <c r="N165" t="inlineStr">
        <is>
          <t>SIM</t>
        </is>
      </c>
      <c r="O165" t="inlineStr">
        <is>
          <t>Nenhum</t>
        </is>
      </c>
      <c r="P165" t="inlineStr">
        <is>
          <t>Nenhum</t>
        </is>
      </c>
      <c r="Q165" t="inlineStr">
        <is>
          <t>2026-10-07 17:04:56</t>
        </is>
      </c>
    </row>
    <row r="166">
      <c r="A166" t="n">
        <v>165</v>
      </c>
      <c r="B166" t="inlineStr">
        <is>
          <t>SENAC</t>
        </is>
      </c>
      <c r="C166" t="inlineStr">
        <is>
          <t>Execução Orçamentária</t>
        </is>
      </c>
      <c r="D166" t="inlineStr">
        <is>
          <t>Execução Orçamentária - download</t>
        </is>
      </c>
      <c r="E166" t="inlineStr"/>
      <c r="F166" t="inlineStr">
        <is>
          <t>SENAC AM | Exercício 2025 | Execução Orçamentária</t>
        </is>
      </c>
      <c r="G166" t="inlineStr">
        <is>
          <t>csv</t>
        </is>
      </c>
      <c r="H166" t="inlineStr">
        <is>
          <t>download</t>
        </is>
      </c>
      <c r="I166" t="inlineStr">
        <is>
          <t>https://transparencia.senac.br/service/api/download?regional=am&amp;secao=execucaoorcamentaria&amp;ano=2025&amp;layout=despesaporfinalidadeprogramatrabalhoprevisao</t>
        </is>
      </c>
      <c r="J166" t="n">
        <v>200</v>
      </c>
      <c r="K166" t="b">
        <v>1</v>
      </c>
      <c r="L166" t="inlineStr">
        <is>
          <t>application/octet-stream</t>
        </is>
      </c>
      <c r="M166" t="n">
        <v>0.59</v>
      </c>
      <c r="N166" t="inlineStr">
        <is>
          <t>SIM</t>
        </is>
      </c>
      <c r="O166" t="inlineStr">
        <is>
          <t>Nenhum</t>
        </is>
      </c>
      <c r="P166" t="inlineStr">
        <is>
          <t>Nenhum</t>
        </is>
      </c>
      <c r="Q166" t="inlineStr">
        <is>
          <t>2026-10-07 17:04:56</t>
        </is>
      </c>
    </row>
    <row r="167">
      <c r="A167" t="n">
        <v>166</v>
      </c>
      <c r="B167" t="inlineStr">
        <is>
          <t>SENAC</t>
        </is>
      </c>
      <c r="C167" t="inlineStr">
        <is>
          <t>Execução Orçamentária</t>
        </is>
      </c>
      <c r="D167" t="inlineStr">
        <is>
          <t>Execução Orçamentária - download</t>
        </is>
      </c>
      <c r="E167" t="inlineStr"/>
      <c r="F167" t="inlineStr">
        <is>
          <t>SENAC AM | Exercício 2026 | Execução Orçamentária</t>
        </is>
      </c>
      <c r="G167" t="inlineStr">
        <is>
          <t>csv</t>
        </is>
      </c>
      <c r="H167" t="inlineStr">
        <is>
          <t>download</t>
        </is>
      </c>
      <c r="I167" t="inlineStr">
        <is>
          <t>https://transparencia.senac.br/service/api/download?regional=am&amp;secao=execucaoorcamentaria&amp;ano=2026&amp;layout=execucaoorcamentariareceitacategoria</t>
        </is>
      </c>
      <c r="J167" t="n">
        <v>200</v>
      </c>
      <c r="K167" t="b">
        <v>1</v>
      </c>
      <c r="L167" t="inlineStr">
        <is>
          <t>application/octet-stream</t>
        </is>
      </c>
      <c r="M167" t="n">
        <v>0.58</v>
      </c>
      <c r="N167" t="inlineStr">
        <is>
          <t>SIM</t>
        </is>
      </c>
      <c r="O167" t="inlineStr">
        <is>
          <t>Nenhum</t>
        </is>
      </c>
      <c r="P167" t="inlineStr">
        <is>
          <t>Nenhum</t>
        </is>
      </c>
      <c r="Q167" t="inlineStr">
        <is>
          <t>2026-10-07 17:04:56</t>
        </is>
      </c>
    </row>
    <row r="168">
      <c r="A168" t="n">
        <v>167</v>
      </c>
      <c r="B168" t="inlineStr">
        <is>
          <t>SENAC</t>
        </is>
      </c>
      <c r="C168" t="inlineStr">
        <is>
          <t>Execução Orçamentária</t>
        </is>
      </c>
      <c r="D168" t="inlineStr">
        <is>
          <t>Execução Orçamentária - download</t>
        </is>
      </c>
      <c r="E168" t="inlineStr"/>
      <c r="F168" t="inlineStr">
        <is>
          <t>SENAC AM | Exercício 2026 | Execução Orçamentária</t>
        </is>
      </c>
      <c r="G168" t="inlineStr">
        <is>
          <t>csv</t>
        </is>
      </c>
      <c r="H168" t="inlineStr">
        <is>
          <t>download</t>
        </is>
      </c>
      <c r="I168" t="inlineStr">
        <is>
          <t>https://transparencia.senac.br/service/api/download?regional=am&amp;secao=execucaoorcamentaria&amp;ano=2026&amp;layout=execucaoorcamentariadespesacategoria</t>
        </is>
      </c>
      <c r="J168" t="n">
        <v>200</v>
      </c>
      <c r="K168" t="b">
        <v>1</v>
      </c>
      <c r="L168" t="inlineStr">
        <is>
          <t>application/octet-stream</t>
        </is>
      </c>
      <c r="M168" t="n">
        <v>1.1</v>
      </c>
      <c r="N168" t="inlineStr">
        <is>
          <t>SIM</t>
        </is>
      </c>
      <c r="O168" t="inlineStr">
        <is>
          <t>Nenhum</t>
        </is>
      </c>
      <c r="P168" t="inlineStr">
        <is>
          <t>Nenhum</t>
        </is>
      </c>
      <c r="Q168" t="inlineStr">
        <is>
          <t>2026-10-07 17:04:56</t>
        </is>
      </c>
    </row>
    <row r="169">
      <c r="A169" t="n">
        <v>168</v>
      </c>
      <c r="B169" t="inlineStr">
        <is>
          <t>SENAC</t>
        </is>
      </c>
      <c r="C169" t="inlineStr">
        <is>
          <t>Execução Orçamentária</t>
        </is>
      </c>
      <c r="D169" t="inlineStr">
        <is>
          <t>Execução Orçamentária - download</t>
        </is>
      </c>
      <c r="E169" t="inlineStr"/>
      <c r="F169" t="inlineStr">
        <is>
          <t>SENAC AM | Exercício 2026 | Execução Orçamentária</t>
        </is>
      </c>
      <c r="G169" t="inlineStr">
        <is>
          <t>csv</t>
        </is>
      </c>
      <c r="H169" t="inlineStr">
        <is>
          <t>download</t>
        </is>
      </c>
      <c r="I169" t="inlineStr">
        <is>
          <t>https://transparencia.senac.br/service/api/download?regional=am&amp;secao=execucaoorcamentaria&amp;ano=2026&amp;layout=despesaporfinalidadeprogramatrabalhoorcamento</t>
        </is>
      </c>
      <c r="J169" t="n">
        <v>200</v>
      </c>
      <c r="K169" t="b">
        <v>1</v>
      </c>
      <c r="L169" t="inlineStr">
        <is>
          <t>application/octet-stream</t>
        </is>
      </c>
      <c r="M169" t="n">
        <v>0.4</v>
      </c>
      <c r="N169" t="inlineStr">
        <is>
          <t>SIM</t>
        </is>
      </c>
      <c r="O169" t="inlineStr">
        <is>
          <t>Nenhum</t>
        </is>
      </c>
      <c r="P169" t="inlineStr">
        <is>
          <t>Nenhum</t>
        </is>
      </c>
      <c r="Q169" t="inlineStr">
        <is>
          <t>2026-10-07 17:04:56</t>
        </is>
      </c>
    </row>
    <row r="170">
      <c r="A170" t="n">
        <v>169</v>
      </c>
      <c r="B170" t="inlineStr">
        <is>
          <t>SENAC</t>
        </is>
      </c>
      <c r="C170" t="inlineStr">
        <is>
          <t>Execução Orçamentária</t>
        </is>
      </c>
      <c r="D170" t="inlineStr">
        <is>
          <t>Execução Orçamentária - download</t>
        </is>
      </c>
      <c r="E170" t="inlineStr"/>
      <c r="F170" t="inlineStr">
        <is>
          <t>SENAC AM | Exercício 2026 | Execução Orçamentária</t>
        </is>
      </c>
      <c r="G170" t="inlineStr">
        <is>
          <t>csv</t>
        </is>
      </c>
      <c r="H170" t="inlineStr">
        <is>
          <t>download</t>
        </is>
      </c>
      <c r="I170" t="inlineStr">
        <is>
          <t>https://transparencia.senac.br/service/api/download?regional=am&amp;secao=execucaoorcamentaria&amp;ano=2026&amp;layout=execucaoorcamentariareceita</t>
        </is>
      </c>
      <c r="J170" t="n">
        <v>200</v>
      </c>
      <c r="K170" t="b">
        <v>1</v>
      </c>
      <c r="L170" t="inlineStr">
        <is>
          <t>application/octet-stream</t>
        </is>
      </c>
      <c r="M170" t="n">
        <v>1.14</v>
      </c>
      <c r="N170" t="inlineStr">
        <is>
          <t>SIM</t>
        </is>
      </c>
      <c r="O170" t="inlineStr">
        <is>
          <t>Nenhum</t>
        </is>
      </c>
      <c r="P170" t="inlineStr">
        <is>
          <t>Nenhum</t>
        </is>
      </c>
      <c r="Q170" t="inlineStr">
        <is>
          <t>2026-10-07 17:04:56</t>
        </is>
      </c>
    </row>
    <row r="171">
      <c r="A171" t="n">
        <v>170</v>
      </c>
      <c r="B171" t="inlineStr">
        <is>
          <t>SENAC</t>
        </is>
      </c>
      <c r="C171" t="inlineStr">
        <is>
          <t>Execução Orçamentária</t>
        </is>
      </c>
      <c r="D171" t="inlineStr">
        <is>
          <t>Execução Orçamentária - download</t>
        </is>
      </c>
      <c r="E171" t="inlineStr"/>
      <c r="F171" t="inlineStr">
        <is>
          <t>SENAC AM | Exercício 2026 | Execução Orçamentária</t>
        </is>
      </c>
      <c r="G171" t="inlineStr">
        <is>
          <t>csv</t>
        </is>
      </c>
      <c r="H171" t="inlineStr">
        <is>
          <t>download</t>
        </is>
      </c>
      <c r="I171" t="inlineStr">
        <is>
          <t>https://transparencia.senac.br/service/api/download?regional=am&amp;secao=execucaoorcamentaria&amp;ano=2026&amp;layout=execucaoorcamentariadespesa</t>
        </is>
      </c>
      <c r="J171" t="n">
        <v>200</v>
      </c>
      <c r="K171" t="b">
        <v>1</v>
      </c>
      <c r="L171" t="inlineStr">
        <is>
          <t>application/octet-stream</t>
        </is>
      </c>
      <c r="M171" t="n">
        <v>1.73</v>
      </c>
      <c r="N171" t="inlineStr">
        <is>
          <t>SIM</t>
        </is>
      </c>
      <c r="O171" t="inlineStr">
        <is>
          <t>Nenhum</t>
        </is>
      </c>
      <c r="P171" t="inlineStr">
        <is>
          <t>Nenhum</t>
        </is>
      </c>
      <c r="Q171" t="inlineStr">
        <is>
          <t>2026-10-07 17:04:56</t>
        </is>
      </c>
    </row>
    <row r="172">
      <c r="A172" t="n">
        <v>171</v>
      </c>
      <c r="B172" t="inlineStr">
        <is>
          <t>SENAC</t>
        </is>
      </c>
      <c r="C172" t="inlineStr">
        <is>
          <t>Execução Orçamentária</t>
        </is>
      </c>
      <c r="D172" t="inlineStr">
        <is>
          <t>Execução Orçamentária - download</t>
        </is>
      </c>
      <c r="E172" t="inlineStr"/>
      <c r="F172" t="inlineStr">
        <is>
          <t>SENAC AM | Exercício 2026 | Execução Orçamentária</t>
        </is>
      </c>
      <c r="G172" t="inlineStr">
        <is>
          <t>csv</t>
        </is>
      </c>
      <c r="H172" t="inlineStr">
        <is>
          <t>download</t>
        </is>
      </c>
      <c r="I172" t="inlineStr">
        <is>
          <t>https://transparencia.senac.br/service/api/download?regional=am&amp;secao=execucaoorcamentaria&amp;ano=2026&amp;layout=despesaporfinalidadeprogramatrabalhoprevisao</t>
        </is>
      </c>
      <c r="J172" t="n">
        <v>200</v>
      </c>
      <c r="K172" t="b">
        <v>1</v>
      </c>
      <c r="L172" t="inlineStr">
        <is>
          <t>application/octet-stream</t>
        </is>
      </c>
      <c r="M172" t="n">
        <v>0.57</v>
      </c>
      <c r="N172" t="inlineStr">
        <is>
          <t>SIM</t>
        </is>
      </c>
      <c r="O172" t="inlineStr">
        <is>
          <t>Nenhum</t>
        </is>
      </c>
      <c r="P172" t="inlineStr">
        <is>
          <t>Nenhum</t>
        </is>
      </c>
      <c r="Q172" t="inlineStr">
        <is>
          <t>2026-10-07 17:04:56</t>
        </is>
      </c>
    </row>
    <row r="173">
      <c r="A173" t="n">
        <v>172</v>
      </c>
      <c r="B173" t="inlineStr">
        <is>
          <t>SENAC</t>
        </is>
      </c>
      <c r="C173" t="inlineStr">
        <is>
          <t>Demonstrações Contábeis</t>
        </is>
      </c>
      <c r="D173" t="inlineStr">
        <is>
          <t>Demonstrações Contábeis - Arquivo CSV</t>
        </is>
      </c>
      <c r="E173" t="inlineStr"/>
      <c r="F173" t="inlineStr">
        <is>
          <t>SENAC AM | Exercício 2024 | Demonstrações Contábeis</t>
        </is>
      </c>
      <c r="G173" t="inlineStr">
        <is>
          <t>csv</t>
        </is>
      </c>
      <c r="H173" t="inlineStr">
        <is>
          <t>Balanço Financeiro_2025.csv</t>
        </is>
      </c>
      <c r="I173" t="inlineStr">
        <is>
          <t>https://transparencia.senac.br/assets/files/2025/DemonstracoesContabeis/AM/Balanço Financeiro_2025.csv</t>
        </is>
      </c>
      <c r="J173" t="n">
        <v>200</v>
      </c>
      <c r="K173" t="b">
        <v>1</v>
      </c>
      <c r="L173" t="inlineStr">
        <is>
          <t>application/octet-stream</t>
        </is>
      </c>
      <c r="M173" t="n">
        <v>9.5</v>
      </c>
      <c r="N173" t="inlineStr">
        <is>
          <t>NÃO</t>
        </is>
      </c>
      <c r="O173" t="inlineStr">
        <is>
          <t>Nomes de Colunas: 2 coluna(s) sem nome definido (ex: Unnamed: 6). | Espaçamento Visual: 7 linha(s) totalmente em branco (Linhas: 104, 105, 106, 107, 108, 109, 110). | Espaçamento Visual: 2 coluna(s) totalmente em branco (Colunas: [6, 7]).</t>
        </is>
      </c>
      <c r="P173" t="inlineStr">
        <is>
          <t>Nenhum</t>
        </is>
      </c>
      <c r="Q173" t="inlineStr">
        <is>
          <t>2026-10-07 17:04:56</t>
        </is>
      </c>
    </row>
    <row r="174">
      <c r="A174" t="n">
        <v>173</v>
      </c>
      <c r="B174" t="inlineStr">
        <is>
          <t>SENAC</t>
        </is>
      </c>
      <c r="C174" t="inlineStr">
        <is>
          <t>Demonstrações Contábeis</t>
        </is>
      </c>
      <c r="D174" t="inlineStr">
        <is>
          <t>Demonstrações Contábeis - Arquivo CSV</t>
        </is>
      </c>
      <c r="E174" t="inlineStr"/>
      <c r="F174" t="inlineStr">
        <is>
          <t>SENAC AM | Exercício 2024 | Demonstrações Contábeis</t>
        </is>
      </c>
      <c r="G174" t="inlineStr">
        <is>
          <t>csv</t>
        </is>
      </c>
      <c r="H174" t="inlineStr">
        <is>
          <t>Balanço Orçamentário Receita_2025.csv</t>
        </is>
      </c>
      <c r="I174" t="inlineStr">
        <is>
          <t>https://transparencia.senac.br/assets/files/2025/DemonstracoesContabeis/AM/Balanço Orçamentário Receita_2025.csv</t>
        </is>
      </c>
      <c r="J174" t="n">
        <v>200</v>
      </c>
      <c r="K174" t="b">
        <v>1</v>
      </c>
      <c r="L174" t="inlineStr">
        <is>
          <t>application/octet-stream</t>
        </is>
      </c>
      <c r="M174" t="n">
        <v>4.78</v>
      </c>
      <c r="N174" t="inlineStr">
        <is>
          <t>NÃO</t>
        </is>
      </c>
      <c r="O174" t="inlineStr">
        <is>
          <t>Linhas de Totais: Uso de 'Total/Subtotal' na coluna 'Especificação' (Linhas: 64, 66).</t>
        </is>
      </c>
      <c r="P174" t="inlineStr">
        <is>
          <t>Nenhum</t>
        </is>
      </c>
      <c r="Q174" t="inlineStr">
        <is>
          <t>2026-10-07 17:04:56</t>
        </is>
      </c>
    </row>
    <row r="175">
      <c r="A175" t="n">
        <v>174</v>
      </c>
      <c r="B175" t="inlineStr">
        <is>
          <t>SENAC</t>
        </is>
      </c>
      <c r="C175" t="inlineStr">
        <is>
          <t>Demonstrações Contábeis</t>
        </is>
      </c>
      <c r="D175" t="inlineStr">
        <is>
          <t>Demonstrações Contábeis - Arquivo CSV</t>
        </is>
      </c>
      <c r="E175" t="inlineStr"/>
      <c r="F175" t="inlineStr">
        <is>
          <t>SENAC AM | Exercício 2024 | Demonstrações Contábeis</t>
        </is>
      </c>
      <c r="G175" t="inlineStr">
        <is>
          <t>csv</t>
        </is>
      </c>
      <c r="H175" t="inlineStr">
        <is>
          <t>Balanço Orçamentário Despesa_2025.csv</t>
        </is>
      </c>
      <c r="I175" t="inlineStr">
        <is>
          <t>https://transparencia.senac.br/assets/files/2025/DemonstracoesContabeis/AM/Balanço Orçamentário Despesa_2025.csv</t>
        </is>
      </c>
      <c r="J175" t="n">
        <v>200</v>
      </c>
      <c r="K175" t="b">
        <v>1</v>
      </c>
      <c r="L175" t="inlineStr">
        <is>
          <t>application/octet-stream</t>
        </is>
      </c>
      <c r="M175" t="n">
        <v>5.41</v>
      </c>
      <c r="N175" t="inlineStr">
        <is>
          <t>NÃO</t>
        </is>
      </c>
      <c r="O17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75" t="inlineStr">
        <is>
          <t>Nenhum</t>
        </is>
      </c>
      <c r="Q175" t="inlineStr">
        <is>
          <t>2026-10-07 17:04:56</t>
        </is>
      </c>
    </row>
    <row r="176">
      <c r="A176" t="n">
        <v>175</v>
      </c>
      <c r="B176" t="inlineStr">
        <is>
          <t>SENAC</t>
        </is>
      </c>
      <c r="C176" t="inlineStr">
        <is>
          <t>Demonstrações Contábeis</t>
        </is>
      </c>
      <c r="D176" t="inlineStr">
        <is>
          <t>Demonstrações Contábeis - Arquivo CSV</t>
        </is>
      </c>
      <c r="E176" t="inlineStr"/>
      <c r="F176" t="inlineStr">
        <is>
          <t>SENAC AM | Exercício 2024 | Demonstrações Contábeis</t>
        </is>
      </c>
      <c r="G176" t="inlineStr">
        <is>
          <t>csv</t>
        </is>
      </c>
      <c r="H176" t="inlineStr">
        <is>
          <t>Balanço Patrimonial_2025.csv</t>
        </is>
      </c>
      <c r="I176" t="inlineStr">
        <is>
          <t>https://transparencia.senac.br/assets/files/2025/DemonstracoesContabeis/AM/Balanço Patrimonial_2025.csv</t>
        </is>
      </c>
      <c r="J176" t="n">
        <v>200</v>
      </c>
      <c r="K176" t="b">
        <v>1</v>
      </c>
      <c r="L176" t="inlineStr">
        <is>
          <t>application/octet-stream</t>
        </is>
      </c>
      <c r="M176" t="n">
        <v>3.77</v>
      </c>
      <c r="N176" t="inlineStr">
        <is>
          <t>SIM</t>
        </is>
      </c>
      <c r="O176" t="inlineStr">
        <is>
          <t>Nenhum</t>
        </is>
      </c>
      <c r="P176" t="inlineStr">
        <is>
          <t>Nenhum</t>
        </is>
      </c>
      <c r="Q176" t="inlineStr">
        <is>
          <t>2026-10-07 17:04:56</t>
        </is>
      </c>
    </row>
    <row r="177">
      <c r="A177" t="n">
        <v>176</v>
      </c>
      <c r="B177" t="inlineStr">
        <is>
          <t>SENAC</t>
        </is>
      </c>
      <c r="C177" t="inlineStr">
        <is>
          <t>Demonstrações Contábeis</t>
        </is>
      </c>
      <c r="D177" t="inlineStr">
        <is>
          <t>Demonstrações Contábeis - Arquivo CSV</t>
        </is>
      </c>
      <c r="E177" t="inlineStr"/>
      <c r="F177" t="inlineStr">
        <is>
          <t>SENAC AM | Exercício 2024 | Demonstrações Contábeis</t>
        </is>
      </c>
      <c r="G177" t="inlineStr">
        <is>
          <t>csv</t>
        </is>
      </c>
      <c r="H177" t="inlineStr">
        <is>
          <t>Demonstração das Variações Patrimoniais_2025.csv</t>
        </is>
      </c>
      <c r="I177" t="inlineStr">
        <is>
          <t>https://transparencia.senac.br/assets/files/2025/DemonstracoesContabeis/AM/Demonstração das Variações Patrimoniais_2025.csv</t>
        </is>
      </c>
      <c r="J177" t="n">
        <v>200</v>
      </c>
      <c r="K177" t="b">
        <v>1</v>
      </c>
      <c r="L177" t="inlineStr">
        <is>
          <t>application/octet-stream</t>
        </is>
      </c>
      <c r="M177" t="n">
        <v>6.73</v>
      </c>
      <c r="N177" t="inlineStr">
        <is>
          <t>NÃO</t>
        </is>
      </c>
      <c r="O177" t="inlineStr">
        <is>
          <t>Nomes de Colunas: 1 coluna(s) sem nome definido (ex: Unnamed: 5). | Espaçamento Visual: 1 coluna(s) totalmente em branco (Colunas: [5]). | Hierarquia Visual: Texto com recuo na coluna 'Especificação' (Linhas: 4, 6, 7, 9, 10, 12, 13, 14, 19, 22... (total 64)).</t>
        </is>
      </c>
      <c r="P177" t="inlineStr">
        <is>
          <t>Nenhum</t>
        </is>
      </c>
      <c r="Q177" t="inlineStr">
        <is>
          <t>2026-10-07 17:04:56</t>
        </is>
      </c>
    </row>
    <row r="178">
      <c r="A178" t="n">
        <v>177</v>
      </c>
      <c r="B178" t="inlineStr">
        <is>
          <t>SENAC</t>
        </is>
      </c>
      <c r="C178" t="inlineStr">
        <is>
          <t>Demonstrações Contábeis</t>
        </is>
      </c>
      <c r="D178" t="inlineStr">
        <is>
          <t>Demonstrações Contábeis - Arquivo CSV</t>
        </is>
      </c>
      <c r="E178" t="inlineStr"/>
      <c r="F178" t="inlineStr">
        <is>
          <t>SENAC AM | Exercício 2024 | Demonstrações Contábeis</t>
        </is>
      </c>
      <c r="G178" t="inlineStr">
        <is>
          <t>csv</t>
        </is>
      </c>
      <c r="H178" t="inlineStr">
        <is>
          <t>Demonstração dos Fluxos de Caixa_2025.csv</t>
        </is>
      </c>
      <c r="I178" t="inlineStr">
        <is>
          <t>https://transparencia.senac.br/assets/files/2025/DemonstracoesContabeis/AM/Demonstração dos Fluxos de Caixa_2025.csv</t>
        </is>
      </c>
      <c r="J178" t="n">
        <v>200</v>
      </c>
      <c r="K178" t="b">
        <v>1</v>
      </c>
      <c r="L178" t="inlineStr">
        <is>
          <t>application/octet-stream</t>
        </is>
      </c>
      <c r="M178" t="n">
        <v>4.45</v>
      </c>
      <c r="N178" t="inlineStr">
        <is>
          <t>NÃO</t>
        </is>
      </c>
      <c r="O178" t="inlineStr">
        <is>
          <t>Nomes de Colunas: 1 coluna(s) sem nome definido (ex: Unnamed: 4). | Espaçamento Visual: 1 coluna(s) totalmente em branco (Colunas: [4]).</t>
        </is>
      </c>
      <c r="P178" t="inlineStr">
        <is>
          <t>Nenhum</t>
        </is>
      </c>
      <c r="Q178" t="inlineStr">
        <is>
          <t>2026-10-07 17:04:56</t>
        </is>
      </c>
    </row>
    <row r="179">
      <c r="A179" t="n">
        <v>178</v>
      </c>
      <c r="B179" t="inlineStr">
        <is>
          <t>SENAC</t>
        </is>
      </c>
      <c r="C179" t="inlineStr">
        <is>
          <t>Demonstrações Contábeis</t>
        </is>
      </c>
      <c r="D179" t="inlineStr">
        <is>
          <t>Demonstrações Contábeis - Arquivo CSV</t>
        </is>
      </c>
      <c r="E179" t="inlineStr"/>
      <c r="F179" t="inlineStr">
        <is>
          <t>SENAC AM | Exercício 2025 | Demonstrações Contábeis</t>
        </is>
      </c>
      <c r="G179" t="inlineStr">
        <is>
          <t>csv</t>
        </is>
      </c>
      <c r="H179" t="inlineStr">
        <is>
          <t>Balanço Financeiro_2025.csv</t>
        </is>
      </c>
      <c r="I179" t="inlineStr">
        <is>
          <t>https://transparencia.senac.br/assets/files/2025/DemonstracoesContabeis/AM/Balanço Financeiro_2025.csv</t>
        </is>
      </c>
      <c r="J179" t="n">
        <v>200</v>
      </c>
      <c r="K179" t="b">
        <v>1</v>
      </c>
      <c r="L179" t="inlineStr">
        <is>
          <t>application/octet-stream</t>
        </is>
      </c>
      <c r="M179" t="n">
        <v>9.5</v>
      </c>
      <c r="N179" t="inlineStr">
        <is>
          <t>NÃO</t>
        </is>
      </c>
      <c r="O179" t="inlineStr">
        <is>
          <t>Nomes de Colunas: 2 coluna(s) sem nome definido (ex: Unnamed: 6). | Espaçamento Visual: 7 linha(s) totalmente em branco (Linhas: 104, 105, 106, 107, 108, 109, 110). | Espaçamento Visual: 2 coluna(s) totalmente em branco (Colunas: [6, 7]).</t>
        </is>
      </c>
      <c r="P179" t="inlineStr">
        <is>
          <t>Nenhum</t>
        </is>
      </c>
      <c r="Q179" t="inlineStr">
        <is>
          <t>2026-10-07 17:04:56</t>
        </is>
      </c>
    </row>
    <row r="180">
      <c r="A180" t="n">
        <v>179</v>
      </c>
      <c r="B180" t="inlineStr">
        <is>
          <t>SENAC</t>
        </is>
      </c>
      <c r="C180" t="inlineStr">
        <is>
          <t>Demonstrações Contábeis</t>
        </is>
      </c>
      <c r="D180" t="inlineStr">
        <is>
          <t>Demonstrações Contábeis - Arquivo CSV</t>
        </is>
      </c>
      <c r="E180" t="inlineStr"/>
      <c r="F180" t="inlineStr">
        <is>
          <t>SENAC AM | Exercício 2025 | Demonstrações Contábeis</t>
        </is>
      </c>
      <c r="G180" t="inlineStr">
        <is>
          <t>csv</t>
        </is>
      </c>
      <c r="H180" t="inlineStr">
        <is>
          <t>Balanço Orçamentário Receita_2025.csv</t>
        </is>
      </c>
      <c r="I180" t="inlineStr">
        <is>
          <t>https://transparencia.senac.br/assets/files/2025/DemonstracoesContabeis/AM/Balanço Orçamentário Receita_2025.csv</t>
        </is>
      </c>
      <c r="J180" t="n">
        <v>200</v>
      </c>
      <c r="K180" t="b">
        <v>1</v>
      </c>
      <c r="L180" t="inlineStr">
        <is>
          <t>application/octet-stream</t>
        </is>
      </c>
      <c r="M180" t="n">
        <v>4.78</v>
      </c>
      <c r="N180" t="inlineStr">
        <is>
          <t>NÃO</t>
        </is>
      </c>
      <c r="O180" t="inlineStr">
        <is>
          <t>Linhas de Totais: Uso de 'Total/Subtotal' na coluna 'Especificação' (Linhas: 64, 66).</t>
        </is>
      </c>
      <c r="P180" t="inlineStr">
        <is>
          <t>Nenhum</t>
        </is>
      </c>
      <c r="Q180" t="inlineStr">
        <is>
          <t>2026-10-07 17:04:56</t>
        </is>
      </c>
    </row>
    <row r="181">
      <c r="A181" t="n">
        <v>180</v>
      </c>
      <c r="B181" t="inlineStr">
        <is>
          <t>SENAC</t>
        </is>
      </c>
      <c r="C181" t="inlineStr">
        <is>
          <t>Demonstrações Contábeis</t>
        </is>
      </c>
      <c r="D181" t="inlineStr">
        <is>
          <t>Demonstrações Contábeis - Arquivo CSV</t>
        </is>
      </c>
      <c r="E181" t="inlineStr"/>
      <c r="F181" t="inlineStr">
        <is>
          <t>SENAC AM | Exercício 2025 | Demonstrações Contábeis</t>
        </is>
      </c>
      <c r="G181" t="inlineStr">
        <is>
          <t>csv</t>
        </is>
      </c>
      <c r="H181" t="inlineStr">
        <is>
          <t>Balanço Orçamentário Despesa_2025.csv</t>
        </is>
      </c>
      <c r="I181" t="inlineStr">
        <is>
          <t>https://transparencia.senac.br/assets/files/2025/DemonstracoesContabeis/AM/Balanço Orçamentário Despesa_2025.csv</t>
        </is>
      </c>
      <c r="J181" t="n">
        <v>200</v>
      </c>
      <c r="K181" t="b">
        <v>1</v>
      </c>
      <c r="L181" t="inlineStr">
        <is>
          <t>application/octet-stream</t>
        </is>
      </c>
      <c r="M181" t="n">
        <v>5.41</v>
      </c>
      <c r="N181" t="inlineStr">
        <is>
          <t>NÃO</t>
        </is>
      </c>
      <c r="O18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81" t="inlineStr">
        <is>
          <t>Nenhum</t>
        </is>
      </c>
      <c r="Q181" t="inlineStr">
        <is>
          <t>2026-10-07 17:04:56</t>
        </is>
      </c>
    </row>
    <row r="182">
      <c r="A182" t="n">
        <v>181</v>
      </c>
      <c r="B182" t="inlineStr">
        <is>
          <t>SENAC</t>
        </is>
      </c>
      <c r="C182" t="inlineStr">
        <is>
          <t>Demonstrações Contábeis</t>
        </is>
      </c>
      <c r="D182" t="inlineStr">
        <is>
          <t>Demonstrações Contábeis - Arquivo CSV</t>
        </is>
      </c>
      <c r="E182" t="inlineStr"/>
      <c r="F182" t="inlineStr">
        <is>
          <t>SENAC AM | Exercício 2025 | Demonstrações Contábeis</t>
        </is>
      </c>
      <c r="G182" t="inlineStr">
        <is>
          <t>csv</t>
        </is>
      </c>
      <c r="H182" t="inlineStr">
        <is>
          <t>Balanço Patrimonial_2025.csv</t>
        </is>
      </c>
      <c r="I182" t="inlineStr">
        <is>
          <t>https://transparencia.senac.br/assets/files/2025/DemonstracoesContabeis/AM/Balanço Patrimonial_2025.csv</t>
        </is>
      </c>
      <c r="J182" t="n">
        <v>200</v>
      </c>
      <c r="K182" t="b">
        <v>1</v>
      </c>
      <c r="L182" t="inlineStr">
        <is>
          <t>application/octet-stream</t>
        </is>
      </c>
      <c r="M182" t="n">
        <v>3.77</v>
      </c>
      <c r="N182" t="inlineStr">
        <is>
          <t>SIM</t>
        </is>
      </c>
      <c r="O182" t="inlineStr">
        <is>
          <t>Nenhum</t>
        </is>
      </c>
      <c r="P182" t="inlineStr">
        <is>
          <t>Nenhum</t>
        </is>
      </c>
      <c r="Q182" t="inlineStr">
        <is>
          <t>2026-10-07 17:04:56</t>
        </is>
      </c>
    </row>
    <row r="183">
      <c r="A183" t="n">
        <v>182</v>
      </c>
      <c r="B183" t="inlineStr">
        <is>
          <t>SENAC</t>
        </is>
      </c>
      <c r="C183" t="inlineStr">
        <is>
          <t>Demonstrações Contábeis</t>
        </is>
      </c>
      <c r="D183" t="inlineStr">
        <is>
          <t>Demonstrações Contábeis - Arquivo CSV</t>
        </is>
      </c>
      <c r="E183" t="inlineStr"/>
      <c r="F183" t="inlineStr">
        <is>
          <t>SENAC AM | Exercício 2025 | Demonstrações Contábeis</t>
        </is>
      </c>
      <c r="G183" t="inlineStr">
        <is>
          <t>csv</t>
        </is>
      </c>
      <c r="H183" t="inlineStr">
        <is>
          <t>Demonstração das Variações Patrimoniais_2025.csv</t>
        </is>
      </c>
      <c r="I183" t="inlineStr">
        <is>
          <t>https://transparencia.senac.br/assets/files/2025/DemonstracoesContabeis/AM/Demonstração das Variações Patrimoniais_2025.csv</t>
        </is>
      </c>
      <c r="J183" t="n">
        <v>200</v>
      </c>
      <c r="K183" t="b">
        <v>1</v>
      </c>
      <c r="L183" t="inlineStr">
        <is>
          <t>application/octet-stream</t>
        </is>
      </c>
      <c r="M183" t="n">
        <v>6.73</v>
      </c>
      <c r="N183" t="inlineStr">
        <is>
          <t>NÃO</t>
        </is>
      </c>
      <c r="O183" t="inlineStr">
        <is>
          <t>Nomes de Colunas: 1 coluna(s) sem nome definido (ex: Unnamed: 5). | Espaçamento Visual: 1 coluna(s) totalmente em branco (Colunas: [5]). | Hierarquia Visual: Texto com recuo na coluna 'Especificação' (Linhas: 4, 6, 7, 9, 10, 12, 13, 14, 19, 22... (total 64)).</t>
        </is>
      </c>
      <c r="P183" t="inlineStr">
        <is>
          <t>Nenhum</t>
        </is>
      </c>
      <c r="Q183" t="inlineStr">
        <is>
          <t>2026-10-07 17:04:56</t>
        </is>
      </c>
    </row>
    <row r="184">
      <c r="A184" t="n">
        <v>183</v>
      </c>
      <c r="B184" t="inlineStr">
        <is>
          <t>SENAC</t>
        </is>
      </c>
      <c r="C184" t="inlineStr">
        <is>
          <t>Demonstrações Contábeis</t>
        </is>
      </c>
      <c r="D184" t="inlineStr">
        <is>
          <t>Demonstrações Contábeis - Arquivo CSV</t>
        </is>
      </c>
      <c r="E184" t="inlineStr"/>
      <c r="F184" t="inlineStr">
        <is>
          <t>SENAC AM | Exercício 2025 | Demonstrações Contábeis</t>
        </is>
      </c>
      <c r="G184" t="inlineStr">
        <is>
          <t>csv</t>
        </is>
      </c>
      <c r="H184" t="inlineStr">
        <is>
          <t>Demonstração dos Fluxos de Caixa_2025.csv</t>
        </is>
      </c>
      <c r="I184" t="inlineStr">
        <is>
          <t>https://transparencia.senac.br/assets/files/2025/DemonstracoesContabeis/AM/Demonstração dos Fluxos de Caixa_2025.csv</t>
        </is>
      </c>
      <c r="J184" t="n">
        <v>200</v>
      </c>
      <c r="K184" t="b">
        <v>1</v>
      </c>
      <c r="L184" t="inlineStr">
        <is>
          <t>application/octet-stream</t>
        </is>
      </c>
      <c r="M184" t="n">
        <v>4.45</v>
      </c>
      <c r="N184" t="inlineStr">
        <is>
          <t>NÃO</t>
        </is>
      </c>
      <c r="O184" t="inlineStr">
        <is>
          <t>Nomes de Colunas: 1 coluna(s) sem nome definido (ex: Unnamed: 4). | Espaçamento Visual: 1 coluna(s) totalmente em branco (Colunas: [4]).</t>
        </is>
      </c>
      <c r="P184" t="inlineStr">
        <is>
          <t>Nenhum</t>
        </is>
      </c>
      <c r="Q184" t="inlineStr">
        <is>
          <t>2026-10-07 17:04:56</t>
        </is>
      </c>
    </row>
    <row r="185">
      <c r="A185" t="n">
        <v>184</v>
      </c>
      <c r="B185" t="inlineStr">
        <is>
          <t>SENAC</t>
        </is>
      </c>
      <c r="C185" t="inlineStr">
        <is>
          <t>Demonstrações Contábeis</t>
        </is>
      </c>
      <c r="D185" t="inlineStr">
        <is>
          <t>Demonstrações Contábeis - Arquivo CSV</t>
        </is>
      </c>
      <c r="E185" t="inlineStr"/>
      <c r="F185" t="inlineStr">
        <is>
          <t>SENAC AM | Exercício 2026 | Demonstrações Contábeis</t>
        </is>
      </c>
      <c r="G185" t="inlineStr">
        <is>
          <t>csv</t>
        </is>
      </c>
      <c r="H185" t="inlineStr">
        <is>
          <t>Balanço Financeiro_2025.csv</t>
        </is>
      </c>
      <c r="I185" t="inlineStr">
        <is>
          <t>https://transparencia.senac.br/assets/files/2025/DemonstracoesContabeis/AM/Balanço Financeiro_2025.csv</t>
        </is>
      </c>
      <c r="J185" t="n">
        <v>200</v>
      </c>
      <c r="K185" t="b">
        <v>1</v>
      </c>
      <c r="L185" t="inlineStr">
        <is>
          <t>application/octet-stream</t>
        </is>
      </c>
      <c r="M185" t="n">
        <v>9.5</v>
      </c>
      <c r="N185" t="inlineStr">
        <is>
          <t>NÃO</t>
        </is>
      </c>
      <c r="O185" t="inlineStr">
        <is>
          <t>Nomes de Colunas: 2 coluna(s) sem nome definido (ex: Unnamed: 6). | Espaçamento Visual: 7 linha(s) totalmente em branco (Linhas: 104, 105, 106, 107, 108, 109, 110). | Espaçamento Visual: 2 coluna(s) totalmente em branco (Colunas: [6, 7]).</t>
        </is>
      </c>
      <c r="P185" t="inlineStr">
        <is>
          <t>Nenhum</t>
        </is>
      </c>
      <c r="Q185" t="inlineStr">
        <is>
          <t>2026-10-07 17:04:56</t>
        </is>
      </c>
    </row>
    <row r="186">
      <c r="A186" t="n">
        <v>185</v>
      </c>
      <c r="B186" t="inlineStr">
        <is>
          <t>SENAC</t>
        </is>
      </c>
      <c r="C186" t="inlineStr">
        <is>
          <t>Demonstrações Contábeis</t>
        </is>
      </c>
      <c r="D186" t="inlineStr">
        <is>
          <t>Demonstrações Contábeis - Arquivo CSV</t>
        </is>
      </c>
      <c r="E186" t="inlineStr"/>
      <c r="F186" t="inlineStr">
        <is>
          <t>SENAC AM | Exercício 2026 | Demonstrações Contábeis</t>
        </is>
      </c>
      <c r="G186" t="inlineStr">
        <is>
          <t>csv</t>
        </is>
      </c>
      <c r="H186" t="inlineStr">
        <is>
          <t>Balanço Orçamentário Receita_2025.csv</t>
        </is>
      </c>
      <c r="I186" t="inlineStr">
        <is>
          <t>https://transparencia.senac.br/assets/files/2025/DemonstracoesContabeis/AM/Balanço Orçamentário Receita_2025.csv</t>
        </is>
      </c>
      <c r="J186" t="n">
        <v>200</v>
      </c>
      <c r="K186" t="b">
        <v>1</v>
      </c>
      <c r="L186" t="inlineStr">
        <is>
          <t>application/octet-stream</t>
        </is>
      </c>
      <c r="M186" t="n">
        <v>4.78</v>
      </c>
      <c r="N186" t="inlineStr">
        <is>
          <t>NÃO</t>
        </is>
      </c>
      <c r="O186" t="inlineStr">
        <is>
          <t>Linhas de Totais: Uso de 'Total/Subtotal' na coluna 'Especificação' (Linhas: 64, 66).</t>
        </is>
      </c>
      <c r="P186" t="inlineStr">
        <is>
          <t>Nenhum</t>
        </is>
      </c>
      <c r="Q186" t="inlineStr">
        <is>
          <t>2026-10-07 17:04:56</t>
        </is>
      </c>
    </row>
    <row r="187">
      <c r="A187" t="n">
        <v>186</v>
      </c>
      <c r="B187" t="inlineStr">
        <is>
          <t>SENAC</t>
        </is>
      </c>
      <c r="C187" t="inlineStr">
        <is>
          <t>Demonstrações Contábeis</t>
        </is>
      </c>
      <c r="D187" t="inlineStr">
        <is>
          <t>Demonstrações Contábeis - Arquivo CSV</t>
        </is>
      </c>
      <c r="E187" t="inlineStr"/>
      <c r="F187" t="inlineStr">
        <is>
          <t>SENAC AM | Exercício 2026 | Demonstrações Contábeis</t>
        </is>
      </c>
      <c r="G187" t="inlineStr">
        <is>
          <t>csv</t>
        </is>
      </c>
      <c r="H187" t="inlineStr">
        <is>
          <t>Balanço Orçamentário Despesa_2025.csv</t>
        </is>
      </c>
      <c r="I187" t="inlineStr">
        <is>
          <t>https://transparencia.senac.br/assets/files/2025/DemonstracoesContabeis/AM/Balanço Orçamentário Despesa_2025.csv</t>
        </is>
      </c>
      <c r="J187" t="n">
        <v>200</v>
      </c>
      <c r="K187" t="b">
        <v>1</v>
      </c>
      <c r="L187" t="inlineStr">
        <is>
          <t>application/octet-stream</t>
        </is>
      </c>
      <c r="M187" t="n">
        <v>5.41</v>
      </c>
      <c r="N187" t="inlineStr">
        <is>
          <t>NÃO</t>
        </is>
      </c>
      <c r="O187"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87" t="inlineStr">
        <is>
          <t>Nenhum</t>
        </is>
      </c>
      <c r="Q187" t="inlineStr">
        <is>
          <t>2026-10-07 17:04:56</t>
        </is>
      </c>
    </row>
    <row r="188">
      <c r="A188" t="n">
        <v>187</v>
      </c>
      <c r="B188" t="inlineStr">
        <is>
          <t>SENAC</t>
        </is>
      </c>
      <c r="C188" t="inlineStr">
        <is>
          <t>Demonstrações Contábeis</t>
        </is>
      </c>
      <c r="D188" t="inlineStr">
        <is>
          <t>Demonstrações Contábeis - Arquivo CSV</t>
        </is>
      </c>
      <c r="E188" t="inlineStr"/>
      <c r="F188" t="inlineStr">
        <is>
          <t>SENAC AM | Exercício 2026 | Demonstrações Contábeis</t>
        </is>
      </c>
      <c r="G188" t="inlineStr">
        <is>
          <t>csv</t>
        </is>
      </c>
      <c r="H188" t="inlineStr">
        <is>
          <t>Balanço Patrimonial_2025.csv</t>
        </is>
      </c>
      <c r="I188" t="inlineStr">
        <is>
          <t>https://transparencia.senac.br/assets/files/2025/DemonstracoesContabeis/AM/Balanço Patrimonial_2025.csv</t>
        </is>
      </c>
      <c r="J188" t="n">
        <v>200</v>
      </c>
      <c r="K188" t="b">
        <v>1</v>
      </c>
      <c r="L188" t="inlineStr">
        <is>
          <t>application/octet-stream</t>
        </is>
      </c>
      <c r="M188" t="n">
        <v>3.77</v>
      </c>
      <c r="N188" t="inlineStr">
        <is>
          <t>SIM</t>
        </is>
      </c>
      <c r="O188" t="inlineStr">
        <is>
          <t>Nenhum</t>
        </is>
      </c>
      <c r="P188" t="inlineStr">
        <is>
          <t>Nenhum</t>
        </is>
      </c>
      <c r="Q188" t="inlineStr">
        <is>
          <t>2026-10-07 17:04:56</t>
        </is>
      </c>
    </row>
    <row r="189">
      <c r="A189" t="n">
        <v>188</v>
      </c>
      <c r="B189" t="inlineStr">
        <is>
          <t>SENAC</t>
        </is>
      </c>
      <c r="C189" t="inlineStr">
        <is>
          <t>Demonstrações Contábeis</t>
        </is>
      </c>
      <c r="D189" t="inlineStr">
        <is>
          <t>Demonstrações Contábeis - Arquivo CSV</t>
        </is>
      </c>
      <c r="E189" t="inlineStr"/>
      <c r="F189" t="inlineStr">
        <is>
          <t>SENAC AM | Exercício 2026 | Demonstrações Contábeis</t>
        </is>
      </c>
      <c r="G189" t="inlineStr">
        <is>
          <t>csv</t>
        </is>
      </c>
      <c r="H189" t="inlineStr">
        <is>
          <t>Demonstração das Variações Patrimoniais_2025.csv</t>
        </is>
      </c>
      <c r="I189" t="inlineStr">
        <is>
          <t>https://transparencia.senac.br/assets/files/2025/DemonstracoesContabeis/AM/Demonstração das Variações Patrimoniais_2025.csv</t>
        </is>
      </c>
      <c r="J189" t="n">
        <v>200</v>
      </c>
      <c r="K189" t="b">
        <v>1</v>
      </c>
      <c r="L189" t="inlineStr">
        <is>
          <t>application/octet-stream</t>
        </is>
      </c>
      <c r="M189" t="n">
        <v>6.73</v>
      </c>
      <c r="N189" t="inlineStr">
        <is>
          <t>NÃO</t>
        </is>
      </c>
      <c r="O189" t="inlineStr">
        <is>
          <t>Nomes de Colunas: 1 coluna(s) sem nome definido (ex: Unnamed: 5). | Espaçamento Visual: 1 coluna(s) totalmente em branco (Colunas: [5]). | Hierarquia Visual: Texto com recuo na coluna 'Especificação' (Linhas: 4, 6, 7, 9, 10, 12, 13, 14, 19, 22... (total 64)).</t>
        </is>
      </c>
      <c r="P189" t="inlineStr">
        <is>
          <t>Nenhum</t>
        </is>
      </c>
      <c r="Q189" t="inlineStr">
        <is>
          <t>2026-10-07 17:04:56</t>
        </is>
      </c>
    </row>
    <row r="190">
      <c r="A190" t="n">
        <v>189</v>
      </c>
      <c r="B190" t="inlineStr">
        <is>
          <t>SENAC</t>
        </is>
      </c>
      <c r="C190" t="inlineStr">
        <is>
          <t>Demonstrações Contábeis</t>
        </is>
      </c>
      <c r="D190" t="inlineStr">
        <is>
          <t>Demonstrações Contábeis - Arquivo CSV</t>
        </is>
      </c>
      <c r="E190" t="inlineStr"/>
      <c r="F190" t="inlineStr">
        <is>
          <t>SENAC AM | Exercício 2026 | Demonstrações Contábeis</t>
        </is>
      </c>
      <c r="G190" t="inlineStr">
        <is>
          <t>csv</t>
        </is>
      </c>
      <c r="H190" t="inlineStr">
        <is>
          <t>Demonstração dos Fluxos de Caixa_2025.csv</t>
        </is>
      </c>
      <c r="I190" t="inlineStr">
        <is>
          <t>https://transparencia.senac.br/assets/files/2025/DemonstracoesContabeis/AM/Demonstração dos Fluxos de Caixa_2025.csv</t>
        </is>
      </c>
      <c r="J190" t="n">
        <v>200</v>
      </c>
      <c r="K190" t="b">
        <v>1</v>
      </c>
      <c r="L190" t="inlineStr">
        <is>
          <t>application/octet-stream</t>
        </is>
      </c>
      <c r="M190" t="n">
        <v>4.45</v>
      </c>
      <c r="N190" t="inlineStr">
        <is>
          <t>NÃO</t>
        </is>
      </c>
      <c r="O190" t="inlineStr">
        <is>
          <t>Nomes de Colunas: 1 coluna(s) sem nome definido (ex: Unnamed: 4). | Espaçamento Visual: 1 coluna(s) totalmente em branco (Colunas: [4]).</t>
        </is>
      </c>
      <c r="P190" t="inlineStr">
        <is>
          <t>Nenhum</t>
        </is>
      </c>
      <c r="Q190" t="inlineStr">
        <is>
          <t>2026-10-07 17:04:56</t>
        </is>
      </c>
    </row>
    <row r="191">
      <c r="A191" t="n">
        <v>190</v>
      </c>
      <c r="B191" t="inlineStr">
        <is>
          <t>SENAC</t>
        </is>
      </c>
      <c r="C191" t="inlineStr">
        <is>
          <t>Licitações</t>
        </is>
      </c>
      <c r="D191" t="inlineStr">
        <is>
          <t>Licitações - download</t>
        </is>
      </c>
      <c r="E191" t="inlineStr"/>
      <c r="F191" t="inlineStr">
        <is>
          <t>SENAC AM | Exercício 2024 | Licitações</t>
        </is>
      </c>
      <c r="G191" t="inlineStr">
        <is>
          <t>csv</t>
        </is>
      </c>
      <c r="H191" t="inlineStr">
        <is>
          <t>download</t>
        </is>
      </c>
      <c r="I191" t="inlineStr">
        <is>
          <t>https://transparencia.senac.br/service/api/download?regional=am&amp;secao=Licitacoes&amp;ano=0&amp;layout=licitacoes</t>
        </is>
      </c>
      <c r="J191" t="n">
        <v>200</v>
      </c>
      <c r="K191" t="b">
        <v>1</v>
      </c>
      <c r="L191" t="inlineStr">
        <is>
          <t>application/octet-stream</t>
        </is>
      </c>
      <c r="M191" t="n">
        <v>12.25</v>
      </c>
      <c r="N191" t="inlineStr">
        <is>
          <t>SIM</t>
        </is>
      </c>
      <c r="O191" t="inlineStr">
        <is>
          <t>Nenhum</t>
        </is>
      </c>
      <c r="P191" t="inlineStr">
        <is>
          <t>Nenhum</t>
        </is>
      </c>
      <c r="Q191" t="inlineStr">
        <is>
          <t>2026-10-07 17:04:56</t>
        </is>
      </c>
    </row>
    <row r="192">
      <c r="A192" t="n">
        <v>191</v>
      </c>
      <c r="B192" t="inlineStr">
        <is>
          <t>SENAC</t>
        </is>
      </c>
      <c r="C192" t="inlineStr">
        <is>
          <t>Licitações</t>
        </is>
      </c>
      <c r="D192" t="inlineStr">
        <is>
          <t>Licitações - download</t>
        </is>
      </c>
      <c r="E192" t="inlineStr"/>
      <c r="F192" t="inlineStr">
        <is>
          <t>SENAC AM | Exercício 2025 | Licitações</t>
        </is>
      </c>
      <c r="G192" t="inlineStr">
        <is>
          <t>csv</t>
        </is>
      </c>
      <c r="H192" t="inlineStr">
        <is>
          <t>download</t>
        </is>
      </c>
      <c r="I192" t="inlineStr">
        <is>
          <t>https://transparencia.senac.br/service/api/download?regional=am&amp;secao=Licitacoes&amp;ano=0&amp;layout=licitacoes</t>
        </is>
      </c>
      <c r="J192" t="n">
        <v>200</v>
      </c>
      <c r="K192" t="b">
        <v>1</v>
      </c>
      <c r="L192" t="inlineStr">
        <is>
          <t>application/octet-stream</t>
        </is>
      </c>
      <c r="M192" t="n">
        <v>12.25</v>
      </c>
      <c r="N192" t="inlineStr">
        <is>
          <t>SIM</t>
        </is>
      </c>
      <c r="O192" t="inlineStr">
        <is>
          <t>Nenhum</t>
        </is>
      </c>
      <c r="P192" t="inlineStr">
        <is>
          <t>Nenhum</t>
        </is>
      </c>
      <c r="Q192" t="inlineStr">
        <is>
          <t>2026-10-07 17:04:56</t>
        </is>
      </c>
    </row>
    <row r="193">
      <c r="A193" t="n">
        <v>192</v>
      </c>
      <c r="B193" t="inlineStr">
        <is>
          <t>SENAC</t>
        </is>
      </c>
      <c r="C193" t="inlineStr">
        <is>
          <t>Licitações</t>
        </is>
      </c>
      <c r="D193" t="inlineStr">
        <is>
          <t>Licitações - download</t>
        </is>
      </c>
      <c r="E193" t="inlineStr"/>
      <c r="F193" t="inlineStr">
        <is>
          <t>SENAC AM | Exercício 2026 | Licitações</t>
        </is>
      </c>
      <c r="G193" t="inlineStr">
        <is>
          <t>csv</t>
        </is>
      </c>
      <c r="H193" t="inlineStr">
        <is>
          <t>download</t>
        </is>
      </c>
      <c r="I193" t="inlineStr">
        <is>
          <t>https://transparencia.senac.br/service/api/download?regional=am&amp;secao=Licitacoes&amp;ano=0&amp;layout=licitacoes</t>
        </is>
      </c>
      <c r="J193" t="n">
        <v>200</v>
      </c>
      <c r="K193" t="b">
        <v>1</v>
      </c>
      <c r="L193" t="inlineStr">
        <is>
          <t>application/octet-stream</t>
        </is>
      </c>
      <c r="M193" t="n">
        <v>12.25</v>
      </c>
      <c r="N193" t="inlineStr">
        <is>
          <t>SIM</t>
        </is>
      </c>
      <c r="O193" t="inlineStr">
        <is>
          <t>Nenhum</t>
        </is>
      </c>
      <c r="P193" t="inlineStr">
        <is>
          <t>Nenhum</t>
        </is>
      </c>
      <c r="Q193" t="inlineStr">
        <is>
          <t>2026-10-07 17:04:56</t>
        </is>
      </c>
    </row>
    <row r="194">
      <c r="A194" t="n">
        <v>193</v>
      </c>
      <c r="B194" t="inlineStr">
        <is>
          <t>SENAC</t>
        </is>
      </c>
      <c r="C194" t="inlineStr">
        <is>
          <t>Contratos, Parcerias, Convênios e Patrocínios</t>
        </is>
      </c>
      <c r="D194" t="inlineStr">
        <is>
          <t>Contratos, Parcerias, Convênios e Patrocínios - download</t>
        </is>
      </c>
      <c r="E194" t="inlineStr"/>
      <c r="F194" t="inlineStr">
        <is>
          <t>SENAC AM | Exercício 2024 | Contratos, Parcerias, Convênios e Patrocínios</t>
        </is>
      </c>
      <c r="G194" t="inlineStr">
        <is>
          <t>csv</t>
        </is>
      </c>
      <c r="H194" t="inlineStr">
        <is>
          <t>download</t>
        </is>
      </c>
      <c r="I194" t="inlineStr">
        <is>
          <t>https://transparencia.senac.br/service/api/download?regional=am&amp;secao=ContratosParcerias&amp;ano=0&amp;layout=contratos</t>
        </is>
      </c>
      <c r="J194" t="n">
        <v>200</v>
      </c>
      <c r="K194" t="b">
        <v>1</v>
      </c>
      <c r="L194" t="inlineStr">
        <is>
          <t>application/octet-stream</t>
        </is>
      </c>
      <c r="M194" t="n">
        <v>17.13</v>
      </c>
      <c r="N194" t="inlineStr">
        <is>
          <t>NÃO</t>
        </is>
      </c>
      <c r="O194" t="inlineStr">
        <is>
          <t>Poluição de Célula: Coluna 'Objeto' contém números misturados diretamente com texto (Linhas: 58).</t>
        </is>
      </c>
      <c r="P194" t="inlineStr">
        <is>
          <t>Nenhum</t>
        </is>
      </c>
      <c r="Q194" t="inlineStr">
        <is>
          <t>2026-10-07 17:04:56</t>
        </is>
      </c>
    </row>
    <row r="195">
      <c r="A195" t="n">
        <v>194</v>
      </c>
      <c r="B195" t="inlineStr">
        <is>
          <t>SENAC</t>
        </is>
      </c>
      <c r="C195" t="inlineStr">
        <is>
          <t>Contratos, Parcerias, Convênios e Patrocínios</t>
        </is>
      </c>
      <c r="D195" t="inlineStr">
        <is>
          <t>Contratos, Parcerias, Convênios e Patrocínios - download</t>
        </is>
      </c>
      <c r="E195" t="inlineStr"/>
      <c r="F195" t="inlineStr">
        <is>
          <t>SENAC AM | Exercício 2025 | Contratos, Parcerias, Convênios e Patrocínios</t>
        </is>
      </c>
      <c r="G195" t="inlineStr">
        <is>
          <t>csv</t>
        </is>
      </c>
      <c r="H195" t="inlineStr">
        <is>
          <t>download</t>
        </is>
      </c>
      <c r="I195" t="inlineStr">
        <is>
          <t>https://transparencia.senac.br/service/api/download?regional=am&amp;secao=ContratosParcerias&amp;ano=0&amp;layout=contratos</t>
        </is>
      </c>
      <c r="J195" t="n">
        <v>200</v>
      </c>
      <c r="K195" t="b">
        <v>1</v>
      </c>
      <c r="L195" t="inlineStr">
        <is>
          <t>application/octet-stream</t>
        </is>
      </c>
      <c r="M195" t="n">
        <v>17.13</v>
      </c>
      <c r="N195" t="inlineStr">
        <is>
          <t>NÃO</t>
        </is>
      </c>
      <c r="O195" t="inlineStr">
        <is>
          <t>Poluição de Célula: Coluna 'Objeto' contém números misturados diretamente com texto (Linhas: 58).</t>
        </is>
      </c>
      <c r="P195" t="inlineStr">
        <is>
          <t>Nenhum</t>
        </is>
      </c>
      <c r="Q195" t="inlineStr">
        <is>
          <t>2026-10-07 17:04:56</t>
        </is>
      </c>
    </row>
    <row r="196">
      <c r="A196" t="n">
        <v>195</v>
      </c>
      <c r="B196" t="inlineStr">
        <is>
          <t>SENAC</t>
        </is>
      </c>
      <c r="C196" t="inlineStr">
        <is>
          <t>Contratos, Parcerias, Convênios e Patrocínios</t>
        </is>
      </c>
      <c r="D196" t="inlineStr">
        <is>
          <t>Contratos, Parcerias, Convênios e Patrocínios - download</t>
        </is>
      </c>
      <c r="E196" t="inlineStr"/>
      <c r="F196" t="inlineStr">
        <is>
          <t>SENAC AM | Exercício 2026 | Contratos, Parcerias, Convênios e Patrocínios</t>
        </is>
      </c>
      <c r="G196" t="inlineStr">
        <is>
          <t>csv</t>
        </is>
      </c>
      <c r="H196" t="inlineStr">
        <is>
          <t>download</t>
        </is>
      </c>
      <c r="I196" t="inlineStr">
        <is>
          <t>https://transparencia.senac.br/service/api/download?regional=am&amp;secao=ContratosParcerias&amp;ano=0&amp;layout=contratos</t>
        </is>
      </c>
      <c r="J196" t="n">
        <v>200</v>
      </c>
      <c r="K196" t="b">
        <v>1</v>
      </c>
      <c r="L196" t="inlineStr">
        <is>
          <t>application/octet-stream</t>
        </is>
      </c>
      <c r="M196" t="n">
        <v>17.13</v>
      </c>
      <c r="N196" t="inlineStr">
        <is>
          <t>NÃO</t>
        </is>
      </c>
      <c r="O196" t="inlineStr">
        <is>
          <t>Poluição de Célula: Coluna 'Objeto' contém números misturados diretamente com texto (Linhas: 58).</t>
        </is>
      </c>
      <c r="P196" t="inlineStr">
        <is>
          <t>Nenhum</t>
        </is>
      </c>
      <c r="Q196" t="inlineStr">
        <is>
          <t>2026-10-07 17:04:56</t>
        </is>
      </c>
    </row>
    <row r="197">
      <c r="A197" t="n">
        <v>196</v>
      </c>
      <c r="B197" t="inlineStr">
        <is>
          <t>SENAC</t>
        </is>
      </c>
      <c r="C197" t="inlineStr">
        <is>
          <t>Transferências Regulamentares</t>
        </is>
      </c>
      <c r="D197" t="inlineStr">
        <is>
          <t>Transferências Regulamentares - download</t>
        </is>
      </c>
      <c r="E197" t="inlineStr"/>
      <c r="F197" t="inlineStr">
        <is>
          <t>SENAC AM | Exercício 2024 | Transferências Regulamentares</t>
        </is>
      </c>
      <c r="G197" t="inlineStr">
        <is>
          <t>csv</t>
        </is>
      </c>
      <c r="H197" t="inlineStr">
        <is>
          <t>download</t>
        </is>
      </c>
      <c r="I197" t="inlineStr">
        <is>
          <t>https://transparencia.senac.br/service/api/download?regional=am&amp;secao=transferenciasregulamentares&amp;ano=2026&amp;layout=transferenciasregulamentares</t>
        </is>
      </c>
      <c r="J197" t="n">
        <v>200</v>
      </c>
      <c r="K197" t="b">
        <v>1</v>
      </c>
      <c r="L197" t="inlineStr">
        <is>
          <t>application/octet-stream</t>
        </is>
      </c>
      <c r="M197" t="n">
        <v>2.51</v>
      </c>
      <c r="N197" t="inlineStr">
        <is>
          <t>SIM</t>
        </is>
      </c>
      <c r="O197" t="inlineStr">
        <is>
          <t>Nenhum</t>
        </is>
      </c>
      <c r="P197" t="inlineStr">
        <is>
          <t>Nenhum</t>
        </is>
      </c>
      <c r="Q197" t="inlineStr">
        <is>
          <t>2026-10-07 17:04:56</t>
        </is>
      </c>
    </row>
    <row r="198">
      <c r="A198" t="n">
        <v>197</v>
      </c>
      <c r="B198" t="inlineStr">
        <is>
          <t>SENAC</t>
        </is>
      </c>
      <c r="C198" t="inlineStr">
        <is>
          <t>Transferências Regulamentares</t>
        </is>
      </c>
      <c r="D198" t="inlineStr">
        <is>
          <t>Transferências Regulamentares - download</t>
        </is>
      </c>
      <c r="E198" t="inlineStr"/>
      <c r="F198" t="inlineStr">
        <is>
          <t>SENAC AM | Exercício 2025 | Transferências Regulamentares</t>
        </is>
      </c>
      <c r="G198" t="inlineStr">
        <is>
          <t>csv</t>
        </is>
      </c>
      <c r="H198" t="inlineStr">
        <is>
          <t>download</t>
        </is>
      </c>
      <c r="I198" t="inlineStr">
        <is>
          <t>https://transparencia.senac.br/service/api/download?regional=am&amp;secao=transferenciasregulamentares&amp;ano=2026&amp;layout=transferenciasregulamentares</t>
        </is>
      </c>
      <c r="J198" t="n">
        <v>200</v>
      </c>
      <c r="K198" t="b">
        <v>1</v>
      </c>
      <c r="L198" t="inlineStr">
        <is>
          <t>application/octet-stream</t>
        </is>
      </c>
      <c r="M198" t="n">
        <v>2.51</v>
      </c>
      <c r="N198" t="inlineStr">
        <is>
          <t>SIM</t>
        </is>
      </c>
      <c r="O198" t="inlineStr">
        <is>
          <t>Nenhum</t>
        </is>
      </c>
      <c r="P198" t="inlineStr">
        <is>
          <t>Nenhum</t>
        </is>
      </c>
      <c r="Q198" t="inlineStr">
        <is>
          <t>2026-10-07 17:04:56</t>
        </is>
      </c>
    </row>
    <row r="199">
      <c r="A199" t="n">
        <v>198</v>
      </c>
      <c r="B199" t="inlineStr">
        <is>
          <t>SENAC</t>
        </is>
      </c>
      <c r="C199" t="inlineStr">
        <is>
          <t>Transferências Regulamentares</t>
        </is>
      </c>
      <c r="D199" t="inlineStr">
        <is>
          <t>Transferências Regulamentares - download</t>
        </is>
      </c>
      <c r="E199" t="inlineStr"/>
      <c r="F199" t="inlineStr">
        <is>
          <t>SENAC AM | Exercício 2026 | Transferências Regulamentares</t>
        </is>
      </c>
      <c r="G199" t="inlineStr">
        <is>
          <t>csv</t>
        </is>
      </c>
      <c r="H199" t="inlineStr">
        <is>
          <t>download</t>
        </is>
      </c>
      <c r="I199" t="inlineStr">
        <is>
          <t>https://transparencia.senac.br/service/api/download?regional=am&amp;secao=transferenciasregulamentares&amp;ano=2026&amp;layout=transferenciasregulamentares</t>
        </is>
      </c>
      <c r="J199" t="n">
        <v>200</v>
      </c>
      <c r="K199" t="b">
        <v>1</v>
      </c>
      <c r="L199" t="inlineStr">
        <is>
          <t>application/octet-stream</t>
        </is>
      </c>
      <c r="M199" t="n">
        <v>2.51</v>
      </c>
      <c r="N199" t="inlineStr">
        <is>
          <t>SIM</t>
        </is>
      </c>
      <c r="O199" t="inlineStr">
        <is>
          <t>Nenhum</t>
        </is>
      </c>
      <c r="P199" t="inlineStr">
        <is>
          <t>Nenhum</t>
        </is>
      </c>
      <c r="Q199" t="inlineStr">
        <is>
          <t>2026-10-07 17:04:56</t>
        </is>
      </c>
    </row>
    <row r="200">
      <c r="A200" t="n">
        <v>199</v>
      </c>
      <c r="B200" t="inlineStr">
        <is>
          <t>SENAC</t>
        </is>
      </c>
      <c r="C200" t="inlineStr">
        <is>
          <t>Execução Orçamentária</t>
        </is>
      </c>
      <c r="D200" t="inlineStr">
        <is>
          <t>Execução Orçamentária - download</t>
        </is>
      </c>
      <c r="E200" t="inlineStr"/>
      <c r="F200" t="inlineStr">
        <is>
          <t>SENAC AP | Exercício 2024 | Execução Orçamentária</t>
        </is>
      </c>
      <c r="G200" t="inlineStr">
        <is>
          <t>csv</t>
        </is>
      </c>
      <c r="H200" t="inlineStr">
        <is>
          <t>download</t>
        </is>
      </c>
      <c r="I200" t="inlineStr">
        <is>
          <t>https://transparencia.senac.br/service/api/download?regional=ap&amp;secao=execucaoorcamentaria&amp;ano=2024&amp;layout=execucaoorcamentariareceitacategoria</t>
        </is>
      </c>
      <c r="J200" t="n">
        <v>200</v>
      </c>
      <c r="K200" t="b">
        <v>1</v>
      </c>
      <c r="L200" t="inlineStr">
        <is>
          <t>application/octet-stream</t>
        </is>
      </c>
      <c r="M200" t="n">
        <v>0.45</v>
      </c>
      <c r="N200" t="inlineStr">
        <is>
          <t>SIM</t>
        </is>
      </c>
      <c r="O200" t="inlineStr">
        <is>
          <t>Nenhum</t>
        </is>
      </c>
      <c r="P200" t="inlineStr">
        <is>
          <t>Nenhum</t>
        </is>
      </c>
      <c r="Q200" t="inlineStr">
        <is>
          <t>2026-10-07 17:04:56</t>
        </is>
      </c>
    </row>
    <row r="201">
      <c r="A201" t="n">
        <v>200</v>
      </c>
      <c r="B201" t="inlineStr">
        <is>
          <t>SENAC</t>
        </is>
      </c>
      <c r="C201" t="inlineStr">
        <is>
          <t>Execução Orçamentária</t>
        </is>
      </c>
      <c r="D201" t="inlineStr">
        <is>
          <t>Execução Orçamentária - download</t>
        </is>
      </c>
      <c r="E201" t="inlineStr"/>
      <c r="F201" t="inlineStr">
        <is>
          <t>SENAC AP | Exercício 2024 | Execução Orçamentária</t>
        </is>
      </c>
      <c r="G201" t="inlineStr">
        <is>
          <t>csv</t>
        </is>
      </c>
      <c r="H201" t="inlineStr">
        <is>
          <t>download</t>
        </is>
      </c>
      <c r="I201" t="inlineStr">
        <is>
          <t>https://transparencia.senac.br/service/api/download?regional=ap&amp;secao=execucaoorcamentaria&amp;ano=2024&amp;layout=execucaoorcamentariadespesacategoria</t>
        </is>
      </c>
      <c r="J201" t="n">
        <v>200</v>
      </c>
      <c r="K201" t="b">
        <v>1</v>
      </c>
      <c r="L201" t="inlineStr">
        <is>
          <t>application/octet-stream</t>
        </is>
      </c>
      <c r="M201" t="n">
        <v>0.96</v>
      </c>
      <c r="N201" t="inlineStr">
        <is>
          <t>SIM</t>
        </is>
      </c>
      <c r="O201" t="inlineStr">
        <is>
          <t>Nenhum</t>
        </is>
      </c>
      <c r="P201" t="inlineStr">
        <is>
          <t>Nenhum</t>
        </is>
      </c>
      <c r="Q201" t="inlineStr">
        <is>
          <t>2026-10-07 17:04:56</t>
        </is>
      </c>
    </row>
    <row r="202">
      <c r="A202" t="n">
        <v>201</v>
      </c>
      <c r="B202" t="inlineStr">
        <is>
          <t>SENAC</t>
        </is>
      </c>
      <c r="C202" t="inlineStr">
        <is>
          <t>Execução Orçamentária</t>
        </is>
      </c>
      <c r="D202" t="inlineStr">
        <is>
          <t>Execução Orçamentária - download</t>
        </is>
      </c>
      <c r="E202" t="inlineStr"/>
      <c r="F202" t="inlineStr">
        <is>
          <t>SENAC AP | Exercício 2024 | Execução Orçamentária</t>
        </is>
      </c>
      <c r="G202" t="inlineStr">
        <is>
          <t>csv</t>
        </is>
      </c>
      <c r="H202" t="inlineStr">
        <is>
          <t>download</t>
        </is>
      </c>
      <c r="I202" t="inlineStr">
        <is>
          <t>https://transparencia.senac.br/service/api/download?regional=ap&amp;secao=execucaoorcamentaria&amp;ano=2024&amp;layout=despesaporfinalidadeprogramatrabalhoorcamento</t>
        </is>
      </c>
      <c r="J202" t="n">
        <v>200</v>
      </c>
      <c r="K202" t="b">
        <v>1</v>
      </c>
      <c r="L202" t="inlineStr">
        <is>
          <t>application/octet-stream</t>
        </is>
      </c>
      <c r="M202" t="n">
        <v>0.39</v>
      </c>
      <c r="N202" t="inlineStr">
        <is>
          <t>SIM</t>
        </is>
      </c>
      <c r="O202" t="inlineStr">
        <is>
          <t>Nenhum</t>
        </is>
      </c>
      <c r="P202" t="inlineStr">
        <is>
          <t>Nenhum</t>
        </is>
      </c>
      <c r="Q202" t="inlineStr">
        <is>
          <t>2026-10-07 17:04:56</t>
        </is>
      </c>
    </row>
    <row r="203">
      <c r="A203" t="n">
        <v>202</v>
      </c>
      <c r="B203" t="inlineStr">
        <is>
          <t>SENAC</t>
        </is>
      </c>
      <c r="C203" t="inlineStr">
        <is>
          <t>Execução Orçamentária</t>
        </is>
      </c>
      <c r="D203" t="inlineStr">
        <is>
          <t>Execução Orçamentária - download</t>
        </is>
      </c>
      <c r="E203" t="inlineStr"/>
      <c r="F203" t="inlineStr">
        <is>
          <t>SENAC AP | Exercício 2024 | Execução Orçamentária</t>
        </is>
      </c>
      <c r="G203" t="inlineStr">
        <is>
          <t>csv</t>
        </is>
      </c>
      <c r="H203" t="inlineStr">
        <is>
          <t>download</t>
        </is>
      </c>
      <c r="I203" t="inlineStr">
        <is>
          <t>https://transparencia.senac.br/service/api/download?regional=ap&amp;secao=execucaoorcamentaria&amp;ano=2024&amp;layout=execucaoorcamentariareceita</t>
        </is>
      </c>
      <c r="J203" t="n">
        <v>200</v>
      </c>
      <c r="K203" t="b">
        <v>1</v>
      </c>
      <c r="L203" t="inlineStr">
        <is>
          <t>application/octet-stream</t>
        </is>
      </c>
      <c r="M203" t="n">
        <v>1.17</v>
      </c>
      <c r="N203" t="inlineStr">
        <is>
          <t>SIM</t>
        </is>
      </c>
      <c r="O203" t="inlineStr">
        <is>
          <t>Nenhum</t>
        </is>
      </c>
      <c r="P203" t="inlineStr">
        <is>
          <t>Nenhum</t>
        </is>
      </c>
      <c r="Q203" t="inlineStr">
        <is>
          <t>2026-10-07 17:04:56</t>
        </is>
      </c>
    </row>
    <row r="204">
      <c r="A204" t="n">
        <v>203</v>
      </c>
      <c r="B204" t="inlineStr">
        <is>
          <t>SENAC</t>
        </is>
      </c>
      <c r="C204" t="inlineStr">
        <is>
          <t>Execução Orçamentária</t>
        </is>
      </c>
      <c r="D204" t="inlineStr">
        <is>
          <t>Execução Orçamentária - download</t>
        </is>
      </c>
      <c r="E204" t="inlineStr"/>
      <c r="F204" t="inlineStr">
        <is>
          <t>SENAC AP | Exercício 2024 | Execução Orçamentária</t>
        </is>
      </c>
      <c r="G204" t="inlineStr">
        <is>
          <t>csv</t>
        </is>
      </c>
      <c r="H204" t="inlineStr">
        <is>
          <t>download</t>
        </is>
      </c>
      <c r="I204" t="inlineStr">
        <is>
          <t>https://transparencia.senac.br/service/api/download?regional=ap&amp;secao=execucaoorcamentaria&amp;ano=2024&amp;layout=execucaoorcamentariadespesa</t>
        </is>
      </c>
      <c r="J204" t="n">
        <v>200</v>
      </c>
      <c r="K204" t="b">
        <v>1</v>
      </c>
      <c r="L204" t="inlineStr">
        <is>
          <t>application/octet-stream</t>
        </is>
      </c>
      <c r="M204" t="n">
        <v>1.62</v>
      </c>
      <c r="N204" t="inlineStr">
        <is>
          <t>SIM</t>
        </is>
      </c>
      <c r="O204" t="inlineStr">
        <is>
          <t>Nenhum</t>
        </is>
      </c>
      <c r="P204" t="inlineStr">
        <is>
          <t>Nenhum</t>
        </is>
      </c>
      <c r="Q204" t="inlineStr">
        <is>
          <t>2026-10-07 17:04:56</t>
        </is>
      </c>
    </row>
    <row r="205">
      <c r="A205" t="n">
        <v>204</v>
      </c>
      <c r="B205" t="inlineStr">
        <is>
          <t>SENAC</t>
        </is>
      </c>
      <c r="C205" t="inlineStr">
        <is>
          <t>Execução Orçamentária</t>
        </is>
      </c>
      <c r="D205" t="inlineStr">
        <is>
          <t>Execução Orçamentária - download</t>
        </is>
      </c>
      <c r="E205" t="inlineStr"/>
      <c r="F205" t="inlineStr">
        <is>
          <t>SENAC AP | Exercício 2024 | Execução Orçamentária</t>
        </is>
      </c>
      <c r="G205" t="inlineStr">
        <is>
          <t>csv</t>
        </is>
      </c>
      <c r="H205" t="inlineStr">
        <is>
          <t>download</t>
        </is>
      </c>
      <c r="I205" t="inlineStr">
        <is>
          <t>https://transparencia.senac.br/service/api/download?regional=ap&amp;secao=execucaoorcamentaria&amp;ano=2024&amp;layout=despesaporfinalidadeprogramatrabalhoprevisao</t>
        </is>
      </c>
      <c r="J205" t="n">
        <v>200</v>
      </c>
      <c r="K205" t="b">
        <v>1</v>
      </c>
      <c r="L205" t="inlineStr">
        <is>
          <t>application/octet-stream</t>
        </is>
      </c>
      <c r="M205" t="n">
        <v>0.5600000000000001</v>
      </c>
      <c r="N205" t="inlineStr">
        <is>
          <t>SIM</t>
        </is>
      </c>
      <c r="O205" t="inlineStr">
        <is>
          <t>Nenhum</t>
        </is>
      </c>
      <c r="P205" t="inlineStr">
        <is>
          <t>Nenhum</t>
        </is>
      </c>
      <c r="Q205" t="inlineStr">
        <is>
          <t>2026-10-07 17:04:56</t>
        </is>
      </c>
    </row>
    <row r="206">
      <c r="A206" t="n">
        <v>205</v>
      </c>
      <c r="B206" t="inlineStr">
        <is>
          <t>SENAC</t>
        </is>
      </c>
      <c r="C206" t="inlineStr">
        <is>
          <t>Execução Orçamentária</t>
        </is>
      </c>
      <c r="D206" t="inlineStr">
        <is>
          <t>Execução Orçamentária - download</t>
        </is>
      </c>
      <c r="E206" t="inlineStr"/>
      <c r="F206" t="inlineStr">
        <is>
          <t>SENAC AP | Exercício 2025 | Execução Orçamentária</t>
        </is>
      </c>
      <c r="G206" t="inlineStr">
        <is>
          <t>csv</t>
        </is>
      </c>
      <c r="H206" t="inlineStr">
        <is>
          <t>download</t>
        </is>
      </c>
      <c r="I206" t="inlineStr">
        <is>
          <t>https://transparencia.senac.br/service/api/download?regional=ap&amp;secao=execucaoorcamentaria&amp;ano=2025&amp;layout=execucaoorcamentariareceitacategoria</t>
        </is>
      </c>
      <c r="J206" t="n">
        <v>200</v>
      </c>
      <c r="K206" t="b">
        <v>1</v>
      </c>
      <c r="L206" t="inlineStr">
        <is>
          <t>application/octet-stream</t>
        </is>
      </c>
      <c r="M206" t="n">
        <v>0.46</v>
      </c>
      <c r="N206" t="inlineStr">
        <is>
          <t>SIM</t>
        </is>
      </c>
      <c r="O206" t="inlineStr">
        <is>
          <t>Nenhum</t>
        </is>
      </c>
      <c r="P206" t="inlineStr">
        <is>
          <t>Nenhum</t>
        </is>
      </c>
      <c r="Q206" t="inlineStr">
        <is>
          <t>2026-10-07 17:04:56</t>
        </is>
      </c>
    </row>
    <row r="207">
      <c r="A207" t="n">
        <v>206</v>
      </c>
      <c r="B207" t="inlineStr">
        <is>
          <t>SENAC</t>
        </is>
      </c>
      <c r="C207" t="inlineStr">
        <is>
          <t>Execução Orçamentária</t>
        </is>
      </c>
      <c r="D207" t="inlineStr">
        <is>
          <t>Execução Orçamentária - download</t>
        </is>
      </c>
      <c r="E207" t="inlineStr"/>
      <c r="F207" t="inlineStr">
        <is>
          <t>SENAC AP | Exercício 2025 | Execução Orçamentária</t>
        </is>
      </c>
      <c r="G207" t="inlineStr">
        <is>
          <t>csv</t>
        </is>
      </c>
      <c r="H207" t="inlineStr">
        <is>
          <t>download</t>
        </is>
      </c>
      <c r="I207" t="inlineStr">
        <is>
          <t>https://transparencia.senac.br/service/api/download?regional=ap&amp;secao=execucaoorcamentaria&amp;ano=2025&amp;layout=execucaoorcamentariadespesacategoria</t>
        </is>
      </c>
      <c r="J207" t="n">
        <v>200</v>
      </c>
      <c r="K207" t="b">
        <v>1</v>
      </c>
      <c r="L207" t="inlineStr">
        <is>
          <t>application/octet-stream</t>
        </is>
      </c>
      <c r="M207" t="n">
        <v>1</v>
      </c>
      <c r="N207" t="inlineStr">
        <is>
          <t>SIM</t>
        </is>
      </c>
      <c r="O207" t="inlineStr">
        <is>
          <t>Nenhum</t>
        </is>
      </c>
      <c r="P207" t="inlineStr">
        <is>
          <t>Nenhum</t>
        </is>
      </c>
      <c r="Q207" t="inlineStr">
        <is>
          <t>2026-10-07 17:04:56</t>
        </is>
      </c>
    </row>
    <row r="208">
      <c r="A208" t="n">
        <v>207</v>
      </c>
      <c r="B208" t="inlineStr">
        <is>
          <t>SENAC</t>
        </is>
      </c>
      <c r="C208" t="inlineStr">
        <is>
          <t>Execução Orçamentária</t>
        </is>
      </c>
      <c r="D208" t="inlineStr">
        <is>
          <t>Execução Orçamentária - download</t>
        </is>
      </c>
      <c r="E208" t="inlineStr"/>
      <c r="F208" t="inlineStr">
        <is>
          <t>SENAC AP | Exercício 2025 | Execução Orçamentária</t>
        </is>
      </c>
      <c r="G208" t="inlineStr">
        <is>
          <t>csv</t>
        </is>
      </c>
      <c r="H208" t="inlineStr">
        <is>
          <t>download</t>
        </is>
      </c>
      <c r="I208" t="inlineStr">
        <is>
          <t>https://transparencia.senac.br/service/api/download?regional=ap&amp;secao=execucaoorcamentaria&amp;ano=2025&amp;layout=despesaporfinalidadeprogramatrabalhoorcamento</t>
        </is>
      </c>
      <c r="J208" t="n">
        <v>200</v>
      </c>
      <c r="K208" t="b">
        <v>1</v>
      </c>
      <c r="L208" t="inlineStr">
        <is>
          <t>application/octet-stream</t>
        </is>
      </c>
      <c r="M208" t="n">
        <v>0.41</v>
      </c>
      <c r="N208" t="inlineStr">
        <is>
          <t>SIM</t>
        </is>
      </c>
      <c r="O208" t="inlineStr">
        <is>
          <t>Nenhum</t>
        </is>
      </c>
      <c r="P208" t="inlineStr">
        <is>
          <t>Nenhum</t>
        </is>
      </c>
      <c r="Q208" t="inlineStr">
        <is>
          <t>2026-10-07 17:04:56</t>
        </is>
      </c>
    </row>
    <row r="209">
      <c r="A209" t="n">
        <v>208</v>
      </c>
      <c r="B209" t="inlineStr">
        <is>
          <t>SENAC</t>
        </is>
      </c>
      <c r="C209" t="inlineStr">
        <is>
          <t>Execução Orçamentária</t>
        </is>
      </c>
      <c r="D209" t="inlineStr">
        <is>
          <t>Execução Orçamentária - download</t>
        </is>
      </c>
      <c r="E209" t="inlineStr"/>
      <c r="F209" t="inlineStr">
        <is>
          <t>SENAC AP | Exercício 2025 | Execução Orçamentária</t>
        </is>
      </c>
      <c r="G209" t="inlineStr">
        <is>
          <t>csv</t>
        </is>
      </c>
      <c r="H209" t="inlineStr">
        <is>
          <t>download</t>
        </is>
      </c>
      <c r="I209" t="inlineStr">
        <is>
          <t>https://transparencia.senac.br/service/api/download?regional=ap&amp;secao=execucaoorcamentaria&amp;ano=2025&amp;layout=execucaoorcamentariareceita</t>
        </is>
      </c>
      <c r="J209" t="n">
        <v>200</v>
      </c>
      <c r="K209" t="b">
        <v>1</v>
      </c>
      <c r="L209" t="inlineStr">
        <is>
          <t>application/octet-stream</t>
        </is>
      </c>
      <c r="M209" t="n">
        <v>1.21</v>
      </c>
      <c r="N209" t="inlineStr">
        <is>
          <t>SIM</t>
        </is>
      </c>
      <c r="O209" t="inlineStr">
        <is>
          <t>Nenhum</t>
        </is>
      </c>
      <c r="P209" t="inlineStr">
        <is>
          <t>Nenhum</t>
        </is>
      </c>
      <c r="Q209" t="inlineStr">
        <is>
          <t>2026-10-07 17:04:56</t>
        </is>
      </c>
    </row>
    <row r="210">
      <c r="A210" t="n">
        <v>209</v>
      </c>
      <c r="B210" t="inlineStr">
        <is>
          <t>SENAC</t>
        </is>
      </c>
      <c r="C210" t="inlineStr">
        <is>
          <t>Execução Orçamentária</t>
        </is>
      </c>
      <c r="D210" t="inlineStr">
        <is>
          <t>Execução Orçamentária - download</t>
        </is>
      </c>
      <c r="E210" t="inlineStr"/>
      <c r="F210" t="inlineStr">
        <is>
          <t>SENAC AP | Exercício 2025 | Execução Orçamentária</t>
        </is>
      </c>
      <c r="G210" t="inlineStr">
        <is>
          <t>csv</t>
        </is>
      </c>
      <c r="H210" t="inlineStr">
        <is>
          <t>download</t>
        </is>
      </c>
      <c r="I210" t="inlineStr">
        <is>
          <t>https://transparencia.senac.br/service/api/download?regional=ap&amp;secao=execucaoorcamentaria&amp;ano=2025&amp;layout=execucaoorcamentariadespesa</t>
        </is>
      </c>
      <c r="J210" t="n">
        <v>200</v>
      </c>
      <c r="K210" t="b">
        <v>1</v>
      </c>
      <c r="L210" t="inlineStr">
        <is>
          <t>application/octet-stream</t>
        </is>
      </c>
      <c r="M210" t="n">
        <v>1.51</v>
      </c>
      <c r="N210" t="inlineStr">
        <is>
          <t>SIM</t>
        </is>
      </c>
      <c r="O210" t="inlineStr">
        <is>
          <t>Nenhum</t>
        </is>
      </c>
      <c r="P210" t="inlineStr">
        <is>
          <t>Nenhum</t>
        </is>
      </c>
      <c r="Q210" t="inlineStr">
        <is>
          <t>2026-10-07 17:04:56</t>
        </is>
      </c>
    </row>
    <row r="211">
      <c r="A211" t="n">
        <v>210</v>
      </c>
      <c r="B211" t="inlineStr">
        <is>
          <t>SENAC</t>
        </is>
      </c>
      <c r="C211" t="inlineStr">
        <is>
          <t>Execução Orçamentária</t>
        </is>
      </c>
      <c r="D211" t="inlineStr">
        <is>
          <t>Execução Orçamentária - download</t>
        </is>
      </c>
      <c r="E211" t="inlineStr"/>
      <c r="F211" t="inlineStr">
        <is>
          <t>SENAC AP | Exercício 2025 | Execução Orçamentária</t>
        </is>
      </c>
      <c r="G211" t="inlineStr">
        <is>
          <t>csv</t>
        </is>
      </c>
      <c r="H211" t="inlineStr">
        <is>
          <t>download</t>
        </is>
      </c>
      <c r="I211" t="inlineStr">
        <is>
          <t>https://transparencia.senac.br/service/api/download?regional=ap&amp;secao=execucaoorcamentaria&amp;ano=2025&amp;layout=despesaporfinalidadeprogramatrabalhoprevisao</t>
        </is>
      </c>
      <c r="J211" t="n">
        <v>200</v>
      </c>
      <c r="K211" t="b">
        <v>1</v>
      </c>
      <c r="L211" t="inlineStr">
        <is>
          <t>application/octet-stream</t>
        </is>
      </c>
      <c r="M211" t="n">
        <v>0.59</v>
      </c>
      <c r="N211" t="inlineStr">
        <is>
          <t>SIM</t>
        </is>
      </c>
      <c r="O211" t="inlineStr">
        <is>
          <t>Nenhum</t>
        </is>
      </c>
      <c r="P211" t="inlineStr">
        <is>
          <t>Nenhum</t>
        </is>
      </c>
      <c r="Q211" t="inlineStr">
        <is>
          <t>2026-10-07 17:04:56</t>
        </is>
      </c>
    </row>
    <row r="212">
      <c r="A212" t="n">
        <v>211</v>
      </c>
      <c r="B212" t="inlineStr">
        <is>
          <t>SENAC</t>
        </is>
      </c>
      <c r="C212" t="inlineStr">
        <is>
          <t>Execução Orçamentária</t>
        </is>
      </c>
      <c r="D212" t="inlineStr">
        <is>
          <t>Execução Orçamentária - download</t>
        </is>
      </c>
      <c r="E212" t="inlineStr"/>
      <c r="F212" t="inlineStr">
        <is>
          <t>SENAC AP | Exercício 2026 | Execução Orçamentária</t>
        </is>
      </c>
      <c r="G212" t="inlineStr">
        <is>
          <t>csv</t>
        </is>
      </c>
      <c r="H212" t="inlineStr">
        <is>
          <t>download</t>
        </is>
      </c>
      <c r="I212" t="inlineStr">
        <is>
          <t>https://transparencia.senac.br/service/api/download?regional=ap&amp;secao=execucaoorcamentaria&amp;ano=2026&amp;layout=execucaoorcamentariareceitacategoria</t>
        </is>
      </c>
      <c r="J212" t="n">
        <v>200</v>
      </c>
      <c r="K212" t="b">
        <v>1</v>
      </c>
      <c r="L212" t="inlineStr">
        <is>
          <t>application/octet-stream</t>
        </is>
      </c>
      <c r="M212" t="n">
        <v>0.51</v>
      </c>
      <c r="N212" t="inlineStr">
        <is>
          <t>SIM</t>
        </is>
      </c>
      <c r="O212" t="inlineStr">
        <is>
          <t>Nenhum</t>
        </is>
      </c>
      <c r="P212" t="inlineStr">
        <is>
          <t>Nenhum</t>
        </is>
      </c>
      <c r="Q212" t="inlineStr">
        <is>
          <t>2026-10-07 17:04:56</t>
        </is>
      </c>
    </row>
    <row r="213">
      <c r="A213" t="n">
        <v>212</v>
      </c>
      <c r="B213" t="inlineStr">
        <is>
          <t>SENAC</t>
        </is>
      </c>
      <c r="C213" t="inlineStr">
        <is>
          <t>Execução Orçamentária</t>
        </is>
      </c>
      <c r="D213" t="inlineStr">
        <is>
          <t>Execução Orçamentária - download</t>
        </is>
      </c>
      <c r="E213" t="inlineStr"/>
      <c r="F213" t="inlineStr">
        <is>
          <t>SENAC AP | Exercício 2026 | Execução Orçamentária</t>
        </is>
      </c>
      <c r="G213" t="inlineStr">
        <is>
          <t>csv</t>
        </is>
      </c>
      <c r="H213" t="inlineStr">
        <is>
          <t>download</t>
        </is>
      </c>
      <c r="I213" t="inlineStr">
        <is>
          <t>https://transparencia.senac.br/service/api/download?regional=ap&amp;secao=execucaoorcamentaria&amp;ano=2026&amp;layout=execucaoorcamentariadespesacategoria</t>
        </is>
      </c>
      <c r="J213" t="n">
        <v>200</v>
      </c>
      <c r="K213" t="b">
        <v>1</v>
      </c>
      <c r="L213" t="inlineStr">
        <is>
          <t>application/octet-stream</t>
        </is>
      </c>
      <c r="M213" t="n">
        <v>1</v>
      </c>
      <c r="N213" t="inlineStr">
        <is>
          <t>SIM</t>
        </is>
      </c>
      <c r="O213" t="inlineStr">
        <is>
          <t>Nenhum</t>
        </is>
      </c>
      <c r="P213" t="inlineStr">
        <is>
          <t>Nenhum</t>
        </is>
      </c>
      <c r="Q213" t="inlineStr">
        <is>
          <t>2026-10-07 17:04:56</t>
        </is>
      </c>
    </row>
    <row r="214">
      <c r="A214" t="n">
        <v>213</v>
      </c>
      <c r="B214" t="inlineStr">
        <is>
          <t>SENAC</t>
        </is>
      </c>
      <c r="C214" t="inlineStr">
        <is>
          <t>Execução Orçamentária</t>
        </is>
      </c>
      <c r="D214" t="inlineStr">
        <is>
          <t>Execução Orçamentária - download</t>
        </is>
      </c>
      <c r="E214" t="inlineStr"/>
      <c r="F214" t="inlineStr">
        <is>
          <t>SENAC AP | Exercício 2026 | Execução Orçamentária</t>
        </is>
      </c>
      <c r="G214" t="inlineStr">
        <is>
          <t>csv</t>
        </is>
      </c>
      <c r="H214" t="inlineStr">
        <is>
          <t>download</t>
        </is>
      </c>
      <c r="I214" t="inlineStr">
        <is>
          <t>https://transparencia.senac.br/service/api/download?regional=ap&amp;secao=execucaoorcamentaria&amp;ano=2026&amp;layout=despesaporfinalidadeprogramatrabalhoorcamento</t>
        </is>
      </c>
      <c r="J214" t="n">
        <v>200</v>
      </c>
      <c r="K214" t="b">
        <v>1</v>
      </c>
      <c r="L214" t="inlineStr">
        <is>
          <t>application/octet-stream</t>
        </is>
      </c>
      <c r="M214" t="n">
        <v>0.4</v>
      </c>
      <c r="N214" t="inlineStr">
        <is>
          <t>SIM</t>
        </is>
      </c>
      <c r="O214" t="inlineStr">
        <is>
          <t>Nenhum</t>
        </is>
      </c>
      <c r="P214" t="inlineStr">
        <is>
          <t>Nenhum</t>
        </is>
      </c>
      <c r="Q214" t="inlineStr">
        <is>
          <t>2026-10-07 17:04:56</t>
        </is>
      </c>
    </row>
    <row r="215">
      <c r="A215" t="n">
        <v>214</v>
      </c>
      <c r="B215" t="inlineStr">
        <is>
          <t>SENAC</t>
        </is>
      </c>
      <c r="C215" t="inlineStr">
        <is>
          <t>Execução Orçamentária</t>
        </is>
      </c>
      <c r="D215" t="inlineStr">
        <is>
          <t>Execução Orçamentária - download</t>
        </is>
      </c>
      <c r="E215" t="inlineStr"/>
      <c r="F215" t="inlineStr">
        <is>
          <t>SENAC AP | Exercício 2026 | Execução Orçamentária</t>
        </is>
      </c>
      <c r="G215" t="inlineStr">
        <is>
          <t>csv</t>
        </is>
      </c>
      <c r="H215" t="inlineStr">
        <is>
          <t>download</t>
        </is>
      </c>
      <c r="I215" t="inlineStr">
        <is>
          <t>https://transparencia.senac.br/service/api/download?regional=ap&amp;secao=execucaoorcamentaria&amp;ano=2026&amp;layout=execucaoorcamentariareceita</t>
        </is>
      </c>
      <c r="J215" t="n">
        <v>200</v>
      </c>
      <c r="K215" t="b">
        <v>1</v>
      </c>
      <c r="L215" t="inlineStr">
        <is>
          <t>application/octet-stream</t>
        </is>
      </c>
      <c r="M215" t="n">
        <v>1.17</v>
      </c>
      <c r="N215" t="inlineStr">
        <is>
          <t>SIM</t>
        </is>
      </c>
      <c r="O215" t="inlineStr">
        <is>
          <t>Nenhum</t>
        </is>
      </c>
      <c r="P215" t="inlineStr">
        <is>
          <t>Nenhum</t>
        </is>
      </c>
      <c r="Q215" t="inlineStr">
        <is>
          <t>2026-10-07 17:04:56</t>
        </is>
      </c>
    </row>
    <row r="216">
      <c r="A216" t="n">
        <v>215</v>
      </c>
      <c r="B216" t="inlineStr">
        <is>
          <t>SENAC</t>
        </is>
      </c>
      <c r="C216" t="inlineStr">
        <is>
          <t>Execução Orçamentária</t>
        </is>
      </c>
      <c r="D216" t="inlineStr">
        <is>
          <t>Execução Orçamentária - download</t>
        </is>
      </c>
      <c r="E216" t="inlineStr"/>
      <c r="F216" t="inlineStr">
        <is>
          <t>SENAC AP | Exercício 2026 | Execução Orçamentária</t>
        </is>
      </c>
      <c r="G216" t="inlineStr">
        <is>
          <t>csv</t>
        </is>
      </c>
      <c r="H216" t="inlineStr">
        <is>
          <t>download</t>
        </is>
      </c>
      <c r="I216" t="inlineStr">
        <is>
          <t>https://transparencia.senac.br/service/api/download?regional=ap&amp;secao=execucaoorcamentaria&amp;ano=2026&amp;layout=execucaoorcamentariadespesa</t>
        </is>
      </c>
      <c r="J216" t="n">
        <v>200</v>
      </c>
      <c r="K216" t="b">
        <v>1</v>
      </c>
      <c r="L216" t="inlineStr">
        <is>
          <t>application/octet-stream</t>
        </is>
      </c>
      <c r="M216" t="n">
        <v>1.53</v>
      </c>
      <c r="N216" t="inlineStr">
        <is>
          <t>SIM</t>
        </is>
      </c>
      <c r="O216" t="inlineStr">
        <is>
          <t>Nenhum</t>
        </is>
      </c>
      <c r="P216" t="inlineStr">
        <is>
          <t>Nenhum</t>
        </is>
      </c>
      <c r="Q216" t="inlineStr">
        <is>
          <t>2026-10-07 17:04:56</t>
        </is>
      </c>
    </row>
    <row r="217">
      <c r="A217" t="n">
        <v>216</v>
      </c>
      <c r="B217" t="inlineStr">
        <is>
          <t>SENAC</t>
        </is>
      </c>
      <c r="C217" t="inlineStr">
        <is>
          <t>Execução Orçamentária</t>
        </is>
      </c>
      <c r="D217" t="inlineStr">
        <is>
          <t>Execução Orçamentária - download</t>
        </is>
      </c>
      <c r="E217" t="inlineStr"/>
      <c r="F217" t="inlineStr">
        <is>
          <t>SENAC AP | Exercício 2026 | Execução Orçamentária</t>
        </is>
      </c>
      <c r="G217" t="inlineStr">
        <is>
          <t>csv</t>
        </is>
      </c>
      <c r="H217" t="inlineStr">
        <is>
          <t>download</t>
        </is>
      </c>
      <c r="I217" t="inlineStr">
        <is>
          <t>https://transparencia.senac.br/service/api/download?regional=ap&amp;secao=execucaoorcamentaria&amp;ano=2026&amp;layout=despesaporfinalidadeprogramatrabalhoprevisao</t>
        </is>
      </c>
      <c r="J217" t="n">
        <v>200</v>
      </c>
      <c r="K217" t="b">
        <v>1</v>
      </c>
      <c r="L217" t="inlineStr">
        <is>
          <t>application/octet-stream</t>
        </is>
      </c>
      <c r="M217" t="n">
        <v>0.58</v>
      </c>
      <c r="N217" t="inlineStr">
        <is>
          <t>SIM</t>
        </is>
      </c>
      <c r="O217" t="inlineStr">
        <is>
          <t>Nenhum</t>
        </is>
      </c>
      <c r="P217" t="inlineStr">
        <is>
          <t>Nenhum</t>
        </is>
      </c>
      <c r="Q217" t="inlineStr">
        <is>
          <t>2026-10-07 17:04:56</t>
        </is>
      </c>
    </row>
    <row r="218">
      <c r="A218" t="n">
        <v>217</v>
      </c>
      <c r="B218" t="inlineStr">
        <is>
          <t>SENAC</t>
        </is>
      </c>
      <c r="C218" t="inlineStr">
        <is>
          <t>Demonstrações Contábeis</t>
        </is>
      </c>
      <c r="D218" t="inlineStr">
        <is>
          <t>Demonstrações Contábeis - Arquivo CSV</t>
        </is>
      </c>
      <c r="E218" t="inlineStr"/>
      <c r="F218" t="inlineStr">
        <is>
          <t>SENAC AP | Exercício 2024 | Demonstrações Contábeis</t>
        </is>
      </c>
      <c r="G218" t="inlineStr">
        <is>
          <t>csv</t>
        </is>
      </c>
      <c r="H218" t="inlineStr">
        <is>
          <t>Balanço Financeiro_2025.csv</t>
        </is>
      </c>
      <c r="I218" t="inlineStr">
        <is>
          <t>https://transparencia.senac.br/assets/files/2025/DemonstracoesContabeis/AP/Balanço Financeiro_2025.csv</t>
        </is>
      </c>
      <c r="J218" t="n">
        <v>200</v>
      </c>
      <c r="K218" t="b">
        <v>1</v>
      </c>
      <c r="L218" t="inlineStr">
        <is>
          <t>application/octet-stream</t>
        </is>
      </c>
      <c r="M218" t="n">
        <v>5.24</v>
      </c>
      <c r="N218" t="inlineStr">
        <is>
          <t>SIM</t>
        </is>
      </c>
      <c r="O218" t="inlineStr">
        <is>
          <t>Nenhum</t>
        </is>
      </c>
      <c r="P218" t="inlineStr">
        <is>
          <t>Nenhum</t>
        </is>
      </c>
      <c r="Q218" t="inlineStr">
        <is>
          <t>2026-10-07 17:04:56</t>
        </is>
      </c>
    </row>
    <row r="219">
      <c r="A219" t="n">
        <v>218</v>
      </c>
      <c r="B219" t="inlineStr">
        <is>
          <t>SENAC</t>
        </is>
      </c>
      <c r="C219" t="inlineStr">
        <is>
          <t>Demonstrações Contábeis</t>
        </is>
      </c>
      <c r="D219" t="inlineStr">
        <is>
          <t>Demonstrações Contábeis - Arquivo CSV</t>
        </is>
      </c>
      <c r="E219" t="inlineStr"/>
      <c r="F219" t="inlineStr">
        <is>
          <t>SENAC AP | Exercício 2024 | Demonstrações Contábeis</t>
        </is>
      </c>
      <c r="G219" t="inlineStr">
        <is>
          <t>csv</t>
        </is>
      </c>
      <c r="H219" t="inlineStr">
        <is>
          <t>Balanço Orçamentário Receita_2025.csv</t>
        </is>
      </c>
      <c r="I219" t="inlineStr">
        <is>
          <t>https://transparencia.senac.br/assets/files/2025/DemonstracoesContabeis/AP/Balanço Orçamentário Receita_2025.csv</t>
        </is>
      </c>
      <c r="J219" t="n">
        <v>200</v>
      </c>
      <c r="K219" t="b">
        <v>1</v>
      </c>
      <c r="L219" t="inlineStr">
        <is>
          <t>application/octet-stream</t>
        </is>
      </c>
      <c r="M219" t="n">
        <v>2.63</v>
      </c>
      <c r="N219" t="inlineStr">
        <is>
          <t>SIM</t>
        </is>
      </c>
      <c r="O219" t="inlineStr">
        <is>
          <t>Nenhum</t>
        </is>
      </c>
      <c r="P219" t="inlineStr">
        <is>
          <t>Nenhum</t>
        </is>
      </c>
      <c r="Q219" t="inlineStr">
        <is>
          <t>2026-10-07 17:04:56</t>
        </is>
      </c>
    </row>
    <row r="220">
      <c r="A220" t="n">
        <v>219</v>
      </c>
      <c r="B220" t="inlineStr">
        <is>
          <t>SENAC</t>
        </is>
      </c>
      <c r="C220" t="inlineStr">
        <is>
          <t>Demonstrações Contábeis</t>
        </is>
      </c>
      <c r="D220" t="inlineStr">
        <is>
          <t>Demonstrações Contábeis - Arquivo CSV</t>
        </is>
      </c>
      <c r="E220" t="inlineStr"/>
      <c r="F220" t="inlineStr">
        <is>
          <t>SENAC AP | Exercício 2024 | Demonstrações Contábeis</t>
        </is>
      </c>
      <c r="G220" t="inlineStr">
        <is>
          <t>csv</t>
        </is>
      </c>
      <c r="H220" t="inlineStr">
        <is>
          <t>Balanço Orçamentário Despesa_2025.csv</t>
        </is>
      </c>
      <c r="I220" t="inlineStr">
        <is>
          <t>https://transparencia.senac.br/assets/files/2025/DemonstracoesContabeis/AP/Balanço Orçamentário Despesa_2025.csv</t>
        </is>
      </c>
      <c r="J220" t="n">
        <v>200</v>
      </c>
      <c r="K220" t="b">
        <v>1</v>
      </c>
      <c r="L220" t="inlineStr">
        <is>
          <t>application/octet-stream</t>
        </is>
      </c>
      <c r="M220" t="n">
        <v>3.63</v>
      </c>
      <c r="N220" t="inlineStr">
        <is>
          <t>NÃO</t>
        </is>
      </c>
      <c r="O220" t="inlineStr">
        <is>
          <t>Linhas de Totais: Uso de 'Total/Subtotal' na coluna 'Especificação' (Linhas: 43, 45).</t>
        </is>
      </c>
      <c r="P220" t="inlineStr">
        <is>
          <t>Nenhum</t>
        </is>
      </c>
      <c r="Q220" t="inlineStr">
        <is>
          <t>2026-10-07 17:04:56</t>
        </is>
      </c>
    </row>
    <row r="221">
      <c r="A221" t="n">
        <v>220</v>
      </c>
      <c r="B221" t="inlineStr">
        <is>
          <t>SENAC</t>
        </is>
      </c>
      <c r="C221" t="inlineStr">
        <is>
          <t>Demonstrações Contábeis</t>
        </is>
      </c>
      <c r="D221" t="inlineStr">
        <is>
          <t>Demonstrações Contábeis - Arquivo CSV</t>
        </is>
      </c>
      <c r="E221" t="inlineStr"/>
      <c r="F221" t="inlineStr">
        <is>
          <t>SENAC AP | Exercício 2024 | Demonstrações Contábeis</t>
        </is>
      </c>
      <c r="G221" t="inlineStr">
        <is>
          <t>csv</t>
        </is>
      </c>
      <c r="H221" t="inlineStr">
        <is>
          <t>Balanço Patrimonial_2025.csv</t>
        </is>
      </c>
      <c r="I221" t="inlineStr">
        <is>
          <t>https://transparencia.senac.br/assets/files/2025/DemonstracoesContabeis/AP/Balanço Patrimonial_2025.csv</t>
        </is>
      </c>
      <c r="J221" t="n">
        <v>200</v>
      </c>
      <c r="K221" t="b">
        <v>1</v>
      </c>
      <c r="L221" t="inlineStr">
        <is>
          <t>application/octet-stream</t>
        </is>
      </c>
      <c r="M221" t="n">
        <v>3.34</v>
      </c>
      <c r="N221" t="inlineStr">
        <is>
          <t>NÃO</t>
        </is>
      </c>
      <c r="O221" t="inlineStr">
        <is>
          <t>Nomes de Colunas: 8 coluna(s) sem nome definido (ex: Unnamed: 5). | Espaçamento Visual: 7 coluna(s) totalmente em branco (Colunas: [5, 6, 7, 8, 9]).</t>
        </is>
      </c>
      <c r="P221" t="inlineStr">
        <is>
          <t>Nenhum</t>
        </is>
      </c>
      <c r="Q221" t="inlineStr">
        <is>
          <t>2026-10-07 17:04:56</t>
        </is>
      </c>
    </row>
    <row r="222">
      <c r="A222" t="n">
        <v>221</v>
      </c>
      <c r="B222" t="inlineStr">
        <is>
          <t>SENAC</t>
        </is>
      </c>
      <c r="C222" t="inlineStr">
        <is>
          <t>Demonstrações Contábeis</t>
        </is>
      </c>
      <c r="D222" t="inlineStr">
        <is>
          <t>Demonstrações Contábeis - Arquivo CSV</t>
        </is>
      </c>
      <c r="E222" t="inlineStr"/>
      <c r="F222" t="inlineStr">
        <is>
          <t>SENAC AP | Exercício 2024 | Demonstrações Contábeis</t>
        </is>
      </c>
      <c r="G222" t="inlineStr">
        <is>
          <t>csv</t>
        </is>
      </c>
      <c r="H222" t="inlineStr">
        <is>
          <t>Demonstração das Variações Patrimoniais_2025.csv</t>
        </is>
      </c>
      <c r="I222" t="inlineStr">
        <is>
          <t>https://transparencia.senac.br/assets/files/2025/DemonstracoesContabeis/AP/Demonstração das Variações Patrimoniais_2025.csv</t>
        </is>
      </c>
      <c r="J222" t="n">
        <v>200</v>
      </c>
      <c r="K222" t="b">
        <v>1</v>
      </c>
      <c r="L222" t="inlineStr">
        <is>
          <t>application/octet-stream</t>
        </is>
      </c>
      <c r="M222" t="n">
        <v>7.44</v>
      </c>
      <c r="N222" t="inlineStr">
        <is>
          <t>NÃO</t>
        </is>
      </c>
      <c r="O222" t="inlineStr">
        <is>
          <t>Nomes de Colunas: 8 coluna(s) sem nome definido (ex: Unnamed: 5). | Espaçamento Visual: 7 coluna(s) totalmente em branco (Colunas: [5, 6, 7, 8, 9]). | Hierarquia Visual: Texto com recuo na coluna 'Especificação' (Linhas: 4, 6, 7, 9, 10, 12, 13, 14, 19, 22... (total 64)).</t>
        </is>
      </c>
      <c r="P222" t="inlineStr">
        <is>
          <t>Nenhum</t>
        </is>
      </c>
      <c r="Q222" t="inlineStr">
        <is>
          <t>2026-10-07 17:04:56</t>
        </is>
      </c>
    </row>
    <row r="223">
      <c r="A223" t="n">
        <v>222</v>
      </c>
      <c r="B223" t="inlineStr">
        <is>
          <t>SENAC</t>
        </is>
      </c>
      <c r="C223" t="inlineStr">
        <is>
          <t>Demonstrações Contábeis</t>
        </is>
      </c>
      <c r="D223" t="inlineStr">
        <is>
          <t>Demonstrações Contábeis - Arquivo CSV</t>
        </is>
      </c>
      <c r="E223" t="inlineStr"/>
      <c r="F223" t="inlineStr">
        <is>
          <t>SENAC AP | Exercício 2024 | Demonstrações Contábeis</t>
        </is>
      </c>
      <c r="G223" t="inlineStr">
        <is>
          <t>csv</t>
        </is>
      </c>
      <c r="H223" t="inlineStr">
        <is>
          <t>Demonstração dos Fluxos de Caixa_2025.csv</t>
        </is>
      </c>
      <c r="I223" t="inlineStr">
        <is>
          <t>https://transparencia.senac.br/assets/files/2025/DemonstracoesContabeis/AP/Demonstração dos Fluxos de Caixa_2025.csv</t>
        </is>
      </c>
      <c r="J223" t="n">
        <v>200</v>
      </c>
      <c r="K223" t="b">
        <v>1</v>
      </c>
      <c r="L223" t="inlineStr">
        <is>
          <t>application/octet-stream</t>
        </is>
      </c>
      <c r="M223" t="n">
        <v>4.21</v>
      </c>
      <c r="N223" t="inlineStr">
        <is>
          <t>SIM</t>
        </is>
      </c>
      <c r="O223" t="inlineStr">
        <is>
          <t>Nenhum</t>
        </is>
      </c>
      <c r="P223" t="inlineStr">
        <is>
          <t>Nenhum</t>
        </is>
      </c>
      <c r="Q223" t="inlineStr">
        <is>
          <t>2026-10-07 17:04:56</t>
        </is>
      </c>
    </row>
    <row r="224">
      <c r="A224" t="n">
        <v>223</v>
      </c>
      <c r="B224" t="inlineStr">
        <is>
          <t>SENAC</t>
        </is>
      </c>
      <c r="C224" t="inlineStr">
        <is>
          <t>Demonstrações Contábeis</t>
        </is>
      </c>
      <c r="D224" t="inlineStr">
        <is>
          <t>Demonstrações Contábeis - Arquivo CSV</t>
        </is>
      </c>
      <c r="E224" t="inlineStr"/>
      <c r="F224" t="inlineStr">
        <is>
          <t>SENAC AP | Exercício 2025 | Demonstrações Contábeis</t>
        </is>
      </c>
      <c r="G224" t="inlineStr">
        <is>
          <t>csv</t>
        </is>
      </c>
      <c r="H224" t="inlineStr">
        <is>
          <t>Balanço Financeiro_2025.csv</t>
        </is>
      </c>
      <c r="I224" t="inlineStr">
        <is>
          <t>https://transparencia.senac.br/assets/files/2025/DemonstracoesContabeis/AP/Balanço Financeiro_2025.csv</t>
        </is>
      </c>
      <c r="J224" t="n">
        <v>200</v>
      </c>
      <c r="K224" t="b">
        <v>1</v>
      </c>
      <c r="L224" t="inlineStr">
        <is>
          <t>application/octet-stream</t>
        </is>
      </c>
      <c r="M224" t="n">
        <v>5.24</v>
      </c>
      <c r="N224" t="inlineStr">
        <is>
          <t>SIM</t>
        </is>
      </c>
      <c r="O224" t="inlineStr">
        <is>
          <t>Nenhum</t>
        </is>
      </c>
      <c r="P224" t="inlineStr">
        <is>
          <t>Nenhum</t>
        </is>
      </c>
      <c r="Q224" t="inlineStr">
        <is>
          <t>2026-10-07 17:04:56</t>
        </is>
      </c>
    </row>
    <row r="225">
      <c r="A225" t="n">
        <v>224</v>
      </c>
      <c r="B225" t="inlineStr">
        <is>
          <t>SENAC</t>
        </is>
      </c>
      <c r="C225" t="inlineStr">
        <is>
          <t>Demonstrações Contábeis</t>
        </is>
      </c>
      <c r="D225" t="inlineStr">
        <is>
          <t>Demonstrações Contábeis - Arquivo CSV</t>
        </is>
      </c>
      <c r="E225" t="inlineStr"/>
      <c r="F225" t="inlineStr">
        <is>
          <t>SENAC AP | Exercício 2025 | Demonstrações Contábeis</t>
        </is>
      </c>
      <c r="G225" t="inlineStr">
        <is>
          <t>csv</t>
        </is>
      </c>
      <c r="H225" t="inlineStr">
        <is>
          <t>Balanço Orçamentário Receita_2025.csv</t>
        </is>
      </c>
      <c r="I225" t="inlineStr">
        <is>
          <t>https://transparencia.senac.br/assets/files/2025/DemonstracoesContabeis/AP/Balanço Orçamentário Receita_2025.csv</t>
        </is>
      </c>
      <c r="J225" t="n">
        <v>200</v>
      </c>
      <c r="K225" t="b">
        <v>1</v>
      </c>
      <c r="L225" t="inlineStr">
        <is>
          <t>application/octet-stream</t>
        </is>
      </c>
      <c r="M225" t="n">
        <v>2.63</v>
      </c>
      <c r="N225" t="inlineStr">
        <is>
          <t>SIM</t>
        </is>
      </c>
      <c r="O225" t="inlineStr">
        <is>
          <t>Nenhum</t>
        </is>
      </c>
      <c r="P225" t="inlineStr">
        <is>
          <t>Nenhum</t>
        </is>
      </c>
      <c r="Q225" t="inlineStr">
        <is>
          <t>2026-10-07 17:04:56</t>
        </is>
      </c>
    </row>
    <row r="226">
      <c r="A226" t="n">
        <v>225</v>
      </c>
      <c r="B226" t="inlineStr">
        <is>
          <t>SENAC</t>
        </is>
      </c>
      <c r="C226" t="inlineStr">
        <is>
          <t>Demonstrações Contábeis</t>
        </is>
      </c>
      <c r="D226" t="inlineStr">
        <is>
          <t>Demonstrações Contábeis - Arquivo CSV</t>
        </is>
      </c>
      <c r="E226" t="inlineStr"/>
      <c r="F226" t="inlineStr">
        <is>
          <t>SENAC AP | Exercício 2025 | Demonstrações Contábeis</t>
        </is>
      </c>
      <c r="G226" t="inlineStr">
        <is>
          <t>csv</t>
        </is>
      </c>
      <c r="H226" t="inlineStr">
        <is>
          <t>Balanço Orçamentário Despesa_2025.csv</t>
        </is>
      </c>
      <c r="I226" t="inlineStr">
        <is>
          <t>https://transparencia.senac.br/assets/files/2025/DemonstracoesContabeis/AP/Balanço Orçamentário Despesa_2025.csv</t>
        </is>
      </c>
      <c r="J226" t="n">
        <v>200</v>
      </c>
      <c r="K226" t="b">
        <v>1</v>
      </c>
      <c r="L226" t="inlineStr">
        <is>
          <t>application/octet-stream</t>
        </is>
      </c>
      <c r="M226" t="n">
        <v>3.63</v>
      </c>
      <c r="N226" t="inlineStr">
        <is>
          <t>NÃO</t>
        </is>
      </c>
      <c r="O226" t="inlineStr">
        <is>
          <t>Linhas de Totais: Uso de 'Total/Subtotal' na coluna 'Especificação' (Linhas: 43, 45).</t>
        </is>
      </c>
      <c r="P226" t="inlineStr">
        <is>
          <t>Nenhum</t>
        </is>
      </c>
      <c r="Q226" t="inlineStr">
        <is>
          <t>2026-10-07 17:04:56</t>
        </is>
      </c>
    </row>
    <row r="227">
      <c r="A227" t="n">
        <v>226</v>
      </c>
      <c r="B227" t="inlineStr">
        <is>
          <t>SENAC</t>
        </is>
      </c>
      <c r="C227" t="inlineStr">
        <is>
          <t>Demonstrações Contábeis</t>
        </is>
      </c>
      <c r="D227" t="inlineStr">
        <is>
          <t>Demonstrações Contábeis - Arquivo CSV</t>
        </is>
      </c>
      <c r="E227" t="inlineStr"/>
      <c r="F227" t="inlineStr">
        <is>
          <t>SENAC AP | Exercício 2025 | Demonstrações Contábeis</t>
        </is>
      </c>
      <c r="G227" t="inlineStr">
        <is>
          <t>csv</t>
        </is>
      </c>
      <c r="H227" t="inlineStr">
        <is>
          <t>Balanço Patrimonial_2025.csv</t>
        </is>
      </c>
      <c r="I227" t="inlineStr">
        <is>
          <t>https://transparencia.senac.br/assets/files/2025/DemonstracoesContabeis/AP/Balanço Patrimonial_2025.csv</t>
        </is>
      </c>
      <c r="J227" t="n">
        <v>200</v>
      </c>
      <c r="K227" t="b">
        <v>1</v>
      </c>
      <c r="L227" t="inlineStr">
        <is>
          <t>application/octet-stream</t>
        </is>
      </c>
      <c r="M227" t="n">
        <v>3.34</v>
      </c>
      <c r="N227" t="inlineStr">
        <is>
          <t>NÃO</t>
        </is>
      </c>
      <c r="O227" t="inlineStr">
        <is>
          <t>Nomes de Colunas: 8 coluna(s) sem nome definido (ex: Unnamed: 5). | Espaçamento Visual: 7 coluna(s) totalmente em branco (Colunas: [5, 6, 7, 8, 9]).</t>
        </is>
      </c>
      <c r="P227" t="inlineStr">
        <is>
          <t>Nenhum</t>
        </is>
      </c>
      <c r="Q227" t="inlineStr">
        <is>
          <t>2026-10-07 17:04:56</t>
        </is>
      </c>
    </row>
    <row r="228">
      <c r="A228" t="n">
        <v>227</v>
      </c>
      <c r="B228" t="inlineStr">
        <is>
          <t>SENAC</t>
        </is>
      </c>
      <c r="C228" t="inlineStr">
        <is>
          <t>Demonstrações Contábeis</t>
        </is>
      </c>
      <c r="D228" t="inlineStr">
        <is>
          <t>Demonstrações Contábeis - Arquivo CSV</t>
        </is>
      </c>
      <c r="E228" t="inlineStr"/>
      <c r="F228" t="inlineStr">
        <is>
          <t>SENAC AP | Exercício 2025 | Demonstrações Contábeis</t>
        </is>
      </c>
      <c r="G228" t="inlineStr">
        <is>
          <t>csv</t>
        </is>
      </c>
      <c r="H228" t="inlineStr">
        <is>
          <t>Demonstração das Variações Patrimoniais_2025.csv</t>
        </is>
      </c>
      <c r="I228" t="inlineStr">
        <is>
          <t>https://transparencia.senac.br/assets/files/2025/DemonstracoesContabeis/AP/Demonstração das Variações Patrimoniais_2025.csv</t>
        </is>
      </c>
      <c r="J228" t="n">
        <v>200</v>
      </c>
      <c r="K228" t="b">
        <v>1</v>
      </c>
      <c r="L228" t="inlineStr">
        <is>
          <t>application/octet-stream</t>
        </is>
      </c>
      <c r="M228" t="n">
        <v>7.44</v>
      </c>
      <c r="N228" t="inlineStr">
        <is>
          <t>NÃO</t>
        </is>
      </c>
      <c r="O228" t="inlineStr">
        <is>
          <t>Nomes de Colunas: 8 coluna(s) sem nome definido (ex: Unnamed: 5). | Espaçamento Visual: 7 coluna(s) totalmente em branco (Colunas: [5, 6, 7, 8, 9]). | Hierarquia Visual: Texto com recuo na coluna 'Especificação' (Linhas: 4, 6, 7, 9, 10, 12, 13, 14, 19, 22... (total 64)).</t>
        </is>
      </c>
      <c r="P228" t="inlineStr">
        <is>
          <t>Nenhum</t>
        </is>
      </c>
      <c r="Q228" t="inlineStr">
        <is>
          <t>2026-10-07 17:04:56</t>
        </is>
      </c>
    </row>
    <row r="229">
      <c r="A229" t="n">
        <v>228</v>
      </c>
      <c r="B229" t="inlineStr">
        <is>
          <t>SENAC</t>
        </is>
      </c>
      <c r="C229" t="inlineStr">
        <is>
          <t>Demonstrações Contábeis</t>
        </is>
      </c>
      <c r="D229" t="inlineStr">
        <is>
          <t>Demonstrações Contábeis - Arquivo CSV</t>
        </is>
      </c>
      <c r="E229" t="inlineStr"/>
      <c r="F229" t="inlineStr">
        <is>
          <t>SENAC AP | Exercício 2025 | Demonstrações Contábeis</t>
        </is>
      </c>
      <c r="G229" t="inlineStr">
        <is>
          <t>csv</t>
        </is>
      </c>
      <c r="H229" t="inlineStr">
        <is>
          <t>Demonstração dos Fluxos de Caixa_2025.csv</t>
        </is>
      </c>
      <c r="I229" t="inlineStr">
        <is>
          <t>https://transparencia.senac.br/assets/files/2025/DemonstracoesContabeis/AP/Demonstração dos Fluxos de Caixa_2025.csv</t>
        </is>
      </c>
      <c r="J229" t="n">
        <v>200</v>
      </c>
      <c r="K229" t="b">
        <v>1</v>
      </c>
      <c r="L229" t="inlineStr">
        <is>
          <t>application/octet-stream</t>
        </is>
      </c>
      <c r="M229" t="n">
        <v>4.21</v>
      </c>
      <c r="N229" t="inlineStr">
        <is>
          <t>SIM</t>
        </is>
      </c>
      <c r="O229" t="inlineStr">
        <is>
          <t>Nenhum</t>
        </is>
      </c>
      <c r="P229" t="inlineStr">
        <is>
          <t>Nenhum</t>
        </is>
      </c>
      <c r="Q229" t="inlineStr">
        <is>
          <t>2026-10-07 17:04:56</t>
        </is>
      </c>
    </row>
    <row r="230">
      <c r="A230" t="n">
        <v>229</v>
      </c>
      <c r="B230" t="inlineStr">
        <is>
          <t>SENAC</t>
        </is>
      </c>
      <c r="C230" t="inlineStr">
        <is>
          <t>Demonstrações Contábeis</t>
        </is>
      </c>
      <c r="D230" t="inlineStr">
        <is>
          <t>Demonstrações Contábeis - Arquivo CSV</t>
        </is>
      </c>
      <c r="E230" t="inlineStr"/>
      <c r="F230" t="inlineStr">
        <is>
          <t>SENAC AP | Exercício 2026 | Demonstrações Contábeis</t>
        </is>
      </c>
      <c r="G230" t="inlineStr">
        <is>
          <t>csv</t>
        </is>
      </c>
      <c r="H230" t="inlineStr">
        <is>
          <t>Balanço Financeiro_2025.csv</t>
        </is>
      </c>
      <c r="I230" t="inlineStr">
        <is>
          <t>https://transparencia.senac.br/assets/files/2025/DemonstracoesContabeis/AP/Balanço Financeiro_2025.csv</t>
        </is>
      </c>
      <c r="J230" t="n">
        <v>200</v>
      </c>
      <c r="K230" t="b">
        <v>1</v>
      </c>
      <c r="L230" t="inlineStr">
        <is>
          <t>application/octet-stream</t>
        </is>
      </c>
      <c r="M230" t="n">
        <v>5.24</v>
      </c>
      <c r="N230" t="inlineStr">
        <is>
          <t>SIM</t>
        </is>
      </c>
      <c r="O230" t="inlineStr">
        <is>
          <t>Nenhum</t>
        </is>
      </c>
      <c r="P230" t="inlineStr">
        <is>
          <t>Nenhum</t>
        </is>
      </c>
      <c r="Q230" t="inlineStr">
        <is>
          <t>2026-10-07 17:04:56</t>
        </is>
      </c>
    </row>
    <row r="231">
      <c r="A231" t="n">
        <v>230</v>
      </c>
      <c r="B231" t="inlineStr">
        <is>
          <t>SENAC</t>
        </is>
      </c>
      <c r="C231" t="inlineStr">
        <is>
          <t>Demonstrações Contábeis</t>
        </is>
      </c>
      <c r="D231" t="inlineStr">
        <is>
          <t>Demonstrações Contábeis - Arquivo CSV</t>
        </is>
      </c>
      <c r="E231" t="inlineStr"/>
      <c r="F231" t="inlineStr">
        <is>
          <t>SENAC AP | Exercício 2026 | Demonstrações Contábeis</t>
        </is>
      </c>
      <c r="G231" t="inlineStr">
        <is>
          <t>csv</t>
        </is>
      </c>
      <c r="H231" t="inlineStr">
        <is>
          <t>Balanço Orçamentário Receita_2025.csv</t>
        </is>
      </c>
      <c r="I231" t="inlineStr">
        <is>
          <t>https://transparencia.senac.br/assets/files/2025/DemonstracoesContabeis/AP/Balanço Orçamentário Receita_2025.csv</t>
        </is>
      </c>
      <c r="J231" t="n">
        <v>200</v>
      </c>
      <c r="K231" t="b">
        <v>1</v>
      </c>
      <c r="L231" t="inlineStr">
        <is>
          <t>application/octet-stream</t>
        </is>
      </c>
      <c r="M231" t="n">
        <v>2.63</v>
      </c>
      <c r="N231" t="inlineStr">
        <is>
          <t>SIM</t>
        </is>
      </c>
      <c r="O231" t="inlineStr">
        <is>
          <t>Nenhum</t>
        </is>
      </c>
      <c r="P231" t="inlineStr">
        <is>
          <t>Nenhum</t>
        </is>
      </c>
      <c r="Q231" t="inlineStr">
        <is>
          <t>2026-10-07 17:04:56</t>
        </is>
      </c>
    </row>
    <row r="232">
      <c r="A232" t="n">
        <v>231</v>
      </c>
      <c r="B232" t="inlineStr">
        <is>
          <t>SENAC</t>
        </is>
      </c>
      <c r="C232" t="inlineStr">
        <is>
          <t>Demonstrações Contábeis</t>
        </is>
      </c>
      <c r="D232" t="inlineStr">
        <is>
          <t>Demonstrações Contábeis - Arquivo CSV</t>
        </is>
      </c>
      <c r="E232" t="inlineStr"/>
      <c r="F232" t="inlineStr">
        <is>
          <t>SENAC AP | Exercício 2026 | Demonstrações Contábeis</t>
        </is>
      </c>
      <c r="G232" t="inlineStr">
        <is>
          <t>csv</t>
        </is>
      </c>
      <c r="H232" t="inlineStr">
        <is>
          <t>Balanço Orçamentário Despesa_2025.csv</t>
        </is>
      </c>
      <c r="I232" t="inlineStr">
        <is>
          <t>https://transparencia.senac.br/assets/files/2025/DemonstracoesContabeis/AP/Balanço Orçamentário Despesa_2025.csv</t>
        </is>
      </c>
      <c r="J232" t="n">
        <v>200</v>
      </c>
      <c r="K232" t="b">
        <v>1</v>
      </c>
      <c r="L232" t="inlineStr">
        <is>
          <t>application/octet-stream</t>
        </is>
      </c>
      <c r="M232" t="n">
        <v>3.63</v>
      </c>
      <c r="N232" t="inlineStr">
        <is>
          <t>NÃO</t>
        </is>
      </c>
      <c r="O232" t="inlineStr">
        <is>
          <t>Linhas de Totais: Uso de 'Total/Subtotal' na coluna 'Especificação' (Linhas: 43, 45).</t>
        </is>
      </c>
      <c r="P232" t="inlineStr">
        <is>
          <t>Nenhum</t>
        </is>
      </c>
      <c r="Q232" t="inlineStr">
        <is>
          <t>2026-10-07 17:04:56</t>
        </is>
      </c>
    </row>
    <row r="233">
      <c r="A233" t="n">
        <v>232</v>
      </c>
      <c r="B233" t="inlineStr">
        <is>
          <t>SENAC</t>
        </is>
      </c>
      <c r="C233" t="inlineStr">
        <is>
          <t>Demonstrações Contábeis</t>
        </is>
      </c>
      <c r="D233" t="inlineStr">
        <is>
          <t>Demonstrações Contábeis - Arquivo CSV</t>
        </is>
      </c>
      <c r="E233" t="inlineStr"/>
      <c r="F233" t="inlineStr">
        <is>
          <t>SENAC AP | Exercício 2026 | Demonstrações Contábeis</t>
        </is>
      </c>
      <c r="G233" t="inlineStr">
        <is>
          <t>csv</t>
        </is>
      </c>
      <c r="H233" t="inlineStr">
        <is>
          <t>Balanço Patrimonial_2025.csv</t>
        </is>
      </c>
      <c r="I233" t="inlineStr">
        <is>
          <t>https://transparencia.senac.br/assets/files/2025/DemonstracoesContabeis/AP/Balanço Patrimonial_2025.csv</t>
        </is>
      </c>
      <c r="J233" t="n">
        <v>200</v>
      </c>
      <c r="K233" t="b">
        <v>1</v>
      </c>
      <c r="L233" t="inlineStr">
        <is>
          <t>application/octet-stream</t>
        </is>
      </c>
      <c r="M233" t="n">
        <v>3.34</v>
      </c>
      <c r="N233" t="inlineStr">
        <is>
          <t>NÃO</t>
        </is>
      </c>
      <c r="O233" t="inlineStr">
        <is>
          <t>Nomes de Colunas: 8 coluna(s) sem nome definido (ex: Unnamed: 5). | Espaçamento Visual: 7 coluna(s) totalmente em branco (Colunas: [5, 6, 7, 8, 9]).</t>
        </is>
      </c>
      <c r="P233" t="inlineStr">
        <is>
          <t>Nenhum</t>
        </is>
      </c>
      <c r="Q233" t="inlineStr">
        <is>
          <t>2026-10-07 17:04:56</t>
        </is>
      </c>
    </row>
    <row r="234">
      <c r="A234" t="n">
        <v>233</v>
      </c>
      <c r="B234" t="inlineStr">
        <is>
          <t>SENAC</t>
        </is>
      </c>
      <c r="C234" t="inlineStr">
        <is>
          <t>Demonstrações Contábeis</t>
        </is>
      </c>
      <c r="D234" t="inlineStr">
        <is>
          <t>Demonstrações Contábeis - Arquivo CSV</t>
        </is>
      </c>
      <c r="E234" t="inlineStr"/>
      <c r="F234" t="inlineStr">
        <is>
          <t>SENAC AP | Exercício 2026 | Demonstrações Contábeis</t>
        </is>
      </c>
      <c r="G234" t="inlineStr">
        <is>
          <t>csv</t>
        </is>
      </c>
      <c r="H234" t="inlineStr">
        <is>
          <t>Demonstração das Variações Patrimoniais_2025.csv</t>
        </is>
      </c>
      <c r="I234" t="inlineStr">
        <is>
          <t>https://transparencia.senac.br/assets/files/2025/DemonstracoesContabeis/AP/Demonstração das Variações Patrimoniais_2025.csv</t>
        </is>
      </c>
      <c r="J234" t="n">
        <v>200</v>
      </c>
      <c r="K234" t="b">
        <v>1</v>
      </c>
      <c r="L234" t="inlineStr">
        <is>
          <t>application/octet-stream</t>
        </is>
      </c>
      <c r="M234" t="n">
        <v>7.44</v>
      </c>
      <c r="N234" t="inlineStr">
        <is>
          <t>NÃO</t>
        </is>
      </c>
      <c r="O234" t="inlineStr">
        <is>
          <t>Nomes de Colunas: 8 coluna(s) sem nome definido (ex: Unnamed: 5). | Espaçamento Visual: 7 coluna(s) totalmente em branco (Colunas: [5, 6, 7, 8, 9]). | Hierarquia Visual: Texto com recuo na coluna 'Especificação' (Linhas: 4, 6, 7, 9, 10, 12, 13, 14, 19, 22... (total 64)).</t>
        </is>
      </c>
      <c r="P234" t="inlineStr">
        <is>
          <t>Nenhum</t>
        </is>
      </c>
      <c r="Q234" t="inlineStr">
        <is>
          <t>2026-10-07 17:04:56</t>
        </is>
      </c>
    </row>
    <row r="235">
      <c r="A235" t="n">
        <v>234</v>
      </c>
      <c r="B235" t="inlineStr">
        <is>
          <t>SENAC</t>
        </is>
      </c>
      <c r="C235" t="inlineStr">
        <is>
          <t>Demonstrações Contábeis</t>
        </is>
      </c>
      <c r="D235" t="inlineStr">
        <is>
          <t>Demonstrações Contábeis - Arquivo CSV</t>
        </is>
      </c>
      <c r="E235" t="inlineStr"/>
      <c r="F235" t="inlineStr">
        <is>
          <t>SENAC AP | Exercício 2026 | Demonstrações Contábeis</t>
        </is>
      </c>
      <c r="G235" t="inlineStr">
        <is>
          <t>csv</t>
        </is>
      </c>
      <c r="H235" t="inlineStr">
        <is>
          <t>Demonstração dos Fluxos de Caixa_2025.csv</t>
        </is>
      </c>
      <c r="I235" t="inlineStr">
        <is>
          <t>https://transparencia.senac.br/assets/files/2025/DemonstracoesContabeis/AP/Demonstração dos Fluxos de Caixa_2025.csv</t>
        </is>
      </c>
      <c r="J235" t="n">
        <v>200</v>
      </c>
      <c r="K235" t="b">
        <v>1</v>
      </c>
      <c r="L235" t="inlineStr">
        <is>
          <t>application/octet-stream</t>
        </is>
      </c>
      <c r="M235" t="n">
        <v>4.21</v>
      </c>
      <c r="N235" t="inlineStr">
        <is>
          <t>SIM</t>
        </is>
      </c>
      <c r="O235" t="inlineStr">
        <is>
          <t>Nenhum</t>
        </is>
      </c>
      <c r="P235" t="inlineStr">
        <is>
          <t>Nenhum</t>
        </is>
      </c>
      <c r="Q235" t="inlineStr">
        <is>
          <t>2026-10-07 17:04:56</t>
        </is>
      </c>
    </row>
    <row r="236">
      <c r="A236" t="n">
        <v>235</v>
      </c>
      <c r="B236" t="inlineStr">
        <is>
          <t>SENAC</t>
        </is>
      </c>
      <c r="C236" t="inlineStr">
        <is>
          <t>Licitações</t>
        </is>
      </c>
      <c r="D236" t="inlineStr">
        <is>
          <t>Licitações - download</t>
        </is>
      </c>
      <c r="E236" t="inlineStr"/>
      <c r="F236" t="inlineStr">
        <is>
          <t>SENAC AP | Exercício 2024 | Licitações</t>
        </is>
      </c>
      <c r="G236" t="inlineStr">
        <is>
          <t>csv</t>
        </is>
      </c>
      <c r="H236" t="inlineStr">
        <is>
          <t>download</t>
        </is>
      </c>
      <c r="I236" t="inlineStr">
        <is>
          <t>https://transparencia.senac.br/service/api/download?regional=ap&amp;secao=Licitacoes&amp;ano=0&amp;layout=licitacoes</t>
        </is>
      </c>
      <c r="J236" t="n">
        <v>200</v>
      </c>
      <c r="K236" t="b">
        <v>1</v>
      </c>
      <c r="L236" t="inlineStr">
        <is>
          <t>application/octet-stream</t>
        </is>
      </c>
      <c r="M236" t="n">
        <v>32.25</v>
      </c>
      <c r="N236" t="inlineStr">
        <is>
          <t>SIM</t>
        </is>
      </c>
      <c r="O236" t="inlineStr">
        <is>
          <t>Nenhum</t>
        </is>
      </c>
      <c r="P236" t="inlineStr">
        <is>
          <t>Nenhum</t>
        </is>
      </c>
      <c r="Q236" t="inlineStr">
        <is>
          <t>2026-10-07 17:04:56</t>
        </is>
      </c>
    </row>
    <row r="237">
      <c r="A237" t="n">
        <v>236</v>
      </c>
      <c r="B237" t="inlineStr">
        <is>
          <t>SENAC</t>
        </is>
      </c>
      <c r="C237" t="inlineStr">
        <is>
          <t>Licitações</t>
        </is>
      </c>
      <c r="D237" t="inlineStr">
        <is>
          <t>Licitações - download</t>
        </is>
      </c>
      <c r="E237" t="inlineStr"/>
      <c r="F237" t="inlineStr">
        <is>
          <t>SENAC AP | Exercício 2025 | Licitações</t>
        </is>
      </c>
      <c r="G237" t="inlineStr">
        <is>
          <t>csv</t>
        </is>
      </c>
      <c r="H237" t="inlineStr">
        <is>
          <t>download</t>
        </is>
      </c>
      <c r="I237" t="inlineStr">
        <is>
          <t>https://transparencia.senac.br/service/api/download?regional=ap&amp;secao=Licitacoes&amp;ano=0&amp;layout=licitacoes</t>
        </is>
      </c>
      <c r="J237" t="n">
        <v>200</v>
      </c>
      <c r="K237" t="b">
        <v>1</v>
      </c>
      <c r="L237" t="inlineStr">
        <is>
          <t>application/octet-stream</t>
        </is>
      </c>
      <c r="M237" t="n">
        <v>32.25</v>
      </c>
      <c r="N237" t="inlineStr">
        <is>
          <t>SIM</t>
        </is>
      </c>
      <c r="O237" t="inlineStr">
        <is>
          <t>Nenhum</t>
        </is>
      </c>
      <c r="P237" t="inlineStr">
        <is>
          <t>Nenhum</t>
        </is>
      </c>
      <c r="Q237" t="inlineStr">
        <is>
          <t>2026-10-07 17:04:56</t>
        </is>
      </c>
    </row>
    <row r="238">
      <c r="A238" t="n">
        <v>237</v>
      </c>
      <c r="B238" t="inlineStr">
        <is>
          <t>SENAC</t>
        </is>
      </c>
      <c r="C238" t="inlineStr">
        <is>
          <t>Licitações</t>
        </is>
      </c>
      <c r="D238" t="inlineStr">
        <is>
          <t>Licitações - download</t>
        </is>
      </c>
      <c r="E238" t="inlineStr"/>
      <c r="F238" t="inlineStr">
        <is>
          <t>SENAC AP | Exercício 2026 | Licitações</t>
        </is>
      </c>
      <c r="G238" t="inlineStr">
        <is>
          <t>csv</t>
        </is>
      </c>
      <c r="H238" t="inlineStr">
        <is>
          <t>download</t>
        </is>
      </c>
      <c r="I238" t="inlineStr">
        <is>
          <t>https://transparencia.senac.br/service/api/download?regional=ap&amp;secao=Licitacoes&amp;ano=0&amp;layout=licitacoes</t>
        </is>
      </c>
      <c r="J238" t="n">
        <v>200</v>
      </c>
      <c r="K238" t="b">
        <v>1</v>
      </c>
      <c r="L238" t="inlineStr">
        <is>
          <t>application/octet-stream</t>
        </is>
      </c>
      <c r="M238" t="n">
        <v>32.25</v>
      </c>
      <c r="N238" t="inlineStr">
        <is>
          <t>SIM</t>
        </is>
      </c>
      <c r="O238" t="inlineStr">
        <is>
          <t>Nenhum</t>
        </is>
      </c>
      <c r="P238" t="inlineStr">
        <is>
          <t>Nenhum</t>
        </is>
      </c>
      <c r="Q238" t="inlineStr">
        <is>
          <t>2026-10-07 17:04:56</t>
        </is>
      </c>
    </row>
    <row r="239">
      <c r="A239" t="n">
        <v>238</v>
      </c>
      <c r="B239" t="inlineStr">
        <is>
          <t>SENAC</t>
        </is>
      </c>
      <c r="C239" t="inlineStr">
        <is>
          <t>Contratos, Parcerias, Convênios e Patrocínios</t>
        </is>
      </c>
      <c r="D239" t="inlineStr">
        <is>
          <t>Contratos, Parcerias, Convênios e Patrocínios - download</t>
        </is>
      </c>
      <c r="E239" t="inlineStr"/>
      <c r="F239" t="inlineStr">
        <is>
          <t>SENAC AP | Exercício 2024 | Contratos, Parcerias, Convênios e Patrocínios</t>
        </is>
      </c>
      <c r="G239" t="inlineStr">
        <is>
          <t>csv</t>
        </is>
      </c>
      <c r="H239" t="inlineStr">
        <is>
          <t>download</t>
        </is>
      </c>
      <c r="I239" t="inlineStr">
        <is>
          <t>https://transparencia.senac.br/service/api/download?regional=ap&amp;secao=ContratosParcerias&amp;ano=0&amp;layout=contratos</t>
        </is>
      </c>
      <c r="J239" t="n">
        <v>200</v>
      </c>
      <c r="K239" t="b">
        <v>1</v>
      </c>
      <c r="L239" t="inlineStr">
        <is>
          <t>application/octet-stream</t>
        </is>
      </c>
      <c r="M239" t="n">
        <v>11.33</v>
      </c>
      <c r="N239" t="inlineStr">
        <is>
          <t>SIM</t>
        </is>
      </c>
      <c r="O239" t="inlineStr">
        <is>
          <t>Nenhum</t>
        </is>
      </c>
      <c r="P239" t="inlineStr">
        <is>
          <t>Nenhum</t>
        </is>
      </c>
      <c r="Q239" t="inlineStr">
        <is>
          <t>2026-10-07 17:04:56</t>
        </is>
      </c>
    </row>
    <row r="240">
      <c r="A240" t="n">
        <v>239</v>
      </c>
      <c r="B240" t="inlineStr">
        <is>
          <t>SENAC</t>
        </is>
      </c>
      <c r="C240" t="inlineStr">
        <is>
          <t>Contratos, Parcerias, Convênios e Patrocínios</t>
        </is>
      </c>
      <c r="D240" t="inlineStr">
        <is>
          <t>Contratos, Parcerias, Convênios e Patrocínios - download</t>
        </is>
      </c>
      <c r="E240" t="inlineStr"/>
      <c r="F240" t="inlineStr">
        <is>
          <t>SENAC AP | Exercício 2024 | Contratos, Parcerias, Convênios e Patrocínios</t>
        </is>
      </c>
      <c r="G240" t="inlineStr">
        <is>
          <t>csv</t>
        </is>
      </c>
      <c r="H240" t="inlineStr">
        <is>
          <t>download</t>
        </is>
      </c>
      <c r="I240" t="inlineStr">
        <is>
          <t>https://transparencia.senac.br/service/api/download?regional=ap&amp;secao=ContratosParcerias&amp;ano=0&amp;layout=parcerias</t>
        </is>
      </c>
      <c r="J240" t="n">
        <v>200</v>
      </c>
      <c r="K240" t="b">
        <v>1</v>
      </c>
      <c r="L240" t="inlineStr">
        <is>
          <t>application/octet-stream</t>
        </is>
      </c>
      <c r="M240" t="n">
        <v>0.57</v>
      </c>
      <c r="N240" t="inlineStr">
        <is>
          <t>SIM</t>
        </is>
      </c>
      <c r="O240" t="inlineStr">
        <is>
          <t>Nenhum</t>
        </is>
      </c>
      <c r="P240" t="inlineStr">
        <is>
          <t>Nenhum</t>
        </is>
      </c>
      <c r="Q240" t="inlineStr">
        <is>
          <t>2026-10-07 17:04:56</t>
        </is>
      </c>
    </row>
    <row r="241">
      <c r="A241" t="n">
        <v>240</v>
      </c>
      <c r="B241" t="inlineStr">
        <is>
          <t>SENAC</t>
        </is>
      </c>
      <c r="C241" t="inlineStr">
        <is>
          <t>Contratos, Parcerias, Convênios e Patrocínios</t>
        </is>
      </c>
      <c r="D241" t="inlineStr">
        <is>
          <t>Contratos, Parcerias, Convênios e Patrocínios - download</t>
        </is>
      </c>
      <c r="E241" t="inlineStr"/>
      <c r="F241" t="inlineStr">
        <is>
          <t>SENAC AP | Exercício 2025 | Contratos, Parcerias, Convênios e Patrocínios</t>
        </is>
      </c>
      <c r="G241" t="inlineStr">
        <is>
          <t>csv</t>
        </is>
      </c>
      <c r="H241" t="inlineStr">
        <is>
          <t>download</t>
        </is>
      </c>
      <c r="I241" t="inlineStr">
        <is>
          <t>https://transparencia.senac.br/service/api/download?regional=ap&amp;secao=ContratosParcerias&amp;ano=0&amp;layout=contratos</t>
        </is>
      </c>
      <c r="J241" t="n">
        <v>200</v>
      </c>
      <c r="K241" t="b">
        <v>1</v>
      </c>
      <c r="L241" t="inlineStr">
        <is>
          <t>application/octet-stream</t>
        </is>
      </c>
      <c r="M241" t="n">
        <v>11.33</v>
      </c>
      <c r="N241" t="inlineStr">
        <is>
          <t>SIM</t>
        </is>
      </c>
      <c r="O241" t="inlineStr">
        <is>
          <t>Nenhum</t>
        </is>
      </c>
      <c r="P241" t="inlineStr">
        <is>
          <t>Nenhum</t>
        </is>
      </c>
      <c r="Q241" t="inlineStr">
        <is>
          <t>2026-10-07 17:04:56</t>
        </is>
      </c>
    </row>
    <row r="242">
      <c r="A242" t="n">
        <v>241</v>
      </c>
      <c r="B242" t="inlineStr">
        <is>
          <t>SENAC</t>
        </is>
      </c>
      <c r="C242" t="inlineStr">
        <is>
          <t>Contratos, Parcerias, Convênios e Patrocínios</t>
        </is>
      </c>
      <c r="D242" t="inlineStr">
        <is>
          <t>Contratos, Parcerias, Convênios e Patrocínios - download</t>
        </is>
      </c>
      <c r="E242" t="inlineStr"/>
      <c r="F242" t="inlineStr">
        <is>
          <t>SENAC AP | Exercício 2025 | Contratos, Parcerias, Convênios e Patrocínios</t>
        </is>
      </c>
      <c r="G242" t="inlineStr">
        <is>
          <t>csv</t>
        </is>
      </c>
      <c r="H242" t="inlineStr">
        <is>
          <t>download</t>
        </is>
      </c>
      <c r="I242" t="inlineStr">
        <is>
          <t>https://transparencia.senac.br/service/api/download?regional=ap&amp;secao=ContratosParcerias&amp;ano=0&amp;layout=parcerias</t>
        </is>
      </c>
      <c r="J242" t="n">
        <v>200</v>
      </c>
      <c r="K242" t="b">
        <v>1</v>
      </c>
      <c r="L242" t="inlineStr">
        <is>
          <t>application/octet-stream</t>
        </is>
      </c>
      <c r="M242" t="n">
        <v>0.57</v>
      </c>
      <c r="N242" t="inlineStr">
        <is>
          <t>SIM</t>
        </is>
      </c>
      <c r="O242" t="inlineStr">
        <is>
          <t>Nenhum</t>
        </is>
      </c>
      <c r="P242" t="inlineStr">
        <is>
          <t>Nenhum</t>
        </is>
      </c>
      <c r="Q242" t="inlineStr">
        <is>
          <t>2026-10-07 17:04:56</t>
        </is>
      </c>
    </row>
    <row r="243">
      <c r="A243" t="n">
        <v>242</v>
      </c>
      <c r="B243" t="inlineStr">
        <is>
          <t>SENAC</t>
        </is>
      </c>
      <c r="C243" t="inlineStr">
        <is>
          <t>Contratos, Parcerias, Convênios e Patrocínios</t>
        </is>
      </c>
      <c r="D243" t="inlineStr">
        <is>
          <t>Contratos, Parcerias, Convênios e Patrocínios - download</t>
        </is>
      </c>
      <c r="E243" t="inlineStr"/>
      <c r="F243" t="inlineStr">
        <is>
          <t>SENAC AP | Exercício 2026 | Contratos, Parcerias, Convênios e Patrocínios</t>
        </is>
      </c>
      <c r="G243" t="inlineStr">
        <is>
          <t>csv</t>
        </is>
      </c>
      <c r="H243" t="inlineStr">
        <is>
          <t>download</t>
        </is>
      </c>
      <c r="I243" t="inlineStr">
        <is>
          <t>https://transparencia.senac.br/service/api/download?regional=ap&amp;secao=ContratosParcerias&amp;ano=0&amp;layout=contratos</t>
        </is>
      </c>
      <c r="J243" t="n">
        <v>200</v>
      </c>
      <c r="K243" t="b">
        <v>1</v>
      </c>
      <c r="L243" t="inlineStr">
        <is>
          <t>application/octet-stream</t>
        </is>
      </c>
      <c r="M243" t="n">
        <v>11.33</v>
      </c>
      <c r="N243" t="inlineStr">
        <is>
          <t>SIM</t>
        </is>
      </c>
      <c r="O243" t="inlineStr">
        <is>
          <t>Nenhum</t>
        </is>
      </c>
      <c r="P243" t="inlineStr">
        <is>
          <t>Nenhum</t>
        </is>
      </c>
      <c r="Q243" t="inlineStr">
        <is>
          <t>2026-10-07 17:04:56</t>
        </is>
      </c>
    </row>
    <row r="244">
      <c r="A244" t="n">
        <v>243</v>
      </c>
      <c r="B244" t="inlineStr">
        <is>
          <t>SENAC</t>
        </is>
      </c>
      <c r="C244" t="inlineStr">
        <is>
          <t>Contratos, Parcerias, Convênios e Patrocínios</t>
        </is>
      </c>
      <c r="D244" t="inlineStr">
        <is>
          <t>Contratos, Parcerias, Convênios e Patrocínios - download</t>
        </is>
      </c>
      <c r="E244" t="inlineStr"/>
      <c r="F244" t="inlineStr">
        <is>
          <t>SENAC AP | Exercício 2026 | Contratos, Parcerias, Convênios e Patrocínios</t>
        </is>
      </c>
      <c r="G244" t="inlineStr">
        <is>
          <t>csv</t>
        </is>
      </c>
      <c r="H244" t="inlineStr">
        <is>
          <t>download</t>
        </is>
      </c>
      <c r="I244" t="inlineStr">
        <is>
          <t>https://transparencia.senac.br/service/api/download?regional=ap&amp;secao=ContratosParcerias&amp;ano=0&amp;layout=parcerias</t>
        </is>
      </c>
      <c r="J244" t="n">
        <v>200</v>
      </c>
      <c r="K244" t="b">
        <v>1</v>
      </c>
      <c r="L244" t="inlineStr">
        <is>
          <t>application/octet-stream</t>
        </is>
      </c>
      <c r="M244" t="n">
        <v>0.57</v>
      </c>
      <c r="N244" t="inlineStr">
        <is>
          <t>SIM</t>
        </is>
      </c>
      <c r="O244" t="inlineStr">
        <is>
          <t>Nenhum</t>
        </is>
      </c>
      <c r="P244" t="inlineStr">
        <is>
          <t>Nenhum</t>
        </is>
      </c>
      <c r="Q244" t="inlineStr">
        <is>
          <t>2026-10-07 17:04:56</t>
        </is>
      </c>
    </row>
    <row r="245">
      <c r="A245" t="n">
        <v>244</v>
      </c>
      <c r="B245" t="inlineStr">
        <is>
          <t>SENAC</t>
        </is>
      </c>
      <c r="C245" t="inlineStr">
        <is>
          <t>Transferências Regulamentares</t>
        </is>
      </c>
      <c r="D245" t="inlineStr">
        <is>
          <t>Transferências Regulamentares - download</t>
        </is>
      </c>
      <c r="E245" t="inlineStr"/>
      <c r="F245" t="inlineStr">
        <is>
          <t>SENAC AP | Exercício 2024 | Transferências Regulamentares</t>
        </is>
      </c>
      <c r="G245" t="inlineStr">
        <is>
          <t>csv</t>
        </is>
      </c>
      <c r="H245" t="inlineStr">
        <is>
          <t>download</t>
        </is>
      </c>
      <c r="I245" t="inlineStr">
        <is>
          <t>https://transparencia.senac.br/service/api/download?regional=ap&amp;secao=transferenciasregulamentares&amp;ano=2026&amp;layout=transferenciasregulamentares</t>
        </is>
      </c>
      <c r="J245" t="n">
        <v>200</v>
      </c>
      <c r="K245" t="b">
        <v>1</v>
      </c>
      <c r="L245" t="inlineStr">
        <is>
          <t>application/octet-stream</t>
        </is>
      </c>
      <c r="M245" t="n">
        <v>1.52</v>
      </c>
      <c r="N245" t="inlineStr">
        <is>
          <t>SIM</t>
        </is>
      </c>
      <c r="O245" t="inlineStr">
        <is>
          <t>Nenhum</t>
        </is>
      </c>
      <c r="P245" t="inlineStr">
        <is>
          <t>Nenhum</t>
        </is>
      </c>
      <c r="Q245" t="inlineStr">
        <is>
          <t>2026-10-07 17:04:56</t>
        </is>
      </c>
    </row>
    <row r="246">
      <c r="A246" t="n">
        <v>245</v>
      </c>
      <c r="B246" t="inlineStr">
        <is>
          <t>SENAC</t>
        </is>
      </c>
      <c r="C246" t="inlineStr">
        <is>
          <t>Transferências Regulamentares</t>
        </is>
      </c>
      <c r="D246" t="inlineStr">
        <is>
          <t>Transferências Regulamentares - download</t>
        </is>
      </c>
      <c r="E246" t="inlineStr"/>
      <c r="F246" t="inlineStr">
        <is>
          <t>SENAC AP | Exercício 2025 | Transferências Regulamentares</t>
        </is>
      </c>
      <c r="G246" t="inlineStr">
        <is>
          <t>csv</t>
        </is>
      </c>
      <c r="H246" t="inlineStr">
        <is>
          <t>download</t>
        </is>
      </c>
      <c r="I246" t="inlineStr">
        <is>
          <t>https://transparencia.senac.br/service/api/download?regional=ap&amp;secao=transferenciasregulamentares&amp;ano=2026&amp;layout=transferenciasregulamentares</t>
        </is>
      </c>
      <c r="J246" t="n">
        <v>200</v>
      </c>
      <c r="K246" t="b">
        <v>1</v>
      </c>
      <c r="L246" t="inlineStr">
        <is>
          <t>application/octet-stream</t>
        </is>
      </c>
      <c r="M246" t="n">
        <v>1.52</v>
      </c>
      <c r="N246" t="inlineStr">
        <is>
          <t>SIM</t>
        </is>
      </c>
      <c r="O246" t="inlineStr">
        <is>
          <t>Nenhum</t>
        </is>
      </c>
      <c r="P246" t="inlineStr">
        <is>
          <t>Nenhum</t>
        </is>
      </c>
      <c r="Q246" t="inlineStr">
        <is>
          <t>2026-10-07 17:04:56</t>
        </is>
      </c>
    </row>
    <row r="247">
      <c r="A247" t="n">
        <v>246</v>
      </c>
      <c r="B247" t="inlineStr">
        <is>
          <t>SENAC</t>
        </is>
      </c>
      <c r="C247" t="inlineStr">
        <is>
          <t>Transferências Regulamentares</t>
        </is>
      </c>
      <c r="D247" t="inlineStr">
        <is>
          <t>Transferências Regulamentares - download</t>
        </is>
      </c>
      <c r="E247" t="inlineStr"/>
      <c r="F247" t="inlineStr">
        <is>
          <t>SENAC AP | Exercício 2026 | Transferências Regulamentares</t>
        </is>
      </c>
      <c r="G247" t="inlineStr">
        <is>
          <t>csv</t>
        </is>
      </c>
      <c r="H247" t="inlineStr">
        <is>
          <t>download</t>
        </is>
      </c>
      <c r="I247" t="inlineStr">
        <is>
          <t>https://transparencia.senac.br/service/api/download?regional=ap&amp;secao=transferenciasregulamentares&amp;ano=2026&amp;layout=transferenciasregulamentares</t>
        </is>
      </c>
      <c r="J247" t="n">
        <v>200</v>
      </c>
      <c r="K247" t="b">
        <v>1</v>
      </c>
      <c r="L247" t="inlineStr">
        <is>
          <t>application/octet-stream</t>
        </is>
      </c>
      <c r="M247" t="n">
        <v>1.52</v>
      </c>
      <c r="N247" t="inlineStr">
        <is>
          <t>SIM</t>
        </is>
      </c>
      <c r="O247" t="inlineStr">
        <is>
          <t>Nenhum</t>
        </is>
      </c>
      <c r="P247" t="inlineStr">
        <is>
          <t>Nenhum</t>
        </is>
      </c>
      <c r="Q247" t="inlineStr">
        <is>
          <t>2026-10-07 17:04:56</t>
        </is>
      </c>
    </row>
    <row r="248">
      <c r="A248" t="n">
        <v>247</v>
      </c>
      <c r="B248" t="inlineStr">
        <is>
          <t>SENAC</t>
        </is>
      </c>
      <c r="C248" t="inlineStr">
        <is>
          <t>Execução Orçamentária</t>
        </is>
      </c>
      <c r="D248" t="inlineStr">
        <is>
          <t>Execução Orçamentária - download</t>
        </is>
      </c>
      <c r="E248" t="inlineStr"/>
      <c r="F248" t="inlineStr">
        <is>
          <t>SENAC BA | Exercício 2024 | Execução Orçamentária</t>
        </is>
      </c>
      <c r="G248" t="inlineStr">
        <is>
          <t>csv</t>
        </is>
      </c>
      <c r="H248" t="inlineStr">
        <is>
          <t>download</t>
        </is>
      </c>
      <c r="I248" t="inlineStr">
        <is>
          <t>https://transparencia.senac.br/service/api/download?regional=ba&amp;secao=execucaoorcamentaria&amp;ano=2024&amp;layout=execucaoorcamentariareceitacategoria</t>
        </is>
      </c>
      <c r="J248" t="n">
        <v>200</v>
      </c>
      <c r="K248" t="b">
        <v>1</v>
      </c>
      <c r="L248" t="inlineStr">
        <is>
          <t>application/octet-stream</t>
        </is>
      </c>
      <c r="M248" t="n">
        <v>0.62</v>
      </c>
      <c r="N248" t="inlineStr">
        <is>
          <t>SIM</t>
        </is>
      </c>
      <c r="O248" t="inlineStr">
        <is>
          <t>Nenhum</t>
        </is>
      </c>
      <c r="P248" t="inlineStr">
        <is>
          <t>Nenhum</t>
        </is>
      </c>
      <c r="Q248" t="inlineStr">
        <is>
          <t>2026-10-07 17:04:56</t>
        </is>
      </c>
    </row>
    <row r="249">
      <c r="A249" t="n">
        <v>248</v>
      </c>
      <c r="B249" t="inlineStr">
        <is>
          <t>SENAC</t>
        </is>
      </c>
      <c r="C249" t="inlineStr">
        <is>
          <t>Execução Orçamentária</t>
        </is>
      </c>
      <c r="D249" t="inlineStr">
        <is>
          <t>Execução Orçamentária - download</t>
        </is>
      </c>
      <c r="E249" t="inlineStr"/>
      <c r="F249" t="inlineStr">
        <is>
          <t>SENAC BA | Exercício 2024 | Execução Orçamentária</t>
        </is>
      </c>
      <c r="G249" t="inlineStr">
        <is>
          <t>csv</t>
        </is>
      </c>
      <c r="H249" t="inlineStr">
        <is>
          <t>download</t>
        </is>
      </c>
      <c r="I249" t="inlineStr">
        <is>
          <t>https://transparencia.senac.br/service/api/download?regional=ba&amp;secao=execucaoorcamentaria&amp;ano=2024&amp;layout=execucaoorcamentariadespesacategoria</t>
        </is>
      </c>
      <c r="J249" t="n">
        <v>200</v>
      </c>
      <c r="K249" t="b">
        <v>1</v>
      </c>
      <c r="L249" t="inlineStr">
        <is>
          <t>application/octet-stream</t>
        </is>
      </c>
      <c r="M249" t="n">
        <v>1.1</v>
      </c>
      <c r="N249" t="inlineStr">
        <is>
          <t>SIM</t>
        </is>
      </c>
      <c r="O249" t="inlineStr">
        <is>
          <t>Nenhum</t>
        </is>
      </c>
      <c r="P249" t="inlineStr">
        <is>
          <t>Nenhum</t>
        </is>
      </c>
      <c r="Q249" t="inlineStr">
        <is>
          <t>2026-10-07 17:04:56</t>
        </is>
      </c>
    </row>
    <row r="250">
      <c r="A250" t="n">
        <v>249</v>
      </c>
      <c r="B250" t="inlineStr">
        <is>
          <t>SENAC</t>
        </is>
      </c>
      <c r="C250" t="inlineStr">
        <is>
          <t>Execução Orçamentária</t>
        </is>
      </c>
      <c r="D250" t="inlineStr">
        <is>
          <t>Execução Orçamentária - download</t>
        </is>
      </c>
      <c r="E250" t="inlineStr"/>
      <c r="F250" t="inlineStr">
        <is>
          <t>SENAC BA | Exercício 2024 | Execução Orçamentária</t>
        </is>
      </c>
      <c r="G250" t="inlineStr">
        <is>
          <t>csv</t>
        </is>
      </c>
      <c r="H250" t="inlineStr">
        <is>
          <t>download</t>
        </is>
      </c>
      <c r="I250" t="inlineStr">
        <is>
          <t>https://transparencia.senac.br/service/api/download?regional=ba&amp;secao=execucaoorcamentaria&amp;ano=2024&amp;layout=despesaporfinalidadeprogramatrabalhoorcamento</t>
        </is>
      </c>
      <c r="J250" t="n">
        <v>200</v>
      </c>
      <c r="K250" t="b">
        <v>1</v>
      </c>
      <c r="L250" t="inlineStr">
        <is>
          <t>application/octet-stream</t>
        </is>
      </c>
      <c r="M250" t="n">
        <v>0.41</v>
      </c>
      <c r="N250" t="inlineStr">
        <is>
          <t>SIM</t>
        </is>
      </c>
      <c r="O250" t="inlineStr">
        <is>
          <t>Nenhum</t>
        </is>
      </c>
      <c r="P250" t="inlineStr">
        <is>
          <t>Nenhum</t>
        </is>
      </c>
      <c r="Q250" t="inlineStr">
        <is>
          <t>2026-10-07 17:04:56</t>
        </is>
      </c>
    </row>
    <row r="251">
      <c r="A251" t="n">
        <v>250</v>
      </c>
      <c r="B251" t="inlineStr">
        <is>
          <t>SENAC</t>
        </is>
      </c>
      <c r="C251" t="inlineStr">
        <is>
          <t>Execução Orçamentária</t>
        </is>
      </c>
      <c r="D251" t="inlineStr">
        <is>
          <t>Execução Orçamentária - download</t>
        </is>
      </c>
      <c r="E251" t="inlineStr"/>
      <c r="F251" t="inlineStr">
        <is>
          <t>SENAC BA | Exercício 2024 | Execução Orçamentária</t>
        </is>
      </c>
      <c r="G251" t="inlineStr">
        <is>
          <t>csv</t>
        </is>
      </c>
      <c r="H251" t="inlineStr">
        <is>
          <t>download</t>
        </is>
      </c>
      <c r="I251" t="inlineStr">
        <is>
          <t>https://transparencia.senac.br/service/api/download?regional=ba&amp;secao=execucaoorcamentaria&amp;ano=2024&amp;layout=execucaoorcamentariareceita</t>
        </is>
      </c>
      <c r="J251" t="n">
        <v>200</v>
      </c>
      <c r="K251" t="b">
        <v>1</v>
      </c>
      <c r="L251" t="inlineStr">
        <is>
          <t>application/octet-stream</t>
        </is>
      </c>
      <c r="M251" t="n">
        <v>1.44</v>
      </c>
      <c r="N251" t="inlineStr">
        <is>
          <t>SIM</t>
        </is>
      </c>
      <c r="O251" t="inlineStr">
        <is>
          <t>Nenhum</t>
        </is>
      </c>
      <c r="P251" t="inlineStr">
        <is>
          <t>Nenhum</t>
        </is>
      </c>
      <c r="Q251" t="inlineStr">
        <is>
          <t>2026-10-07 17:04:56</t>
        </is>
      </c>
    </row>
    <row r="252">
      <c r="A252" t="n">
        <v>251</v>
      </c>
      <c r="B252" t="inlineStr">
        <is>
          <t>SENAC</t>
        </is>
      </c>
      <c r="C252" t="inlineStr">
        <is>
          <t>Execução Orçamentária</t>
        </is>
      </c>
      <c r="D252" t="inlineStr">
        <is>
          <t>Execução Orçamentária - download</t>
        </is>
      </c>
      <c r="E252" t="inlineStr"/>
      <c r="F252" t="inlineStr">
        <is>
          <t>SENAC BA | Exercício 2024 | Execução Orçamentária</t>
        </is>
      </c>
      <c r="G252" t="inlineStr">
        <is>
          <t>csv</t>
        </is>
      </c>
      <c r="H252" t="inlineStr">
        <is>
          <t>download</t>
        </is>
      </c>
      <c r="I252" t="inlineStr">
        <is>
          <t>https://transparencia.senac.br/service/api/download?regional=ba&amp;secao=execucaoorcamentaria&amp;ano=2024&amp;layout=execucaoorcamentariadespesa</t>
        </is>
      </c>
      <c r="J252" t="n">
        <v>200</v>
      </c>
      <c r="K252" t="b">
        <v>1</v>
      </c>
      <c r="L252" t="inlineStr">
        <is>
          <t>application/octet-stream</t>
        </is>
      </c>
      <c r="M252" t="n">
        <v>1.81</v>
      </c>
      <c r="N252" t="inlineStr">
        <is>
          <t>SIM</t>
        </is>
      </c>
      <c r="O252" t="inlineStr">
        <is>
          <t>Nenhum</t>
        </is>
      </c>
      <c r="P252" t="inlineStr">
        <is>
          <t>Nenhum</t>
        </is>
      </c>
      <c r="Q252" t="inlineStr">
        <is>
          <t>2026-10-07 17:04:56</t>
        </is>
      </c>
    </row>
    <row r="253">
      <c r="A253" t="n">
        <v>252</v>
      </c>
      <c r="B253" t="inlineStr">
        <is>
          <t>SENAC</t>
        </is>
      </c>
      <c r="C253" t="inlineStr">
        <is>
          <t>Execução Orçamentária</t>
        </is>
      </c>
      <c r="D253" t="inlineStr">
        <is>
          <t>Execução Orçamentária - download</t>
        </is>
      </c>
      <c r="E253" t="inlineStr"/>
      <c r="F253" t="inlineStr">
        <is>
          <t>SENAC BA | Exercício 2024 | Execução Orçamentária</t>
        </is>
      </c>
      <c r="G253" t="inlineStr">
        <is>
          <t>csv</t>
        </is>
      </c>
      <c r="H253" t="inlineStr">
        <is>
          <t>download</t>
        </is>
      </c>
      <c r="I253" t="inlineStr">
        <is>
          <t>https://transparencia.senac.br/service/api/download?regional=ba&amp;secao=execucaoorcamentaria&amp;ano=2024&amp;layout=despesaporfinalidadeprogramatrabalhoprevisao</t>
        </is>
      </c>
      <c r="J253" t="n">
        <v>200</v>
      </c>
      <c r="K253" t="b">
        <v>1</v>
      </c>
      <c r="L253" t="inlineStr">
        <is>
          <t>application/octet-stream</t>
        </is>
      </c>
      <c r="M253" t="n">
        <v>0.59</v>
      </c>
      <c r="N253" t="inlineStr">
        <is>
          <t>SIM</t>
        </is>
      </c>
      <c r="O253" t="inlineStr">
        <is>
          <t>Nenhum</t>
        </is>
      </c>
      <c r="P253" t="inlineStr">
        <is>
          <t>Nenhum</t>
        </is>
      </c>
      <c r="Q253" t="inlineStr">
        <is>
          <t>2026-10-07 17:04:56</t>
        </is>
      </c>
    </row>
    <row r="254">
      <c r="A254" t="n">
        <v>253</v>
      </c>
      <c r="B254" t="inlineStr">
        <is>
          <t>SENAC</t>
        </is>
      </c>
      <c r="C254" t="inlineStr">
        <is>
          <t>Execução Orçamentária</t>
        </is>
      </c>
      <c r="D254" t="inlineStr">
        <is>
          <t>Execução Orçamentária - download</t>
        </is>
      </c>
      <c r="E254" t="inlineStr"/>
      <c r="F254" t="inlineStr">
        <is>
          <t>SENAC BA | Exercício 2025 | Execução Orçamentária</t>
        </is>
      </c>
      <c r="G254" t="inlineStr">
        <is>
          <t>csv</t>
        </is>
      </c>
      <c r="H254" t="inlineStr">
        <is>
          <t>download</t>
        </is>
      </c>
      <c r="I254" t="inlineStr">
        <is>
          <t>https://transparencia.senac.br/service/api/download?regional=ba&amp;secao=execucaoorcamentaria&amp;ano=2025&amp;layout=execucaoorcamentariareceitacategoria</t>
        </is>
      </c>
      <c r="J254" t="n">
        <v>200</v>
      </c>
      <c r="K254" t="b">
        <v>1</v>
      </c>
      <c r="L254" t="inlineStr">
        <is>
          <t>application/octet-stream</t>
        </is>
      </c>
      <c r="M254" t="n">
        <v>0.51</v>
      </c>
      <c r="N254" t="inlineStr">
        <is>
          <t>SIM</t>
        </is>
      </c>
      <c r="O254" t="inlineStr">
        <is>
          <t>Nenhum</t>
        </is>
      </c>
      <c r="P254" t="inlineStr">
        <is>
          <t>Nenhum</t>
        </is>
      </c>
      <c r="Q254" t="inlineStr">
        <is>
          <t>2026-10-07 17:04:56</t>
        </is>
      </c>
    </row>
    <row r="255">
      <c r="A255" t="n">
        <v>254</v>
      </c>
      <c r="B255" t="inlineStr">
        <is>
          <t>SENAC</t>
        </is>
      </c>
      <c r="C255" t="inlineStr">
        <is>
          <t>Execução Orçamentária</t>
        </is>
      </c>
      <c r="D255" t="inlineStr">
        <is>
          <t>Execução Orçamentária - download</t>
        </is>
      </c>
      <c r="E255" t="inlineStr"/>
      <c r="F255" t="inlineStr">
        <is>
          <t>SENAC BA | Exercício 2025 | Execução Orçamentária</t>
        </is>
      </c>
      <c r="G255" t="inlineStr">
        <is>
          <t>csv</t>
        </is>
      </c>
      <c r="H255" t="inlineStr">
        <is>
          <t>download</t>
        </is>
      </c>
      <c r="I255" t="inlineStr">
        <is>
          <t>https://transparencia.senac.br/service/api/download?regional=ba&amp;secao=execucaoorcamentaria&amp;ano=2025&amp;layout=execucaoorcamentariadespesacategoria</t>
        </is>
      </c>
      <c r="J255" t="n">
        <v>200</v>
      </c>
      <c r="K255" t="b">
        <v>1</v>
      </c>
      <c r="L255" t="inlineStr">
        <is>
          <t>application/octet-stream</t>
        </is>
      </c>
      <c r="M255" t="n">
        <v>1.13</v>
      </c>
      <c r="N255" t="inlineStr">
        <is>
          <t>SIM</t>
        </is>
      </c>
      <c r="O255" t="inlineStr">
        <is>
          <t>Nenhum</t>
        </is>
      </c>
      <c r="P255" t="inlineStr">
        <is>
          <t>Nenhum</t>
        </is>
      </c>
      <c r="Q255" t="inlineStr">
        <is>
          <t>2026-10-07 17:04:56</t>
        </is>
      </c>
    </row>
    <row r="256">
      <c r="A256" t="n">
        <v>255</v>
      </c>
      <c r="B256" t="inlineStr">
        <is>
          <t>SENAC</t>
        </is>
      </c>
      <c r="C256" t="inlineStr">
        <is>
          <t>Execução Orçamentária</t>
        </is>
      </c>
      <c r="D256" t="inlineStr">
        <is>
          <t>Execução Orçamentária - download</t>
        </is>
      </c>
      <c r="E256" t="inlineStr"/>
      <c r="F256" t="inlineStr">
        <is>
          <t>SENAC BA | Exercício 2025 | Execução Orçamentária</t>
        </is>
      </c>
      <c r="G256" t="inlineStr">
        <is>
          <t>csv</t>
        </is>
      </c>
      <c r="H256" t="inlineStr">
        <is>
          <t>download</t>
        </is>
      </c>
      <c r="I256" t="inlineStr">
        <is>
          <t>https://transparencia.senac.br/service/api/download?regional=ba&amp;secao=execucaoorcamentaria&amp;ano=2025&amp;layout=despesaporfinalidadeprogramatrabalhoorcamento</t>
        </is>
      </c>
      <c r="J256" t="n">
        <v>200</v>
      </c>
      <c r="K256" t="b">
        <v>1</v>
      </c>
      <c r="L256" t="inlineStr">
        <is>
          <t>application/octet-stream</t>
        </is>
      </c>
      <c r="M256" t="n">
        <v>0.41</v>
      </c>
      <c r="N256" t="inlineStr">
        <is>
          <t>SIM</t>
        </is>
      </c>
      <c r="O256" t="inlineStr">
        <is>
          <t>Nenhum</t>
        </is>
      </c>
      <c r="P256" t="inlineStr">
        <is>
          <t>Nenhum</t>
        </is>
      </c>
      <c r="Q256" t="inlineStr">
        <is>
          <t>2026-10-07 17:04:56</t>
        </is>
      </c>
    </row>
    <row r="257">
      <c r="A257" t="n">
        <v>256</v>
      </c>
      <c r="B257" t="inlineStr">
        <is>
          <t>SENAC</t>
        </is>
      </c>
      <c r="C257" t="inlineStr">
        <is>
          <t>Execução Orçamentária</t>
        </is>
      </c>
      <c r="D257" t="inlineStr">
        <is>
          <t>Execução Orçamentária - download</t>
        </is>
      </c>
      <c r="E257" t="inlineStr"/>
      <c r="F257" t="inlineStr">
        <is>
          <t>SENAC BA | Exercício 2025 | Execução Orçamentária</t>
        </is>
      </c>
      <c r="G257" t="inlineStr">
        <is>
          <t>csv</t>
        </is>
      </c>
      <c r="H257" t="inlineStr">
        <is>
          <t>download</t>
        </is>
      </c>
      <c r="I257" t="inlineStr">
        <is>
          <t>https://transparencia.senac.br/service/api/download?regional=ba&amp;secao=execucaoorcamentaria&amp;ano=2025&amp;layout=execucaoorcamentariareceita</t>
        </is>
      </c>
      <c r="J257" t="n">
        <v>200</v>
      </c>
      <c r="K257" t="b">
        <v>1</v>
      </c>
      <c r="L257" t="inlineStr">
        <is>
          <t>application/octet-stream</t>
        </is>
      </c>
      <c r="M257" t="n">
        <v>1.24</v>
      </c>
      <c r="N257" t="inlineStr">
        <is>
          <t>SIM</t>
        </is>
      </c>
      <c r="O257" t="inlineStr">
        <is>
          <t>Nenhum</t>
        </is>
      </c>
      <c r="P257" t="inlineStr">
        <is>
          <t>Nenhum</t>
        </is>
      </c>
      <c r="Q257" t="inlineStr">
        <is>
          <t>2026-10-07 17:04:56</t>
        </is>
      </c>
    </row>
    <row r="258">
      <c r="A258" t="n">
        <v>257</v>
      </c>
      <c r="B258" t="inlineStr">
        <is>
          <t>SENAC</t>
        </is>
      </c>
      <c r="C258" t="inlineStr">
        <is>
          <t>Execução Orçamentária</t>
        </is>
      </c>
      <c r="D258" t="inlineStr">
        <is>
          <t>Execução Orçamentária - download</t>
        </is>
      </c>
      <c r="E258" t="inlineStr"/>
      <c r="F258" t="inlineStr">
        <is>
          <t>SENAC BA | Exercício 2025 | Execução Orçamentária</t>
        </is>
      </c>
      <c r="G258" t="inlineStr">
        <is>
          <t>csv</t>
        </is>
      </c>
      <c r="H258" t="inlineStr">
        <is>
          <t>download</t>
        </is>
      </c>
      <c r="I258" t="inlineStr">
        <is>
          <t>https://transparencia.senac.br/service/api/download?regional=ba&amp;secao=execucaoorcamentaria&amp;ano=2025&amp;layout=execucaoorcamentariadespesa</t>
        </is>
      </c>
      <c r="J258" t="n">
        <v>200</v>
      </c>
      <c r="K258" t="b">
        <v>1</v>
      </c>
      <c r="L258" t="inlineStr">
        <is>
          <t>application/octet-stream</t>
        </is>
      </c>
      <c r="M258" t="n">
        <v>1.8</v>
      </c>
      <c r="N258" t="inlineStr">
        <is>
          <t>SIM</t>
        </is>
      </c>
      <c r="O258" t="inlineStr">
        <is>
          <t>Nenhum</t>
        </is>
      </c>
      <c r="P258" t="inlineStr">
        <is>
          <t>Nenhum</t>
        </is>
      </c>
      <c r="Q258" t="inlineStr">
        <is>
          <t>2026-10-07 17:04:56</t>
        </is>
      </c>
    </row>
    <row r="259">
      <c r="A259" t="n">
        <v>258</v>
      </c>
      <c r="B259" t="inlineStr">
        <is>
          <t>SENAC</t>
        </is>
      </c>
      <c r="C259" t="inlineStr">
        <is>
          <t>Execução Orçamentária</t>
        </is>
      </c>
      <c r="D259" t="inlineStr">
        <is>
          <t>Execução Orçamentária - download</t>
        </is>
      </c>
      <c r="E259" t="inlineStr"/>
      <c r="F259" t="inlineStr">
        <is>
          <t>SENAC BA | Exercício 2025 | Execução Orçamentária</t>
        </is>
      </c>
      <c r="G259" t="inlineStr">
        <is>
          <t>csv</t>
        </is>
      </c>
      <c r="H259" t="inlineStr">
        <is>
          <t>download</t>
        </is>
      </c>
      <c r="I259" t="inlineStr">
        <is>
          <t>https://transparencia.senac.br/service/api/download?regional=ba&amp;secao=execucaoorcamentaria&amp;ano=2025&amp;layout=despesaporfinalidadeprogramatrabalhoprevisao</t>
        </is>
      </c>
      <c r="J259" t="n">
        <v>200</v>
      </c>
      <c r="K259" t="b">
        <v>1</v>
      </c>
      <c r="L259" t="inlineStr">
        <is>
          <t>application/octet-stream</t>
        </is>
      </c>
      <c r="M259" t="n">
        <v>0.6</v>
      </c>
      <c r="N259" t="inlineStr">
        <is>
          <t>SIM</t>
        </is>
      </c>
      <c r="O259" t="inlineStr">
        <is>
          <t>Nenhum</t>
        </is>
      </c>
      <c r="P259" t="inlineStr">
        <is>
          <t>Nenhum</t>
        </is>
      </c>
      <c r="Q259" t="inlineStr">
        <is>
          <t>2026-10-07 17:04:56</t>
        </is>
      </c>
    </row>
    <row r="260">
      <c r="A260" t="n">
        <v>259</v>
      </c>
      <c r="B260" t="inlineStr">
        <is>
          <t>SENAC</t>
        </is>
      </c>
      <c r="C260" t="inlineStr">
        <is>
          <t>Execução Orçamentária</t>
        </is>
      </c>
      <c r="D260" t="inlineStr">
        <is>
          <t>Execução Orçamentária - download</t>
        </is>
      </c>
      <c r="E260" t="inlineStr"/>
      <c r="F260" t="inlineStr">
        <is>
          <t>SENAC BA | Exercício 2026 | Execução Orçamentária</t>
        </is>
      </c>
      <c r="G260" t="inlineStr">
        <is>
          <t>csv</t>
        </is>
      </c>
      <c r="H260" t="inlineStr">
        <is>
          <t>download</t>
        </is>
      </c>
      <c r="I260" t="inlineStr">
        <is>
          <t>https://transparencia.senac.br/service/api/download?regional=ba&amp;secao=execucaoorcamentaria&amp;ano=2026&amp;layout=execucaoorcamentariareceitacategoria</t>
        </is>
      </c>
      <c r="J260" t="n">
        <v>200</v>
      </c>
      <c r="K260" t="b">
        <v>1</v>
      </c>
      <c r="L260" t="inlineStr">
        <is>
          <t>application/octet-stream</t>
        </is>
      </c>
      <c r="M260" t="n">
        <v>0.52</v>
      </c>
      <c r="N260" t="inlineStr">
        <is>
          <t>SIM</t>
        </is>
      </c>
      <c r="O260" t="inlineStr">
        <is>
          <t>Nenhum</t>
        </is>
      </c>
      <c r="P260" t="inlineStr">
        <is>
          <t>Nenhum</t>
        </is>
      </c>
      <c r="Q260" t="inlineStr">
        <is>
          <t>2026-10-07 17:04:56</t>
        </is>
      </c>
    </row>
    <row r="261">
      <c r="A261" t="n">
        <v>260</v>
      </c>
      <c r="B261" t="inlineStr">
        <is>
          <t>SENAC</t>
        </is>
      </c>
      <c r="C261" t="inlineStr">
        <is>
          <t>Execução Orçamentária</t>
        </is>
      </c>
      <c r="D261" t="inlineStr">
        <is>
          <t>Execução Orçamentária - download</t>
        </is>
      </c>
      <c r="E261" t="inlineStr"/>
      <c r="F261" t="inlineStr">
        <is>
          <t>SENAC BA | Exercício 2026 | Execução Orçamentária</t>
        </is>
      </c>
      <c r="G261" t="inlineStr">
        <is>
          <t>csv</t>
        </is>
      </c>
      <c r="H261" t="inlineStr">
        <is>
          <t>download</t>
        </is>
      </c>
      <c r="I261" t="inlineStr">
        <is>
          <t>https://transparencia.senac.br/service/api/download?regional=ba&amp;secao=execucaoorcamentaria&amp;ano=2026&amp;layout=execucaoorcamentariadespesacategoria</t>
        </is>
      </c>
      <c r="J261" t="n">
        <v>200</v>
      </c>
      <c r="K261" t="b">
        <v>1</v>
      </c>
      <c r="L261" t="inlineStr">
        <is>
          <t>application/octet-stream</t>
        </is>
      </c>
      <c r="M261" t="n">
        <v>1.06</v>
      </c>
      <c r="N261" t="inlineStr">
        <is>
          <t>SIM</t>
        </is>
      </c>
      <c r="O261" t="inlineStr">
        <is>
          <t>Nenhum</t>
        </is>
      </c>
      <c r="P261" t="inlineStr">
        <is>
          <t>Nenhum</t>
        </is>
      </c>
      <c r="Q261" t="inlineStr">
        <is>
          <t>2026-10-07 17:04:56</t>
        </is>
      </c>
    </row>
    <row r="262">
      <c r="A262" t="n">
        <v>261</v>
      </c>
      <c r="B262" t="inlineStr">
        <is>
          <t>SENAC</t>
        </is>
      </c>
      <c r="C262" t="inlineStr">
        <is>
          <t>Execução Orçamentária</t>
        </is>
      </c>
      <c r="D262" t="inlineStr">
        <is>
          <t>Execução Orçamentária - download</t>
        </is>
      </c>
      <c r="E262" t="inlineStr"/>
      <c r="F262" t="inlineStr">
        <is>
          <t>SENAC BA | Exercício 2026 | Execução Orçamentária</t>
        </is>
      </c>
      <c r="G262" t="inlineStr">
        <is>
          <t>csv</t>
        </is>
      </c>
      <c r="H262" t="inlineStr">
        <is>
          <t>download</t>
        </is>
      </c>
      <c r="I262" t="inlineStr">
        <is>
          <t>https://transparencia.senac.br/service/api/download?regional=ba&amp;secao=execucaoorcamentaria&amp;ano=2026&amp;layout=despesaporfinalidadeprogramatrabalhoorcamento</t>
        </is>
      </c>
      <c r="J262" t="n">
        <v>200</v>
      </c>
      <c r="K262" t="b">
        <v>1</v>
      </c>
      <c r="L262" t="inlineStr">
        <is>
          <t>application/octet-stream</t>
        </is>
      </c>
      <c r="M262" t="n">
        <v>0.41</v>
      </c>
      <c r="N262" t="inlineStr">
        <is>
          <t>SIM</t>
        </is>
      </c>
      <c r="O262" t="inlineStr">
        <is>
          <t>Nenhum</t>
        </is>
      </c>
      <c r="P262" t="inlineStr">
        <is>
          <t>Nenhum</t>
        </is>
      </c>
      <c r="Q262" t="inlineStr">
        <is>
          <t>2026-10-07 17:04:56</t>
        </is>
      </c>
    </row>
    <row r="263">
      <c r="A263" t="n">
        <v>262</v>
      </c>
      <c r="B263" t="inlineStr">
        <is>
          <t>SENAC</t>
        </is>
      </c>
      <c r="C263" t="inlineStr">
        <is>
          <t>Execução Orçamentária</t>
        </is>
      </c>
      <c r="D263" t="inlineStr">
        <is>
          <t>Execução Orçamentária - download</t>
        </is>
      </c>
      <c r="E263" t="inlineStr"/>
      <c r="F263" t="inlineStr">
        <is>
          <t>SENAC BA | Exercício 2026 | Execução Orçamentária</t>
        </is>
      </c>
      <c r="G263" t="inlineStr">
        <is>
          <t>csv</t>
        </is>
      </c>
      <c r="H263" t="inlineStr">
        <is>
          <t>download</t>
        </is>
      </c>
      <c r="I263" t="inlineStr">
        <is>
          <t>https://transparencia.senac.br/service/api/download?regional=ba&amp;secao=execucaoorcamentaria&amp;ano=2026&amp;layout=execucaoorcamentariareceita</t>
        </is>
      </c>
      <c r="J263" t="n">
        <v>200</v>
      </c>
      <c r="K263" t="b">
        <v>1</v>
      </c>
      <c r="L263" t="inlineStr">
        <is>
          <t>application/octet-stream</t>
        </is>
      </c>
      <c r="M263" t="n">
        <v>1.22</v>
      </c>
      <c r="N263" t="inlineStr">
        <is>
          <t>SIM</t>
        </is>
      </c>
      <c r="O263" t="inlineStr">
        <is>
          <t>Nenhum</t>
        </is>
      </c>
      <c r="P263" t="inlineStr">
        <is>
          <t>Nenhum</t>
        </is>
      </c>
      <c r="Q263" t="inlineStr">
        <is>
          <t>2026-10-07 17:04:56</t>
        </is>
      </c>
    </row>
    <row r="264">
      <c r="A264" t="n">
        <v>263</v>
      </c>
      <c r="B264" t="inlineStr">
        <is>
          <t>SENAC</t>
        </is>
      </c>
      <c r="C264" t="inlineStr">
        <is>
          <t>Execução Orçamentária</t>
        </is>
      </c>
      <c r="D264" t="inlineStr">
        <is>
          <t>Execução Orçamentária - download</t>
        </is>
      </c>
      <c r="E264" t="inlineStr"/>
      <c r="F264" t="inlineStr">
        <is>
          <t>SENAC BA | Exercício 2026 | Execução Orçamentária</t>
        </is>
      </c>
      <c r="G264" t="inlineStr">
        <is>
          <t>csv</t>
        </is>
      </c>
      <c r="H264" t="inlineStr">
        <is>
          <t>download</t>
        </is>
      </c>
      <c r="I264" t="inlineStr">
        <is>
          <t>https://transparencia.senac.br/service/api/download?regional=ba&amp;secao=execucaoorcamentaria&amp;ano=2026&amp;layout=execucaoorcamentariadespesa</t>
        </is>
      </c>
      <c r="J264" t="n">
        <v>200</v>
      </c>
      <c r="K264" t="b">
        <v>1</v>
      </c>
      <c r="L264" t="inlineStr">
        <is>
          <t>application/octet-stream</t>
        </is>
      </c>
      <c r="M264" t="n">
        <v>1.64</v>
      </c>
      <c r="N264" t="inlineStr">
        <is>
          <t>SIM</t>
        </is>
      </c>
      <c r="O264" t="inlineStr">
        <is>
          <t>Nenhum</t>
        </is>
      </c>
      <c r="P264" t="inlineStr">
        <is>
          <t>Nenhum</t>
        </is>
      </c>
      <c r="Q264" t="inlineStr">
        <is>
          <t>2026-10-07 17:04:56</t>
        </is>
      </c>
    </row>
    <row r="265">
      <c r="A265" t="n">
        <v>264</v>
      </c>
      <c r="B265" t="inlineStr">
        <is>
          <t>SENAC</t>
        </is>
      </c>
      <c r="C265" t="inlineStr">
        <is>
          <t>Execução Orçamentária</t>
        </is>
      </c>
      <c r="D265" t="inlineStr">
        <is>
          <t>Execução Orçamentária - download</t>
        </is>
      </c>
      <c r="E265" t="inlineStr"/>
      <c r="F265" t="inlineStr">
        <is>
          <t>SENAC BA | Exercício 2026 | Execução Orçamentária</t>
        </is>
      </c>
      <c r="G265" t="inlineStr">
        <is>
          <t>csv</t>
        </is>
      </c>
      <c r="H265" t="inlineStr">
        <is>
          <t>download</t>
        </is>
      </c>
      <c r="I265" t="inlineStr">
        <is>
          <t>https://transparencia.senac.br/service/api/download?regional=ba&amp;secao=execucaoorcamentaria&amp;ano=2026&amp;layout=despesaporfinalidadeprogramatrabalhoprevisao</t>
        </is>
      </c>
      <c r="J265" t="n">
        <v>200</v>
      </c>
      <c r="K265" t="b">
        <v>1</v>
      </c>
      <c r="L265" t="inlineStr">
        <is>
          <t>application/octet-stream</t>
        </is>
      </c>
      <c r="M265" t="n">
        <v>0.58</v>
      </c>
      <c r="N265" t="inlineStr">
        <is>
          <t>SIM</t>
        </is>
      </c>
      <c r="O265" t="inlineStr">
        <is>
          <t>Nenhum</t>
        </is>
      </c>
      <c r="P265" t="inlineStr">
        <is>
          <t>Nenhum</t>
        </is>
      </c>
      <c r="Q265" t="inlineStr">
        <is>
          <t>2026-10-07 17:04:56</t>
        </is>
      </c>
    </row>
    <row r="266">
      <c r="A266" t="n">
        <v>265</v>
      </c>
      <c r="B266" t="inlineStr">
        <is>
          <t>SENAC</t>
        </is>
      </c>
      <c r="C266" t="inlineStr">
        <is>
          <t>Demonstrações Contábeis</t>
        </is>
      </c>
      <c r="D266" t="inlineStr">
        <is>
          <t>Demonstrações Contábeis - Arquivo CSV</t>
        </is>
      </c>
      <c r="E266" t="inlineStr"/>
      <c r="F266" t="inlineStr">
        <is>
          <t>SENAC BA | Exercício 2024 | Demonstrações Contábeis</t>
        </is>
      </c>
      <c r="G266" t="inlineStr">
        <is>
          <t>csv</t>
        </is>
      </c>
      <c r="H266" t="inlineStr">
        <is>
          <t>Balanço Financeiro_2025.csv</t>
        </is>
      </c>
      <c r="I266" t="inlineStr">
        <is>
          <t>https://transparencia.senac.br/assets/files/2025/DemonstracoesContabeis/BA/Balanço Financeiro_2025.csv</t>
        </is>
      </c>
      <c r="J266" t="n">
        <v>200</v>
      </c>
      <c r="K266" t="b">
        <v>1</v>
      </c>
      <c r="L266" t="inlineStr">
        <is>
          <t>application/octet-stream</t>
        </is>
      </c>
      <c r="M266" t="n">
        <v>10.88</v>
      </c>
      <c r="N266" t="inlineStr">
        <is>
          <t>NÃO</t>
        </is>
      </c>
      <c r="O266" t="inlineStr">
        <is>
          <t>Nomes de Colunas: 17 coluna(s) sem nome definido (ex: Unnamed: 6). | Espaçamento Visual: 14 coluna(s) totalmente em branco (Colunas: [6, 7, 8, 9, 10]).</t>
        </is>
      </c>
      <c r="P266" t="inlineStr">
        <is>
          <t>Nenhum</t>
        </is>
      </c>
      <c r="Q266" t="inlineStr">
        <is>
          <t>2026-10-07 17:04:56</t>
        </is>
      </c>
    </row>
    <row r="267">
      <c r="A267" t="n">
        <v>266</v>
      </c>
      <c r="B267" t="inlineStr">
        <is>
          <t>SENAC</t>
        </is>
      </c>
      <c r="C267" t="inlineStr">
        <is>
          <t>Demonstrações Contábeis</t>
        </is>
      </c>
      <c r="D267" t="inlineStr">
        <is>
          <t>Demonstrações Contábeis - Arquivo CSV</t>
        </is>
      </c>
      <c r="E267" t="inlineStr"/>
      <c r="F267" t="inlineStr">
        <is>
          <t>SENAC BA | Exercício 2024 | Demonstrações Contábeis</t>
        </is>
      </c>
      <c r="G267" t="inlineStr">
        <is>
          <t>csv</t>
        </is>
      </c>
      <c r="H267" t="inlineStr">
        <is>
          <t>Balanço Orçamentário Receita_2025.csv</t>
        </is>
      </c>
      <c r="I267" t="inlineStr">
        <is>
          <t>https://transparencia.senac.br/assets/files/2025/DemonstracoesContabeis/BA/Balanço Orçamentário Receita_2025.csv</t>
        </is>
      </c>
      <c r="J267" t="n">
        <v>200</v>
      </c>
      <c r="K267" t="b">
        <v>1</v>
      </c>
      <c r="L267" t="inlineStr">
        <is>
          <t>application/octet-stream</t>
        </is>
      </c>
      <c r="M267" t="n">
        <v>4.88</v>
      </c>
      <c r="N267" t="inlineStr">
        <is>
          <t>NÃO</t>
        </is>
      </c>
      <c r="O267" t="inlineStr">
        <is>
          <t>Linhas de Totais: Uso de 'Total/Subtotal' na coluna 'Especificação' (Linhas: 64, 66).</t>
        </is>
      </c>
      <c r="P267" t="inlineStr">
        <is>
          <t>Nenhum</t>
        </is>
      </c>
      <c r="Q267" t="inlineStr">
        <is>
          <t>2026-10-07 17:04:56</t>
        </is>
      </c>
    </row>
    <row r="268">
      <c r="A268" t="n">
        <v>267</v>
      </c>
      <c r="B268" t="inlineStr">
        <is>
          <t>SENAC</t>
        </is>
      </c>
      <c r="C268" t="inlineStr">
        <is>
          <t>Demonstrações Contábeis</t>
        </is>
      </c>
      <c r="D268" t="inlineStr">
        <is>
          <t>Demonstrações Contábeis - Arquivo CSV</t>
        </is>
      </c>
      <c r="E268" t="inlineStr"/>
      <c r="F268" t="inlineStr">
        <is>
          <t>SENAC BA | Exercício 2024 | Demonstrações Contábeis</t>
        </is>
      </c>
      <c r="G268" t="inlineStr">
        <is>
          <t>csv</t>
        </is>
      </c>
      <c r="H268" t="inlineStr">
        <is>
          <t>Balanço Orçamentário Despesa_2025.csv</t>
        </is>
      </c>
      <c r="I268" t="inlineStr">
        <is>
          <t>https://transparencia.senac.br/assets/files/2025/DemonstracoesContabeis/BA/Balanço Orçamentário Despesa_2025.csv</t>
        </is>
      </c>
      <c r="J268" t="n">
        <v>200</v>
      </c>
      <c r="K268" t="b">
        <v>1</v>
      </c>
      <c r="L268" t="inlineStr">
        <is>
          <t>application/octet-stream</t>
        </is>
      </c>
      <c r="M268" t="n">
        <v>4.77</v>
      </c>
      <c r="N268" t="inlineStr">
        <is>
          <t>NÃO</t>
        </is>
      </c>
      <c r="O268" t="inlineStr">
        <is>
          <t>Linhas de Totais: Uso de 'Total/Subtotal' na coluna 'Especificação' (Linhas: 55, 57).</t>
        </is>
      </c>
      <c r="P268" t="inlineStr">
        <is>
          <t>Nenhum</t>
        </is>
      </c>
      <c r="Q268" t="inlineStr">
        <is>
          <t>2026-10-07 17:04:56</t>
        </is>
      </c>
    </row>
    <row r="269">
      <c r="A269" t="n">
        <v>268</v>
      </c>
      <c r="B269" t="inlineStr">
        <is>
          <t>SENAC</t>
        </is>
      </c>
      <c r="C269" t="inlineStr">
        <is>
          <t>Demonstrações Contábeis</t>
        </is>
      </c>
      <c r="D269" t="inlineStr">
        <is>
          <t>Demonstrações Contábeis - Arquivo CSV</t>
        </is>
      </c>
      <c r="E269" t="inlineStr"/>
      <c r="F269" t="inlineStr">
        <is>
          <t>SENAC BA | Exercício 2024 | Demonstrações Contábeis</t>
        </is>
      </c>
      <c r="G269" t="inlineStr">
        <is>
          <t>csv</t>
        </is>
      </c>
      <c r="H269" t="inlineStr">
        <is>
          <t>Balanço Patrimonial_2025.csv</t>
        </is>
      </c>
      <c r="I269" t="inlineStr">
        <is>
          <t>https://transparencia.senac.br/assets/files/2025/DemonstracoesContabeis/BA/Balanço Patrimonial_2025.csv</t>
        </is>
      </c>
      <c r="J269" t="n">
        <v>200</v>
      </c>
      <c r="K269" t="b">
        <v>1</v>
      </c>
      <c r="L269" t="inlineStr">
        <is>
          <t>application/octet-stream</t>
        </is>
      </c>
      <c r="M269" t="n">
        <v>4.39</v>
      </c>
      <c r="N269" t="inlineStr">
        <is>
          <t>NÃO</t>
        </is>
      </c>
      <c r="O269" t="inlineStr">
        <is>
          <t>Nomes de Colunas: 8 coluna(s) sem nome definido (ex: Unnamed: 5). | Espaçamento Visual: 7 coluna(s) totalmente em branco (Colunas: [5, 6, 7, 8, 9]).</t>
        </is>
      </c>
      <c r="P269" t="inlineStr">
        <is>
          <t>Nenhum</t>
        </is>
      </c>
      <c r="Q269" t="inlineStr">
        <is>
          <t>2026-10-07 17:04:56</t>
        </is>
      </c>
    </row>
    <row r="270">
      <c r="A270" t="n">
        <v>269</v>
      </c>
      <c r="B270" t="inlineStr">
        <is>
          <t>SENAC</t>
        </is>
      </c>
      <c r="C270" t="inlineStr">
        <is>
          <t>Demonstrações Contábeis</t>
        </is>
      </c>
      <c r="D270" t="inlineStr">
        <is>
          <t>Demonstrações Contábeis - Arquivo CSV</t>
        </is>
      </c>
      <c r="E270" t="inlineStr"/>
      <c r="F270" t="inlineStr">
        <is>
          <t>SENAC BA | Exercício 2024 | Demonstrações Contábeis</t>
        </is>
      </c>
      <c r="G270" t="inlineStr">
        <is>
          <t>csv</t>
        </is>
      </c>
      <c r="H270" t="inlineStr">
        <is>
          <t>Demonstração das Variações Patrimoniais_2025.csv</t>
        </is>
      </c>
      <c r="I270" t="inlineStr">
        <is>
          <t>https://transparencia.senac.br/assets/files/2025/DemonstracoesContabeis/BA/Demonstração das Variações Patrimoniais_2025.csv</t>
        </is>
      </c>
      <c r="J270" t="n">
        <v>200</v>
      </c>
      <c r="K270" t="b">
        <v>1</v>
      </c>
      <c r="L270" t="inlineStr">
        <is>
          <t>application/octet-stream</t>
        </is>
      </c>
      <c r="M270" t="n">
        <v>5.17</v>
      </c>
      <c r="N270" t="inlineStr">
        <is>
          <t>SIM</t>
        </is>
      </c>
      <c r="O270" t="inlineStr">
        <is>
          <t>Nenhum</t>
        </is>
      </c>
      <c r="P270" t="inlineStr">
        <is>
          <t>Nenhum</t>
        </is>
      </c>
      <c r="Q270" t="inlineStr">
        <is>
          <t>2026-10-07 17:04:56</t>
        </is>
      </c>
    </row>
    <row r="271">
      <c r="A271" t="n">
        <v>270</v>
      </c>
      <c r="B271" t="inlineStr">
        <is>
          <t>SENAC</t>
        </is>
      </c>
      <c r="C271" t="inlineStr">
        <is>
          <t>Demonstrações Contábeis</t>
        </is>
      </c>
      <c r="D271" t="inlineStr">
        <is>
          <t>Demonstrações Contábeis - Arquivo CSV</t>
        </is>
      </c>
      <c r="E271" t="inlineStr"/>
      <c r="F271" t="inlineStr">
        <is>
          <t>SENAC BA | Exercício 2024 | Demonstrações Contábeis</t>
        </is>
      </c>
      <c r="G271" t="inlineStr">
        <is>
          <t>csv</t>
        </is>
      </c>
      <c r="H271" t="inlineStr">
        <is>
          <t>Demonstração dos Fluxos de Caixa_2025.csv</t>
        </is>
      </c>
      <c r="I271" t="inlineStr">
        <is>
          <t>https://transparencia.senac.br/assets/files/2025/DemonstracoesContabeis/BA/Demonstração dos Fluxos de Caixa_2025.csv</t>
        </is>
      </c>
      <c r="J271" t="n">
        <v>200</v>
      </c>
      <c r="K271" t="b">
        <v>1</v>
      </c>
      <c r="L271" t="inlineStr">
        <is>
          <t>application/octet-stream</t>
        </is>
      </c>
      <c r="M271" t="n">
        <v>4.33</v>
      </c>
      <c r="N271" t="inlineStr">
        <is>
          <t>SIM</t>
        </is>
      </c>
      <c r="O271" t="inlineStr">
        <is>
          <t>Nenhum</t>
        </is>
      </c>
      <c r="P271" t="inlineStr">
        <is>
          <t>Nenhum</t>
        </is>
      </c>
      <c r="Q271" t="inlineStr">
        <is>
          <t>2026-10-07 17:04:56</t>
        </is>
      </c>
    </row>
    <row r="272">
      <c r="A272" t="n">
        <v>271</v>
      </c>
      <c r="B272" t="inlineStr">
        <is>
          <t>SENAC</t>
        </is>
      </c>
      <c r="C272" t="inlineStr">
        <is>
          <t>Demonstrações Contábeis</t>
        </is>
      </c>
      <c r="D272" t="inlineStr">
        <is>
          <t>Demonstrações Contábeis - Arquivo CSV</t>
        </is>
      </c>
      <c r="E272" t="inlineStr"/>
      <c r="F272" t="inlineStr">
        <is>
          <t>SENAC BA | Exercício 2025 | Demonstrações Contábeis</t>
        </is>
      </c>
      <c r="G272" t="inlineStr">
        <is>
          <t>csv</t>
        </is>
      </c>
      <c r="H272" t="inlineStr">
        <is>
          <t>Balanço Financeiro_2025.csv</t>
        </is>
      </c>
      <c r="I272" t="inlineStr">
        <is>
          <t>https://transparencia.senac.br/assets/files/2025/DemonstracoesContabeis/BA/Balanço Financeiro_2025.csv</t>
        </is>
      </c>
      <c r="J272" t="n">
        <v>200</v>
      </c>
      <c r="K272" t="b">
        <v>1</v>
      </c>
      <c r="L272" t="inlineStr">
        <is>
          <t>application/octet-stream</t>
        </is>
      </c>
      <c r="M272" t="n">
        <v>10.88</v>
      </c>
      <c r="N272" t="inlineStr">
        <is>
          <t>NÃO</t>
        </is>
      </c>
      <c r="O272" t="inlineStr">
        <is>
          <t>Nomes de Colunas: 17 coluna(s) sem nome definido (ex: Unnamed: 6). | Espaçamento Visual: 14 coluna(s) totalmente em branco (Colunas: [6, 7, 8, 9, 10]).</t>
        </is>
      </c>
      <c r="P272" t="inlineStr">
        <is>
          <t>Nenhum</t>
        </is>
      </c>
      <c r="Q272" t="inlineStr">
        <is>
          <t>2026-10-07 17:04:56</t>
        </is>
      </c>
    </row>
    <row r="273">
      <c r="A273" t="n">
        <v>272</v>
      </c>
      <c r="B273" t="inlineStr">
        <is>
          <t>SENAC</t>
        </is>
      </c>
      <c r="C273" t="inlineStr">
        <is>
          <t>Demonstrações Contábeis</t>
        </is>
      </c>
      <c r="D273" t="inlineStr">
        <is>
          <t>Demonstrações Contábeis - Arquivo CSV</t>
        </is>
      </c>
      <c r="E273" t="inlineStr"/>
      <c r="F273" t="inlineStr">
        <is>
          <t>SENAC BA | Exercício 2025 | Demonstrações Contábeis</t>
        </is>
      </c>
      <c r="G273" t="inlineStr">
        <is>
          <t>csv</t>
        </is>
      </c>
      <c r="H273" t="inlineStr">
        <is>
          <t>Balanço Orçamentário Receita_2025.csv</t>
        </is>
      </c>
      <c r="I273" t="inlineStr">
        <is>
          <t>https://transparencia.senac.br/assets/files/2025/DemonstracoesContabeis/BA/Balanço Orçamentário Receita_2025.csv</t>
        </is>
      </c>
      <c r="J273" t="n">
        <v>200</v>
      </c>
      <c r="K273" t="b">
        <v>1</v>
      </c>
      <c r="L273" t="inlineStr">
        <is>
          <t>application/octet-stream</t>
        </is>
      </c>
      <c r="M273" t="n">
        <v>4.88</v>
      </c>
      <c r="N273" t="inlineStr">
        <is>
          <t>NÃO</t>
        </is>
      </c>
      <c r="O273" t="inlineStr">
        <is>
          <t>Linhas de Totais: Uso de 'Total/Subtotal' na coluna 'Especificação' (Linhas: 64, 66).</t>
        </is>
      </c>
      <c r="P273" t="inlineStr">
        <is>
          <t>Nenhum</t>
        </is>
      </c>
      <c r="Q273" t="inlineStr">
        <is>
          <t>2026-10-07 17:04:56</t>
        </is>
      </c>
    </row>
    <row r="274">
      <c r="A274" t="n">
        <v>273</v>
      </c>
      <c r="B274" t="inlineStr">
        <is>
          <t>SENAC</t>
        </is>
      </c>
      <c r="C274" t="inlineStr">
        <is>
          <t>Demonstrações Contábeis</t>
        </is>
      </c>
      <c r="D274" t="inlineStr">
        <is>
          <t>Demonstrações Contábeis - Arquivo CSV</t>
        </is>
      </c>
      <c r="E274" t="inlineStr"/>
      <c r="F274" t="inlineStr">
        <is>
          <t>SENAC BA | Exercício 2025 | Demonstrações Contábeis</t>
        </is>
      </c>
      <c r="G274" t="inlineStr">
        <is>
          <t>csv</t>
        </is>
      </c>
      <c r="H274" t="inlineStr">
        <is>
          <t>Balanço Orçamentário Despesa_2025.csv</t>
        </is>
      </c>
      <c r="I274" t="inlineStr">
        <is>
          <t>https://transparencia.senac.br/assets/files/2025/DemonstracoesContabeis/BA/Balanço Orçamentário Despesa_2025.csv</t>
        </is>
      </c>
      <c r="J274" t="n">
        <v>200</v>
      </c>
      <c r="K274" t="b">
        <v>1</v>
      </c>
      <c r="L274" t="inlineStr">
        <is>
          <t>application/octet-stream</t>
        </is>
      </c>
      <c r="M274" t="n">
        <v>4.77</v>
      </c>
      <c r="N274" t="inlineStr">
        <is>
          <t>NÃO</t>
        </is>
      </c>
      <c r="O274" t="inlineStr">
        <is>
          <t>Linhas de Totais: Uso de 'Total/Subtotal' na coluna 'Especificação' (Linhas: 55, 57).</t>
        </is>
      </c>
      <c r="P274" t="inlineStr">
        <is>
          <t>Nenhum</t>
        </is>
      </c>
      <c r="Q274" t="inlineStr">
        <is>
          <t>2026-10-07 17:04:56</t>
        </is>
      </c>
    </row>
    <row r="275">
      <c r="A275" t="n">
        <v>274</v>
      </c>
      <c r="B275" t="inlineStr">
        <is>
          <t>SENAC</t>
        </is>
      </c>
      <c r="C275" t="inlineStr">
        <is>
          <t>Demonstrações Contábeis</t>
        </is>
      </c>
      <c r="D275" t="inlineStr">
        <is>
          <t>Demonstrações Contábeis - Arquivo CSV</t>
        </is>
      </c>
      <c r="E275" t="inlineStr"/>
      <c r="F275" t="inlineStr">
        <is>
          <t>SENAC BA | Exercício 2025 | Demonstrações Contábeis</t>
        </is>
      </c>
      <c r="G275" t="inlineStr">
        <is>
          <t>csv</t>
        </is>
      </c>
      <c r="H275" t="inlineStr">
        <is>
          <t>Balanço Patrimonial_2025.csv</t>
        </is>
      </c>
      <c r="I275" t="inlineStr">
        <is>
          <t>https://transparencia.senac.br/assets/files/2025/DemonstracoesContabeis/BA/Balanço Patrimonial_2025.csv</t>
        </is>
      </c>
      <c r="J275" t="n">
        <v>200</v>
      </c>
      <c r="K275" t="b">
        <v>1</v>
      </c>
      <c r="L275" t="inlineStr">
        <is>
          <t>application/octet-stream</t>
        </is>
      </c>
      <c r="M275" t="n">
        <v>4.39</v>
      </c>
      <c r="N275" t="inlineStr">
        <is>
          <t>NÃO</t>
        </is>
      </c>
      <c r="O275" t="inlineStr">
        <is>
          <t>Nomes de Colunas: 8 coluna(s) sem nome definido (ex: Unnamed: 5). | Espaçamento Visual: 7 coluna(s) totalmente em branco (Colunas: [5, 6, 7, 8, 9]).</t>
        </is>
      </c>
      <c r="P275" t="inlineStr">
        <is>
          <t>Nenhum</t>
        </is>
      </c>
      <c r="Q275" t="inlineStr">
        <is>
          <t>2026-10-07 17:04:56</t>
        </is>
      </c>
    </row>
    <row r="276">
      <c r="A276" t="n">
        <v>275</v>
      </c>
      <c r="B276" t="inlineStr">
        <is>
          <t>SENAC</t>
        </is>
      </c>
      <c r="C276" t="inlineStr">
        <is>
          <t>Demonstrações Contábeis</t>
        </is>
      </c>
      <c r="D276" t="inlineStr">
        <is>
          <t>Demonstrações Contábeis - Arquivo CSV</t>
        </is>
      </c>
      <c r="E276" t="inlineStr"/>
      <c r="F276" t="inlineStr">
        <is>
          <t>SENAC BA | Exercício 2025 | Demonstrações Contábeis</t>
        </is>
      </c>
      <c r="G276" t="inlineStr">
        <is>
          <t>csv</t>
        </is>
      </c>
      <c r="H276" t="inlineStr">
        <is>
          <t>Demonstração das Variações Patrimoniais_2025.csv</t>
        </is>
      </c>
      <c r="I276" t="inlineStr">
        <is>
          <t>https://transparencia.senac.br/assets/files/2025/DemonstracoesContabeis/BA/Demonstração das Variações Patrimoniais_2025.csv</t>
        </is>
      </c>
      <c r="J276" t="n">
        <v>200</v>
      </c>
      <c r="K276" t="b">
        <v>1</v>
      </c>
      <c r="L276" t="inlineStr">
        <is>
          <t>application/octet-stream</t>
        </is>
      </c>
      <c r="M276" t="n">
        <v>5.17</v>
      </c>
      <c r="N276" t="inlineStr">
        <is>
          <t>SIM</t>
        </is>
      </c>
      <c r="O276" t="inlineStr">
        <is>
          <t>Nenhum</t>
        </is>
      </c>
      <c r="P276" t="inlineStr">
        <is>
          <t>Nenhum</t>
        </is>
      </c>
      <c r="Q276" t="inlineStr">
        <is>
          <t>2026-10-07 17:04:56</t>
        </is>
      </c>
    </row>
    <row r="277">
      <c r="A277" t="n">
        <v>276</v>
      </c>
      <c r="B277" t="inlineStr">
        <is>
          <t>SENAC</t>
        </is>
      </c>
      <c r="C277" t="inlineStr">
        <is>
          <t>Demonstrações Contábeis</t>
        </is>
      </c>
      <c r="D277" t="inlineStr">
        <is>
          <t>Demonstrações Contábeis - Arquivo CSV</t>
        </is>
      </c>
      <c r="E277" t="inlineStr"/>
      <c r="F277" t="inlineStr">
        <is>
          <t>SENAC BA | Exercício 2025 | Demonstrações Contábeis</t>
        </is>
      </c>
      <c r="G277" t="inlineStr">
        <is>
          <t>csv</t>
        </is>
      </c>
      <c r="H277" t="inlineStr">
        <is>
          <t>Demonstração dos Fluxos de Caixa_2025.csv</t>
        </is>
      </c>
      <c r="I277" t="inlineStr">
        <is>
          <t>https://transparencia.senac.br/assets/files/2025/DemonstracoesContabeis/BA/Demonstração dos Fluxos de Caixa_2025.csv</t>
        </is>
      </c>
      <c r="J277" t="n">
        <v>200</v>
      </c>
      <c r="K277" t="b">
        <v>1</v>
      </c>
      <c r="L277" t="inlineStr">
        <is>
          <t>application/octet-stream</t>
        </is>
      </c>
      <c r="M277" t="n">
        <v>4.33</v>
      </c>
      <c r="N277" t="inlineStr">
        <is>
          <t>SIM</t>
        </is>
      </c>
      <c r="O277" t="inlineStr">
        <is>
          <t>Nenhum</t>
        </is>
      </c>
      <c r="P277" t="inlineStr">
        <is>
          <t>Nenhum</t>
        </is>
      </c>
      <c r="Q277" t="inlineStr">
        <is>
          <t>2026-10-07 17:04:56</t>
        </is>
      </c>
    </row>
    <row r="278">
      <c r="A278" t="n">
        <v>277</v>
      </c>
      <c r="B278" t="inlineStr">
        <is>
          <t>SENAC</t>
        </is>
      </c>
      <c r="C278" t="inlineStr">
        <is>
          <t>Demonstrações Contábeis</t>
        </is>
      </c>
      <c r="D278" t="inlineStr">
        <is>
          <t>Demonstrações Contábeis - Arquivo CSV</t>
        </is>
      </c>
      <c r="E278" t="inlineStr"/>
      <c r="F278" t="inlineStr">
        <is>
          <t>SENAC BA | Exercício 2026 | Demonstrações Contábeis</t>
        </is>
      </c>
      <c r="G278" t="inlineStr">
        <is>
          <t>csv</t>
        </is>
      </c>
      <c r="H278" t="inlineStr">
        <is>
          <t>Balanço Financeiro_2025.csv</t>
        </is>
      </c>
      <c r="I278" t="inlineStr">
        <is>
          <t>https://transparencia.senac.br/assets/files/2025/DemonstracoesContabeis/BA/Balanço Financeiro_2025.csv</t>
        </is>
      </c>
      <c r="J278" t="n">
        <v>200</v>
      </c>
      <c r="K278" t="b">
        <v>1</v>
      </c>
      <c r="L278" t="inlineStr">
        <is>
          <t>application/octet-stream</t>
        </is>
      </c>
      <c r="M278" t="n">
        <v>10.88</v>
      </c>
      <c r="N278" t="inlineStr">
        <is>
          <t>NÃO</t>
        </is>
      </c>
      <c r="O278" t="inlineStr">
        <is>
          <t>Nomes de Colunas: 17 coluna(s) sem nome definido (ex: Unnamed: 6). | Espaçamento Visual: 14 coluna(s) totalmente em branco (Colunas: [6, 7, 8, 9, 10]).</t>
        </is>
      </c>
      <c r="P278" t="inlineStr">
        <is>
          <t>Nenhum</t>
        </is>
      </c>
      <c r="Q278" t="inlineStr">
        <is>
          <t>2026-10-07 17:04:56</t>
        </is>
      </c>
    </row>
    <row r="279">
      <c r="A279" t="n">
        <v>278</v>
      </c>
      <c r="B279" t="inlineStr">
        <is>
          <t>SENAC</t>
        </is>
      </c>
      <c r="C279" t="inlineStr">
        <is>
          <t>Demonstrações Contábeis</t>
        </is>
      </c>
      <c r="D279" t="inlineStr">
        <is>
          <t>Demonstrações Contábeis - Arquivo CSV</t>
        </is>
      </c>
      <c r="E279" t="inlineStr"/>
      <c r="F279" t="inlineStr">
        <is>
          <t>SENAC BA | Exercício 2026 | Demonstrações Contábeis</t>
        </is>
      </c>
      <c r="G279" t="inlineStr">
        <is>
          <t>csv</t>
        </is>
      </c>
      <c r="H279" t="inlineStr">
        <is>
          <t>Balanço Orçamentário Receita_2025.csv</t>
        </is>
      </c>
      <c r="I279" t="inlineStr">
        <is>
          <t>https://transparencia.senac.br/assets/files/2025/DemonstracoesContabeis/BA/Balanço Orçamentário Receita_2025.csv</t>
        </is>
      </c>
      <c r="J279" t="n">
        <v>200</v>
      </c>
      <c r="K279" t="b">
        <v>1</v>
      </c>
      <c r="L279" t="inlineStr">
        <is>
          <t>application/octet-stream</t>
        </is>
      </c>
      <c r="M279" t="n">
        <v>4.88</v>
      </c>
      <c r="N279" t="inlineStr">
        <is>
          <t>NÃO</t>
        </is>
      </c>
      <c r="O279" t="inlineStr">
        <is>
          <t>Linhas de Totais: Uso de 'Total/Subtotal' na coluna 'Especificação' (Linhas: 64, 66).</t>
        </is>
      </c>
      <c r="P279" t="inlineStr">
        <is>
          <t>Nenhum</t>
        </is>
      </c>
      <c r="Q279" t="inlineStr">
        <is>
          <t>2026-10-07 17:04:56</t>
        </is>
      </c>
    </row>
    <row r="280">
      <c r="A280" t="n">
        <v>279</v>
      </c>
      <c r="B280" t="inlineStr">
        <is>
          <t>SENAC</t>
        </is>
      </c>
      <c r="C280" t="inlineStr">
        <is>
          <t>Demonstrações Contábeis</t>
        </is>
      </c>
      <c r="D280" t="inlineStr">
        <is>
          <t>Demonstrações Contábeis - Arquivo CSV</t>
        </is>
      </c>
      <c r="E280" t="inlineStr"/>
      <c r="F280" t="inlineStr">
        <is>
          <t>SENAC BA | Exercício 2026 | Demonstrações Contábeis</t>
        </is>
      </c>
      <c r="G280" t="inlineStr">
        <is>
          <t>csv</t>
        </is>
      </c>
      <c r="H280" t="inlineStr">
        <is>
          <t>Balanço Orçamentário Despesa_2025.csv</t>
        </is>
      </c>
      <c r="I280" t="inlineStr">
        <is>
          <t>https://transparencia.senac.br/assets/files/2025/DemonstracoesContabeis/BA/Balanço Orçamentário Despesa_2025.csv</t>
        </is>
      </c>
      <c r="J280" t="n">
        <v>200</v>
      </c>
      <c r="K280" t="b">
        <v>1</v>
      </c>
      <c r="L280" t="inlineStr">
        <is>
          <t>application/octet-stream</t>
        </is>
      </c>
      <c r="M280" t="n">
        <v>4.77</v>
      </c>
      <c r="N280" t="inlineStr">
        <is>
          <t>NÃO</t>
        </is>
      </c>
      <c r="O280" t="inlineStr">
        <is>
          <t>Linhas de Totais: Uso de 'Total/Subtotal' na coluna 'Especificação' (Linhas: 55, 57).</t>
        </is>
      </c>
      <c r="P280" t="inlineStr">
        <is>
          <t>Nenhum</t>
        </is>
      </c>
      <c r="Q280" t="inlineStr">
        <is>
          <t>2026-10-07 17:04:56</t>
        </is>
      </c>
    </row>
    <row r="281">
      <c r="A281" t="n">
        <v>280</v>
      </c>
      <c r="B281" t="inlineStr">
        <is>
          <t>SENAC</t>
        </is>
      </c>
      <c r="C281" t="inlineStr">
        <is>
          <t>Demonstrações Contábeis</t>
        </is>
      </c>
      <c r="D281" t="inlineStr">
        <is>
          <t>Demonstrações Contábeis - Arquivo CSV</t>
        </is>
      </c>
      <c r="E281" t="inlineStr"/>
      <c r="F281" t="inlineStr">
        <is>
          <t>SENAC BA | Exercício 2026 | Demonstrações Contábeis</t>
        </is>
      </c>
      <c r="G281" t="inlineStr">
        <is>
          <t>csv</t>
        </is>
      </c>
      <c r="H281" t="inlineStr">
        <is>
          <t>Balanço Patrimonial_2025.csv</t>
        </is>
      </c>
      <c r="I281" t="inlineStr">
        <is>
          <t>https://transparencia.senac.br/assets/files/2025/DemonstracoesContabeis/BA/Balanço Patrimonial_2025.csv</t>
        </is>
      </c>
      <c r="J281" t="n">
        <v>200</v>
      </c>
      <c r="K281" t="b">
        <v>1</v>
      </c>
      <c r="L281" t="inlineStr">
        <is>
          <t>application/octet-stream</t>
        </is>
      </c>
      <c r="M281" t="n">
        <v>4.39</v>
      </c>
      <c r="N281" t="inlineStr">
        <is>
          <t>NÃO</t>
        </is>
      </c>
      <c r="O281" t="inlineStr">
        <is>
          <t>Nomes de Colunas: 8 coluna(s) sem nome definido (ex: Unnamed: 5). | Espaçamento Visual: 7 coluna(s) totalmente em branco (Colunas: [5, 6, 7, 8, 9]).</t>
        </is>
      </c>
      <c r="P281" t="inlineStr">
        <is>
          <t>Nenhum</t>
        </is>
      </c>
      <c r="Q281" t="inlineStr">
        <is>
          <t>2026-10-07 17:04:56</t>
        </is>
      </c>
    </row>
    <row r="282">
      <c r="A282" t="n">
        <v>281</v>
      </c>
      <c r="B282" t="inlineStr">
        <is>
          <t>SENAC</t>
        </is>
      </c>
      <c r="C282" t="inlineStr">
        <is>
          <t>Demonstrações Contábeis</t>
        </is>
      </c>
      <c r="D282" t="inlineStr">
        <is>
          <t>Demonstrações Contábeis - Arquivo CSV</t>
        </is>
      </c>
      <c r="E282" t="inlineStr"/>
      <c r="F282" t="inlineStr">
        <is>
          <t>SENAC BA | Exercício 2026 | Demonstrações Contábeis</t>
        </is>
      </c>
      <c r="G282" t="inlineStr">
        <is>
          <t>csv</t>
        </is>
      </c>
      <c r="H282" t="inlineStr">
        <is>
          <t>Demonstração das Variações Patrimoniais_2025.csv</t>
        </is>
      </c>
      <c r="I282" t="inlineStr">
        <is>
          <t>https://transparencia.senac.br/assets/files/2025/DemonstracoesContabeis/BA/Demonstração das Variações Patrimoniais_2025.csv</t>
        </is>
      </c>
      <c r="J282" t="n">
        <v>200</v>
      </c>
      <c r="K282" t="b">
        <v>1</v>
      </c>
      <c r="L282" t="inlineStr">
        <is>
          <t>application/octet-stream</t>
        </is>
      </c>
      <c r="M282" t="n">
        <v>5.17</v>
      </c>
      <c r="N282" t="inlineStr">
        <is>
          <t>SIM</t>
        </is>
      </c>
      <c r="O282" t="inlineStr">
        <is>
          <t>Nenhum</t>
        </is>
      </c>
      <c r="P282" t="inlineStr">
        <is>
          <t>Nenhum</t>
        </is>
      </c>
      <c r="Q282" t="inlineStr">
        <is>
          <t>2026-10-07 17:04:56</t>
        </is>
      </c>
    </row>
    <row r="283">
      <c r="A283" t="n">
        <v>282</v>
      </c>
      <c r="B283" t="inlineStr">
        <is>
          <t>SENAC</t>
        </is>
      </c>
      <c r="C283" t="inlineStr">
        <is>
          <t>Demonstrações Contábeis</t>
        </is>
      </c>
      <c r="D283" t="inlineStr">
        <is>
          <t>Demonstrações Contábeis - Arquivo CSV</t>
        </is>
      </c>
      <c r="E283" t="inlineStr"/>
      <c r="F283" t="inlineStr">
        <is>
          <t>SENAC BA | Exercício 2026 | Demonstrações Contábeis</t>
        </is>
      </c>
      <c r="G283" t="inlineStr">
        <is>
          <t>csv</t>
        </is>
      </c>
      <c r="H283" t="inlineStr">
        <is>
          <t>Demonstração dos Fluxos de Caixa_2025.csv</t>
        </is>
      </c>
      <c r="I283" t="inlineStr">
        <is>
          <t>https://transparencia.senac.br/assets/files/2025/DemonstracoesContabeis/BA/Demonstração dos Fluxos de Caixa_2025.csv</t>
        </is>
      </c>
      <c r="J283" t="n">
        <v>200</v>
      </c>
      <c r="K283" t="b">
        <v>1</v>
      </c>
      <c r="L283" t="inlineStr">
        <is>
          <t>application/octet-stream</t>
        </is>
      </c>
      <c r="M283" t="n">
        <v>4.33</v>
      </c>
      <c r="N283" t="inlineStr">
        <is>
          <t>SIM</t>
        </is>
      </c>
      <c r="O283" t="inlineStr">
        <is>
          <t>Nenhum</t>
        </is>
      </c>
      <c r="P283" t="inlineStr">
        <is>
          <t>Nenhum</t>
        </is>
      </c>
      <c r="Q283" t="inlineStr">
        <is>
          <t>2026-10-07 17:04:56</t>
        </is>
      </c>
    </row>
    <row r="284">
      <c r="A284" t="n">
        <v>283</v>
      </c>
      <c r="B284" t="inlineStr">
        <is>
          <t>SENAC</t>
        </is>
      </c>
      <c r="C284" t="inlineStr">
        <is>
          <t>Licitações</t>
        </is>
      </c>
      <c r="D284" t="inlineStr">
        <is>
          <t>Licitações - download</t>
        </is>
      </c>
      <c r="E284" t="inlineStr"/>
      <c r="F284" t="inlineStr">
        <is>
          <t>SENAC BA | Exercício 2024 | Licitações</t>
        </is>
      </c>
      <c r="G284" t="inlineStr">
        <is>
          <t>csv</t>
        </is>
      </c>
      <c r="H284" t="inlineStr">
        <is>
          <t>download</t>
        </is>
      </c>
      <c r="I284" t="inlineStr">
        <is>
          <t>https://transparencia.senac.br/service/api/download?regional=ba&amp;secao=Licitacoes&amp;ano=0&amp;layout=licitacoes</t>
        </is>
      </c>
      <c r="J284" t="n">
        <v>200</v>
      </c>
      <c r="K284" t="b">
        <v>1</v>
      </c>
      <c r="L284" t="inlineStr">
        <is>
          <t>application/octet-stream</t>
        </is>
      </c>
      <c r="M284" t="n">
        <v>24.46</v>
      </c>
      <c r="N284" t="inlineStr">
        <is>
          <t>SIM</t>
        </is>
      </c>
      <c r="O284" t="inlineStr">
        <is>
          <t>Nenhum</t>
        </is>
      </c>
      <c r="P284" t="inlineStr">
        <is>
          <t>Nenhum</t>
        </is>
      </c>
      <c r="Q284" t="inlineStr">
        <is>
          <t>2026-10-07 17:04:56</t>
        </is>
      </c>
    </row>
    <row r="285">
      <c r="A285" t="n">
        <v>284</v>
      </c>
      <c r="B285" t="inlineStr">
        <is>
          <t>SENAC</t>
        </is>
      </c>
      <c r="C285" t="inlineStr">
        <is>
          <t>Licitações</t>
        </is>
      </c>
      <c r="D285" t="inlineStr">
        <is>
          <t>Licitações - download</t>
        </is>
      </c>
      <c r="E285" t="inlineStr"/>
      <c r="F285" t="inlineStr">
        <is>
          <t>SENAC BA | Exercício 2025 | Licitações</t>
        </is>
      </c>
      <c r="G285" t="inlineStr">
        <is>
          <t>csv</t>
        </is>
      </c>
      <c r="H285" t="inlineStr">
        <is>
          <t>download</t>
        </is>
      </c>
      <c r="I285" t="inlineStr">
        <is>
          <t>https://transparencia.senac.br/service/api/download?regional=ba&amp;secao=Licitacoes&amp;ano=0&amp;layout=licitacoes</t>
        </is>
      </c>
      <c r="J285" t="n">
        <v>200</v>
      </c>
      <c r="K285" t="b">
        <v>1</v>
      </c>
      <c r="L285" t="inlineStr">
        <is>
          <t>application/octet-stream</t>
        </is>
      </c>
      <c r="M285" t="n">
        <v>24.46</v>
      </c>
      <c r="N285" t="inlineStr">
        <is>
          <t>SIM</t>
        </is>
      </c>
      <c r="O285" t="inlineStr">
        <is>
          <t>Nenhum</t>
        </is>
      </c>
      <c r="P285" t="inlineStr">
        <is>
          <t>Nenhum</t>
        </is>
      </c>
      <c r="Q285" t="inlineStr">
        <is>
          <t>2026-10-07 17:04:56</t>
        </is>
      </c>
    </row>
    <row r="286">
      <c r="A286" t="n">
        <v>285</v>
      </c>
      <c r="B286" t="inlineStr">
        <is>
          <t>SENAC</t>
        </is>
      </c>
      <c r="C286" t="inlineStr">
        <is>
          <t>Licitações</t>
        </is>
      </c>
      <c r="D286" t="inlineStr">
        <is>
          <t>Licitações - download</t>
        </is>
      </c>
      <c r="E286" t="inlineStr"/>
      <c r="F286" t="inlineStr">
        <is>
          <t>SENAC BA | Exercício 2026 | Licitações</t>
        </is>
      </c>
      <c r="G286" t="inlineStr">
        <is>
          <t>csv</t>
        </is>
      </c>
      <c r="H286" t="inlineStr">
        <is>
          <t>download</t>
        </is>
      </c>
      <c r="I286" t="inlineStr">
        <is>
          <t>https://transparencia.senac.br/service/api/download?regional=ba&amp;secao=Licitacoes&amp;ano=0&amp;layout=licitacoes</t>
        </is>
      </c>
      <c r="J286" t="n">
        <v>200</v>
      </c>
      <c r="K286" t="b">
        <v>1</v>
      </c>
      <c r="L286" t="inlineStr">
        <is>
          <t>application/octet-stream</t>
        </is>
      </c>
      <c r="M286" t="n">
        <v>24.46</v>
      </c>
      <c r="N286" t="inlineStr">
        <is>
          <t>SIM</t>
        </is>
      </c>
      <c r="O286" t="inlineStr">
        <is>
          <t>Nenhum</t>
        </is>
      </c>
      <c r="P286" t="inlineStr">
        <is>
          <t>Nenhum</t>
        </is>
      </c>
      <c r="Q286" t="inlineStr">
        <is>
          <t>2026-10-07 17:04:56</t>
        </is>
      </c>
    </row>
    <row r="287">
      <c r="A287" t="n">
        <v>286</v>
      </c>
      <c r="B287" t="inlineStr">
        <is>
          <t>SENAC</t>
        </is>
      </c>
      <c r="C287" t="inlineStr">
        <is>
          <t>Contratos, Parcerias, Convênios e Patrocínios</t>
        </is>
      </c>
      <c r="D287" t="inlineStr">
        <is>
          <t>Contratos, Parcerias, Convênios e Patrocínios - download</t>
        </is>
      </c>
      <c r="E287" t="inlineStr"/>
      <c r="F287" t="inlineStr">
        <is>
          <t>SENAC BA | Exercício 2024 | Contratos, Parcerias, Convênios e Patrocínios</t>
        </is>
      </c>
      <c r="G287" t="inlineStr">
        <is>
          <t>csv</t>
        </is>
      </c>
      <c r="H287" t="inlineStr">
        <is>
          <t>download</t>
        </is>
      </c>
      <c r="I287" t="inlineStr">
        <is>
          <t>https://transparencia.senac.br/service/api/download?regional=ba&amp;secao=ContratosParcerias&amp;ano=0&amp;layout=contratos</t>
        </is>
      </c>
      <c r="J287" t="n">
        <v>200</v>
      </c>
      <c r="K287" t="b">
        <v>1</v>
      </c>
      <c r="L287" t="inlineStr">
        <is>
          <t>application/octet-stream</t>
        </is>
      </c>
      <c r="M287" t="n">
        <v>48.86</v>
      </c>
      <c r="N287" t="inlineStr">
        <is>
          <t>NÃO</t>
        </is>
      </c>
      <c r="O287" t="inlineStr">
        <is>
          <t>Poluição de Célula: Coluna 'Objeto' contém números misturados diretamente com texto (Linhas: 40/2024).</t>
        </is>
      </c>
      <c r="P287" t="inlineStr">
        <is>
          <t>Nenhum</t>
        </is>
      </c>
      <c r="Q287" t="inlineStr">
        <is>
          <t>2026-10-07 17:04:56</t>
        </is>
      </c>
    </row>
    <row r="288">
      <c r="A288" t="n">
        <v>287</v>
      </c>
      <c r="B288" t="inlineStr">
        <is>
          <t>SENAC</t>
        </is>
      </c>
      <c r="C288" t="inlineStr">
        <is>
          <t>Contratos, Parcerias, Convênios e Patrocínios</t>
        </is>
      </c>
      <c r="D288" t="inlineStr">
        <is>
          <t>Contratos, Parcerias, Convênios e Patrocínios - download</t>
        </is>
      </c>
      <c r="E288" t="inlineStr"/>
      <c r="F288" t="inlineStr">
        <is>
          <t>SENAC BA | Exercício 2025 | Contratos, Parcerias, Convênios e Patrocínios</t>
        </is>
      </c>
      <c r="G288" t="inlineStr">
        <is>
          <t>csv</t>
        </is>
      </c>
      <c r="H288" t="inlineStr">
        <is>
          <t>download</t>
        </is>
      </c>
      <c r="I288" t="inlineStr">
        <is>
          <t>https://transparencia.senac.br/service/api/download?regional=ba&amp;secao=ContratosParcerias&amp;ano=0&amp;layout=contratos</t>
        </is>
      </c>
      <c r="J288" t="n">
        <v>200</v>
      </c>
      <c r="K288" t="b">
        <v>1</v>
      </c>
      <c r="L288" t="inlineStr">
        <is>
          <t>application/octet-stream</t>
        </is>
      </c>
      <c r="M288" t="n">
        <v>48.86</v>
      </c>
      <c r="N288" t="inlineStr">
        <is>
          <t>NÃO</t>
        </is>
      </c>
      <c r="O288" t="inlineStr">
        <is>
          <t>Poluição de Célula: Coluna 'Objeto' contém números misturados diretamente com texto (Linhas: 40/2024).</t>
        </is>
      </c>
      <c r="P288" t="inlineStr">
        <is>
          <t>Nenhum</t>
        </is>
      </c>
      <c r="Q288" t="inlineStr">
        <is>
          <t>2026-10-07 17:04:56</t>
        </is>
      </c>
    </row>
    <row r="289">
      <c r="A289" t="n">
        <v>288</v>
      </c>
      <c r="B289" t="inlineStr">
        <is>
          <t>SENAC</t>
        </is>
      </c>
      <c r="C289" t="inlineStr">
        <is>
          <t>Contratos, Parcerias, Convênios e Patrocínios</t>
        </is>
      </c>
      <c r="D289" t="inlineStr">
        <is>
          <t>Contratos, Parcerias, Convênios e Patrocínios - download</t>
        </is>
      </c>
      <c r="E289" t="inlineStr"/>
      <c r="F289" t="inlineStr">
        <is>
          <t>SENAC BA | Exercício 2026 | Contratos, Parcerias, Convênios e Patrocínios</t>
        </is>
      </c>
      <c r="G289" t="inlineStr">
        <is>
          <t>csv</t>
        </is>
      </c>
      <c r="H289" t="inlineStr">
        <is>
          <t>download</t>
        </is>
      </c>
      <c r="I289" t="inlineStr">
        <is>
          <t>https://transparencia.senac.br/service/api/download?regional=ba&amp;secao=ContratosParcerias&amp;ano=0&amp;layout=contratos</t>
        </is>
      </c>
      <c r="J289" t="n">
        <v>200</v>
      </c>
      <c r="K289" t="b">
        <v>1</v>
      </c>
      <c r="L289" t="inlineStr">
        <is>
          <t>application/octet-stream</t>
        </is>
      </c>
      <c r="M289" t="n">
        <v>48.86</v>
      </c>
      <c r="N289" t="inlineStr">
        <is>
          <t>NÃO</t>
        </is>
      </c>
      <c r="O289" t="inlineStr">
        <is>
          <t>Poluição de Célula: Coluna 'Objeto' contém números misturados diretamente com texto (Linhas: 40/2024).</t>
        </is>
      </c>
      <c r="P289" t="inlineStr">
        <is>
          <t>Nenhum</t>
        </is>
      </c>
      <c r="Q289" t="inlineStr">
        <is>
          <t>2026-10-07 17:04:56</t>
        </is>
      </c>
    </row>
    <row r="290">
      <c r="A290" t="n">
        <v>289</v>
      </c>
      <c r="B290" t="inlineStr">
        <is>
          <t>SENAC</t>
        </is>
      </c>
      <c r="C290" t="inlineStr">
        <is>
          <t>Transferências Regulamentares</t>
        </is>
      </c>
      <c r="D290" t="inlineStr">
        <is>
          <t>Transferências Regulamentares - download</t>
        </is>
      </c>
      <c r="E290" t="inlineStr"/>
      <c r="F290" t="inlineStr">
        <is>
          <t>SENAC BA | Exercício 2024 | Transferências Regulamentares</t>
        </is>
      </c>
      <c r="G290" t="inlineStr">
        <is>
          <t>csv</t>
        </is>
      </c>
      <c r="H290" t="inlineStr">
        <is>
          <t>download</t>
        </is>
      </c>
      <c r="I290" t="inlineStr">
        <is>
          <t>https://transparencia.senac.br/service/api/download?regional=ba&amp;secao=transferenciasregulamentares&amp;ano=2026&amp;layout=transferenciasregulamentares</t>
        </is>
      </c>
      <c r="J290" t="n">
        <v>200</v>
      </c>
      <c r="K290" t="b">
        <v>1</v>
      </c>
      <c r="L290" t="inlineStr">
        <is>
          <t>application/octet-stream</t>
        </is>
      </c>
      <c r="M290" t="n">
        <v>1.34</v>
      </c>
      <c r="N290" t="inlineStr">
        <is>
          <t>SIM</t>
        </is>
      </c>
      <c r="O290" t="inlineStr">
        <is>
          <t>Nenhum</t>
        </is>
      </c>
      <c r="P290" t="inlineStr">
        <is>
          <t>Nenhum</t>
        </is>
      </c>
      <c r="Q290" t="inlineStr">
        <is>
          <t>2026-10-07 17:04:56</t>
        </is>
      </c>
    </row>
    <row r="291">
      <c r="A291" t="n">
        <v>290</v>
      </c>
      <c r="B291" t="inlineStr">
        <is>
          <t>SENAC</t>
        </is>
      </c>
      <c r="C291" t="inlineStr">
        <is>
          <t>Transferências Regulamentares</t>
        </is>
      </c>
      <c r="D291" t="inlineStr">
        <is>
          <t>Transferências Regulamentares - download</t>
        </is>
      </c>
      <c r="E291" t="inlineStr"/>
      <c r="F291" t="inlineStr">
        <is>
          <t>SENAC BA | Exercício 2025 | Transferências Regulamentares</t>
        </is>
      </c>
      <c r="G291" t="inlineStr">
        <is>
          <t>csv</t>
        </is>
      </c>
      <c r="H291" t="inlineStr">
        <is>
          <t>download</t>
        </is>
      </c>
      <c r="I291" t="inlineStr">
        <is>
          <t>https://transparencia.senac.br/service/api/download?regional=ba&amp;secao=transferenciasregulamentares&amp;ano=2026&amp;layout=transferenciasregulamentares</t>
        </is>
      </c>
      <c r="J291" t="n">
        <v>200</v>
      </c>
      <c r="K291" t="b">
        <v>1</v>
      </c>
      <c r="L291" t="inlineStr">
        <is>
          <t>application/octet-stream</t>
        </is>
      </c>
      <c r="M291" t="n">
        <v>1.34</v>
      </c>
      <c r="N291" t="inlineStr">
        <is>
          <t>SIM</t>
        </is>
      </c>
      <c r="O291" t="inlineStr">
        <is>
          <t>Nenhum</t>
        </is>
      </c>
      <c r="P291" t="inlineStr">
        <is>
          <t>Nenhum</t>
        </is>
      </c>
      <c r="Q291" t="inlineStr">
        <is>
          <t>2026-10-07 17:04:56</t>
        </is>
      </c>
    </row>
    <row r="292">
      <c r="A292" t="n">
        <v>291</v>
      </c>
      <c r="B292" t="inlineStr">
        <is>
          <t>SENAC</t>
        </is>
      </c>
      <c r="C292" t="inlineStr">
        <is>
          <t>Transferências Regulamentares</t>
        </is>
      </c>
      <c r="D292" t="inlineStr">
        <is>
          <t>Transferências Regulamentares - download</t>
        </is>
      </c>
      <c r="E292" t="inlineStr"/>
      <c r="F292" t="inlineStr">
        <is>
          <t>SENAC BA | Exercício 2026 | Transferências Regulamentares</t>
        </is>
      </c>
      <c r="G292" t="inlineStr">
        <is>
          <t>csv</t>
        </is>
      </c>
      <c r="H292" t="inlineStr">
        <is>
          <t>download</t>
        </is>
      </c>
      <c r="I292" t="inlineStr">
        <is>
          <t>https://transparencia.senac.br/service/api/download?regional=ba&amp;secao=transferenciasregulamentares&amp;ano=2026&amp;layout=transferenciasregulamentares</t>
        </is>
      </c>
      <c r="J292" t="n">
        <v>200</v>
      </c>
      <c r="K292" t="b">
        <v>1</v>
      </c>
      <c r="L292" t="inlineStr">
        <is>
          <t>application/octet-stream</t>
        </is>
      </c>
      <c r="M292" t="n">
        <v>1.34</v>
      </c>
      <c r="N292" t="inlineStr">
        <is>
          <t>SIM</t>
        </is>
      </c>
      <c r="O292" t="inlineStr">
        <is>
          <t>Nenhum</t>
        </is>
      </c>
      <c r="P292" t="inlineStr">
        <is>
          <t>Nenhum</t>
        </is>
      </c>
      <c r="Q292" t="inlineStr">
        <is>
          <t>2026-10-07 17:04:56</t>
        </is>
      </c>
    </row>
    <row r="293">
      <c r="A293" t="n">
        <v>292</v>
      </c>
      <c r="B293" t="inlineStr">
        <is>
          <t>SENAC</t>
        </is>
      </c>
      <c r="C293" t="inlineStr">
        <is>
          <t>Execução Orçamentária</t>
        </is>
      </c>
      <c r="D293" t="inlineStr">
        <is>
          <t>Execução Orçamentária - download</t>
        </is>
      </c>
      <c r="E293" t="inlineStr"/>
      <c r="F293" t="inlineStr">
        <is>
          <t>SENAC CE | Exercício 2024 | Execução Orçamentária</t>
        </is>
      </c>
      <c r="G293" t="inlineStr">
        <is>
          <t>csv</t>
        </is>
      </c>
      <c r="H293" t="inlineStr">
        <is>
          <t>download</t>
        </is>
      </c>
      <c r="I293" t="inlineStr">
        <is>
          <t>https://transparencia.senac.br/service/api/download?regional=ce&amp;secao=execucaoorcamentaria&amp;ano=2024&amp;layout=execucaoorcamentariareceitacategoria</t>
        </is>
      </c>
      <c r="J293" t="n">
        <v>200</v>
      </c>
      <c r="K293" t="b">
        <v>1</v>
      </c>
      <c r="L293" t="inlineStr">
        <is>
          <t>application/octet-stream</t>
        </is>
      </c>
      <c r="M293" t="n">
        <v>0.73</v>
      </c>
      <c r="N293" t="inlineStr">
        <is>
          <t>SIM</t>
        </is>
      </c>
      <c r="O293" t="inlineStr">
        <is>
          <t>Nenhum</t>
        </is>
      </c>
      <c r="P293" t="inlineStr">
        <is>
          <t>Nenhum</t>
        </is>
      </c>
      <c r="Q293" t="inlineStr">
        <is>
          <t>2026-10-07 17:04:56</t>
        </is>
      </c>
    </row>
    <row r="294">
      <c r="A294" t="n">
        <v>293</v>
      </c>
      <c r="B294" t="inlineStr">
        <is>
          <t>SENAC</t>
        </is>
      </c>
      <c r="C294" t="inlineStr">
        <is>
          <t>Execução Orçamentária</t>
        </is>
      </c>
      <c r="D294" t="inlineStr">
        <is>
          <t>Execução Orçamentária - download</t>
        </is>
      </c>
      <c r="E294" t="inlineStr"/>
      <c r="F294" t="inlineStr">
        <is>
          <t>SENAC CE | Exercício 2024 | Execução Orçamentária</t>
        </is>
      </c>
      <c r="G294" t="inlineStr">
        <is>
          <t>csv</t>
        </is>
      </c>
      <c r="H294" t="inlineStr">
        <is>
          <t>download</t>
        </is>
      </c>
      <c r="I294" t="inlineStr">
        <is>
          <t>https://transparencia.senac.br/service/api/download?regional=ce&amp;secao=execucaoorcamentaria&amp;ano=2024&amp;layout=execucaoorcamentariadespesacategoria</t>
        </is>
      </c>
      <c r="J294" t="n">
        <v>200</v>
      </c>
      <c r="K294" t="b">
        <v>1</v>
      </c>
      <c r="L294" t="inlineStr">
        <is>
          <t>application/octet-stream</t>
        </is>
      </c>
      <c r="M294" t="n">
        <v>1.06</v>
      </c>
      <c r="N294" t="inlineStr">
        <is>
          <t>SIM</t>
        </is>
      </c>
      <c r="O294" t="inlineStr">
        <is>
          <t>Nenhum</t>
        </is>
      </c>
      <c r="P294" t="inlineStr">
        <is>
          <t>Nenhum</t>
        </is>
      </c>
      <c r="Q294" t="inlineStr">
        <is>
          <t>2026-10-07 17:04:56</t>
        </is>
      </c>
    </row>
    <row r="295">
      <c r="A295" t="n">
        <v>294</v>
      </c>
      <c r="B295" t="inlineStr">
        <is>
          <t>SENAC</t>
        </is>
      </c>
      <c r="C295" t="inlineStr">
        <is>
          <t>Execução Orçamentária</t>
        </is>
      </c>
      <c r="D295" t="inlineStr">
        <is>
          <t>Execução Orçamentária - download</t>
        </is>
      </c>
      <c r="E295" t="inlineStr"/>
      <c r="F295" t="inlineStr">
        <is>
          <t>SENAC CE | Exercício 2024 | Execução Orçamentária</t>
        </is>
      </c>
      <c r="G295" t="inlineStr">
        <is>
          <t>csv</t>
        </is>
      </c>
      <c r="H295" t="inlineStr">
        <is>
          <t>download</t>
        </is>
      </c>
      <c r="I295" t="inlineStr">
        <is>
          <t>https://transparencia.senac.br/service/api/download?regional=ce&amp;secao=execucaoorcamentaria&amp;ano=2024&amp;layout=despesaporfinalidadeprogramatrabalhoorcamento</t>
        </is>
      </c>
      <c r="J295" t="n">
        <v>200</v>
      </c>
      <c r="K295" t="b">
        <v>1</v>
      </c>
      <c r="L295" t="inlineStr">
        <is>
          <t>application/octet-stream</t>
        </is>
      </c>
      <c r="M295" t="n">
        <v>0.41</v>
      </c>
      <c r="N295" t="inlineStr">
        <is>
          <t>SIM</t>
        </is>
      </c>
      <c r="O295" t="inlineStr">
        <is>
          <t>Nenhum</t>
        </is>
      </c>
      <c r="P295" t="inlineStr">
        <is>
          <t>Nenhum</t>
        </is>
      </c>
      <c r="Q295" t="inlineStr">
        <is>
          <t>2026-10-07 17:04:56</t>
        </is>
      </c>
    </row>
    <row r="296">
      <c r="A296" t="n">
        <v>295</v>
      </c>
      <c r="B296" t="inlineStr">
        <is>
          <t>SENAC</t>
        </is>
      </c>
      <c r="C296" t="inlineStr">
        <is>
          <t>Execução Orçamentária</t>
        </is>
      </c>
      <c r="D296" t="inlineStr">
        <is>
          <t>Execução Orçamentária - download</t>
        </is>
      </c>
      <c r="E296" t="inlineStr"/>
      <c r="F296" t="inlineStr">
        <is>
          <t>SENAC CE | Exercício 2024 | Execução Orçamentária</t>
        </is>
      </c>
      <c r="G296" t="inlineStr">
        <is>
          <t>csv</t>
        </is>
      </c>
      <c r="H296" t="inlineStr">
        <is>
          <t>download</t>
        </is>
      </c>
      <c r="I296" t="inlineStr">
        <is>
          <t>https://transparencia.senac.br/service/api/download?regional=ce&amp;secao=execucaoorcamentaria&amp;ano=2024&amp;layout=execucaoorcamentariareceita</t>
        </is>
      </c>
      <c r="J296" t="n">
        <v>200</v>
      </c>
      <c r="K296" t="b">
        <v>1</v>
      </c>
      <c r="L296" t="inlineStr">
        <is>
          <t>application/octet-stream</t>
        </is>
      </c>
      <c r="M296" t="n">
        <v>1.48</v>
      </c>
      <c r="N296" t="inlineStr">
        <is>
          <t>SIM</t>
        </is>
      </c>
      <c r="O296" t="inlineStr">
        <is>
          <t>Nenhum</t>
        </is>
      </c>
      <c r="P296" t="inlineStr">
        <is>
          <t>Nenhum</t>
        </is>
      </c>
      <c r="Q296" t="inlineStr">
        <is>
          <t>2026-10-07 17:04:56</t>
        </is>
      </c>
    </row>
    <row r="297">
      <c r="A297" t="n">
        <v>296</v>
      </c>
      <c r="B297" t="inlineStr">
        <is>
          <t>SENAC</t>
        </is>
      </c>
      <c r="C297" t="inlineStr">
        <is>
          <t>Execução Orçamentária</t>
        </is>
      </c>
      <c r="D297" t="inlineStr">
        <is>
          <t>Execução Orçamentária - download</t>
        </is>
      </c>
      <c r="E297" t="inlineStr"/>
      <c r="F297" t="inlineStr">
        <is>
          <t>SENAC CE | Exercício 2024 | Execução Orçamentária</t>
        </is>
      </c>
      <c r="G297" t="inlineStr">
        <is>
          <t>csv</t>
        </is>
      </c>
      <c r="H297" t="inlineStr">
        <is>
          <t>download</t>
        </is>
      </c>
      <c r="I297" t="inlineStr">
        <is>
          <t>https://transparencia.senac.br/service/api/download?regional=ce&amp;secao=execucaoorcamentaria&amp;ano=2024&amp;layout=execucaoorcamentariadespesa</t>
        </is>
      </c>
      <c r="J297" t="n">
        <v>200</v>
      </c>
      <c r="K297" t="b">
        <v>1</v>
      </c>
      <c r="L297" t="inlineStr">
        <is>
          <t>application/octet-stream</t>
        </is>
      </c>
      <c r="M297" t="n">
        <v>1.68</v>
      </c>
      <c r="N297" t="inlineStr">
        <is>
          <t>SIM</t>
        </is>
      </c>
      <c r="O297" t="inlineStr">
        <is>
          <t>Nenhum</t>
        </is>
      </c>
      <c r="P297" t="inlineStr">
        <is>
          <t>Nenhum</t>
        </is>
      </c>
      <c r="Q297" t="inlineStr">
        <is>
          <t>2026-10-07 17:04:56</t>
        </is>
      </c>
    </row>
    <row r="298">
      <c r="A298" t="n">
        <v>297</v>
      </c>
      <c r="B298" t="inlineStr">
        <is>
          <t>SENAC</t>
        </is>
      </c>
      <c r="C298" t="inlineStr">
        <is>
          <t>Execução Orçamentária</t>
        </is>
      </c>
      <c r="D298" t="inlineStr">
        <is>
          <t>Execução Orçamentária - download</t>
        </is>
      </c>
      <c r="E298" t="inlineStr"/>
      <c r="F298" t="inlineStr">
        <is>
          <t>SENAC CE | Exercício 2024 | Execução Orçamentária</t>
        </is>
      </c>
      <c r="G298" t="inlineStr">
        <is>
          <t>csv</t>
        </is>
      </c>
      <c r="H298" t="inlineStr">
        <is>
          <t>download</t>
        </is>
      </c>
      <c r="I298" t="inlineStr">
        <is>
          <t>https://transparencia.senac.br/service/api/download?regional=ce&amp;secao=execucaoorcamentaria&amp;ano=2024&amp;layout=despesaporfinalidadeprogramatrabalhoprevisao</t>
        </is>
      </c>
      <c r="J298" t="n">
        <v>200</v>
      </c>
      <c r="K298" t="b">
        <v>1</v>
      </c>
      <c r="L298" t="inlineStr">
        <is>
          <t>application/octet-stream</t>
        </is>
      </c>
      <c r="M298" t="n">
        <v>0.6</v>
      </c>
      <c r="N298" t="inlineStr">
        <is>
          <t>SIM</t>
        </is>
      </c>
      <c r="O298" t="inlineStr">
        <is>
          <t>Nenhum</t>
        </is>
      </c>
      <c r="P298" t="inlineStr">
        <is>
          <t>Nenhum</t>
        </is>
      </c>
      <c r="Q298" t="inlineStr">
        <is>
          <t>2026-10-07 17:04:56</t>
        </is>
      </c>
    </row>
    <row r="299">
      <c r="A299" t="n">
        <v>298</v>
      </c>
      <c r="B299" t="inlineStr">
        <is>
          <t>SENAC</t>
        </is>
      </c>
      <c r="C299" t="inlineStr">
        <is>
          <t>Execução Orçamentária</t>
        </is>
      </c>
      <c r="D299" t="inlineStr">
        <is>
          <t>Execução Orçamentária - download</t>
        </is>
      </c>
      <c r="E299" t="inlineStr"/>
      <c r="F299" t="inlineStr">
        <is>
          <t>SENAC CE | Exercício 2025 | Execução Orçamentária</t>
        </is>
      </c>
      <c r="G299" t="inlineStr">
        <is>
          <t>csv</t>
        </is>
      </c>
      <c r="H299" t="inlineStr">
        <is>
          <t>download</t>
        </is>
      </c>
      <c r="I299" t="inlineStr">
        <is>
          <t>https://transparencia.senac.br/service/api/download?regional=ce&amp;secao=execucaoorcamentaria&amp;ano=2025&amp;layout=execucaoorcamentariareceitacategoria</t>
        </is>
      </c>
      <c r="J299" t="n">
        <v>200</v>
      </c>
      <c r="K299" t="b">
        <v>1</v>
      </c>
      <c r="L299" t="inlineStr">
        <is>
          <t>application/octet-stream</t>
        </is>
      </c>
      <c r="M299" t="n">
        <v>0.67</v>
      </c>
      <c r="N299" t="inlineStr">
        <is>
          <t>SIM</t>
        </is>
      </c>
      <c r="O299" t="inlineStr">
        <is>
          <t>Nenhum</t>
        </is>
      </c>
      <c r="P299" t="inlineStr">
        <is>
          <t>Nenhum</t>
        </is>
      </c>
      <c r="Q299" t="inlineStr">
        <is>
          <t>2026-10-07 17:04:56</t>
        </is>
      </c>
    </row>
    <row r="300">
      <c r="A300" t="n">
        <v>299</v>
      </c>
      <c r="B300" t="inlineStr">
        <is>
          <t>SENAC</t>
        </is>
      </c>
      <c r="C300" t="inlineStr">
        <is>
          <t>Execução Orçamentária</t>
        </is>
      </c>
      <c r="D300" t="inlineStr">
        <is>
          <t>Execução Orçamentária - download</t>
        </is>
      </c>
      <c r="E300" t="inlineStr"/>
      <c r="F300" t="inlineStr">
        <is>
          <t>SENAC CE | Exercício 2025 | Execução Orçamentária</t>
        </is>
      </c>
      <c r="G300" t="inlineStr">
        <is>
          <t>csv</t>
        </is>
      </c>
      <c r="H300" t="inlineStr">
        <is>
          <t>download</t>
        </is>
      </c>
      <c r="I300" t="inlineStr">
        <is>
          <t>https://transparencia.senac.br/service/api/download?regional=ce&amp;secao=execucaoorcamentaria&amp;ano=2025&amp;layout=execucaoorcamentariadespesacategoria</t>
        </is>
      </c>
      <c r="J300" t="n">
        <v>200</v>
      </c>
      <c r="K300" t="b">
        <v>1</v>
      </c>
      <c r="L300" t="inlineStr">
        <is>
          <t>application/octet-stream</t>
        </is>
      </c>
      <c r="M300" t="n">
        <v>1.19</v>
      </c>
      <c r="N300" t="inlineStr">
        <is>
          <t>SIM</t>
        </is>
      </c>
      <c r="O300" t="inlineStr">
        <is>
          <t>Nenhum</t>
        </is>
      </c>
      <c r="P300" t="inlineStr">
        <is>
          <t>Nenhum</t>
        </is>
      </c>
      <c r="Q300" t="inlineStr">
        <is>
          <t>2026-10-07 17:04:56</t>
        </is>
      </c>
    </row>
    <row r="301">
      <c r="A301" t="n">
        <v>300</v>
      </c>
      <c r="B301" t="inlineStr">
        <is>
          <t>SENAC</t>
        </is>
      </c>
      <c r="C301" t="inlineStr">
        <is>
          <t>Execução Orçamentária</t>
        </is>
      </c>
      <c r="D301" t="inlineStr">
        <is>
          <t>Execução Orçamentária - download</t>
        </is>
      </c>
      <c r="E301" t="inlineStr"/>
      <c r="F301" t="inlineStr">
        <is>
          <t>SENAC CE | Exercício 2025 | Execução Orçamentária</t>
        </is>
      </c>
      <c r="G301" t="inlineStr">
        <is>
          <t>csv</t>
        </is>
      </c>
      <c r="H301" t="inlineStr">
        <is>
          <t>download</t>
        </is>
      </c>
      <c r="I301" t="inlineStr">
        <is>
          <t>https://transparencia.senac.br/service/api/download?regional=ce&amp;secao=execucaoorcamentaria&amp;ano=2025&amp;layout=despesaporfinalidadeprogramatrabalhoorcamento</t>
        </is>
      </c>
      <c r="J301" t="n">
        <v>200</v>
      </c>
      <c r="K301" t="b">
        <v>1</v>
      </c>
      <c r="L301" t="inlineStr">
        <is>
          <t>application/octet-stream</t>
        </is>
      </c>
      <c r="M301" t="n">
        <v>0.41</v>
      </c>
      <c r="N301" t="inlineStr">
        <is>
          <t>SIM</t>
        </is>
      </c>
      <c r="O301" t="inlineStr">
        <is>
          <t>Nenhum</t>
        </is>
      </c>
      <c r="P301" t="inlineStr">
        <is>
          <t>Nenhum</t>
        </is>
      </c>
      <c r="Q301" t="inlineStr">
        <is>
          <t>2026-10-07 17:04:56</t>
        </is>
      </c>
    </row>
    <row r="302">
      <c r="A302" t="n">
        <v>301</v>
      </c>
      <c r="B302" t="inlineStr">
        <is>
          <t>SENAC</t>
        </is>
      </c>
      <c r="C302" t="inlineStr">
        <is>
          <t>Execução Orçamentária</t>
        </is>
      </c>
      <c r="D302" t="inlineStr">
        <is>
          <t>Execução Orçamentária - download</t>
        </is>
      </c>
      <c r="E302" t="inlineStr"/>
      <c r="F302" t="inlineStr">
        <is>
          <t>SENAC CE | Exercício 2025 | Execução Orçamentária</t>
        </is>
      </c>
      <c r="G302" t="inlineStr">
        <is>
          <t>csv</t>
        </is>
      </c>
      <c r="H302" t="inlineStr">
        <is>
          <t>download</t>
        </is>
      </c>
      <c r="I302" t="inlineStr">
        <is>
          <t>https://transparencia.senac.br/service/api/download?regional=ce&amp;secao=execucaoorcamentaria&amp;ano=2025&amp;layout=execucaoorcamentariareceita</t>
        </is>
      </c>
      <c r="J302" t="n">
        <v>200</v>
      </c>
      <c r="K302" t="b">
        <v>1</v>
      </c>
      <c r="L302" t="inlineStr">
        <is>
          <t>application/octet-stream</t>
        </is>
      </c>
      <c r="M302" t="n">
        <v>1.55</v>
      </c>
      <c r="N302" t="inlineStr">
        <is>
          <t>SIM</t>
        </is>
      </c>
      <c r="O302" t="inlineStr">
        <is>
          <t>Nenhum</t>
        </is>
      </c>
      <c r="P302" t="inlineStr">
        <is>
          <t>Nenhum</t>
        </is>
      </c>
      <c r="Q302" t="inlineStr">
        <is>
          <t>2026-10-07 17:04:56</t>
        </is>
      </c>
    </row>
    <row r="303">
      <c r="A303" t="n">
        <v>302</v>
      </c>
      <c r="B303" t="inlineStr">
        <is>
          <t>SENAC</t>
        </is>
      </c>
      <c r="C303" t="inlineStr">
        <is>
          <t>Execução Orçamentária</t>
        </is>
      </c>
      <c r="D303" t="inlineStr">
        <is>
          <t>Execução Orçamentária - download</t>
        </is>
      </c>
      <c r="E303" t="inlineStr"/>
      <c r="F303" t="inlineStr">
        <is>
          <t>SENAC CE | Exercício 2025 | Execução Orçamentária</t>
        </is>
      </c>
      <c r="G303" t="inlineStr">
        <is>
          <t>csv</t>
        </is>
      </c>
      <c r="H303" t="inlineStr">
        <is>
          <t>download</t>
        </is>
      </c>
      <c r="I303" t="inlineStr">
        <is>
          <t>https://transparencia.senac.br/service/api/download?regional=ce&amp;secao=execucaoorcamentaria&amp;ano=2025&amp;layout=execucaoorcamentariadespesa</t>
        </is>
      </c>
      <c r="J303" t="n">
        <v>200</v>
      </c>
      <c r="K303" t="b">
        <v>1</v>
      </c>
      <c r="L303" t="inlineStr">
        <is>
          <t>application/octet-stream</t>
        </is>
      </c>
      <c r="M303" t="n">
        <v>1.84</v>
      </c>
      <c r="N303" t="inlineStr">
        <is>
          <t>SIM</t>
        </is>
      </c>
      <c r="O303" t="inlineStr">
        <is>
          <t>Nenhum</t>
        </is>
      </c>
      <c r="P303" t="inlineStr">
        <is>
          <t>Nenhum</t>
        </is>
      </c>
      <c r="Q303" t="inlineStr">
        <is>
          <t>2026-10-07 17:04:56</t>
        </is>
      </c>
    </row>
    <row r="304">
      <c r="A304" t="n">
        <v>303</v>
      </c>
      <c r="B304" t="inlineStr">
        <is>
          <t>SENAC</t>
        </is>
      </c>
      <c r="C304" t="inlineStr">
        <is>
          <t>Execução Orçamentária</t>
        </is>
      </c>
      <c r="D304" t="inlineStr">
        <is>
          <t>Execução Orçamentária - download</t>
        </is>
      </c>
      <c r="E304" t="inlineStr"/>
      <c r="F304" t="inlineStr">
        <is>
          <t>SENAC CE | Exercício 2025 | Execução Orçamentária</t>
        </is>
      </c>
      <c r="G304" t="inlineStr">
        <is>
          <t>csv</t>
        </is>
      </c>
      <c r="H304" t="inlineStr">
        <is>
          <t>download</t>
        </is>
      </c>
      <c r="I304" t="inlineStr">
        <is>
          <t>https://transparencia.senac.br/service/api/download?regional=ce&amp;secao=execucaoorcamentaria&amp;ano=2025&amp;layout=despesaporfinalidadeprogramatrabalhoprevisao</t>
        </is>
      </c>
      <c r="J304" t="n">
        <v>200</v>
      </c>
      <c r="K304" t="b">
        <v>1</v>
      </c>
      <c r="L304" t="inlineStr">
        <is>
          <t>application/octet-stream</t>
        </is>
      </c>
      <c r="M304" t="n">
        <v>0.6</v>
      </c>
      <c r="N304" t="inlineStr">
        <is>
          <t>SIM</t>
        </is>
      </c>
      <c r="O304" t="inlineStr">
        <is>
          <t>Nenhum</t>
        </is>
      </c>
      <c r="P304" t="inlineStr">
        <is>
          <t>Nenhum</t>
        </is>
      </c>
      <c r="Q304" t="inlineStr">
        <is>
          <t>2026-10-07 17:04:56</t>
        </is>
      </c>
    </row>
    <row r="305">
      <c r="A305" t="n">
        <v>304</v>
      </c>
      <c r="B305" t="inlineStr">
        <is>
          <t>SENAC</t>
        </is>
      </c>
      <c r="C305" t="inlineStr">
        <is>
          <t>Execução Orçamentária</t>
        </is>
      </c>
      <c r="D305" t="inlineStr">
        <is>
          <t>Execução Orçamentária - download</t>
        </is>
      </c>
      <c r="E305" t="inlineStr"/>
      <c r="F305" t="inlineStr">
        <is>
          <t>SENAC CE | Exercício 2026 | Execução Orçamentária</t>
        </is>
      </c>
      <c r="G305" t="inlineStr">
        <is>
          <t>csv</t>
        </is>
      </c>
      <c r="H305" t="inlineStr">
        <is>
          <t>download</t>
        </is>
      </c>
      <c r="I305" t="inlineStr">
        <is>
          <t>https://transparencia.senac.br/service/api/download?regional=ce&amp;secao=execucaoorcamentaria&amp;ano=2026&amp;layout=execucaoorcamentariareceitacategoria</t>
        </is>
      </c>
      <c r="J305" t="n">
        <v>200</v>
      </c>
      <c r="K305" t="b">
        <v>1</v>
      </c>
      <c r="L305" t="inlineStr">
        <is>
          <t>application/octet-stream</t>
        </is>
      </c>
      <c r="M305" t="n">
        <v>0.67</v>
      </c>
      <c r="N305" t="inlineStr">
        <is>
          <t>SIM</t>
        </is>
      </c>
      <c r="O305" t="inlineStr">
        <is>
          <t>Nenhum</t>
        </is>
      </c>
      <c r="P305" t="inlineStr">
        <is>
          <t>Nenhum</t>
        </is>
      </c>
      <c r="Q305" t="inlineStr">
        <is>
          <t>2026-10-07 17:04:56</t>
        </is>
      </c>
    </row>
    <row r="306">
      <c r="A306" t="n">
        <v>305</v>
      </c>
      <c r="B306" t="inlineStr">
        <is>
          <t>SENAC</t>
        </is>
      </c>
      <c r="C306" t="inlineStr">
        <is>
          <t>Execução Orçamentária</t>
        </is>
      </c>
      <c r="D306" t="inlineStr">
        <is>
          <t>Execução Orçamentária - download</t>
        </is>
      </c>
      <c r="E306" t="inlineStr"/>
      <c r="F306" t="inlineStr">
        <is>
          <t>SENAC CE | Exercício 2026 | Execução Orçamentária</t>
        </is>
      </c>
      <c r="G306" t="inlineStr">
        <is>
          <t>csv</t>
        </is>
      </c>
      <c r="H306" t="inlineStr">
        <is>
          <t>download</t>
        </is>
      </c>
      <c r="I306" t="inlineStr">
        <is>
          <t>https://transparencia.senac.br/service/api/download?regional=ce&amp;secao=execucaoorcamentaria&amp;ano=2026&amp;layout=execucaoorcamentariadespesacategoria</t>
        </is>
      </c>
      <c r="J306" t="n">
        <v>200</v>
      </c>
      <c r="K306" t="b">
        <v>1</v>
      </c>
      <c r="L306" t="inlineStr">
        <is>
          <t>application/octet-stream</t>
        </is>
      </c>
      <c r="M306" t="n">
        <v>1.11</v>
      </c>
      <c r="N306" t="inlineStr">
        <is>
          <t>SIM</t>
        </is>
      </c>
      <c r="O306" t="inlineStr">
        <is>
          <t>Nenhum</t>
        </is>
      </c>
      <c r="P306" t="inlineStr">
        <is>
          <t>Nenhum</t>
        </is>
      </c>
      <c r="Q306" t="inlineStr">
        <is>
          <t>2026-10-07 17:04:56</t>
        </is>
      </c>
    </row>
    <row r="307">
      <c r="A307" t="n">
        <v>306</v>
      </c>
      <c r="B307" t="inlineStr">
        <is>
          <t>SENAC</t>
        </is>
      </c>
      <c r="C307" t="inlineStr">
        <is>
          <t>Execução Orçamentária</t>
        </is>
      </c>
      <c r="D307" t="inlineStr">
        <is>
          <t>Execução Orçamentária - download</t>
        </is>
      </c>
      <c r="E307" t="inlineStr"/>
      <c r="F307" t="inlineStr">
        <is>
          <t>SENAC CE | Exercício 2026 | Execução Orçamentária</t>
        </is>
      </c>
      <c r="G307" t="inlineStr">
        <is>
          <t>csv</t>
        </is>
      </c>
      <c r="H307" t="inlineStr">
        <is>
          <t>download</t>
        </is>
      </c>
      <c r="I307" t="inlineStr">
        <is>
          <t>https://transparencia.senac.br/service/api/download?regional=ce&amp;secao=execucaoorcamentaria&amp;ano=2026&amp;layout=despesaporfinalidadeprogramatrabalhoorcamento</t>
        </is>
      </c>
      <c r="J307" t="n">
        <v>200</v>
      </c>
      <c r="K307" t="b">
        <v>1</v>
      </c>
      <c r="L307" t="inlineStr">
        <is>
          <t>application/octet-stream</t>
        </is>
      </c>
      <c r="M307" t="n">
        <v>0.41</v>
      </c>
      <c r="N307" t="inlineStr">
        <is>
          <t>SIM</t>
        </is>
      </c>
      <c r="O307" t="inlineStr">
        <is>
          <t>Nenhum</t>
        </is>
      </c>
      <c r="P307" t="inlineStr">
        <is>
          <t>Nenhum</t>
        </is>
      </c>
      <c r="Q307" t="inlineStr">
        <is>
          <t>2026-10-07 17:04:56</t>
        </is>
      </c>
    </row>
    <row r="308">
      <c r="A308" t="n">
        <v>307</v>
      </c>
      <c r="B308" t="inlineStr">
        <is>
          <t>SENAC</t>
        </is>
      </c>
      <c r="C308" t="inlineStr">
        <is>
          <t>Execução Orçamentária</t>
        </is>
      </c>
      <c r="D308" t="inlineStr">
        <is>
          <t>Execução Orçamentária - download</t>
        </is>
      </c>
      <c r="E308" t="inlineStr"/>
      <c r="F308" t="inlineStr">
        <is>
          <t>SENAC CE | Exercício 2026 | Execução Orçamentária</t>
        </is>
      </c>
      <c r="G308" t="inlineStr">
        <is>
          <t>csv</t>
        </is>
      </c>
      <c r="H308" t="inlineStr">
        <is>
          <t>download</t>
        </is>
      </c>
      <c r="I308" t="inlineStr">
        <is>
          <t>https://transparencia.senac.br/service/api/download?regional=ce&amp;secao=execucaoorcamentaria&amp;ano=2026&amp;layout=execucaoorcamentariareceita</t>
        </is>
      </c>
      <c r="J308" t="n">
        <v>200</v>
      </c>
      <c r="K308" t="b">
        <v>1</v>
      </c>
      <c r="L308" t="inlineStr">
        <is>
          <t>application/octet-stream</t>
        </is>
      </c>
      <c r="M308" t="n">
        <v>1.44</v>
      </c>
      <c r="N308" t="inlineStr">
        <is>
          <t>SIM</t>
        </is>
      </c>
      <c r="O308" t="inlineStr">
        <is>
          <t>Nenhum</t>
        </is>
      </c>
      <c r="P308" t="inlineStr">
        <is>
          <t>Nenhum</t>
        </is>
      </c>
      <c r="Q308" t="inlineStr">
        <is>
          <t>2026-10-07 17:04:56</t>
        </is>
      </c>
    </row>
    <row r="309">
      <c r="A309" t="n">
        <v>308</v>
      </c>
      <c r="B309" t="inlineStr">
        <is>
          <t>SENAC</t>
        </is>
      </c>
      <c r="C309" t="inlineStr">
        <is>
          <t>Execução Orçamentária</t>
        </is>
      </c>
      <c r="D309" t="inlineStr">
        <is>
          <t>Execução Orçamentária - download</t>
        </is>
      </c>
      <c r="E309" t="inlineStr"/>
      <c r="F309" t="inlineStr">
        <is>
          <t>SENAC CE | Exercício 2026 | Execução Orçamentária</t>
        </is>
      </c>
      <c r="G309" t="inlineStr">
        <is>
          <t>csv</t>
        </is>
      </c>
      <c r="H309" t="inlineStr">
        <is>
          <t>download</t>
        </is>
      </c>
      <c r="I309" t="inlineStr">
        <is>
          <t>https://transparencia.senac.br/service/api/download?regional=ce&amp;secao=execucaoorcamentaria&amp;ano=2026&amp;layout=execucaoorcamentariadespesa</t>
        </is>
      </c>
      <c r="J309" t="n">
        <v>200</v>
      </c>
      <c r="K309" t="b">
        <v>1</v>
      </c>
      <c r="L309" t="inlineStr">
        <is>
          <t>application/octet-stream</t>
        </is>
      </c>
      <c r="M309" t="n">
        <v>1.72</v>
      </c>
      <c r="N309" t="inlineStr">
        <is>
          <t>SIM</t>
        </is>
      </c>
      <c r="O309" t="inlineStr">
        <is>
          <t>Nenhum</t>
        </is>
      </c>
      <c r="P309" t="inlineStr">
        <is>
          <t>Nenhum</t>
        </is>
      </c>
      <c r="Q309" t="inlineStr">
        <is>
          <t>2026-10-07 17:04:56</t>
        </is>
      </c>
    </row>
    <row r="310">
      <c r="A310" t="n">
        <v>309</v>
      </c>
      <c r="B310" t="inlineStr">
        <is>
          <t>SENAC</t>
        </is>
      </c>
      <c r="C310" t="inlineStr">
        <is>
          <t>Execução Orçamentária</t>
        </is>
      </c>
      <c r="D310" t="inlineStr">
        <is>
          <t>Execução Orçamentária - download</t>
        </is>
      </c>
      <c r="E310" t="inlineStr"/>
      <c r="F310" t="inlineStr">
        <is>
          <t>SENAC CE | Exercício 2026 | Execução Orçamentária</t>
        </is>
      </c>
      <c r="G310" t="inlineStr">
        <is>
          <t>csv</t>
        </is>
      </c>
      <c r="H310" t="inlineStr">
        <is>
          <t>download</t>
        </is>
      </c>
      <c r="I310" t="inlineStr">
        <is>
          <t>https://transparencia.senac.br/service/api/download?regional=ce&amp;secao=execucaoorcamentaria&amp;ano=2026&amp;layout=despesaporfinalidadeprogramatrabalhoprevisao</t>
        </is>
      </c>
      <c r="J310" t="n">
        <v>200</v>
      </c>
      <c r="K310" t="b">
        <v>1</v>
      </c>
      <c r="L310" t="inlineStr">
        <is>
          <t>application/octet-stream</t>
        </is>
      </c>
      <c r="M310" t="n">
        <v>0.58</v>
      </c>
      <c r="N310" t="inlineStr">
        <is>
          <t>SIM</t>
        </is>
      </c>
      <c r="O310" t="inlineStr">
        <is>
          <t>Nenhum</t>
        </is>
      </c>
      <c r="P310" t="inlineStr">
        <is>
          <t>Nenhum</t>
        </is>
      </c>
      <c r="Q310" t="inlineStr">
        <is>
          <t>2026-10-07 17:04:56</t>
        </is>
      </c>
    </row>
    <row r="311">
      <c r="A311" t="n">
        <v>310</v>
      </c>
      <c r="B311" t="inlineStr">
        <is>
          <t>SENAC</t>
        </is>
      </c>
      <c r="C311" t="inlineStr">
        <is>
          <t>Demonstrações Contábeis</t>
        </is>
      </c>
      <c r="D311" t="inlineStr">
        <is>
          <t>Demonstrações Contábeis - Arquivo CSV</t>
        </is>
      </c>
      <c r="E311" t="inlineStr"/>
      <c r="F311" t="inlineStr">
        <is>
          <t>SENAC CE | Exercício 2024 | Demonstrações Contábeis</t>
        </is>
      </c>
      <c r="G311" t="inlineStr">
        <is>
          <t>csv</t>
        </is>
      </c>
      <c r="H311" t="inlineStr">
        <is>
          <t>Balanço Financeiro_2025.csv</t>
        </is>
      </c>
      <c r="I311" t="inlineStr">
        <is>
          <t>https://transparencia.senac.br/assets/files/2025/DemonstracoesContabeis/CE/Balanço Financeiro_2025.csv</t>
        </is>
      </c>
      <c r="J311" t="n">
        <v>200</v>
      </c>
      <c r="K311" t="b">
        <v>1</v>
      </c>
      <c r="L311" t="inlineStr">
        <is>
          <t>application/octet-stream</t>
        </is>
      </c>
      <c r="M311" t="n">
        <v>9.890000000000001</v>
      </c>
      <c r="N311" t="inlineStr">
        <is>
          <t>NÃO</t>
        </is>
      </c>
      <c r="O311" t="inlineStr">
        <is>
          <t>Nomes de Colunas: 2 coluna(s) sem nome definido (ex: Unnamed: 6). | Espaçamento Visual: 7 linha(s) totalmente em branco (Linhas: 104, 105, 106, 107, 108, 109, 110). | Espaçamento Visual: 2 coluna(s) totalmente em branco (Colunas: [6, 7]).</t>
        </is>
      </c>
      <c r="P311" t="inlineStr">
        <is>
          <t>Nenhum</t>
        </is>
      </c>
      <c r="Q311" t="inlineStr">
        <is>
          <t>2026-10-07 17:04:56</t>
        </is>
      </c>
    </row>
    <row r="312">
      <c r="A312" t="n">
        <v>311</v>
      </c>
      <c r="B312" t="inlineStr">
        <is>
          <t>SENAC</t>
        </is>
      </c>
      <c r="C312" t="inlineStr">
        <is>
          <t>Demonstrações Contábeis</t>
        </is>
      </c>
      <c r="D312" t="inlineStr">
        <is>
          <t>Demonstrações Contábeis - Arquivo CSV</t>
        </is>
      </c>
      <c r="E312" t="inlineStr"/>
      <c r="F312" t="inlineStr">
        <is>
          <t>SENAC CE | Exercício 2024 | Demonstrações Contábeis</t>
        </is>
      </c>
      <c r="G312" t="inlineStr">
        <is>
          <t>csv</t>
        </is>
      </c>
      <c r="H312" t="inlineStr">
        <is>
          <t>Balanço Orçamentário Receita_2025.csv</t>
        </is>
      </c>
      <c r="I312" t="inlineStr">
        <is>
          <t>https://transparencia.senac.br/assets/files/2025/DemonstracoesContabeis/CE/Balanço Orçamentário Receita_2025.csv</t>
        </is>
      </c>
      <c r="J312" t="n">
        <v>200</v>
      </c>
      <c r="K312" t="b">
        <v>1</v>
      </c>
      <c r="L312" t="inlineStr">
        <is>
          <t>application/octet-stream</t>
        </is>
      </c>
      <c r="M312" t="n">
        <v>5.17</v>
      </c>
      <c r="N312" t="inlineStr">
        <is>
          <t>NÃO</t>
        </is>
      </c>
      <c r="O312" t="inlineStr">
        <is>
          <t>Linhas de Totais: Uso de 'Total/Subtotal' na coluna 'Especificação' (Linhas: 64, 66).</t>
        </is>
      </c>
      <c r="P312" t="inlineStr">
        <is>
          <t>Nenhum</t>
        </is>
      </c>
      <c r="Q312" t="inlineStr">
        <is>
          <t>2026-10-07 17:04:56</t>
        </is>
      </c>
    </row>
    <row r="313">
      <c r="A313" t="n">
        <v>312</v>
      </c>
      <c r="B313" t="inlineStr">
        <is>
          <t>SENAC</t>
        </is>
      </c>
      <c r="C313" t="inlineStr">
        <is>
          <t>Demonstrações Contábeis</t>
        </is>
      </c>
      <c r="D313" t="inlineStr">
        <is>
          <t>Demonstrações Contábeis - Arquivo CSV</t>
        </is>
      </c>
      <c r="E313" t="inlineStr"/>
      <c r="F313" t="inlineStr">
        <is>
          <t>SENAC CE | Exercício 2024 | Demonstrações Contábeis</t>
        </is>
      </c>
      <c r="G313" t="inlineStr">
        <is>
          <t>csv</t>
        </is>
      </c>
      <c r="H313" t="inlineStr">
        <is>
          <t>Balanço Orçamentário Despesa_2025.csv</t>
        </is>
      </c>
      <c r="I313" t="inlineStr">
        <is>
          <t>https://transparencia.senac.br/assets/files/2025/DemonstracoesContabeis/CE/Balanço Orçamentário Despesa_2025.csv</t>
        </is>
      </c>
      <c r="J313" t="n">
        <v>200</v>
      </c>
      <c r="K313" t="b">
        <v>1</v>
      </c>
      <c r="L313" t="inlineStr">
        <is>
          <t>application/octet-stream</t>
        </is>
      </c>
      <c r="M313" t="n">
        <v>4.88</v>
      </c>
      <c r="N313" t="inlineStr">
        <is>
          <t>NÃO</t>
        </is>
      </c>
      <c r="O313" t="inlineStr">
        <is>
          <t>Linhas de Totais: Uso de 'Total/Subtotal' na coluna 'Especificação' (Linhas: 57, 59).</t>
        </is>
      </c>
      <c r="P313" t="inlineStr">
        <is>
          <t>Nenhum</t>
        </is>
      </c>
      <c r="Q313" t="inlineStr">
        <is>
          <t>2026-10-07 17:04:56</t>
        </is>
      </c>
    </row>
    <row r="314">
      <c r="A314" t="n">
        <v>313</v>
      </c>
      <c r="B314" t="inlineStr">
        <is>
          <t>SENAC</t>
        </is>
      </c>
      <c r="C314" t="inlineStr">
        <is>
          <t>Demonstrações Contábeis</t>
        </is>
      </c>
      <c r="D314" t="inlineStr">
        <is>
          <t>Demonstrações Contábeis - Arquivo CSV</t>
        </is>
      </c>
      <c r="E314" t="inlineStr"/>
      <c r="F314" t="inlineStr">
        <is>
          <t>SENAC CE | Exercício 2024 | Demonstrações Contábeis</t>
        </is>
      </c>
      <c r="G314" t="inlineStr">
        <is>
          <t>csv</t>
        </is>
      </c>
      <c r="H314" t="inlineStr">
        <is>
          <t>Balanço Patrimonial_2025.csv</t>
        </is>
      </c>
      <c r="I314" t="inlineStr">
        <is>
          <t>https://transparencia.senac.br/assets/files/2025/DemonstracoesContabeis/CE/Balanço Patrimonial_2025.csv</t>
        </is>
      </c>
      <c r="J314" t="n">
        <v>200</v>
      </c>
      <c r="K314" t="b">
        <v>1</v>
      </c>
      <c r="L314" t="inlineStr">
        <is>
          <t>application/octet-stream</t>
        </is>
      </c>
      <c r="M314" t="n">
        <v>3.82</v>
      </c>
      <c r="N314" t="inlineStr">
        <is>
          <t>SIM</t>
        </is>
      </c>
      <c r="O314" t="inlineStr">
        <is>
          <t>Nenhum</t>
        </is>
      </c>
      <c r="P314" t="inlineStr">
        <is>
          <t>Nenhum</t>
        </is>
      </c>
      <c r="Q314" t="inlineStr">
        <is>
          <t>2026-10-07 17:04:56</t>
        </is>
      </c>
    </row>
    <row r="315">
      <c r="A315" t="n">
        <v>314</v>
      </c>
      <c r="B315" t="inlineStr">
        <is>
          <t>SENAC</t>
        </is>
      </c>
      <c r="C315" t="inlineStr">
        <is>
          <t>Demonstrações Contábeis</t>
        </is>
      </c>
      <c r="D315" t="inlineStr">
        <is>
          <t>Demonstrações Contábeis - Arquivo CSV</t>
        </is>
      </c>
      <c r="E315" t="inlineStr"/>
      <c r="F315" t="inlineStr">
        <is>
          <t>SENAC CE | Exercício 2024 | Demonstrações Contábeis</t>
        </is>
      </c>
      <c r="G315" t="inlineStr">
        <is>
          <t>csv</t>
        </is>
      </c>
      <c r="H315" t="inlineStr">
        <is>
          <t>Demonstração das Variações Patrimoniais_2025.csv</t>
        </is>
      </c>
      <c r="I315" t="inlineStr">
        <is>
          <t>https://transparencia.senac.br/assets/files/2025/DemonstracoesContabeis/CE/Demonstração das Variações Patrimoniais_2025.csv</t>
        </is>
      </c>
      <c r="J315" t="n">
        <v>200</v>
      </c>
      <c r="K315" t="b">
        <v>1</v>
      </c>
      <c r="L315" t="inlineStr">
        <is>
          <t>application/octet-stream</t>
        </is>
      </c>
      <c r="M315" t="n">
        <v>6.58</v>
      </c>
      <c r="N315" t="inlineStr">
        <is>
          <t>NÃO</t>
        </is>
      </c>
      <c r="O315" t="inlineStr">
        <is>
          <t>Hierarquia Visual: Texto com recuo na coluna 'Especificação' (Linhas: 4, 6, 7, 9, 10, 12, 13, 14, 19, 22... (total 64)).</t>
        </is>
      </c>
      <c r="P315" t="inlineStr">
        <is>
          <t>Nenhum</t>
        </is>
      </c>
      <c r="Q315" t="inlineStr">
        <is>
          <t>2026-10-07 17:04:56</t>
        </is>
      </c>
    </row>
    <row r="316">
      <c r="A316" t="n">
        <v>315</v>
      </c>
      <c r="B316" t="inlineStr">
        <is>
          <t>SENAC</t>
        </is>
      </c>
      <c r="C316" t="inlineStr">
        <is>
          <t>Demonstrações Contábeis</t>
        </is>
      </c>
      <c r="D316" t="inlineStr">
        <is>
          <t>Demonstrações Contábeis - Arquivo CSV</t>
        </is>
      </c>
      <c r="E316" t="inlineStr"/>
      <c r="F316" t="inlineStr">
        <is>
          <t>SENAC CE | Exercício 2024 | Demonstrações Contábeis</t>
        </is>
      </c>
      <c r="G316" t="inlineStr">
        <is>
          <t>csv</t>
        </is>
      </c>
      <c r="H316" t="inlineStr">
        <is>
          <t>Demonstração dos Fluxos de Caixa_2025.csv</t>
        </is>
      </c>
      <c r="I316" t="inlineStr">
        <is>
          <t>https://transparencia.senac.br/assets/files/2025/DemonstracoesContabeis/CE/Demonstração dos Fluxos de Caixa_2025.csv</t>
        </is>
      </c>
      <c r="J316" t="n">
        <v>200</v>
      </c>
      <c r="K316" t="b">
        <v>1</v>
      </c>
      <c r="L316" t="inlineStr">
        <is>
          <t>application/octet-stream</t>
        </is>
      </c>
      <c r="M316" t="n">
        <v>4.3</v>
      </c>
      <c r="N316" t="inlineStr">
        <is>
          <t>SIM</t>
        </is>
      </c>
      <c r="O316" t="inlineStr">
        <is>
          <t>Nenhum</t>
        </is>
      </c>
      <c r="P316" t="inlineStr">
        <is>
          <t>Nenhum</t>
        </is>
      </c>
      <c r="Q316" t="inlineStr">
        <is>
          <t>2026-10-07 17:04:56</t>
        </is>
      </c>
    </row>
    <row r="317">
      <c r="A317" t="n">
        <v>316</v>
      </c>
      <c r="B317" t="inlineStr">
        <is>
          <t>SENAC</t>
        </is>
      </c>
      <c r="C317" t="inlineStr">
        <is>
          <t>Demonstrações Contábeis</t>
        </is>
      </c>
      <c r="D317" t="inlineStr">
        <is>
          <t>Demonstrações Contábeis - Arquivo CSV</t>
        </is>
      </c>
      <c r="E317" t="inlineStr"/>
      <c r="F317" t="inlineStr">
        <is>
          <t>SENAC CE | Exercício 2025 | Demonstrações Contábeis</t>
        </is>
      </c>
      <c r="G317" t="inlineStr">
        <is>
          <t>csv</t>
        </is>
      </c>
      <c r="H317" t="inlineStr">
        <is>
          <t>Balanço Financeiro_2025.csv</t>
        </is>
      </c>
      <c r="I317" t="inlineStr">
        <is>
          <t>https://transparencia.senac.br/assets/files/2025/DemonstracoesContabeis/CE/Balanço Financeiro_2025.csv</t>
        </is>
      </c>
      <c r="J317" t="n">
        <v>200</v>
      </c>
      <c r="K317" t="b">
        <v>1</v>
      </c>
      <c r="L317" t="inlineStr">
        <is>
          <t>application/octet-stream</t>
        </is>
      </c>
      <c r="M317" t="n">
        <v>9.890000000000001</v>
      </c>
      <c r="N317" t="inlineStr">
        <is>
          <t>NÃO</t>
        </is>
      </c>
      <c r="O317" t="inlineStr">
        <is>
          <t>Nomes de Colunas: 2 coluna(s) sem nome definido (ex: Unnamed: 6). | Espaçamento Visual: 7 linha(s) totalmente em branco (Linhas: 104, 105, 106, 107, 108, 109, 110). | Espaçamento Visual: 2 coluna(s) totalmente em branco (Colunas: [6, 7]).</t>
        </is>
      </c>
      <c r="P317" t="inlineStr">
        <is>
          <t>Nenhum</t>
        </is>
      </c>
      <c r="Q317" t="inlineStr">
        <is>
          <t>2026-10-07 17:04:56</t>
        </is>
      </c>
    </row>
    <row r="318">
      <c r="A318" t="n">
        <v>317</v>
      </c>
      <c r="B318" t="inlineStr">
        <is>
          <t>SENAC</t>
        </is>
      </c>
      <c r="C318" t="inlineStr">
        <is>
          <t>Demonstrações Contábeis</t>
        </is>
      </c>
      <c r="D318" t="inlineStr">
        <is>
          <t>Demonstrações Contábeis - Arquivo CSV</t>
        </is>
      </c>
      <c r="E318" t="inlineStr"/>
      <c r="F318" t="inlineStr">
        <is>
          <t>SENAC CE | Exercício 2025 | Demonstrações Contábeis</t>
        </is>
      </c>
      <c r="G318" t="inlineStr">
        <is>
          <t>csv</t>
        </is>
      </c>
      <c r="H318" t="inlineStr">
        <is>
          <t>Balanço Orçamentário Receita_2025.csv</t>
        </is>
      </c>
      <c r="I318" t="inlineStr">
        <is>
          <t>https://transparencia.senac.br/assets/files/2025/DemonstracoesContabeis/CE/Balanço Orçamentário Receita_2025.csv</t>
        </is>
      </c>
      <c r="J318" t="n">
        <v>200</v>
      </c>
      <c r="K318" t="b">
        <v>1</v>
      </c>
      <c r="L318" t="inlineStr">
        <is>
          <t>application/octet-stream</t>
        </is>
      </c>
      <c r="M318" t="n">
        <v>5.17</v>
      </c>
      <c r="N318" t="inlineStr">
        <is>
          <t>NÃO</t>
        </is>
      </c>
      <c r="O318" t="inlineStr">
        <is>
          <t>Linhas de Totais: Uso de 'Total/Subtotal' na coluna 'Especificação' (Linhas: 64, 66).</t>
        </is>
      </c>
      <c r="P318" t="inlineStr">
        <is>
          <t>Nenhum</t>
        </is>
      </c>
      <c r="Q318" t="inlineStr">
        <is>
          <t>2026-10-07 17:04:56</t>
        </is>
      </c>
    </row>
    <row r="319">
      <c r="A319" t="n">
        <v>318</v>
      </c>
      <c r="B319" t="inlineStr">
        <is>
          <t>SENAC</t>
        </is>
      </c>
      <c r="C319" t="inlineStr">
        <is>
          <t>Demonstrações Contábeis</t>
        </is>
      </c>
      <c r="D319" t="inlineStr">
        <is>
          <t>Demonstrações Contábeis - Arquivo CSV</t>
        </is>
      </c>
      <c r="E319" t="inlineStr"/>
      <c r="F319" t="inlineStr">
        <is>
          <t>SENAC CE | Exercício 2025 | Demonstrações Contábeis</t>
        </is>
      </c>
      <c r="G319" t="inlineStr">
        <is>
          <t>csv</t>
        </is>
      </c>
      <c r="H319" t="inlineStr">
        <is>
          <t>Balanço Orçamentário Despesa_2025.csv</t>
        </is>
      </c>
      <c r="I319" t="inlineStr">
        <is>
          <t>https://transparencia.senac.br/assets/files/2025/DemonstracoesContabeis/CE/Balanço Orçamentário Despesa_2025.csv</t>
        </is>
      </c>
      <c r="J319" t="n">
        <v>200</v>
      </c>
      <c r="K319" t="b">
        <v>1</v>
      </c>
      <c r="L319" t="inlineStr">
        <is>
          <t>application/octet-stream</t>
        </is>
      </c>
      <c r="M319" t="n">
        <v>4.88</v>
      </c>
      <c r="N319" t="inlineStr">
        <is>
          <t>NÃO</t>
        </is>
      </c>
      <c r="O319" t="inlineStr">
        <is>
          <t>Linhas de Totais: Uso de 'Total/Subtotal' na coluna 'Especificação' (Linhas: 57, 59).</t>
        </is>
      </c>
      <c r="P319" t="inlineStr">
        <is>
          <t>Nenhum</t>
        </is>
      </c>
      <c r="Q319" t="inlineStr">
        <is>
          <t>2026-10-07 17:04:56</t>
        </is>
      </c>
    </row>
    <row r="320">
      <c r="A320" t="n">
        <v>319</v>
      </c>
      <c r="B320" t="inlineStr">
        <is>
          <t>SENAC</t>
        </is>
      </c>
      <c r="C320" t="inlineStr">
        <is>
          <t>Demonstrações Contábeis</t>
        </is>
      </c>
      <c r="D320" t="inlineStr">
        <is>
          <t>Demonstrações Contábeis - Arquivo CSV</t>
        </is>
      </c>
      <c r="E320" t="inlineStr"/>
      <c r="F320" t="inlineStr">
        <is>
          <t>SENAC CE | Exercício 2025 | Demonstrações Contábeis</t>
        </is>
      </c>
      <c r="G320" t="inlineStr">
        <is>
          <t>csv</t>
        </is>
      </c>
      <c r="H320" t="inlineStr">
        <is>
          <t>Balanço Patrimonial_2025.csv</t>
        </is>
      </c>
      <c r="I320" t="inlineStr">
        <is>
          <t>https://transparencia.senac.br/assets/files/2025/DemonstracoesContabeis/CE/Balanço Patrimonial_2025.csv</t>
        </is>
      </c>
      <c r="J320" t="n">
        <v>200</v>
      </c>
      <c r="K320" t="b">
        <v>1</v>
      </c>
      <c r="L320" t="inlineStr">
        <is>
          <t>application/octet-stream</t>
        </is>
      </c>
      <c r="M320" t="n">
        <v>3.82</v>
      </c>
      <c r="N320" t="inlineStr">
        <is>
          <t>SIM</t>
        </is>
      </c>
      <c r="O320" t="inlineStr">
        <is>
          <t>Nenhum</t>
        </is>
      </c>
      <c r="P320" t="inlineStr">
        <is>
          <t>Nenhum</t>
        </is>
      </c>
      <c r="Q320" t="inlineStr">
        <is>
          <t>2026-10-07 17:04:56</t>
        </is>
      </c>
    </row>
    <row r="321">
      <c r="A321" t="n">
        <v>320</v>
      </c>
      <c r="B321" t="inlineStr">
        <is>
          <t>SENAC</t>
        </is>
      </c>
      <c r="C321" t="inlineStr">
        <is>
          <t>Demonstrações Contábeis</t>
        </is>
      </c>
      <c r="D321" t="inlineStr">
        <is>
          <t>Demonstrações Contábeis - Arquivo CSV</t>
        </is>
      </c>
      <c r="E321" t="inlineStr"/>
      <c r="F321" t="inlineStr">
        <is>
          <t>SENAC CE | Exercício 2025 | Demonstrações Contábeis</t>
        </is>
      </c>
      <c r="G321" t="inlineStr">
        <is>
          <t>csv</t>
        </is>
      </c>
      <c r="H321" t="inlineStr">
        <is>
          <t>Demonstração das Variações Patrimoniais_2025.csv</t>
        </is>
      </c>
      <c r="I321" t="inlineStr">
        <is>
          <t>https://transparencia.senac.br/assets/files/2025/DemonstracoesContabeis/CE/Demonstração das Variações Patrimoniais_2025.csv</t>
        </is>
      </c>
      <c r="J321" t="n">
        <v>200</v>
      </c>
      <c r="K321" t="b">
        <v>1</v>
      </c>
      <c r="L321" t="inlineStr">
        <is>
          <t>application/octet-stream</t>
        </is>
      </c>
      <c r="M321" t="n">
        <v>6.58</v>
      </c>
      <c r="N321" t="inlineStr">
        <is>
          <t>NÃO</t>
        </is>
      </c>
      <c r="O321" t="inlineStr">
        <is>
          <t>Hierarquia Visual: Texto com recuo na coluna 'Especificação' (Linhas: 4, 6, 7, 9, 10, 12, 13, 14, 19, 22... (total 64)).</t>
        </is>
      </c>
      <c r="P321" t="inlineStr">
        <is>
          <t>Nenhum</t>
        </is>
      </c>
      <c r="Q321" t="inlineStr">
        <is>
          <t>2026-10-07 17:04:56</t>
        </is>
      </c>
    </row>
    <row r="322">
      <c r="A322" t="n">
        <v>321</v>
      </c>
      <c r="B322" t="inlineStr">
        <is>
          <t>SENAC</t>
        </is>
      </c>
      <c r="C322" t="inlineStr">
        <is>
          <t>Demonstrações Contábeis</t>
        </is>
      </c>
      <c r="D322" t="inlineStr">
        <is>
          <t>Demonstrações Contábeis - Arquivo CSV</t>
        </is>
      </c>
      <c r="E322" t="inlineStr"/>
      <c r="F322" t="inlineStr">
        <is>
          <t>SENAC CE | Exercício 2025 | Demonstrações Contábeis</t>
        </is>
      </c>
      <c r="G322" t="inlineStr">
        <is>
          <t>csv</t>
        </is>
      </c>
      <c r="H322" t="inlineStr">
        <is>
          <t>Demonstração dos Fluxos de Caixa_2025.csv</t>
        </is>
      </c>
      <c r="I322" t="inlineStr">
        <is>
          <t>https://transparencia.senac.br/assets/files/2025/DemonstracoesContabeis/CE/Demonstração dos Fluxos de Caixa_2025.csv</t>
        </is>
      </c>
      <c r="J322" t="n">
        <v>200</v>
      </c>
      <c r="K322" t="b">
        <v>1</v>
      </c>
      <c r="L322" t="inlineStr">
        <is>
          <t>application/octet-stream</t>
        </is>
      </c>
      <c r="M322" t="n">
        <v>4.3</v>
      </c>
      <c r="N322" t="inlineStr">
        <is>
          <t>SIM</t>
        </is>
      </c>
      <c r="O322" t="inlineStr">
        <is>
          <t>Nenhum</t>
        </is>
      </c>
      <c r="P322" t="inlineStr">
        <is>
          <t>Nenhum</t>
        </is>
      </c>
      <c r="Q322" t="inlineStr">
        <is>
          <t>2026-10-07 17:04:56</t>
        </is>
      </c>
    </row>
    <row r="323">
      <c r="A323" t="n">
        <v>322</v>
      </c>
      <c r="B323" t="inlineStr">
        <is>
          <t>SENAC</t>
        </is>
      </c>
      <c r="C323" t="inlineStr">
        <is>
          <t>Demonstrações Contábeis</t>
        </is>
      </c>
      <c r="D323" t="inlineStr">
        <is>
          <t>Demonstrações Contábeis - Arquivo CSV</t>
        </is>
      </c>
      <c r="E323" t="inlineStr"/>
      <c r="F323" t="inlineStr">
        <is>
          <t>SENAC CE | Exercício 2026 | Demonstrações Contábeis</t>
        </is>
      </c>
      <c r="G323" t="inlineStr">
        <is>
          <t>csv</t>
        </is>
      </c>
      <c r="H323" t="inlineStr">
        <is>
          <t>Balanço Financeiro_2025.csv</t>
        </is>
      </c>
      <c r="I323" t="inlineStr">
        <is>
          <t>https://transparencia.senac.br/assets/files/2025/DemonstracoesContabeis/CE/Balanço Financeiro_2025.csv</t>
        </is>
      </c>
      <c r="J323" t="n">
        <v>200</v>
      </c>
      <c r="K323" t="b">
        <v>1</v>
      </c>
      <c r="L323" t="inlineStr">
        <is>
          <t>application/octet-stream</t>
        </is>
      </c>
      <c r="M323" t="n">
        <v>9.890000000000001</v>
      </c>
      <c r="N323" t="inlineStr">
        <is>
          <t>NÃO</t>
        </is>
      </c>
      <c r="O323" t="inlineStr">
        <is>
          <t>Nomes de Colunas: 2 coluna(s) sem nome definido (ex: Unnamed: 6). | Espaçamento Visual: 7 linha(s) totalmente em branco (Linhas: 104, 105, 106, 107, 108, 109, 110). | Espaçamento Visual: 2 coluna(s) totalmente em branco (Colunas: [6, 7]).</t>
        </is>
      </c>
      <c r="P323" t="inlineStr">
        <is>
          <t>Nenhum</t>
        </is>
      </c>
      <c r="Q323" t="inlineStr">
        <is>
          <t>2026-10-07 17:04:56</t>
        </is>
      </c>
    </row>
    <row r="324">
      <c r="A324" t="n">
        <v>323</v>
      </c>
      <c r="B324" t="inlineStr">
        <is>
          <t>SENAC</t>
        </is>
      </c>
      <c r="C324" t="inlineStr">
        <is>
          <t>Demonstrações Contábeis</t>
        </is>
      </c>
      <c r="D324" t="inlineStr">
        <is>
          <t>Demonstrações Contábeis - Arquivo CSV</t>
        </is>
      </c>
      <c r="E324" t="inlineStr"/>
      <c r="F324" t="inlineStr">
        <is>
          <t>SENAC CE | Exercício 2026 | Demonstrações Contábeis</t>
        </is>
      </c>
      <c r="G324" t="inlineStr">
        <is>
          <t>csv</t>
        </is>
      </c>
      <c r="H324" t="inlineStr">
        <is>
          <t>Balanço Orçamentário Receita_2025.csv</t>
        </is>
      </c>
      <c r="I324" t="inlineStr">
        <is>
          <t>https://transparencia.senac.br/assets/files/2025/DemonstracoesContabeis/CE/Balanço Orçamentário Receita_2025.csv</t>
        </is>
      </c>
      <c r="J324" t="n">
        <v>200</v>
      </c>
      <c r="K324" t="b">
        <v>1</v>
      </c>
      <c r="L324" t="inlineStr">
        <is>
          <t>application/octet-stream</t>
        </is>
      </c>
      <c r="M324" t="n">
        <v>5.17</v>
      </c>
      <c r="N324" t="inlineStr">
        <is>
          <t>NÃO</t>
        </is>
      </c>
      <c r="O324" t="inlineStr">
        <is>
          <t>Linhas de Totais: Uso de 'Total/Subtotal' na coluna 'Especificação' (Linhas: 64, 66).</t>
        </is>
      </c>
      <c r="P324" t="inlineStr">
        <is>
          <t>Nenhum</t>
        </is>
      </c>
      <c r="Q324" t="inlineStr">
        <is>
          <t>2026-10-07 17:04:56</t>
        </is>
      </c>
    </row>
    <row r="325">
      <c r="A325" t="n">
        <v>324</v>
      </c>
      <c r="B325" t="inlineStr">
        <is>
          <t>SENAC</t>
        </is>
      </c>
      <c r="C325" t="inlineStr">
        <is>
          <t>Demonstrações Contábeis</t>
        </is>
      </c>
      <c r="D325" t="inlineStr">
        <is>
          <t>Demonstrações Contábeis - Arquivo CSV</t>
        </is>
      </c>
      <c r="E325" t="inlineStr"/>
      <c r="F325" t="inlineStr">
        <is>
          <t>SENAC CE | Exercício 2026 | Demonstrações Contábeis</t>
        </is>
      </c>
      <c r="G325" t="inlineStr">
        <is>
          <t>csv</t>
        </is>
      </c>
      <c r="H325" t="inlineStr">
        <is>
          <t>Balanço Orçamentário Despesa_2025.csv</t>
        </is>
      </c>
      <c r="I325" t="inlineStr">
        <is>
          <t>https://transparencia.senac.br/assets/files/2025/DemonstracoesContabeis/CE/Balanço Orçamentário Despesa_2025.csv</t>
        </is>
      </c>
      <c r="J325" t="n">
        <v>200</v>
      </c>
      <c r="K325" t="b">
        <v>1</v>
      </c>
      <c r="L325" t="inlineStr">
        <is>
          <t>application/octet-stream</t>
        </is>
      </c>
      <c r="M325" t="n">
        <v>4.88</v>
      </c>
      <c r="N325" t="inlineStr">
        <is>
          <t>NÃO</t>
        </is>
      </c>
      <c r="O325" t="inlineStr">
        <is>
          <t>Linhas de Totais: Uso de 'Total/Subtotal' na coluna 'Especificação' (Linhas: 57, 59).</t>
        </is>
      </c>
      <c r="P325" t="inlineStr">
        <is>
          <t>Nenhum</t>
        </is>
      </c>
      <c r="Q325" t="inlineStr">
        <is>
          <t>2026-10-07 17:04:56</t>
        </is>
      </c>
    </row>
    <row r="326">
      <c r="A326" t="n">
        <v>325</v>
      </c>
      <c r="B326" t="inlineStr">
        <is>
          <t>SENAC</t>
        </is>
      </c>
      <c r="C326" t="inlineStr">
        <is>
          <t>Demonstrações Contábeis</t>
        </is>
      </c>
      <c r="D326" t="inlineStr">
        <is>
          <t>Demonstrações Contábeis - Arquivo CSV</t>
        </is>
      </c>
      <c r="E326" t="inlineStr"/>
      <c r="F326" t="inlineStr">
        <is>
          <t>SENAC CE | Exercício 2026 | Demonstrações Contábeis</t>
        </is>
      </c>
      <c r="G326" t="inlineStr">
        <is>
          <t>csv</t>
        </is>
      </c>
      <c r="H326" t="inlineStr">
        <is>
          <t>Balanço Patrimonial_2025.csv</t>
        </is>
      </c>
      <c r="I326" t="inlineStr">
        <is>
          <t>https://transparencia.senac.br/assets/files/2025/DemonstracoesContabeis/CE/Balanço Patrimonial_2025.csv</t>
        </is>
      </c>
      <c r="J326" t="n">
        <v>200</v>
      </c>
      <c r="K326" t="b">
        <v>1</v>
      </c>
      <c r="L326" t="inlineStr">
        <is>
          <t>application/octet-stream</t>
        </is>
      </c>
      <c r="M326" t="n">
        <v>3.82</v>
      </c>
      <c r="N326" t="inlineStr">
        <is>
          <t>SIM</t>
        </is>
      </c>
      <c r="O326" t="inlineStr">
        <is>
          <t>Nenhum</t>
        </is>
      </c>
      <c r="P326" t="inlineStr">
        <is>
          <t>Nenhum</t>
        </is>
      </c>
      <c r="Q326" t="inlineStr">
        <is>
          <t>2026-10-07 17:04:56</t>
        </is>
      </c>
    </row>
    <row r="327">
      <c r="A327" t="n">
        <v>326</v>
      </c>
      <c r="B327" t="inlineStr">
        <is>
          <t>SENAC</t>
        </is>
      </c>
      <c r="C327" t="inlineStr">
        <is>
          <t>Demonstrações Contábeis</t>
        </is>
      </c>
      <c r="D327" t="inlineStr">
        <is>
          <t>Demonstrações Contábeis - Arquivo CSV</t>
        </is>
      </c>
      <c r="E327" t="inlineStr"/>
      <c r="F327" t="inlineStr">
        <is>
          <t>SENAC CE | Exercício 2026 | Demonstrações Contábeis</t>
        </is>
      </c>
      <c r="G327" t="inlineStr">
        <is>
          <t>csv</t>
        </is>
      </c>
      <c r="H327" t="inlineStr">
        <is>
          <t>Demonstração das Variações Patrimoniais_2025.csv</t>
        </is>
      </c>
      <c r="I327" t="inlineStr">
        <is>
          <t>https://transparencia.senac.br/assets/files/2025/DemonstracoesContabeis/CE/Demonstração das Variações Patrimoniais_2025.csv</t>
        </is>
      </c>
      <c r="J327" t="n">
        <v>200</v>
      </c>
      <c r="K327" t="b">
        <v>1</v>
      </c>
      <c r="L327" t="inlineStr">
        <is>
          <t>application/octet-stream</t>
        </is>
      </c>
      <c r="M327" t="n">
        <v>6.58</v>
      </c>
      <c r="N327" t="inlineStr">
        <is>
          <t>NÃO</t>
        </is>
      </c>
      <c r="O327" t="inlineStr">
        <is>
          <t>Hierarquia Visual: Texto com recuo na coluna 'Especificação' (Linhas: 4, 6, 7, 9, 10, 12, 13, 14, 19, 22... (total 64)).</t>
        </is>
      </c>
      <c r="P327" t="inlineStr">
        <is>
          <t>Nenhum</t>
        </is>
      </c>
      <c r="Q327" t="inlineStr">
        <is>
          <t>2026-10-07 17:04:56</t>
        </is>
      </c>
    </row>
    <row r="328">
      <c r="A328" t="n">
        <v>327</v>
      </c>
      <c r="B328" t="inlineStr">
        <is>
          <t>SENAC</t>
        </is>
      </c>
      <c r="C328" t="inlineStr">
        <is>
          <t>Demonstrações Contábeis</t>
        </is>
      </c>
      <c r="D328" t="inlineStr">
        <is>
          <t>Demonstrações Contábeis - Arquivo CSV</t>
        </is>
      </c>
      <c r="E328" t="inlineStr"/>
      <c r="F328" t="inlineStr">
        <is>
          <t>SENAC CE | Exercício 2026 | Demonstrações Contábeis</t>
        </is>
      </c>
      <c r="G328" t="inlineStr">
        <is>
          <t>csv</t>
        </is>
      </c>
      <c r="H328" t="inlineStr">
        <is>
          <t>Demonstração dos Fluxos de Caixa_2025.csv</t>
        </is>
      </c>
      <c r="I328" t="inlineStr">
        <is>
          <t>https://transparencia.senac.br/assets/files/2025/DemonstracoesContabeis/CE/Demonstração dos Fluxos de Caixa_2025.csv</t>
        </is>
      </c>
      <c r="J328" t="n">
        <v>200</v>
      </c>
      <c r="K328" t="b">
        <v>1</v>
      </c>
      <c r="L328" t="inlineStr">
        <is>
          <t>application/octet-stream</t>
        </is>
      </c>
      <c r="M328" t="n">
        <v>4.3</v>
      </c>
      <c r="N328" t="inlineStr">
        <is>
          <t>SIM</t>
        </is>
      </c>
      <c r="O328" t="inlineStr">
        <is>
          <t>Nenhum</t>
        </is>
      </c>
      <c r="P328" t="inlineStr">
        <is>
          <t>Nenhum</t>
        </is>
      </c>
      <c r="Q328" t="inlineStr">
        <is>
          <t>2026-10-07 17:04:56</t>
        </is>
      </c>
    </row>
    <row r="329">
      <c r="A329" t="n">
        <v>328</v>
      </c>
      <c r="B329" t="inlineStr">
        <is>
          <t>SENAC</t>
        </is>
      </c>
      <c r="C329" t="inlineStr">
        <is>
          <t>Licitações</t>
        </is>
      </c>
      <c r="D329" t="inlineStr">
        <is>
          <t>Licitações - download</t>
        </is>
      </c>
      <c r="E329" t="inlineStr"/>
      <c r="F329" t="inlineStr">
        <is>
          <t>SENAC CE | Exercício 2024 | Licitações</t>
        </is>
      </c>
      <c r="G329" t="inlineStr">
        <is>
          <t>csv</t>
        </is>
      </c>
      <c r="H329" t="inlineStr">
        <is>
          <t>download</t>
        </is>
      </c>
      <c r="I329" t="inlineStr">
        <is>
          <t>https://transparencia.senac.br/service/api/download?regional=ce&amp;secao=Licitacoes&amp;ano=0&amp;layout=licitacoes</t>
        </is>
      </c>
      <c r="J329" t="n">
        <v>200</v>
      </c>
      <c r="K329" t="b">
        <v>1</v>
      </c>
      <c r="L329" t="inlineStr">
        <is>
          <t>application/octet-stream</t>
        </is>
      </c>
      <c r="M329" t="n">
        <v>22.12</v>
      </c>
      <c r="N329" t="inlineStr">
        <is>
          <t>SIM</t>
        </is>
      </c>
      <c r="O329" t="inlineStr">
        <is>
          <t>Nenhum</t>
        </is>
      </c>
      <c r="P329" t="inlineStr">
        <is>
          <t>Nenhum</t>
        </is>
      </c>
      <c r="Q329" t="inlineStr">
        <is>
          <t>2026-10-07 17:04:56</t>
        </is>
      </c>
    </row>
    <row r="330">
      <c r="A330" t="n">
        <v>329</v>
      </c>
      <c r="B330" t="inlineStr">
        <is>
          <t>SENAC</t>
        </is>
      </c>
      <c r="C330" t="inlineStr">
        <is>
          <t>Licitações</t>
        </is>
      </c>
      <c r="D330" t="inlineStr">
        <is>
          <t>Licitações - download</t>
        </is>
      </c>
      <c r="E330" t="inlineStr"/>
      <c r="F330" t="inlineStr">
        <is>
          <t>SENAC CE | Exercício 2025 | Licitações</t>
        </is>
      </c>
      <c r="G330" t="inlineStr">
        <is>
          <t>csv</t>
        </is>
      </c>
      <c r="H330" t="inlineStr">
        <is>
          <t>download</t>
        </is>
      </c>
      <c r="I330" t="inlineStr">
        <is>
          <t>https://transparencia.senac.br/service/api/download?regional=ce&amp;secao=Licitacoes&amp;ano=0&amp;layout=licitacoes</t>
        </is>
      </c>
      <c r="J330" t="n">
        <v>200</v>
      </c>
      <c r="K330" t="b">
        <v>1</v>
      </c>
      <c r="L330" t="inlineStr">
        <is>
          <t>application/octet-stream</t>
        </is>
      </c>
      <c r="M330" t="n">
        <v>22.12</v>
      </c>
      <c r="N330" t="inlineStr">
        <is>
          <t>SIM</t>
        </is>
      </c>
      <c r="O330" t="inlineStr">
        <is>
          <t>Nenhum</t>
        </is>
      </c>
      <c r="P330" t="inlineStr">
        <is>
          <t>Nenhum</t>
        </is>
      </c>
      <c r="Q330" t="inlineStr">
        <is>
          <t>2026-10-07 17:04:56</t>
        </is>
      </c>
    </row>
    <row r="331">
      <c r="A331" t="n">
        <v>330</v>
      </c>
      <c r="B331" t="inlineStr">
        <is>
          <t>SENAC</t>
        </is>
      </c>
      <c r="C331" t="inlineStr">
        <is>
          <t>Licitações</t>
        </is>
      </c>
      <c r="D331" t="inlineStr">
        <is>
          <t>Licitações - download</t>
        </is>
      </c>
      <c r="E331" t="inlineStr"/>
      <c r="F331" t="inlineStr">
        <is>
          <t>SENAC CE | Exercício 2026 | Licitações</t>
        </is>
      </c>
      <c r="G331" t="inlineStr">
        <is>
          <t>csv</t>
        </is>
      </c>
      <c r="H331" t="inlineStr">
        <is>
          <t>download</t>
        </is>
      </c>
      <c r="I331" t="inlineStr">
        <is>
          <t>https://transparencia.senac.br/service/api/download?regional=ce&amp;secao=Licitacoes&amp;ano=0&amp;layout=licitacoes</t>
        </is>
      </c>
      <c r="J331" t="n">
        <v>200</v>
      </c>
      <c r="K331" t="b">
        <v>1</v>
      </c>
      <c r="L331" t="inlineStr">
        <is>
          <t>application/octet-stream</t>
        </is>
      </c>
      <c r="M331" t="n">
        <v>22.12</v>
      </c>
      <c r="N331" t="inlineStr">
        <is>
          <t>SIM</t>
        </is>
      </c>
      <c r="O331" t="inlineStr">
        <is>
          <t>Nenhum</t>
        </is>
      </c>
      <c r="P331" t="inlineStr">
        <is>
          <t>Nenhum</t>
        </is>
      </c>
      <c r="Q331" t="inlineStr">
        <is>
          <t>2026-10-07 17:04:56</t>
        </is>
      </c>
    </row>
    <row r="332">
      <c r="A332" t="n">
        <v>331</v>
      </c>
      <c r="B332" t="inlineStr">
        <is>
          <t>SENAC</t>
        </is>
      </c>
      <c r="C332" t="inlineStr">
        <is>
          <t>Contratos, Parcerias, Convênios e Patrocínios</t>
        </is>
      </c>
      <c r="D332" t="inlineStr">
        <is>
          <t>Contratos, Parcerias, Convênios e Patrocínios - download</t>
        </is>
      </c>
      <c r="E332" t="inlineStr"/>
      <c r="F332" t="inlineStr">
        <is>
          <t>SENAC CE | Exercício 2024 | Contratos, Parcerias, Convênios e Patrocínios</t>
        </is>
      </c>
      <c r="G332" t="inlineStr">
        <is>
          <t>csv</t>
        </is>
      </c>
      <c r="H332" t="inlineStr">
        <is>
          <t>download</t>
        </is>
      </c>
      <c r="I332" t="inlineStr">
        <is>
          <t>https://transparencia.senac.br/service/api/download?regional=ce&amp;secao=ContratosParcerias&amp;ano=0&amp;layout=contratos</t>
        </is>
      </c>
      <c r="J332" t="n">
        <v>200</v>
      </c>
      <c r="K332" t="b">
        <v>1</v>
      </c>
      <c r="L332" t="inlineStr">
        <is>
          <t>application/octet-stream</t>
        </is>
      </c>
      <c r="M332" t="n">
        <v>159.36</v>
      </c>
      <c r="N332" t="inlineStr">
        <is>
          <t>SIM</t>
        </is>
      </c>
      <c r="O332" t="inlineStr">
        <is>
          <t>Nenhum</t>
        </is>
      </c>
      <c r="P332" t="inlineStr">
        <is>
          <t>Nenhum</t>
        </is>
      </c>
      <c r="Q332" t="inlineStr">
        <is>
          <t>2026-10-07 17:04:56</t>
        </is>
      </c>
    </row>
    <row r="333">
      <c r="A333" t="n">
        <v>332</v>
      </c>
      <c r="B333" t="inlineStr">
        <is>
          <t>SENAC</t>
        </is>
      </c>
      <c r="C333" t="inlineStr">
        <is>
          <t>Contratos, Parcerias, Convênios e Patrocínios</t>
        </is>
      </c>
      <c r="D333" t="inlineStr">
        <is>
          <t>Contratos, Parcerias, Convênios e Patrocínios - download</t>
        </is>
      </c>
      <c r="E333" t="inlineStr"/>
      <c r="F333" t="inlineStr">
        <is>
          <t>SENAC CE | Exercício 2024 | Contratos, Parcerias, Convênios e Patrocínios</t>
        </is>
      </c>
      <c r="G333" t="inlineStr">
        <is>
          <t>csv</t>
        </is>
      </c>
      <c r="H333" t="inlineStr">
        <is>
          <t>download</t>
        </is>
      </c>
      <c r="I333" t="inlineStr">
        <is>
          <t>https://transparencia.senac.br/service/api/download?regional=ce&amp;secao=ContratosParcerias&amp;ano=0&amp;layout=parcerias</t>
        </is>
      </c>
      <c r="J333" t="n">
        <v>200</v>
      </c>
      <c r="K333" t="b">
        <v>1</v>
      </c>
      <c r="L333" t="inlineStr">
        <is>
          <t>application/octet-stream</t>
        </is>
      </c>
      <c r="M333" t="n">
        <v>0.6899999999999999</v>
      </c>
      <c r="N333" t="inlineStr">
        <is>
          <t>SIM</t>
        </is>
      </c>
      <c r="O333" t="inlineStr">
        <is>
          <t>Nenhum</t>
        </is>
      </c>
      <c r="P333" t="inlineStr">
        <is>
          <t>Nenhum</t>
        </is>
      </c>
      <c r="Q333" t="inlineStr">
        <is>
          <t>2026-10-07 17:04:56</t>
        </is>
      </c>
    </row>
    <row r="334">
      <c r="A334" t="n">
        <v>333</v>
      </c>
      <c r="B334" t="inlineStr">
        <is>
          <t>SENAC</t>
        </is>
      </c>
      <c r="C334" t="inlineStr">
        <is>
          <t>Contratos, Parcerias, Convênios e Patrocínios</t>
        </is>
      </c>
      <c r="D334" t="inlineStr">
        <is>
          <t>Contratos, Parcerias, Convênios e Patrocínios - download</t>
        </is>
      </c>
      <c r="E334" t="inlineStr"/>
      <c r="F334" t="inlineStr">
        <is>
          <t>SENAC CE | Exercício 2024 | Contratos, Parcerias, Convênios e Patrocínios</t>
        </is>
      </c>
      <c r="G334" t="inlineStr">
        <is>
          <t>csv</t>
        </is>
      </c>
      <c r="H334" t="inlineStr">
        <is>
          <t>download</t>
        </is>
      </c>
      <c r="I334" t="inlineStr">
        <is>
          <t>https://transparencia.senac.br/service/api/download?regional=ce&amp;secao=ContratosParcerias&amp;ano=0&amp;layout=patrocinios</t>
        </is>
      </c>
      <c r="J334" t="n">
        <v>200</v>
      </c>
      <c r="K334" t="b">
        <v>1</v>
      </c>
      <c r="L334" t="inlineStr">
        <is>
          <t>application/octet-stream</t>
        </is>
      </c>
      <c r="M334" t="n">
        <v>2</v>
      </c>
      <c r="N334" t="inlineStr">
        <is>
          <t>SIM</t>
        </is>
      </c>
      <c r="O334" t="inlineStr">
        <is>
          <t>Nenhum</t>
        </is>
      </c>
      <c r="P334" t="inlineStr">
        <is>
          <t>Nenhum</t>
        </is>
      </c>
      <c r="Q334" t="inlineStr">
        <is>
          <t>2026-10-07 17:04:56</t>
        </is>
      </c>
    </row>
    <row r="335">
      <c r="A335" t="n">
        <v>334</v>
      </c>
      <c r="B335" t="inlineStr">
        <is>
          <t>SENAC</t>
        </is>
      </c>
      <c r="C335" t="inlineStr">
        <is>
          <t>Contratos, Parcerias, Convênios e Patrocínios</t>
        </is>
      </c>
      <c r="D335" t="inlineStr">
        <is>
          <t>Contratos, Parcerias, Convênios e Patrocínios - download</t>
        </is>
      </c>
      <c r="E335" t="inlineStr"/>
      <c r="F335" t="inlineStr">
        <is>
          <t>SENAC CE | Exercício 2025 | Contratos, Parcerias, Convênios e Patrocínios</t>
        </is>
      </c>
      <c r="G335" t="inlineStr">
        <is>
          <t>csv</t>
        </is>
      </c>
      <c r="H335" t="inlineStr">
        <is>
          <t>download</t>
        </is>
      </c>
      <c r="I335" t="inlineStr">
        <is>
          <t>https://transparencia.senac.br/service/api/download?regional=ce&amp;secao=ContratosParcerias&amp;ano=0&amp;layout=contratos</t>
        </is>
      </c>
      <c r="J335" t="n">
        <v>200</v>
      </c>
      <c r="K335" t="b">
        <v>1</v>
      </c>
      <c r="L335" t="inlineStr">
        <is>
          <t>application/octet-stream</t>
        </is>
      </c>
      <c r="M335" t="n">
        <v>159.36</v>
      </c>
      <c r="N335" t="inlineStr">
        <is>
          <t>SIM</t>
        </is>
      </c>
      <c r="O335" t="inlineStr">
        <is>
          <t>Nenhum</t>
        </is>
      </c>
      <c r="P335" t="inlineStr">
        <is>
          <t>Nenhum</t>
        </is>
      </c>
      <c r="Q335" t="inlineStr">
        <is>
          <t>2026-10-07 17:04:56</t>
        </is>
      </c>
    </row>
    <row r="336">
      <c r="A336" t="n">
        <v>335</v>
      </c>
      <c r="B336" t="inlineStr">
        <is>
          <t>SENAC</t>
        </is>
      </c>
      <c r="C336" t="inlineStr">
        <is>
          <t>Contratos, Parcerias, Convênios e Patrocínios</t>
        </is>
      </c>
      <c r="D336" t="inlineStr">
        <is>
          <t>Contratos, Parcerias, Convênios e Patrocínios - download</t>
        </is>
      </c>
      <c r="E336" t="inlineStr"/>
      <c r="F336" t="inlineStr">
        <is>
          <t>SENAC CE | Exercício 2025 | Contratos, Parcerias, Convênios e Patrocínios</t>
        </is>
      </c>
      <c r="G336" t="inlineStr">
        <is>
          <t>csv</t>
        </is>
      </c>
      <c r="H336" t="inlineStr">
        <is>
          <t>download</t>
        </is>
      </c>
      <c r="I336" t="inlineStr">
        <is>
          <t>https://transparencia.senac.br/service/api/download?regional=ce&amp;secao=ContratosParcerias&amp;ano=0&amp;layout=parcerias</t>
        </is>
      </c>
      <c r="J336" t="n">
        <v>200</v>
      </c>
      <c r="K336" t="b">
        <v>1</v>
      </c>
      <c r="L336" t="inlineStr">
        <is>
          <t>application/octet-stream</t>
        </is>
      </c>
      <c r="M336" t="n">
        <v>0.6899999999999999</v>
      </c>
      <c r="N336" t="inlineStr">
        <is>
          <t>SIM</t>
        </is>
      </c>
      <c r="O336" t="inlineStr">
        <is>
          <t>Nenhum</t>
        </is>
      </c>
      <c r="P336" t="inlineStr">
        <is>
          <t>Nenhum</t>
        </is>
      </c>
      <c r="Q336" t="inlineStr">
        <is>
          <t>2026-10-07 17:04:56</t>
        </is>
      </c>
    </row>
    <row r="337">
      <c r="A337" t="n">
        <v>336</v>
      </c>
      <c r="B337" t="inlineStr">
        <is>
          <t>SENAC</t>
        </is>
      </c>
      <c r="C337" t="inlineStr">
        <is>
          <t>Contratos, Parcerias, Convênios e Patrocínios</t>
        </is>
      </c>
      <c r="D337" t="inlineStr">
        <is>
          <t>Contratos, Parcerias, Convênios e Patrocínios - download</t>
        </is>
      </c>
      <c r="E337" t="inlineStr"/>
      <c r="F337" t="inlineStr">
        <is>
          <t>SENAC CE | Exercício 2025 | Contratos, Parcerias, Convênios e Patrocínios</t>
        </is>
      </c>
      <c r="G337" t="inlineStr">
        <is>
          <t>csv</t>
        </is>
      </c>
      <c r="H337" t="inlineStr">
        <is>
          <t>download</t>
        </is>
      </c>
      <c r="I337" t="inlineStr">
        <is>
          <t>https://transparencia.senac.br/service/api/download?regional=ce&amp;secao=ContratosParcerias&amp;ano=0&amp;layout=patrocinios</t>
        </is>
      </c>
      <c r="J337" t="n">
        <v>200</v>
      </c>
      <c r="K337" t="b">
        <v>1</v>
      </c>
      <c r="L337" t="inlineStr">
        <is>
          <t>application/octet-stream</t>
        </is>
      </c>
      <c r="M337" t="n">
        <v>2</v>
      </c>
      <c r="N337" t="inlineStr">
        <is>
          <t>SIM</t>
        </is>
      </c>
      <c r="O337" t="inlineStr">
        <is>
          <t>Nenhum</t>
        </is>
      </c>
      <c r="P337" t="inlineStr">
        <is>
          <t>Nenhum</t>
        </is>
      </c>
      <c r="Q337" t="inlineStr">
        <is>
          <t>2026-10-07 17:04:56</t>
        </is>
      </c>
    </row>
    <row r="338">
      <c r="A338" t="n">
        <v>337</v>
      </c>
      <c r="B338" t="inlineStr">
        <is>
          <t>SENAC</t>
        </is>
      </c>
      <c r="C338" t="inlineStr">
        <is>
          <t>Contratos, Parcerias, Convênios e Patrocínios</t>
        </is>
      </c>
      <c r="D338" t="inlineStr">
        <is>
          <t>Contratos, Parcerias, Convênios e Patrocínios - download</t>
        </is>
      </c>
      <c r="E338" t="inlineStr"/>
      <c r="F338" t="inlineStr">
        <is>
          <t>SENAC CE | Exercício 2026 | Contratos, Parcerias, Convênios e Patrocínios</t>
        </is>
      </c>
      <c r="G338" t="inlineStr">
        <is>
          <t>csv</t>
        </is>
      </c>
      <c r="H338" t="inlineStr">
        <is>
          <t>download</t>
        </is>
      </c>
      <c r="I338" t="inlineStr">
        <is>
          <t>https://transparencia.senac.br/service/api/download?regional=ce&amp;secao=ContratosParcerias&amp;ano=0&amp;layout=contratos</t>
        </is>
      </c>
      <c r="J338" t="n">
        <v>200</v>
      </c>
      <c r="K338" t="b">
        <v>1</v>
      </c>
      <c r="L338" t="inlineStr">
        <is>
          <t>application/octet-stream</t>
        </is>
      </c>
      <c r="M338" t="n">
        <v>159.36</v>
      </c>
      <c r="N338" t="inlineStr">
        <is>
          <t>SIM</t>
        </is>
      </c>
      <c r="O338" t="inlineStr">
        <is>
          <t>Nenhum</t>
        </is>
      </c>
      <c r="P338" t="inlineStr">
        <is>
          <t>Nenhum</t>
        </is>
      </c>
      <c r="Q338" t="inlineStr">
        <is>
          <t>2026-10-07 17:04:56</t>
        </is>
      </c>
    </row>
    <row r="339">
      <c r="A339" t="n">
        <v>338</v>
      </c>
      <c r="B339" t="inlineStr">
        <is>
          <t>SENAC</t>
        </is>
      </c>
      <c r="C339" t="inlineStr">
        <is>
          <t>Contratos, Parcerias, Convênios e Patrocínios</t>
        </is>
      </c>
      <c r="D339" t="inlineStr">
        <is>
          <t>Contratos, Parcerias, Convênios e Patrocínios - download</t>
        </is>
      </c>
      <c r="E339" t="inlineStr"/>
      <c r="F339" t="inlineStr">
        <is>
          <t>SENAC CE | Exercício 2026 | Contratos, Parcerias, Convênios e Patrocínios</t>
        </is>
      </c>
      <c r="G339" t="inlineStr">
        <is>
          <t>csv</t>
        </is>
      </c>
      <c r="H339" t="inlineStr">
        <is>
          <t>download</t>
        </is>
      </c>
      <c r="I339" t="inlineStr">
        <is>
          <t>https://transparencia.senac.br/service/api/download?regional=ce&amp;secao=ContratosParcerias&amp;ano=0&amp;layout=parcerias</t>
        </is>
      </c>
      <c r="J339" t="n">
        <v>200</v>
      </c>
      <c r="K339" t="b">
        <v>1</v>
      </c>
      <c r="L339" t="inlineStr">
        <is>
          <t>application/octet-stream</t>
        </is>
      </c>
      <c r="M339" t="n">
        <v>0.6899999999999999</v>
      </c>
      <c r="N339" t="inlineStr">
        <is>
          <t>SIM</t>
        </is>
      </c>
      <c r="O339" t="inlineStr">
        <is>
          <t>Nenhum</t>
        </is>
      </c>
      <c r="P339" t="inlineStr">
        <is>
          <t>Nenhum</t>
        </is>
      </c>
      <c r="Q339" t="inlineStr">
        <is>
          <t>2026-10-07 17:04:56</t>
        </is>
      </c>
    </row>
    <row r="340">
      <c r="A340" t="n">
        <v>339</v>
      </c>
      <c r="B340" t="inlineStr">
        <is>
          <t>SENAC</t>
        </is>
      </c>
      <c r="C340" t="inlineStr">
        <is>
          <t>Contratos, Parcerias, Convênios e Patrocínios</t>
        </is>
      </c>
      <c r="D340" t="inlineStr">
        <is>
          <t>Contratos, Parcerias, Convênios e Patrocínios - download</t>
        </is>
      </c>
      <c r="E340" t="inlineStr"/>
      <c r="F340" t="inlineStr">
        <is>
          <t>SENAC CE | Exercício 2026 | Contratos, Parcerias, Convênios e Patrocínios</t>
        </is>
      </c>
      <c r="G340" t="inlineStr">
        <is>
          <t>csv</t>
        </is>
      </c>
      <c r="H340" t="inlineStr">
        <is>
          <t>download</t>
        </is>
      </c>
      <c r="I340" t="inlineStr">
        <is>
          <t>https://transparencia.senac.br/service/api/download?regional=ce&amp;secao=ContratosParcerias&amp;ano=0&amp;layout=patrocinios</t>
        </is>
      </c>
      <c r="J340" t="n">
        <v>200</v>
      </c>
      <c r="K340" t="b">
        <v>1</v>
      </c>
      <c r="L340" t="inlineStr">
        <is>
          <t>application/octet-stream</t>
        </is>
      </c>
      <c r="M340" t="n">
        <v>2</v>
      </c>
      <c r="N340" t="inlineStr">
        <is>
          <t>SIM</t>
        </is>
      </c>
      <c r="O340" t="inlineStr">
        <is>
          <t>Nenhum</t>
        </is>
      </c>
      <c r="P340" t="inlineStr">
        <is>
          <t>Nenhum</t>
        </is>
      </c>
      <c r="Q340" t="inlineStr">
        <is>
          <t>2026-10-07 17:04:56</t>
        </is>
      </c>
    </row>
    <row r="341">
      <c r="A341" t="n">
        <v>340</v>
      </c>
      <c r="B341" t="inlineStr">
        <is>
          <t>SENAC</t>
        </is>
      </c>
      <c r="C341" t="inlineStr">
        <is>
          <t>Transferências Regulamentares</t>
        </is>
      </c>
      <c r="D341" t="inlineStr">
        <is>
          <t>Transferências Regulamentares - download</t>
        </is>
      </c>
      <c r="E341" t="inlineStr"/>
      <c r="F341" t="inlineStr">
        <is>
          <t>SENAC CE | Exercício 2024 | Transferências Regulamentares</t>
        </is>
      </c>
      <c r="G341" t="inlineStr">
        <is>
          <t>csv</t>
        </is>
      </c>
      <c r="H341" t="inlineStr">
        <is>
          <t>download</t>
        </is>
      </c>
      <c r="I341" t="inlineStr">
        <is>
          <t>https://transparencia.senac.br/service/api/download?regional=ce&amp;secao=transferenciasregulamentares&amp;ano=2026&amp;layout=transferenciasregulamentares</t>
        </is>
      </c>
      <c r="J341" t="n">
        <v>200</v>
      </c>
      <c r="K341" t="b">
        <v>1</v>
      </c>
      <c r="L341" t="inlineStr">
        <is>
          <t>application/octet-stream</t>
        </is>
      </c>
      <c r="M341" t="n">
        <v>1.79</v>
      </c>
      <c r="N341" t="inlineStr">
        <is>
          <t>SIM</t>
        </is>
      </c>
      <c r="O341" t="inlineStr">
        <is>
          <t>Nenhum</t>
        </is>
      </c>
      <c r="P341" t="inlineStr">
        <is>
          <t>Nenhum</t>
        </is>
      </c>
      <c r="Q341" t="inlineStr">
        <is>
          <t>2026-10-07 17:04:56</t>
        </is>
      </c>
    </row>
    <row r="342">
      <c r="A342" t="n">
        <v>341</v>
      </c>
      <c r="B342" t="inlineStr">
        <is>
          <t>SENAC</t>
        </is>
      </c>
      <c r="C342" t="inlineStr">
        <is>
          <t>Transferências Regulamentares</t>
        </is>
      </c>
      <c r="D342" t="inlineStr">
        <is>
          <t>Transferências Regulamentares - download</t>
        </is>
      </c>
      <c r="E342" t="inlineStr"/>
      <c r="F342" t="inlineStr">
        <is>
          <t>SENAC CE | Exercício 2025 | Transferências Regulamentares</t>
        </is>
      </c>
      <c r="G342" t="inlineStr">
        <is>
          <t>csv</t>
        </is>
      </c>
      <c r="H342" t="inlineStr">
        <is>
          <t>download</t>
        </is>
      </c>
      <c r="I342" t="inlineStr">
        <is>
          <t>https://transparencia.senac.br/service/api/download?regional=ce&amp;secao=transferenciasregulamentares&amp;ano=2026&amp;layout=transferenciasregulamentares</t>
        </is>
      </c>
      <c r="J342" t="n">
        <v>200</v>
      </c>
      <c r="K342" t="b">
        <v>1</v>
      </c>
      <c r="L342" t="inlineStr">
        <is>
          <t>application/octet-stream</t>
        </is>
      </c>
      <c r="M342" t="n">
        <v>1.79</v>
      </c>
      <c r="N342" t="inlineStr">
        <is>
          <t>SIM</t>
        </is>
      </c>
      <c r="O342" t="inlineStr">
        <is>
          <t>Nenhum</t>
        </is>
      </c>
      <c r="P342" t="inlineStr">
        <is>
          <t>Nenhum</t>
        </is>
      </c>
      <c r="Q342" t="inlineStr">
        <is>
          <t>2026-10-07 17:04:56</t>
        </is>
      </c>
    </row>
    <row r="343">
      <c r="A343" t="n">
        <v>342</v>
      </c>
      <c r="B343" t="inlineStr">
        <is>
          <t>SENAC</t>
        </is>
      </c>
      <c r="C343" t="inlineStr">
        <is>
          <t>Transferências Regulamentares</t>
        </is>
      </c>
      <c r="D343" t="inlineStr">
        <is>
          <t>Transferências Regulamentares - download</t>
        </is>
      </c>
      <c r="E343" t="inlineStr"/>
      <c r="F343" t="inlineStr">
        <is>
          <t>SENAC CE | Exercício 2026 | Transferências Regulamentares</t>
        </is>
      </c>
      <c r="G343" t="inlineStr">
        <is>
          <t>csv</t>
        </is>
      </c>
      <c r="H343" t="inlineStr">
        <is>
          <t>download</t>
        </is>
      </c>
      <c r="I343" t="inlineStr">
        <is>
          <t>https://transparencia.senac.br/service/api/download?regional=ce&amp;secao=transferenciasregulamentares&amp;ano=2026&amp;layout=transferenciasregulamentares</t>
        </is>
      </c>
      <c r="J343" t="n">
        <v>200</v>
      </c>
      <c r="K343" t="b">
        <v>1</v>
      </c>
      <c r="L343" t="inlineStr">
        <is>
          <t>application/octet-stream</t>
        </is>
      </c>
      <c r="M343" t="n">
        <v>1.79</v>
      </c>
      <c r="N343" t="inlineStr">
        <is>
          <t>SIM</t>
        </is>
      </c>
      <c r="O343" t="inlineStr">
        <is>
          <t>Nenhum</t>
        </is>
      </c>
      <c r="P343" t="inlineStr">
        <is>
          <t>Nenhum</t>
        </is>
      </c>
      <c r="Q343" t="inlineStr">
        <is>
          <t>2026-10-07 17:04:56</t>
        </is>
      </c>
    </row>
    <row r="344">
      <c r="A344" t="n">
        <v>343</v>
      </c>
      <c r="B344" t="inlineStr">
        <is>
          <t>SENAC</t>
        </is>
      </c>
      <c r="C344" t="inlineStr">
        <is>
          <t>Execução Orçamentária</t>
        </is>
      </c>
      <c r="D344" t="inlineStr">
        <is>
          <t>Execução Orçamentária - download</t>
        </is>
      </c>
      <c r="E344" t="inlineStr"/>
      <c r="F344" t="inlineStr">
        <is>
          <t>SENAC DF | Exercício 2024 | Execução Orçamentária</t>
        </is>
      </c>
      <c r="G344" t="inlineStr">
        <is>
          <t>csv</t>
        </is>
      </c>
      <c r="H344" t="inlineStr">
        <is>
          <t>download</t>
        </is>
      </c>
      <c r="I344" t="inlineStr">
        <is>
          <t>https://transparencia.senac.br/service/api/download?regional=df&amp;secao=execucaoorcamentaria&amp;ano=2024&amp;layout=execucaoorcamentariareceitacategoria</t>
        </is>
      </c>
      <c r="J344" t="n">
        <v>200</v>
      </c>
      <c r="K344" t="b">
        <v>1</v>
      </c>
      <c r="L344" t="inlineStr">
        <is>
          <t>application/octet-stream</t>
        </is>
      </c>
      <c r="M344" t="n">
        <v>0.54</v>
      </c>
      <c r="N344" t="inlineStr">
        <is>
          <t>SIM</t>
        </is>
      </c>
      <c r="O344" t="inlineStr">
        <is>
          <t>Nenhum</t>
        </is>
      </c>
      <c r="P344" t="inlineStr">
        <is>
          <t>Nenhum</t>
        </is>
      </c>
      <c r="Q344" t="inlineStr">
        <is>
          <t>2026-10-07 17:04:56</t>
        </is>
      </c>
    </row>
    <row r="345">
      <c r="A345" t="n">
        <v>344</v>
      </c>
      <c r="B345" t="inlineStr">
        <is>
          <t>SENAC</t>
        </is>
      </c>
      <c r="C345" t="inlineStr">
        <is>
          <t>Execução Orçamentária</t>
        </is>
      </c>
      <c r="D345" t="inlineStr">
        <is>
          <t>Execução Orçamentária - download</t>
        </is>
      </c>
      <c r="E345" t="inlineStr"/>
      <c r="F345" t="inlineStr">
        <is>
          <t>SENAC DF | Exercício 2024 | Execução Orçamentária</t>
        </is>
      </c>
      <c r="G345" t="inlineStr">
        <is>
          <t>csv</t>
        </is>
      </c>
      <c r="H345" t="inlineStr">
        <is>
          <t>download</t>
        </is>
      </c>
      <c r="I345" t="inlineStr">
        <is>
          <t>https://transparencia.senac.br/service/api/download?regional=df&amp;secao=execucaoorcamentaria&amp;ano=2024&amp;layout=execucaoorcamentariadespesacategoria</t>
        </is>
      </c>
      <c r="J345" t="n">
        <v>200</v>
      </c>
      <c r="K345" t="b">
        <v>1</v>
      </c>
      <c r="L345" t="inlineStr">
        <is>
          <t>application/octet-stream</t>
        </is>
      </c>
      <c r="M345" t="n">
        <v>1.17</v>
      </c>
      <c r="N345" t="inlineStr">
        <is>
          <t>SIM</t>
        </is>
      </c>
      <c r="O345" t="inlineStr">
        <is>
          <t>Nenhum</t>
        </is>
      </c>
      <c r="P345" t="inlineStr">
        <is>
          <t>Nenhum</t>
        </is>
      </c>
      <c r="Q345" t="inlineStr">
        <is>
          <t>2026-10-07 17:04:56</t>
        </is>
      </c>
    </row>
    <row r="346">
      <c r="A346" t="n">
        <v>345</v>
      </c>
      <c r="B346" t="inlineStr">
        <is>
          <t>SENAC</t>
        </is>
      </c>
      <c r="C346" t="inlineStr">
        <is>
          <t>Execução Orçamentária</t>
        </is>
      </c>
      <c r="D346" t="inlineStr">
        <is>
          <t>Execução Orçamentária - download</t>
        </is>
      </c>
      <c r="E346" t="inlineStr"/>
      <c r="F346" t="inlineStr">
        <is>
          <t>SENAC DF | Exercício 2024 | Execução Orçamentária</t>
        </is>
      </c>
      <c r="G346" t="inlineStr">
        <is>
          <t>csv</t>
        </is>
      </c>
      <c r="H346" t="inlineStr">
        <is>
          <t>download</t>
        </is>
      </c>
      <c r="I346" t="inlineStr">
        <is>
          <t>https://transparencia.senac.br/service/api/download?regional=df&amp;secao=execucaoorcamentaria&amp;ano=2024&amp;layout=despesaporfinalidadeprogramatrabalhoorcamento</t>
        </is>
      </c>
      <c r="J346" t="n">
        <v>200</v>
      </c>
      <c r="K346" t="b">
        <v>1</v>
      </c>
      <c r="L346" t="inlineStr">
        <is>
          <t>application/octet-stream</t>
        </is>
      </c>
      <c r="M346" t="n">
        <v>0.41</v>
      </c>
      <c r="N346" t="inlineStr">
        <is>
          <t>SIM</t>
        </is>
      </c>
      <c r="O346" t="inlineStr">
        <is>
          <t>Nenhum</t>
        </is>
      </c>
      <c r="P346" t="inlineStr">
        <is>
          <t>Nenhum</t>
        </is>
      </c>
      <c r="Q346" t="inlineStr">
        <is>
          <t>2026-10-07 17:04:56</t>
        </is>
      </c>
    </row>
    <row r="347">
      <c r="A347" t="n">
        <v>346</v>
      </c>
      <c r="B347" t="inlineStr">
        <is>
          <t>SENAC</t>
        </is>
      </c>
      <c r="C347" t="inlineStr">
        <is>
          <t>Execução Orçamentária</t>
        </is>
      </c>
      <c r="D347" t="inlineStr">
        <is>
          <t>Execução Orçamentária - download</t>
        </is>
      </c>
      <c r="E347" t="inlineStr"/>
      <c r="F347" t="inlineStr">
        <is>
          <t>SENAC DF | Exercício 2024 | Execução Orçamentária</t>
        </is>
      </c>
      <c r="G347" t="inlineStr">
        <is>
          <t>csv</t>
        </is>
      </c>
      <c r="H347" t="inlineStr">
        <is>
          <t>download</t>
        </is>
      </c>
      <c r="I347" t="inlineStr">
        <is>
          <t>https://transparencia.senac.br/service/api/download?regional=df&amp;secao=execucaoorcamentaria&amp;ano=2024&amp;layout=execucaoorcamentariareceita</t>
        </is>
      </c>
      <c r="J347" t="n">
        <v>200</v>
      </c>
      <c r="K347" t="b">
        <v>1</v>
      </c>
      <c r="L347" t="inlineStr">
        <is>
          <t>application/octet-stream</t>
        </is>
      </c>
      <c r="M347" t="n">
        <v>1.25</v>
      </c>
      <c r="N347" t="inlineStr">
        <is>
          <t>SIM</t>
        </is>
      </c>
      <c r="O347" t="inlineStr">
        <is>
          <t>Nenhum</t>
        </is>
      </c>
      <c r="P347" t="inlineStr">
        <is>
          <t>Nenhum</t>
        </is>
      </c>
      <c r="Q347" t="inlineStr">
        <is>
          <t>2026-10-07 17:04:56</t>
        </is>
      </c>
    </row>
    <row r="348">
      <c r="A348" t="n">
        <v>347</v>
      </c>
      <c r="B348" t="inlineStr">
        <is>
          <t>SENAC</t>
        </is>
      </c>
      <c r="C348" t="inlineStr">
        <is>
          <t>Execução Orçamentária</t>
        </is>
      </c>
      <c r="D348" t="inlineStr">
        <is>
          <t>Execução Orçamentária - download</t>
        </is>
      </c>
      <c r="E348" t="inlineStr"/>
      <c r="F348" t="inlineStr">
        <is>
          <t>SENAC DF | Exercício 2024 | Execução Orçamentária</t>
        </is>
      </c>
      <c r="G348" t="inlineStr">
        <is>
          <t>csv</t>
        </is>
      </c>
      <c r="H348" t="inlineStr">
        <is>
          <t>download</t>
        </is>
      </c>
      <c r="I348" t="inlineStr">
        <is>
          <t>https://transparencia.senac.br/service/api/download?regional=df&amp;secao=execucaoorcamentaria&amp;ano=2024&amp;layout=execucaoorcamentariadespesa</t>
        </is>
      </c>
      <c r="J348" t="n">
        <v>200</v>
      </c>
      <c r="K348" t="b">
        <v>1</v>
      </c>
      <c r="L348" t="inlineStr">
        <is>
          <t>application/octet-stream</t>
        </is>
      </c>
      <c r="M348" t="n">
        <v>1.91</v>
      </c>
      <c r="N348" t="inlineStr">
        <is>
          <t>SIM</t>
        </is>
      </c>
      <c r="O348" t="inlineStr">
        <is>
          <t>Nenhum</t>
        </is>
      </c>
      <c r="P348" t="inlineStr">
        <is>
          <t>Nenhum</t>
        </is>
      </c>
      <c r="Q348" t="inlineStr">
        <is>
          <t>2026-10-07 17:04:56</t>
        </is>
      </c>
    </row>
    <row r="349">
      <c r="A349" t="n">
        <v>348</v>
      </c>
      <c r="B349" t="inlineStr">
        <is>
          <t>SENAC</t>
        </is>
      </c>
      <c r="C349" t="inlineStr">
        <is>
          <t>Execução Orçamentária</t>
        </is>
      </c>
      <c r="D349" t="inlineStr">
        <is>
          <t>Execução Orçamentária - download</t>
        </is>
      </c>
      <c r="E349" t="inlineStr"/>
      <c r="F349" t="inlineStr">
        <is>
          <t>SENAC DF | Exercício 2024 | Execução Orçamentária</t>
        </is>
      </c>
      <c r="G349" t="inlineStr">
        <is>
          <t>csv</t>
        </is>
      </c>
      <c r="H349" t="inlineStr">
        <is>
          <t>download</t>
        </is>
      </c>
      <c r="I349" t="inlineStr">
        <is>
          <t>https://transparencia.senac.br/service/api/download?regional=df&amp;secao=execucaoorcamentaria&amp;ano=2024&amp;layout=despesaporfinalidadeprogramatrabalhoprevisao</t>
        </is>
      </c>
      <c r="J349" t="n">
        <v>200</v>
      </c>
      <c r="K349" t="b">
        <v>1</v>
      </c>
      <c r="L349" t="inlineStr">
        <is>
          <t>application/octet-stream</t>
        </is>
      </c>
      <c r="M349" t="n">
        <v>0.59</v>
      </c>
      <c r="N349" t="inlineStr">
        <is>
          <t>SIM</t>
        </is>
      </c>
      <c r="O349" t="inlineStr">
        <is>
          <t>Nenhum</t>
        </is>
      </c>
      <c r="P349" t="inlineStr">
        <is>
          <t>Nenhum</t>
        </is>
      </c>
      <c r="Q349" t="inlineStr">
        <is>
          <t>2026-10-07 17:04:56</t>
        </is>
      </c>
    </row>
    <row r="350">
      <c r="A350" t="n">
        <v>349</v>
      </c>
      <c r="B350" t="inlineStr">
        <is>
          <t>SENAC</t>
        </is>
      </c>
      <c r="C350" t="inlineStr">
        <is>
          <t>Execução Orçamentária</t>
        </is>
      </c>
      <c r="D350" t="inlineStr">
        <is>
          <t>Execução Orçamentária - download</t>
        </is>
      </c>
      <c r="E350" t="inlineStr"/>
      <c r="F350" t="inlineStr">
        <is>
          <t>SENAC DF | Exercício 2025 | Execução Orçamentária</t>
        </is>
      </c>
      <c r="G350" t="inlineStr">
        <is>
          <t>csv</t>
        </is>
      </c>
      <c r="H350" t="inlineStr">
        <is>
          <t>download</t>
        </is>
      </c>
      <c r="I350" t="inlineStr">
        <is>
          <t>https://transparencia.senac.br/service/api/download?regional=df&amp;secao=execucaoorcamentaria&amp;ano=2025&amp;layout=execucaoorcamentariareceitacategoria</t>
        </is>
      </c>
      <c r="J350" t="n">
        <v>200</v>
      </c>
      <c r="K350" t="b">
        <v>1</v>
      </c>
      <c r="L350" t="inlineStr">
        <is>
          <t>application/octet-stream</t>
        </is>
      </c>
      <c r="M350" t="n">
        <v>0.63</v>
      </c>
      <c r="N350" t="inlineStr">
        <is>
          <t>SIM</t>
        </is>
      </c>
      <c r="O350" t="inlineStr">
        <is>
          <t>Nenhum</t>
        </is>
      </c>
      <c r="P350" t="inlineStr">
        <is>
          <t>Nenhum</t>
        </is>
      </c>
      <c r="Q350" t="inlineStr">
        <is>
          <t>2026-10-07 17:04:56</t>
        </is>
      </c>
    </row>
    <row r="351">
      <c r="A351" t="n">
        <v>350</v>
      </c>
      <c r="B351" t="inlineStr">
        <is>
          <t>SENAC</t>
        </is>
      </c>
      <c r="C351" t="inlineStr">
        <is>
          <t>Execução Orçamentária</t>
        </is>
      </c>
      <c r="D351" t="inlineStr">
        <is>
          <t>Execução Orçamentária - download</t>
        </is>
      </c>
      <c r="E351" t="inlineStr"/>
      <c r="F351" t="inlineStr">
        <is>
          <t>SENAC DF | Exercício 2025 | Execução Orçamentária</t>
        </is>
      </c>
      <c r="G351" t="inlineStr">
        <is>
          <t>csv</t>
        </is>
      </c>
      <c r="H351" t="inlineStr">
        <is>
          <t>download</t>
        </is>
      </c>
      <c r="I351" t="inlineStr">
        <is>
          <t>https://transparencia.senac.br/service/api/download?regional=df&amp;secao=execucaoorcamentaria&amp;ano=2025&amp;layout=execucaoorcamentariadespesacategoria</t>
        </is>
      </c>
      <c r="J351" t="n">
        <v>200</v>
      </c>
      <c r="K351" t="b">
        <v>1</v>
      </c>
      <c r="L351" t="inlineStr">
        <is>
          <t>application/octet-stream</t>
        </is>
      </c>
      <c r="M351" t="n">
        <v>1.26</v>
      </c>
      <c r="N351" t="inlineStr">
        <is>
          <t>SIM</t>
        </is>
      </c>
      <c r="O351" t="inlineStr">
        <is>
          <t>Nenhum</t>
        </is>
      </c>
      <c r="P351" t="inlineStr">
        <is>
          <t>Nenhum</t>
        </is>
      </c>
      <c r="Q351" t="inlineStr">
        <is>
          <t>2026-10-07 17:04:56</t>
        </is>
      </c>
    </row>
    <row r="352">
      <c r="A352" t="n">
        <v>351</v>
      </c>
      <c r="B352" t="inlineStr">
        <is>
          <t>SENAC</t>
        </is>
      </c>
      <c r="C352" t="inlineStr">
        <is>
          <t>Execução Orçamentária</t>
        </is>
      </c>
      <c r="D352" t="inlineStr">
        <is>
          <t>Execução Orçamentária - download</t>
        </is>
      </c>
      <c r="E352" t="inlineStr"/>
      <c r="F352" t="inlineStr">
        <is>
          <t>SENAC DF | Exercício 2025 | Execução Orçamentária</t>
        </is>
      </c>
      <c r="G352" t="inlineStr">
        <is>
          <t>csv</t>
        </is>
      </c>
      <c r="H352" t="inlineStr">
        <is>
          <t>download</t>
        </is>
      </c>
      <c r="I352" t="inlineStr">
        <is>
          <t>https://transparencia.senac.br/service/api/download?regional=df&amp;secao=execucaoorcamentaria&amp;ano=2025&amp;layout=despesaporfinalidadeprogramatrabalhoorcamento</t>
        </is>
      </c>
      <c r="J352" t="n">
        <v>200</v>
      </c>
      <c r="K352" t="b">
        <v>1</v>
      </c>
      <c r="L352" t="inlineStr">
        <is>
          <t>application/octet-stream</t>
        </is>
      </c>
      <c r="M352" t="n">
        <v>0.41</v>
      </c>
      <c r="N352" t="inlineStr">
        <is>
          <t>SIM</t>
        </is>
      </c>
      <c r="O352" t="inlineStr">
        <is>
          <t>Nenhum</t>
        </is>
      </c>
      <c r="P352" t="inlineStr">
        <is>
          <t>Nenhum</t>
        </is>
      </c>
      <c r="Q352" t="inlineStr">
        <is>
          <t>2026-10-07 17:04:56</t>
        </is>
      </c>
    </row>
    <row r="353">
      <c r="A353" t="n">
        <v>352</v>
      </c>
      <c r="B353" t="inlineStr">
        <is>
          <t>SENAC</t>
        </is>
      </c>
      <c r="C353" t="inlineStr">
        <is>
          <t>Execução Orçamentária</t>
        </is>
      </c>
      <c r="D353" t="inlineStr">
        <is>
          <t>Execução Orçamentária - download</t>
        </is>
      </c>
      <c r="E353" t="inlineStr"/>
      <c r="F353" t="inlineStr">
        <is>
          <t>SENAC DF | Exercício 2025 | Execução Orçamentária</t>
        </is>
      </c>
      <c r="G353" t="inlineStr">
        <is>
          <t>csv</t>
        </is>
      </c>
      <c r="H353" t="inlineStr">
        <is>
          <t>download</t>
        </is>
      </c>
      <c r="I353" t="inlineStr">
        <is>
          <t>https://transparencia.senac.br/service/api/download?regional=df&amp;secao=execucaoorcamentaria&amp;ano=2025&amp;layout=execucaoorcamentariareceita</t>
        </is>
      </c>
      <c r="J353" t="n">
        <v>200</v>
      </c>
      <c r="K353" t="b">
        <v>1</v>
      </c>
      <c r="L353" t="inlineStr">
        <is>
          <t>application/octet-stream</t>
        </is>
      </c>
      <c r="M353" t="n">
        <v>1.45</v>
      </c>
      <c r="N353" t="inlineStr">
        <is>
          <t>SIM</t>
        </is>
      </c>
      <c r="O353" t="inlineStr">
        <is>
          <t>Nenhum</t>
        </is>
      </c>
      <c r="P353" t="inlineStr">
        <is>
          <t>Nenhum</t>
        </is>
      </c>
      <c r="Q353" t="inlineStr">
        <is>
          <t>2026-10-07 17:04:56</t>
        </is>
      </c>
    </row>
    <row r="354">
      <c r="A354" t="n">
        <v>353</v>
      </c>
      <c r="B354" t="inlineStr">
        <is>
          <t>SENAC</t>
        </is>
      </c>
      <c r="C354" t="inlineStr">
        <is>
          <t>Execução Orçamentária</t>
        </is>
      </c>
      <c r="D354" t="inlineStr">
        <is>
          <t>Execução Orçamentária - download</t>
        </is>
      </c>
      <c r="E354" t="inlineStr"/>
      <c r="F354" t="inlineStr">
        <is>
          <t>SENAC DF | Exercício 2025 | Execução Orçamentária</t>
        </is>
      </c>
      <c r="G354" t="inlineStr">
        <is>
          <t>csv</t>
        </is>
      </c>
      <c r="H354" t="inlineStr">
        <is>
          <t>download</t>
        </is>
      </c>
      <c r="I354" t="inlineStr">
        <is>
          <t>https://transparencia.senac.br/service/api/download?regional=df&amp;secao=execucaoorcamentaria&amp;ano=2025&amp;layout=execucaoorcamentariadespesa</t>
        </is>
      </c>
      <c r="J354" t="n">
        <v>200</v>
      </c>
      <c r="K354" t="b">
        <v>1</v>
      </c>
      <c r="L354" t="inlineStr">
        <is>
          <t>application/octet-stream</t>
        </is>
      </c>
      <c r="M354" t="n">
        <v>1.93</v>
      </c>
      <c r="N354" t="inlineStr">
        <is>
          <t>SIM</t>
        </is>
      </c>
      <c r="O354" t="inlineStr">
        <is>
          <t>Nenhum</t>
        </is>
      </c>
      <c r="P354" t="inlineStr">
        <is>
          <t>Nenhum</t>
        </is>
      </c>
      <c r="Q354" t="inlineStr">
        <is>
          <t>2026-10-07 17:04:56</t>
        </is>
      </c>
    </row>
    <row r="355">
      <c r="A355" t="n">
        <v>354</v>
      </c>
      <c r="B355" t="inlineStr">
        <is>
          <t>SENAC</t>
        </is>
      </c>
      <c r="C355" t="inlineStr">
        <is>
          <t>Execução Orçamentária</t>
        </is>
      </c>
      <c r="D355" t="inlineStr">
        <is>
          <t>Execução Orçamentária - download</t>
        </is>
      </c>
      <c r="E355" t="inlineStr"/>
      <c r="F355" t="inlineStr">
        <is>
          <t>SENAC DF | Exercício 2025 | Execução Orçamentária</t>
        </is>
      </c>
      <c r="G355" t="inlineStr">
        <is>
          <t>csv</t>
        </is>
      </c>
      <c r="H355" t="inlineStr">
        <is>
          <t>download</t>
        </is>
      </c>
      <c r="I355" t="inlineStr">
        <is>
          <t>https://transparencia.senac.br/service/api/download?regional=df&amp;secao=execucaoorcamentaria&amp;ano=2025&amp;layout=despesaporfinalidadeprogramatrabalhoprevisao</t>
        </is>
      </c>
      <c r="J355" t="n">
        <v>200</v>
      </c>
      <c r="K355" t="b">
        <v>1</v>
      </c>
      <c r="L355" t="inlineStr">
        <is>
          <t>application/octet-stream</t>
        </is>
      </c>
      <c r="M355" t="n">
        <v>0.6</v>
      </c>
      <c r="N355" t="inlineStr">
        <is>
          <t>SIM</t>
        </is>
      </c>
      <c r="O355" t="inlineStr">
        <is>
          <t>Nenhum</t>
        </is>
      </c>
      <c r="P355" t="inlineStr">
        <is>
          <t>Nenhum</t>
        </is>
      </c>
      <c r="Q355" t="inlineStr">
        <is>
          <t>2026-10-07 17:04:56</t>
        </is>
      </c>
    </row>
    <row r="356">
      <c r="A356" t="n">
        <v>355</v>
      </c>
      <c r="B356" t="inlineStr">
        <is>
          <t>SENAC</t>
        </is>
      </c>
      <c r="C356" t="inlineStr">
        <is>
          <t>Execução Orçamentária</t>
        </is>
      </c>
      <c r="D356" t="inlineStr">
        <is>
          <t>Execução Orçamentária - download</t>
        </is>
      </c>
      <c r="E356" t="inlineStr"/>
      <c r="F356" t="inlineStr">
        <is>
          <t>SENAC DF | Exercício 2026 | Execução Orçamentária</t>
        </is>
      </c>
      <c r="G356" t="inlineStr">
        <is>
          <t>csv</t>
        </is>
      </c>
      <c r="H356" t="inlineStr">
        <is>
          <t>download</t>
        </is>
      </c>
      <c r="I356" t="inlineStr">
        <is>
          <t>https://transparencia.senac.br/service/api/download?regional=df&amp;secao=execucaoorcamentaria&amp;ano=2026&amp;layout=execucaoorcamentariareceitacategoria</t>
        </is>
      </c>
      <c r="J356" t="n">
        <v>200</v>
      </c>
      <c r="K356" t="b">
        <v>1</v>
      </c>
      <c r="L356" t="inlineStr">
        <is>
          <t>application/octet-stream</t>
        </is>
      </c>
      <c r="M356" t="n">
        <v>0.57</v>
      </c>
      <c r="N356" t="inlineStr">
        <is>
          <t>SIM</t>
        </is>
      </c>
      <c r="O356" t="inlineStr">
        <is>
          <t>Nenhum</t>
        </is>
      </c>
      <c r="P356" t="inlineStr">
        <is>
          <t>Nenhum</t>
        </is>
      </c>
      <c r="Q356" t="inlineStr">
        <is>
          <t>2026-10-07 17:04:56</t>
        </is>
      </c>
    </row>
    <row r="357">
      <c r="A357" t="n">
        <v>356</v>
      </c>
      <c r="B357" t="inlineStr">
        <is>
          <t>SENAC</t>
        </is>
      </c>
      <c r="C357" t="inlineStr">
        <is>
          <t>Execução Orçamentária</t>
        </is>
      </c>
      <c r="D357" t="inlineStr">
        <is>
          <t>Execução Orçamentária - download</t>
        </is>
      </c>
      <c r="E357" t="inlineStr"/>
      <c r="F357" t="inlineStr">
        <is>
          <t>SENAC DF | Exercício 2026 | Execução Orçamentária</t>
        </is>
      </c>
      <c r="G357" t="inlineStr">
        <is>
          <t>csv</t>
        </is>
      </c>
      <c r="H357" t="inlineStr">
        <is>
          <t>download</t>
        </is>
      </c>
      <c r="I357" t="inlineStr">
        <is>
          <t>https://transparencia.senac.br/service/api/download?regional=df&amp;secao=execucaoorcamentaria&amp;ano=2026&amp;layout=execucaoorcamentariadespesacategoria</t>
        </is>
      </c>
      <c r="J357" t="n">
        <v>200</v>
      </c>
      <c r="K357" t="b">
        <v>1</v>
      </c>
      <c r="L357" t="inlineStr">
        <is>
          <t>application/octet-stream</t>
        </is>
      </c>
      <c r="M357" t="n">
        <v>1.24</v>
      </c>
      <c r="N357" t="inlineStr">
        <is>
          <t>SIM</t>
        </is>
      </c>
      <c r="O357" t="inlineStr">
        <is>
          <t>Nenhum</t>
        </is>
      </c>
      <c r="P357" t="inlineStr">
        <is>
          <t>Nenhum</t>
        </is>
      </c>
      <c r="Q357" t="inlineStr">
        <is>
          <t>2026-10-07 17:04:56</t>
        </is>
      </c>
    </row>
    <row r="358">
      <c r="A358" t="n">
        <v>357</v>
      </c>
      <c r="B358" t="inlineStr">
        <is>
          <t>SENAC</t>
        </is>
      </c>
      <c r="C358" t="inlineStr">
        <is>
          <t>Execução Orçamentária</t>
        </is>
      </c>
      <c r="D358" t="inlineStr">
        <is>
          <t>Execução Orçamentária - download</t>
        </is>
      </c>
      <c r="E358" t="inlineStr"/>
      <c r="F358" t="inlineStr">
        <is>
          <t>SENAC DF | Exercício 2026 | Execução Orçamentária</t>
        </is>
      </c>
      <c r="G358" t="inlineStr">
        <is>
          <t>csv</t>
        </is>
      </c>
      <c r="H358" t="inlineStr">
        <is>
          <t>download</t>
        </is>
      </c>
      <c r="I358" t="inlineStr">
        <is>
          <t>https://transparencia.senac.br/service/api/download?regional=df&amp;secao=execucaoorcamentaria&amp;ano=2026&amp;layout=despesaporfinalidadeprogramatrabalhoorcamento</t>
        </is>
      </c>
      <c r="J358" t="n">
        <v>200</v>
      </c>
      <c r="K358" t="b">
        <v>1</v>
      </c>
      <c r="L358" t="inlineStr">
        <is>
          <t>application/octet-stream</t>
        </is>
      </c>
      <c r="M358" t="n">
        <v>0.41</v>
      </c>
      <c r="N358" t="inlineStr">
        <is>
          <t>SIM</t>
        </is>
      </c>
      <c r="O358" t="inlineStr">
        <is>
          <t>Nenhum</t>
        </is>
      </c>
      <c r="P358" t="inlineStr">
        <is>
          <t>Nenhum</t>
        </is>
      </c>
      <c r="Q358" t="inlineStr">
        <is>
          <t>2026-10-07 17:04:56</t>
        </is>
      </c>
    </row>
    <row r="359">
      <c r="A359" t="n">
        <v>358</v>
      </c>
      <c r="B359" t="inlineStr">
        <is>
          <t>SENAC</t>
        </is>
      </c>
      <c r="C359" t="inlineStr">
        <is>
          <t>Execução Orçamentária</t>
        </is>
      </c>
      <c r="D359" t="inlineStr">
        <is>
          <t>Execução Orçamentária - download</t>
        </is>
      </c>
      <c r="E359" t="inlineStr"/>
      <c r="F359" t="inlineStr">
        <is>
          <t>SENAC DF | Exercício 2026 | Execução Orçamentária</t>
        </is>
      </c>
      <c r="G359" t="inlineStr">
        <is>
          <t>csv</t>
        </is>
      </c>
      <c r="H359" t="inlineStr">
        <is>
          <t>download</t>
        </is>
      </c>
      <c r="I359" t="inlineStr">
        <is>
          <t>https://transparencia.senac.br/service/api/download?regional=df&amp;secao=execucaoorcamentaria&amp;ano=2026&amp;layout=execucaoorcamentariareceita</t>
        </is>
      </c>
      <c r="J359" t="n">
        <v>200</v>
      </c>
      <c r="K359" t="b">
        <v>1</v>
      </c>
      <c r="L359" t="inlineStr">
        <is>
          <t>application/octet-stream</t>
        </is>
      </c>
      <c r="M359" t="n">
        <v>1.46</v>
      </c>
      <c r="N359" t="inlineStr">
        <is>
          <t>SIM</t>
        </is>
      </c>
      <c r="O359" t="inlineStr">
        <is>
          <t>Nenhum</t>
        </is>
      </c>
      <c r="P359" t="inlineStr">
        <is>
          <t>Nenhum</t>
        </is>
      </c>
      <c r="Q359" t="inlineStr">
        <is>
          <t>2026-10-07 17:04:56</t>
        </is>
      </c>
    </row>
    <row r="360">
      <c r="A360" t="n">
        <v>359</v>
      </c>
      <c r="B360" t="inlineStr">
        <is>
          <t>SENAC</t>
        </is>
      </c>
      <c r="C360" t="inlineStr">
        <is>
          <t>Execução Orçamentária</t>
        </is>
      </c>
      <c r="D360" t="inlineStr">
        <is>
          <t>Execução Orçamentária - download</t>
        </is>
      </c>
      <c r="E360" t="inlineStr"/>
      <c r="F360" t="inlineStr">
        <is>
          <t>SENAC DF | Exercício 2026 | Execução Orçamentária</t>
        </is>
      </c>
      <c r="G360" t="inlineStr">
        <is>
          <t>csv</t>
        </is>
      </c>
      <c r="H360" t="inlineStr">
        <is>
          <t>download</t>
        </is>
      </c>
      <c r="I360" t="inlineStr">
        <is>
          <t>https://transparencia.senac.br/service/api/download?regional=df&amp;secao=execucaoorcamentaria&amp;ano=2026&amp;layout=execucaoorcamentariadespesa</t>
        </is>
      </c>
      <c r="J360" t="n">
        <v>200</v>
      </c>
      <c r="K360" t="b">
        <v>1</v>
      </c>
      <c r="L360" t="inlineStr">
        <is>
          <t>application/octet-stream</t>
        </is>
      </c>
      <c r="M360" t="n">
        <v>1.92</v>
      </c>
      <c r="N360" t="inlineStr">
        <is>
          <t>SIM</t>
        </is>
      </c>
      <c r="O360" t="inlineStr">
        <is>
          <t>Nenhum</t>
        </is>
      </c>
      <c r="P360" t="inlineStr">
        <is>
          <t>Nenhum</t>
        </is>
      </c>
      <c r="Q360" t="inlineStr">
        <is>
          <t>2026-10-07 17:04:56</t>
        </is>
      </c>
    </row>
    <row r="361">
      <c r="A361" t="n">
        <v>360</v>
      </c>
      <c r="B361" t="inlineStr">
        <is>
          <t>SENAC</t>
        </is>
      </c>
      <c r="C361" t="inlineStr">
        <is>
          <t>Execução Orçamentária</t>
        </is>
      </c>
      <c r="D361" t="inlineStr">
        <is>
          <t>Execução Orçamentária - download</t>
        </is>
      </c>
      <c r="E361" t="inlineStr"/>
      <c r="F361" t="inlineStr">
        <is>
          <t>SENAC DF | Exercício 2026 | Execução Orçamentária</t>
        </is>
      </c>
      <c r="G361" t="inlineStr">
        <is>
          <t>csv</t>
        </is>
      </c>
      <c r="H361" t="inlineStr">
        <is>
          <t>download</t>
        </is>
      </c>
      <c r="I361" t="inlineStr">
        <is>
          <t>https://transparencia.senac.br/service/api/download?regional=df&amp;secao=execucaoorcamentaria&amp;ano=2026&amp;layout=despesaporfinalidadeprogramatrabalhoprevisao</t>
        </is>
      </c>
      <c r="J361" t="n">
        <v>200</v>
      </c>
      <c r="K361" t="b">
        <v>1</v>
      </c>
      <c r="L361" t="inlineStr">
        <is>
          <t>application/octet-stream</t>
        </is>
      </c>
      <c r="M361" t="n">
        <v>0.59</v>
      </c>
      <c r="N361" t="inlineStr">
        <is>
          <t>SIM</t>
        </is>
      </c>
      <c r="O361" t="inlineStr">
        <is>
          <t>Nenhum</t>
        </is>
      </c>
      <c r="P361" t="inlineStr">
        <is>
          <t>Nenhum</t>
        </is>
      </c>
      <c r="Q361" t="inlineStr">
        <is>
          <t>2026-10-07 17:04:56</t>
        </is>
      </c>
    </row>
    <row r="362">
      <c r="A362" t="n">
        <v>361</v>
      </c>
      <c r="B362" t="inlineStr">
        <is>
          <t>SENAC</t>
        </is>
      </c>
      <c r="C362" t="inlineStr">
        <is>
          <t>Demonstrações Contábeis</t>
        </is>
      </c>
      <c r="D362" t="inlineStr">
        <is>
          <t>Demonstrações Contábeis - Arquivo CSV</t>
        </is>
      </c>
      <c r="E362" t="inlineStr"/>
      <c r="F362" t="inlineStr">
        <is>
          <t>SENAC DF | Exercício 2024 | Demonstrações Contábeis</t>
        </is>
      </c>
      <c r="G362" t="inlineStr">
        <is>
          <t>csv</t>
        </is>
      </c>
      <c r="H362" t="inlineStr">
        <is>
          <t>Balanço Financeiro_2025.csv</t>
        </is>
      </c>
      <c r="I362" t="inlineStr">
        <is>
          <t>https://transparencia.senac.br/assets/files/2025/DemonstracoesContabeis/DF/Balanço Financeiro_2025.csv</t>
        </is>
      </c>
      <c r="J362" t="n">
        <v>200</v>
      </c>
      <c r="K362" t="b">
        <v>1</v>
      </c>
      <c r="L362" t="inlineStr">
        <is>
          <t>application/octet-stream</t>
        </is>
      </c>
      <c r="M362" t="n">
        <v>9.99</v>
      </c>
      <c r="N362" t="inlineStr">
        <is>
          <t>NÃO</t>
        </is>
      </c>
      <c r="O362" t="inlineStr">
        <is>
          <t>Nomes de Colunas: 9 coluna(s) sem nome definido (ex: Unnamed: 6). | Espaçamento Visual: 8 coluna(s) totalmente em branco (Colunas: [6, 7, 8, 9, 10]).</t>
        </is>
      </c>
      <c r="P362" t="inlineStr">
        <is>
          <t>Nenhum</t>
        </is>
      </c>
      <c r="Q362" t="inlineStr">
        <is>
          <t>2026-10-07 17:04:56</t>
        </is>
      </c>
    </row>
    <row r="363">
      <c r="A363" t="n">
        <v>362</v>
      </c>
      <c r="B363" t="inlineStr">
        <is>
          <t>SENAC</t>
        </is>
      </c>
      <c r="C363" t="inlineStr">
        <is>
          <t>Demonstrações Contábeis</t>
        </is>
      </c>
      <c r="D363" t="inlineStr">
        <is>
          <t>Demonstrações Contábeis - Arquivo CSV</t>
        </is>
      </c>
      <c r="E363" t="inlineStr"/>
      <c r="F363" t="inlineStr">
        <is>
          <t>SENAC DF | Exercício 2024 | Demonstrações Contábeis</t>
        </is>
      </c>
      <c r="G363" t="inlineStr">
        <is>
          <t>csv</t>
        </is>
      </c>
      <c r="H363" t="inlineStr">
        <is>
          <t>Balanço Orçamentário Receita_2025.csv</t>
        </is>
      </c>
      <c r="I363" t="inlineStr">
        <is>
          <t>https://transparencia.senac.br/assets/files/2025/DemonstracoesContabeis/DF/Balanço Orçamentário Receita_2025.csv</t>
        </is>
      </c>
      <c r="J363" t="n">
        <v>200</v>
      </c>
      <c r="K363" t="b">
        <v>1</v>
      </c>
      <c r="L363" t="inlineStr">
        <is>
          <t>application/octet-stream</t>
        </is>
      </c>
      <c r="M363" t="n">
        <v>3.33</v>
      </c>
      <c r="N363" t="inlineStr">
        <is>
          <t>NÃO</t>
        </is>
      </c>
      <c r="O363" t="inlineStr">
        <is>
          <t>Linhas de Totais: Uso de 'Total/Subtotal' na coluna 'Especificação' (Linhas: 37, 39).</t>
        </is>
      </c>
      <c r="P363" t="inlineStr">
        <is>
          <t>Nenhum</t>
        </is>
      </c>
      <c r="Q363" t="inlineStr">
        <is>
          <t>2026-10-07 17:04:56</t>
        </is>
      </c>
    </row>
    <row r="364">
      <c r="A364" t="n">
        <v>363</v>
      </c>
      <c r="B364" t="inlineStr">
        <is>
          <t>SENAC</t>
        </is>
      </c>
      <c r="C364" t="inlineStr">
        <is>
          <t>Demonstrações Contábeis</t>
        </is>
      </c>
      <c r="D364" t="inlineStr">
        <is>
          <t>Demonstrações Contábeis - Arquivo CSV</t>
        </is>
      </c>
      <c r="E364" t="inlineStr"/>
      <c r="F364" t="inlineStr">
        <is>
          <t>SENAC DF | Exercício 2024 | Demonstrações Contábeis</t>
        </is>
      </c>
      <c r="G364" t="inlineStr">
        <is>
          <t>csv</t>
        </is>
      </c>
      <c r="H364" t="inlineStr">
        <is>
          <t>Balanço Orçamentário Despesa_2025.csv</t>
        </is>
      </c>
      <c r="I364" t="inlineStr">
        <is>
          <t>https://transparencia.senac.br/assets/files/2025/DemonstracoesContabeis/DF/Balanço Orçamentário Despesa_2025.csv</t>
        </is>
      </c>
      <c r="J364" t="n">
        <v>200</v>
      </c>
      <c r="K364" t="b">
        <v>1</v>
      </c>
      <c r="L364" t="inlineStr">
        <is>
          <t>application/octet-stream</t>
        </is>
      </c>
      <c r="M364" t="n">
        <v>4.89</v>
      </c>
      <c r="N364" t="inlineStr">
        <is>
          <t>NÃO</t>
        </is>
      </c>
      <c r="O364" t="inlineStr">
        <is>
          <t>Nomes de Colunas: 4 coluna(s) sem nome definido (ex: Unnamed: 7). | Espaçamento Visual: 4 coluna(s) totalmente em branco (Colunas: [7, 8, 9, 10]). | Linhas de Totais: Uso de 'Total/Subtotal' na coluna 'Especificação' (Linhas: 53, 55).</t>
        </is>
      </c>
      <c r="P364" t="inlineStr">
        <is>
          <t>Nenhum</t>
        </is>
      </c>
      <c r="Q364" t="inlineStr">
        <is>
          <t>2026-10-07 17:04:56</t>
        </is>
      </c>
    </row>
    <row r="365">
      <c r="A365" t="n">
        <v>364</v>
      </c>
      <c r="B365" t="inlineStr">
        <is>
          <t>SENAC</t>
        </is>
      </c>
      <c r="C365" t="inlineStr">
        <is>
          <t>Demonstrações Contábeis</t>
        </is>
      </c>
      <c r="D365" t="inlineStr">
        <is>
          <t>Demonstrações Contábeis - Arquivo CSV</t>
        </is>
      </c>
      <c r="E365" t="inlineStr"/>
      <c r="F365" t="inlineStr">
        <is>
          <t>SENAC DF | Exercício 2024 | Demonstrações Contábeis</t>
        </is>
      </c>
      <c r="G365" t="inlineStr">
        <is>
          <t>csv</t>
        </is>
      </c>
      <c r="H365" t="inlineStr">
        <is>
          <t>Balanço Patrimonial_2025.csv</t>
        </is>
      </c>
      <c r="I365" t="inlineStr">
        <is>
          <t>https://transparencia.senac.br/assets/files/2025/DemonstracoesContabeis/DF/Balanço Patrimonial_2025.csv</t>
        </is>
      </c>
      <c r="J365" t="n">
        <v>200</v>
      </c>
      <c r="K365" t="b">
        <v>1</v>
      </c>
      <c r="L365" t="inlineStr">
        <is>
          <t>application/octet-stream</t>
        </is>
      </c>
      <c r="M365" t="n">
        <v>4.59</v>
      </c>
      <c r="N365" t="inlineStr">
        <is>
          <t>NÃO</t>
        </is>
      </c>
      <c r="O365" t="inlineStr">
        <is>
          <t>Nomes de Colunas: 12 coluna(s) sem nome definido (ex: Unnamed: 5). | Espaçamento Visual: 11 coluna(s) totalmente em branco (Colunas: [5, 6, 7, 8, 9]).</t>
        </is>
      </c>
      <c r="P365" t="inlineStr">
        <is>
          <t>Nenhum</t>
        </is>
      </c>
      <c r="Q365" t="inlineStr">
        <is>
          <t>2026-10-07 17:04:56</t>
        </is>
      </c>
    </row>
    <row r="366">
      <c r="A366" t="n">
        <v>365</v>
      </c>
      <c r="B366" t="inlineStr">
        <is>
          <t>SENAC</t>
        </is>
      </c>
      <c r="C366" t="inlineStr">
        <is>
          <t>Demonstrações Contábeis</t>
        </is>
      </c>
      <c r="D366" t="inlineStr">
        <is>
          <t>Demonstrações Contábeis - Arquivo CSV</t>
        </is>
      </c>
      <c r="E366" t="inlineStr"/>
      <c r="F366" t="inlineStr">
        <is>
          <t>SENAC DF | Exercício 2024 | Demonstrações Contábeis</t>
        </is>
      </c>
      <c r="G366" t="inlineStr">
        <is>
          <t>csv</t>
        </is>
      </c>
      <c r="H366" t="inlineStr">
        <is>
          <t>Demonstração das Variações Patrimoniais_2025.csv</t>
        </is>
      </c>
      <c r="I366" t="inlineStr">
        <is>
          <t>https://transparencia.senac.br/assets/files/2025/DemonstracoesContabeis/DF/Demonstração das Variações Patrimoniais_2025.csv</t>
        </is>
      </c>
      <c r="J366" t="n">
        <v>200</v>
      </c>
      <c r="K366" t="b">
        <v>1</v>
      </c>
      <c r="L366" t="inlineStr">
        <is>
          <t>application/octet-stream</t>
        </is>
      </c>
      <c r="M366" t="n">
        <v>7.68</v>
      </c>
      <c r="N366" t="inlineStr">
        <is>
          <t>NÃO</t>
        </is>
      </c>
      <c r="O366" t="inlineStr">
        <is>
          <t>Nomes de Colunas: 10 coluna(s) sem nome definido (ex: Unnamed: 5). | Espaçamento Visual: 9 coluna(s) totalmente em branco (Colunas: [5, 6, 7, 8, 9]). | Hierarquia Visual: Texto com recuo na coluna 'Especificação' (Linhas: 4, 6, 7, 9, 10, 12, 13, 14, 20, 23... (total 64)).</t>
        </is>
      </c>
      <c r="P366" t="inlineStr">
        <is>
          <t>Nenhum</t>
        </is>
      </c>
      <c r="Q366" t="inlineStr">
        <is>
          <t>2026-10-07 17:04:56</t>
        </is>
      </c>
    </row>
    <row r="367">
      <c r="A367" t="n">
        <v>366</v>
      </c>
      <c r="B367" t="inlineStr">
        <is>
          <t>SENAC</t>
        </is>
      </c>
      <c r="C367" t="inlineStr">
        <is>
          <t>Demonstrações Contábeis</t>
        </is>
      </c>
      <c r="D367" t="inlineStr">
        <is>
          <t>Demonstrações Contábeis - Arquivo CSV</t>
        </is>
      </c>
      <c r="E367" t="inlineStr"/>
      <c r="F367" t="inlineStr">
        <is>
          <t>SENAC DF | Exercício 2024 | Demonstrações Contábeis</t>
        </is>
      </c>
      <c r="G367" t="inlineStr">
        <is>
          <t>csv</t>
        </is>
      </c>
      <c r="H367" t="inlineStr">
        <is>
          <t>Demonstração dos Fluxos de Caixa_2025.csv</t>
        </is>
      </c>
      <c r="I367" t="inlineStr">
        <is>
          <t>https://transparencia.senac.br/assets/files/2025/DemonstracoesContabeis/DF/Demonstração dos Fluxos de Caixa_2025.csv</t>
        </is>
      </c>
      <c r="J367" t="n">
        <v>200</v>
      </c>
      <c r="K367" t="b">
        <v>1</v>
      </c>
      <c r="L367" t="inlineStr">
        <is>
          <t>application/octet-stream</t>
        </is>
      </c>
      <c r="M367" t="n">
        <v>5.01</v>
      </c>
      <c r="N367" t="inlineStr">
        <is>
          <t>NÃO</t>
        </is>
      </c>
      <c r="O367" t="inlineStr">
        <is>
          <t>Nomes de Colunas: 10 coluna(s) sem nome definido (ex: Unnamed: 4). | Espaçamento Visual: 9 coluna(s) totalmente em branco (Colunas: [4, 5, 6, 7, 8]).</t>
        </is>
      </c>
      <c r="P367" t="inlineStr">
        <is>
          <t>Nenhum</t>
        </is>
      </c>
      <c r="Q367" t="inlineStr">
        <is>
          <t>2026-10-07 17:04:56</t>
        </is>
      </c>
    </row>
    <row r="368">
      <c r="A368" t="n">
        <v>367</v>
      </c>
      <c r="B368" t="inlineStr">
        <is>
          <t>SENAC</t>
        </is>
      </c>
      <c r="C368" t="inlineStr">
        <is>
          <t>Demonstrações Contábeis</t>
        </is>
      </c>
      <c r="D368" t="inlineStr">
        <is>
          <t>Demonstrações Contábeis - Arquivo CSV</t>
        </is>
      </c>
      <c r="E368" t="inlineStr"/>
      <c r="F368" t="inlineStr">
        <is>
          <t>SENAC DF | Exercício 2025 | Demonstrações Contábeis</t>
        </is>
      </c>
      <c r="G368" t="inlineStr">
        <is>
          <t>csv</t>
        </is>
      </c>
      <c r="H368" t="inlineStr">
        <is>
          <t>Balanço Financeiro_2025.csv</t>
        </is>
      </c>
      <c r="I368" t="inlineStr">
        <is>
          <t>https://transparencia.senac.br/assets/files/2025/DemonstracoesContabeis/DF/Balanço Financeiro_2025.csv</t>
        </is>
      </c>
      <c r="J368" t="n">
        <v>200</v>
      </c>
      <c r="K368" t="b">
        <v>1</v>
      </c>
      <c r="L368" t="inlineStr">
        <is>
          <t>application/octet-stream</t>
        </is>
      </c>
      <c r="M368" t="n">
        <v>9.99</v>
      </c>
      <c r="N368" t="inlineStr">
        <is>
          <t>NÃO</t>
        </is>
      </c>
      <c r="O368" t="inlineStr">
        <is>
          <t>Nomes de Colunas: 9 coluna(s) sem nome definido (ex: Unnamed: 6). | Espaçamento Visual: 8 coluna(s) totalmente em branco (Colunas: [6, 7, 8, 9, 10]).</t>
        </is>
      </c>
      <c r="P368" t="inlineStr">
        <is>
          <t>Nenhum</t>
        </is>
      </c>
      <c r="Q368" t="inlineStr">
        <is>
          <t>2026-10-07 17:04:56</t>
        </is>
      </c>
    </row>
    <row r="369">
      <c r="A369" t="n">
        <v>368</v>
      </c>
      <c r="B369" t="inlineStr">
        <is>
          <t>SENAC</t>
        </is>
      </c>
      <c r="C369" t="inlineStr">
        <is>
          <t>Demonstrações Contábeis</t>
        </is>
      </c>
      <c r="D369" t="inlineStr">
        <is>
          <t>Demonstrações Contábeis - Arquivo CSV</t>
        </is>
      </c>
      <c r="E369" t="inlineStr"/>
      <c r="F369" t="inlineStr">
        <is>
          <t>SENAC DF | Exercício 2025 | Demonstrações Contábeis</t>
        </is>
      </c>
      <c r="G369" t="inlineStr">
        <is>
          <t>csv</t>
        </is>
      </c>
      <c r="H369" t="inlineStr">
        <is>
          <t>Balanço Orçamentário Receita_2025.csv</t>
        </is>
      </c>
      <c r="I369" t="inlineStr">
        <is>
          <t>https://transparencia.senac.br/assets/files/2025/DemonstracoesContabeis/DF/Balanço Orçamentário Receita_2025.csv</t>
        </is>
      </c>
      <c r="J369" t="n">
        <v>200</v>
      </c>
      <c r="K369" t="b">
        <v>1</v>
      </c>
      <c r="L369" t="inlineStr">
        <is>
          <t>application/octet-stream</t>
        </is>
      </c>
      <c r="M369" t="n">
        <v>3.33</v>
      </c>
      <c r="N369" t="inlineStr">
        <is>
          <t>NÃO</t>
        </is>
      </c>
      <c r="O369" t="inlineStr">
        <is>
          <t>Linhas de Totais: Uso de 'Total/Subtotal' na coluna 'Especificação' (Linhas: 37, 39).</t>
        </is>
      </c>
      <c r="P369" t="inlineStr">
        <is>
          <t>Nenhum</t>
        </is>
      </c>
      <c r="Q369" t="inlineStr">
        <is>
          <t>2026-10-07 17:04:56</t>
        </is>
      </c>
    </row>
    <row r="370">
      <c r="A370" t="n">
        <v>369</v>
      </c>
      <c r="B370" t="inlineStr">
        <is>
          <t>SENAC</t>
        </is>
      </c>
      <c r="C370" t="inlineStr">
        <is>
          <t>Demonstrações Contábeis</t>
        </is>
      </c>
      <c r="D370" t="inlineStr">
        <is>
          <t>Demonstrações Contábeis - Arquivo CSV</t>
        </is>
      </c>
      <c r="E370" t="inlineStr"/>
      <c r="F370" t="inlineStr">
        <is>
          <t>SENAC DF | Exercício 2025 | Demonstrações Contábeis</t>
        </is>
      </c>
      <c r="G370" t="inlineStr">
        <is>
          <t>csv</t>
        </is>
      </c>
      <c r="H370" t="inlineStr">
        <is>
          <t>Balanço Orçamentário Despesa_2025.csv</t>
        </is>
      </c>
      <c r="I370" t="inlineStr">
        <is>
          <t>https://transparencia.senac.br/assets/files/2025/DemonstracoesContabeis/DF/Balanço Orçamentário Despesa_2025.csv</t>
        </is>
      </c>
      <c r="J370" t="n">
        <v>200</v>
      </c>
      <c r="K370" t="b">
        <v>1</v>
      </c>
      <c r="L370" t="inlineStr">
        <is>
          <t>application/octet-stream</t>
        </is>
      </c>
      <c r="M370" t="n">
        <v>4.89</v>
      </c>
      <c r="N370" t="inlineStr">
        <is>
          <t>NÃO</t>
        </is>
      </c>
      <c r="O370" t="inlineStr">
        <is>
          <t>Nomes de Colunas: 4 coluna(s) sem nome definido (ex: Unnamed: 7). | Espaçamento Visual: 4 coluna(s) totalmente em branco (Colunas: [7, 8, 9, 10]). | Linhas de Totais: Uso de 'Total/Subtotal' na coluna 'Especificação' (Linhas: 53, 55).</t>
        </is>
      </c>
      <c r="P370" t="inlineStr">
        <is>
          <t>Nenhum</t>
        </is>
      </c>
      <c r="Q370" t="inlineStr">
        <is>
          <t>2026-10-07 17:04:56</t>
        </is>
      </c>
    </row>
    <row r="371">
      <c r="A371" t="n">
        <v>370</v>
      </c>
      <c r="B371" t="inlineStr">
        <is>
          <t>SENAC</t>
        </is>
      </c>
      <c r="C371" t="inlineStr">
        <is>
          <t>Demonstrações Contábeis</t>
        </is>
      </c>
      <c r="D371" t="inlineStr">
        <is>
          <t>Demonstrações Contábeis - Arquivo CSV</t>
        </is>
      </c>
      <c r="E371" t="inlineStr"/>
      <c r="F371" t="inlineStr">
        <is>
          <t>SENAC DF | Exercício 2025 | Demonstrações Contábeis</t>
        </is>
      </c>
      <c r="G371" t="inlineStr">
        <is>
          <t>csv</t>
        </is>
      </c>
      <c r="H371" t="inlineStr">
        <is>
          <t>Balanço Patrimonial_2025.csv</t>
        </is>
      </c>
      <c r="I371" t="inlineStr">
        <is>
          <t>https://transparencia.senac.br/assets/files/2025/DemonstracoesContabeis/DF/Balanço Patrimonial_2025.csv</t>
        </is>
      </c>
      <c r="J371" t="n">
        <v>200</v>
      </c>
      <c r="K371" t="b">
        <v>1</v>
      </c>
      <c r="L371" t="inlineStr">
        <is>
          <t>application/octet-stream</t>
        </is>
      </c>
      <c r="M371" t="n">
        <v>4.59</v>
      </c>
      <c r="N371" t="inlineStr">
        <is>
          <t>NÃO</t>
        </is>
      </c>
      <c r="O371" t="inlineStr">
        <is>
          <t>Nomes de Colunas: 12 coluna(s) sem nome definido (ex: Unnamed: 5). | Espaçamento Visual: 11 coluna(s) totalmente em branco (Colunas: [5, 6, 7, 8, 9]).</t>
        </is>
      </c>
      <c r="P371" t="inlineStr">
        <is>
          <t>Nenhum</t>
        </is>
      </c>
      <c r="Q371" t="inlineStr">
        <is>
          <t>2026-10-07 17:04:56</t>
        </is>
      </c>
    </row>
    <row r="372">
      <c r="A372" t="n">
        <v>371</v>
      </c>
      <c r="B372" t="inlineStr">
        <is>
          <t>SENAC</t>
        </is>
      </c>
      <c r="C372" t="inlineStr">
        <is>
          <t>Demonstrações Contábeis</t>
        </is>
      </c>
      <c r="D372" t="inlineStr">
        <is>
          <t>Demonstrações Contábeis - Arquivo CSV</t>
        </is>
      </c>
      <c r="E372" t="inlineStr"/>
      <c r="F372" t="inlineStr">
        <is>
          <t>SENAC DF | Exercício 2025 | Demonstrações Contábeis</t>
        </is>
      </c>
      <c r="G372" t="inlineStr">
        <is>
          <t>csv</t>
        </is>
      </c>
      <c r="H372" t="inlineStr">
        <is>
          <t>Demonstração das Variações Patrimoniais_2025.csv</t>
        </is>
      </c>
      <c r="I372" t="inlineStr">
        <is>
          <t>https://transparencia.senac.br/assets/files/2025/DemonstracoesContabeis/DF/Demonstração das Variações Patrimoniais_2025.csv</t>
        </is>
      </c>
      <c r="J372" t="n">
        <v>200</v>
      </c>
      <c r="K372" t="b">
        <v>1</v>
      </c>
      <c r="L372" t="inlineStr">
        <is>
          <t>application/octet-stream</t>
        </is>
      </c>
      <c r="M372" t="n">
        <v>7.68</v>
      </c>
      <c r="N372" t="inlineStr">
        <is>
          <t>NÃO</t>
        </is>
      </c>
      <c r="O372" t="inlineStr">
        <is>
          <t>Nomes de Colunas: 10 coluna(s) sem nome definido (ex: Unnamed: 5). | Espaçamento Visual: 9 coluna(s) totalmente em branco (Colunas: [5, 6, 7, 8, 9]). | Hierarquia Visual: Texto com recuo na coluna 'Especificação' (Linhas: 4, 6, 7, 9, 10, 12, 13, 14, 20, 23... (total 64)).</t>
        </is>
      </c>
      <c r="P372" t="inlineStr">
        <is>
          <t>Nenhum</t>
        </is>
      </c>
      <c r="Q372" t="inlineStr">
        <is>
          <t>2026-10-07 17:04:56</t>
        </is>
      </c>
    </row>
    <row r="373">
      <c r="A373" t="n">
        <v>372</v>
      </c>
      <c r="B373" t="inlineStr">
        <is>
          <t>SENAC</t>
        </is>
      </c>
      <c r="C373" t="inlineStr">
        <is>
          <t>Demonstrações Contábeis</t>
        </is>
      </c>
      <c r="D373" t="inlineStr">
        <is>
          <t>Demonstrações Contábeis - Arquivo CSV</t>
        </is>
      </c>
      <c r="E373" t="inlineStr"/>
      <c r="F373" t="inlineStr">
        <is>
          <t>SENAC DF | Exercício 2025 | Demonstrações Contábeis</t>
        </is>
      </c>
      <c r="G373" t="inlineStr">
        <is>
          <t>csv</t>
        </is>
      </c>
      <c r="H373" t="inlineStr">
        <is>
          <t>Demonstração dos Fluxos de Caixa_2025.csv</t>
        </is>
      </c>
      <c r="I373" t="inlineStr">
        <is>
          <t>https://transparencia.senac.br/assets/files/2025/DemonstracoesContabeis/DF/Demonstração dos Fluxos de Caixa_2025.csv</t>
        </is>
      </c>
      <c r="J373" t="n">
        <v>200</v>
      </c>
      <c r="K373" t="b">
        <v>1</v>
      </c>
      <c r="L373" t="inlineStr">
        <is>
          <t>application/octet-stream</t>
        </is>
      </c>
      <c r="M373" t="n">
        <v>5.01</v>
      </c>
      <c r="N373" t="inlineStr">
        <is>
          <t>NÃO</t>
        </is>
      </c>
      <c r="O373" t="inlineStr">
        <is>
          <t>Nomes de Colunas: 10 coluna(s) sem nome definido (ex: Unnamed: 4). | Espaçamento Visual: 9 coluna(s) totalmente em branco (Colunas: [4, 5, 6, 7, 8]).</t>
        </is>
      </c>
      <c r="P373" t="inlineStr">
        <is>
          <t>Nenhum</t>
        </is>
      </c>
      <c r="Q373" t="inlineStr">
        <is>
          <t>2026-10-07 17:04:56</t>
        </is>
      </c>
    </row>
    <row r="374">
      <c r="A374" t="n">
        <v>373</v>
      </c>
      <c r="B374" t="inlineStr">
        <is>
          <t>SENAC</t>
        </is>
      </c>
      <c r="C374" t="inlineStr">
        <is>
          <t>Demonstrações Contábeis</t>
        </is>
      </c>
      <c r="D374" t="inlineStr">
        <is>
          <t>Demonstrações Contábeis - Arquivo CSV</t>
        </is>
      </c>
      <c r="E374" t="inlineStr"/>
      <c r="F374" t="inlineStr">
        <is>
          <t>SENAC DF | Exercício 2026 | Demonstrações Contábeis</t>
        </is>
      </c>
      <c r="G374" t="inlineStr">
        <is>
          <t>csv</t>
        </is>
      </c>
      <c r="H374" t="inlineStr">
        <is>
          <t>Balanço Financeiro_2025.csv</t>
        </is>
      </c>
      <c r="I374" t="inlineStr">
        <is>
          <t>https://transparencia.senac.br/assets/files/2025/DemonstracoesContabeis/DF/Balanço Financeiro_2025.csv</t>
        </is>
      </c>
      <c r="J374" t="n">
        <v>200</v>
      </c>
      <c r="K374" t="b">
        <v>1</v>
      </c>
      <c r="L374" t="inlineStr">
        <is>
          <t>application/octet-stream</t>
        </is>
      </c>
      <c r="M374" t="n">
        <v>9.99</v>
      </c>
      <c r="N374" t="inlineStr">
        <is>
          <t>NÃO</t>
        </is>
      </c>
      <c r="O374" t="inlineStr">
        <is>
          <t>Nomes de Colunas: 9 coluna(s) sem nome definido (ex: Unnamed: 6). | Espaçamento Visual: 8 coluna(s) totalmente em branco (Colunas: [6, 7, 8, 9, 10]).</t>
        </is>
      </c>
      <c r="P374" t="inlineStr">
        <is>
          <t>Nenhum</t>
        </is>
      </c>
      <c r="Q374" t="inlineStr">
        <is>
          <t>2026-10-07 17:04:56</t>
        </is>
      </c>
    </row>
    <row r="375">
      <c r="A375" t="n">
        <v>374</v>
      </c>
      <c r="B375" t="inlineStr">
        <is>
          <t>SENAC</t>
        </is>
      </c>
      <c r="C375" t="inlineStr">
        <is>
          <t>Demonstrações Contábeis</t>
        </is>
      </c>
      <c r="D375" t="inlineStr">
        <is>
          <t>Demonstrações Contábeis - Arquivo CSV</t>
        </is>
      </c>
      <c r="E375" t="inlineStr"/>
      <c r="F375" t="inlineStr">
        <is>
          <t>SENAC DF | Exercício 2026 | Demonstrações Contábeis</t>
        </is>
      </c>
      <c r="G375" t="inlineStr">
        <is>
          <t>csv</t>
        </is>
      </c>
      <c r="H375" t="inlineStr">
        <is>
          <t>Balanço Orçamentário Receita_2025.csv</t>
        </is>
      </c>
      <c r="I375" t="inlineStr">
        <is>
          <t>https://transparencia.senac.br/assets/files/2025/DemonstracoesContabeis/DF/Balanço Orçamentário Receita_2025.csv</t>
        </is>
      </c>
      <c r="J375" t="n">
        <v>200</v>
      </c>
      <c r="K375" t="b">
        <v>1</v>
      </c>
      <c r="L375" t="inlineStr">
        <is>
          <t>application/octet-stream</t>
        </is>
      </c>
      <c r="M375" t="n">
        <v>3.33</v>
      </c>
      <c r="N375" t="inlineStr">
        <is>
          <t>NÃO</t>
        </is>
      </c>
      <c r="O375" t="inlineStr">
        <is>
          <t>Linhas de Totais: Uso de 'Total/Subtotal' na coluna 'Especificação' (Linhas: 37, 39).</t>
        </is>
      </c>
      <c r="P375" t="inlineStr">
        <is>
          <t>Nenhum</t>
        </is>
      </c>
      <c r="Q375" t="inlineStr">
        <is>
          <t>2026-10-07 17:04:56</t>
        </is>
      </c>
    </row>
    <row r="376">
      <c r="A376" t="n">
        <v>375</v>
      </c>
      <c r="B376" t="inlineStr">
        <is>
          <t>SENAC</t>
        </is>
      </c>
      <c r="C376" t="inlineStr">
        <is>
          <t>Demonstrações Contábeis</t>
        </is>
      </c>
      <c r="D376" t="inlineStr">
        <is>
          <t>Demonstrações Contábeis - Arquivo CSV</t>
        </is>
      </c>
      <c r="E376" t="inlineStr"/>
      <c r="F376" t="inlineStr">
        <is>
          <t>SENAC DF | Exercício 2026 | Demonstrações Contábeis</t>
        </is>
      </c>
      <c r="G376" t="inlineStr">
        <is>
          <t>csv</t>
        </is>
      </c>
      <c r="H376" t="inlineStr">
        <is>
          <t>Balanço Orçamentário Despesa_2025.csv</t>
        </is>
      </c>
      <c r="I376" t="inlineStr">
        <is>
          <t>https://transparencia.senac.br/assets/files/2025/DemonstracoesContabeis/DF/Balanço Orçamentário Despesa_2025.csv</t>
        </is>
      </c>
      <c r="J376" t="n">
        <v>200</v>
      </c>
      <c r="K376" t="b">
        <v>1</v>
      </c>
      <c r="L376" t="inlineStr">
        <is>
          <t>application/octet-stream</t>
        </is>
      </c>
      <c r="M376" t="n">
        <v>4.89</v>
      </c>
      <c r="N376" t="inlineStr">
        <is>
          <t>NÃO</t>
        </is>
      </c>
      <c r="O376" t="inlineStr">
        <is>
          <t>Nomes de Colunas: 4 coluna(s) sem nome definido (ex: Unnamed: 7). | Espaçamento Visual: 4 coluna(s) totalmente em branco (Colunas: [7, 8, 9, 10]). | Linhas de Totais: Uso de 'Total/Subtotal' na coluna 'Especificação' (Linhas: 53, 55).</t>
        </is>
      </c>
      <c r="P376" t="inlineStr">
        <is>
          <t>Nenhum</t>
        </is>
      </c>
      <c r="Q376" t="inlineStr">
        <is>
          <t>2026-10-07 17:04:56</t>
        </is>
      </c>
    </row>
    <row r="377">
      <c r="A377" t="n">
        <v>376</v>
      </c>
      <c r="B377" t="inlineStr">
        <is>
          <t>SENAC</t>
        </is>
      </c>
      <c r="C377" t="inlineStr">
        <is>
          <t>Demonstrações Contábeis</t>
        </is>
      </c>
      <c r="D377" t="inlineStr">
        <is>
          <t>Demonstrações Contábeis - Arquivo CSV</t>
        </is>
      </c>
      <c r="E377" t="inlineStr"/>
      <c r="F377" t="inlineStr">
        <is>
          <t>SENAC DF | Exercício 2026 | Demonstrações Contábeis</t>
        </is>
      </c>
      <c r="G377" t="inlineStr">
        <is>
          <t>csv</t>
        </is>
      </c>
      <c r="H377" t="inlineStr">
        <is>
          <t>Balanço Patrimonial_2025.csv</t>
        </is>
      </c>
      <c r="I377" t="inlineStr">
        <is>
          <t>https://transparencia.senac.br/assets/files/2025/DemonstracoesContabeis/DF/Balanço Patrimonial_2025.csv</t>
        </is>
      </c>
      <c r="J377" t="n">
        <v>200</v>
      </c>
      <c r="K377" t="b">
        <v>1</v>
      </c>
      <c r="L377" t="inlineStr">
        <is>
          <t>application/octet-stream</t>
        </is>
      </c>
      <c r="M377" t="n">
        <v>4.59</v>
      </c>
      <c r="N377" t="inlineStr">
        <is>
          <t>NÃO</t>
        </is>
      </c>
      <c r="O377" t="inlineStr">
        <is>
          <t>Nomes de Colunas: 12 coluna(s) sem nome definido (ex: Unnamed: 5). | Espaçamento Visual: 11 coluna(s) totalmente em branco (Colunas: [5, 6, 7, 8, 9]).</t>
        </is>
      </c>
      <c r="P377" t="inlineStr">
        <is>
          <t>Nenhum</t>
        </is>
      </c>
      <c r="Q377" t="inlineStr">
        <is>
          <t>2026-10-07 17:04:56</t>
        </is>
      </c>
    </row>
    <row r="378">
      <c r="A378" t="n">
        <v>377</v>
      </c>
      <c r="B378" t="inlineStr">
        <is>
          <t>SENAC</t>
        </is>
      </c>
      <c r="C378" t="inlineStr">
        <is>
          <t>Demonstrações Contábeis</t>
        </is>
      </c>
      <c r="D378" t="inlineStr">
        <is>
          <t>Demonstrações Contábeis - Arquivo CSV</t>
        </is>
      </c>
      <c r="E378" t="inlineStr"/>
      <c r="F378" t="inlineStr">
        <is>
          <t>SENAC DF | Exercício 2026 | Demonstrações Contábeis</t>
        </is>
      </c>
      <c r="G378" t="inlineStr">
        <is>
          <t>csv</t>
        </is>
      </c>
      <c r="H378" t="inlineStr">
        <is>
          <t>Demonstração das Variações Patrimoniais_2025.csv</t>
        </is>
      </c>
      <c r="I378" t="inlineStr">
        <is>
          <t>https://transparencia.senac.br/assets/files/2025/DemonstracoesContabeis/DF/Demonstração das Variações Patrimoniais_2025.csv</t>
        </is>
      </c>
      <c r="J378" t="n">
        <v>200</v>
      </c>
      <c r="K378" t="b">
        <v>1</v>
      </c>
      <c r="L378" t="inlineStr">
        <is>
          <t>application/octet-stream</t>
        </is>
      </c>
      <c r="M378" t="n">
        <v>7.68</v>
      </c>
      <c r="N378" t="inlineStr">
        <is>
          <t>NÃO</t>
        </is>
      </c>
      <c r="O378" t="inlineStr">
        <is>
          <t>Nomes de Colunas: 10 coluna(s) sem nome definido (ex: Unnamed: 5). | Espaçamento Visual: 9 coluna(s) totalmente em branco (Colunas: [5, 6, 7, 8, 9]). | Hierarquia Visual: Texto com recuo na coluna 'Especificação' (Linhas: 4, 6, 7, 9, 10, 12, 13, 14, 20, 23... (total 64)).</t>
        </is>
      </c>
      <c r="P378" t="inlineStr">
        <is>
          <t>Nenhum</t>
        </is>
      </c>
      <c r="Q378" t="inlineStr">
        <is>
          <t>2026-10-07 17:04:56</t>
        </is>
      </c>
    </row>
    <row r="379">
      <c r="A379" t="n">
        <v>378</v>
      </c>
      <c r="B379" t="inlineStr">
        <is>
          <t>SENAC</t>
        </is>
      </c>
      <c r="C379" t="inlineStr">
        <is>
          <t>Demonstrações Contábeis</t>
        </is>
      </c>
      <c r="D379" t="inlineStr">
        <is>
          <t>Demonstrações Contábeis - Arquivo CSV</t>
        </is>
      </c>
      <c r="E379" t="inlineStr"/>
      <c r="F379" t="inlineStr">
        <is>
          <t>SENAC DF | Exercício 2026 | Demonstrações Contábeis</t>
        </is>
      </c>
      <c r="G379" t="inlineStr">
        <is>
          <t>csv</t>
        </is>
      </c>
      <c r="H379" t="inlineStr">
        <is>
          <t>Demonstração dos Fluxos de Caixa_2025.csv</t>
        </is>
      </c>
      <c r="I379" t="inlineStr">
        <is>
          <t>https://transparencia.senac.br/assets/files/2025/DemonstracoesContabeis/DF/Demonstração dos Fluxos de Caixa_2025.csv</t>
        </is>
      </c>
      <c r="J379" t="n">
        <v>200</v>
      </c>
      <c r="K379" t="b">
        <v>1</v>
      </c>
      <c r="L379" t="inlineStr">
        <is>
          <t>application/octet-stream</t>
        </is>
      </c>
      <c r="M379" t="n">
        <v>5.01</v>
      </c>
      <c r="N379" t="inlineStr">
        <is>
          <t>NÃO</t>
        </is>
      </c>
      <c r="O379" t="inlineStr">
        <is>
          <t>Nomes de Colunas: 10 coluna(s) sem nome definido (ex: Unnamed: 4). | Espaçamento Visual: 9 coluna(s) totalmente em branco (Colunas: [4, 5, 6, 7, 8]).</t>
        </is>
      </c>
      <c r="P379" t="inlineStr">
        <is>
          <t>Nenhum</t>
        </is>
      </c>
      <c r="Q379" t="inlineStr">
        <is>
          <t>2026-10-07 17:04:56</t>
        </is>
      </c>
    </row>
    <row r="380">
      <c r="A380" t="n">
        <v>379</v>
      </c>
      <c r="B380" t="inlineStr">
        <is>
          <t>SENAC</t>
        </is>
      </c>
      <c r="C380" t="inlineStr">
        <is>
          <t>Licitações</t>
        </is>
      </c>
      <c r="D380" t="inlineStr">
        <is>
          <t>Licitações - download</t>
        </is>
      </c>
      <c r="E380" t="inlineStr"/>
      <c r="F380" t="inlineStr">
        <is>
          <t>SENAC DF | Exercício 2024 | Licitações</t>
        </is>
      </c>
      <c r="G380" t="inlineStr">
        <is>
          <t>csv</t>
        </is>
      </c>
      <c r="H380" t="inlineStr">
        <is>
          <t>download</t>
        </is>
      </c>
      <c r="I380" t="inlineStr">
        <is>
          <t>https://transparencia.senac.br/service/api/download?regional=df&amp;secao=Licitacoes&amp;ano=0&amp;layout=licitacoes</t>
        </is>
      </c>
      <c r="J380" t="n">
        <v>200</v>
      </c>
      <c r="K380" t="b">
        <v>1</v>
      </c>
      <c r="L380" t="inlineStr">
        <is>
          <t>application/octet-stream</t>
        </is>
      </c>
      <c r="M380" t="n">
        <v>26.02</v>
      </c>
      <c r="N380" t="inlineStr">
        <is>
          <t>SIM</t>
        </is>
      </c>
      <c r="O380" t="inlineStr">
        <is>
          <t>Nenhum</t>
        </is>
      </c>
      <c r="P380" t="inlineStr">
        <is>
          <t>Nenhum</t>
        </is>
      </c>
      <c r="Q380" t="inlineStr">
        <is>
          <t>2026-10-07 17:04:56</t>
        </is>
      </c>
    </row>
    <row r="381">
      <c r="A381" t="n">
        <v>380</v>
      </c>
      <c r="B381" t="inlineStr">
        <is>
          <t>SENAC</t>
        </is>
      </c>
      <c r="C381" t="inlineStr">
        <is>
          <t>Licitações</t>
        </is>
      </c>
      <c r="D381" t="inlineStr">
        <is>
          <t>Licitações - download</t>
        </is>
      </c>
      <c r="E381" t="inlineStr"/>
      <c r="F381" t="inlineStr">
        <is>
          <t>SENAC DF | Exercício 2025 | Licitações</t>
        </is>
      </c>
      <c r="G381" t="inlineStr">
        <is>
          <t>csv</t>
        </is>
      </c>
      <c r="H381" t="inlineStr">
        <is>
          <t>download</t>
        </is>
      </c>
      <c r="I381" t="inlineStr">
        <is>
          <t>https://transparencia.senac.br/service/api/download?regional=df&amp;secao=Licitacoes&amp;ano=0&amp;layout=licitacoes</t>
        </is>
      </c>
      <c r="J381" t="n">
        <v>200</v>
      </c>
      <c r="K381" t="b">
        <v>1</v>
      </c>
      <c r="L381" t="inlineStr">
        <is>
          <t>application/octet-stream</t>
        </is>
      </c>
      <c r="M381" t="n">
        <v>26.02</v>
      </c>
      <c r="N381" t="inlineStr">
        <is>
          <t>SIM</t>
        </is>
      </c>
      <c r="O381" t="inlineStr">
        <is>
          <t>Nenhum</t>
        </is>
      </c>
      <c r="P381" t="inlineStr">
        <is>
          <t>Nenhum</t>
        </is>
      </c>
      <c r="Q381" t="inlineStr">
        <is>
          <t>2026-10-07 17:04:56</t>
        </is>
      </c>
    </row>
    <row r="382">
      <c r="A382" t="n">
        <v>381</v>
      </c>
      <c r="B382" t="inlineStr">
        <is>
          <t>SENAC</t>
        </is>
      </c>
      <c r="C382" t="inlineStr">
        <is>
          <t>Licitações</t>
        </is>
      </c>
      <c r="D382" t="inlineStr">
        <is>
          <t>Licitações - download</t>
        </is>
      </c>
      <c r="E382" t="inlineStr"/>
      <c r="F382" t="inlineStr">
        <is>
          <t>SENAC DF | Exercício 2026 | Licitações</t>
        </is>
      </c>
      <c r="G382" t="inlineStr">
        <is>
          <t>csv</t>
        </is>
      </c>
      <c r="H382" t="inlineStr">
        <is>
          <t>download</t>
        </is>
      </c>
      <c r="I382" t="inlineStr">
        <is>
          <t>https://transparencia.senac.br/service/api/download?regional=df&amp;secao=Licitacoes&amp;ano=0&amp;layout=licitacoes</t>
        </is>
      </c>
      <c r="J382" t="n">
        <v>200</v>
      </c>
      <c r="K382" t="b">
        <v>1</v>
      </c>
      <c r="L382" t="inlineStr">
        <is>
          <t>application/octet-stream</t>
        </is>
      </c>
      <c r="M382" t="n">
        <v>26.02</v>
      </c>
      <c r="N382" t="inlineStr">
        <is>
          <t>SIM</t>
        </is>
      </c>
      <c r="O382" t="inlineStr">
        <is>
          <t>Nenhum</t>
        </is>
      </c>
      <c r="P382" t="inlineStr">
        <is>
          <t>Nenhum</t>
        </is>
      </c>
      <c r="Q382" t="inlineStr">
        <is>
          <t>2026-10-07 17:04:56</t>
        </is>
      </c>
    </row>
    <row r="383">
      <c r="A383" t="n">
        <v>382</v>
      </c>
      <c r="B383" t="inlineStr">
        <is>
          <t>SENAC</t>
        </is>
      </c>
      <c r="C383" t="inlineStr">
        <is>
          <t>Contratos, Parcerias, Convênios e Patrocínios</t>
        </is>
      </c>
      <c r="D383" t="inlineStr">
        <is>
          <t>Contratos, Parcerias, Convênios e Patrocínios - download</t>
        </is>
      </c>
      <c r="E383" t="inlineStr"/>
      <c r="F383" t="inlineStr">
        <is>
          <t>SENAC DF | Exercício 2024 | Contratos, Parcerias, Convênios e Patrocínios</t>
        </is>
      </c>
      <c r="G383" t="inlineStr">
        <is>
          <t>csv</t>
        </is>
      </c>
      <c r="H383" t="inlineStr">
        <is>
          <t>download</t>
        </is>
      </c>
      <c r="I383" t="inlineStr">
        <is>
          <t>https://transparencia.senac.br/service/api/download?regional=df&amp;secao=ContratosParcerias&amp;ano=0&amp;layout=acordos</t>
        </is>
      </c>
      <c r="J383" t="n">
        <v>200</v>
      </c>
      <c r="K383" t="b">
        <v>1</v>
      </c>
      <c r="L383" t="inlineStr">
        <is>
          <t>application/octet-stream</t>
        </is>
      </c>
      <c r="M383" t="n">
        <v>19.87</v>
      </c>
      <c r="N383" t="inlineStr">
        <is>
          <t>SIM</t>
        </is>
      </c>
      <c r="O383" t="inlineStr">
        <is>
          <t>Nenhum</t>
        </is>
      </c>
      <c r="P383" t="inlineStr">
        <is>
          <t>Nenhum</t>
        </is>
      </c>
      <c r="Q383" t="inlineStr">
        <is>
          <t>2026-10-07 17:04:56</t>
        </is>
      </c>
    </row>
    <row r="384">
      <c r="A384" t="n">
        <v>383</v>
      </c>
      <c r="B384" t="inlineStr">
        <is>
          <t>SENAC</t>
        </is>
      </c>
      <c r="C384" t="inlineStr">
        <is>
          <t>Contratos, Parcerias, Convênios e Patrocínios</t>
        </is>
      </c>
      <c r="D384" t="inlineStr">
        <is>
          <t>Contratos, Parcerias, Convênios e Patrocínios - download</t>
        </is>
      </c>
      <c r="E384" t="inlineStr"/>
      <c r="F384" t="inlineStr">
        <is>
          <t>SENAC DF | Exercício 2024 | Contratos, Parcerias, Convênios e Patrocínios</t>
        </is>
      </c>
      <c r="G384" t="inlineStr">
        <is>
          <t>csv</t>
        </is>
      </c>
      <c r="H384" t="inlineStr">
        <is>
          <t>download</t>
        </is>
      </c>
      <c r="I384" t="inlineStr">
        <is>
          <t>https://transparencia.senac.br/service/api/download?regional=df&amp;secao=ContratosParcerias&amp;ano=0&amp;layout=contratos</t>
        </is>
      </c>
      <c r="J384" t="n">
        <v>200</v>
      </c>
      <c r="K384" t="b">
        <v>1</v>
      </c>
      <c r="L384" t="inlineStr">
        <is>
          <t>application/octet-stream</t>
        </is>
      </c>
      <c r="M384" t="n">
        <v>132.52</v>
      </c>
      <c r="N384" t="inlineStr">
        <is>
          <t>NÃO</t>
        </is>
      </c>
      <c r="O384" t="inlineStr">
        <is>
          <t>Poluição de Célula: Coluna 'Objeto' contém números misturados diretamente com texto (Linhas: 21/2025, 01/2025, 56/2025).</t>
        </is>
      </c>
      <c r="P384" t="inlineStr">
        <is>
          <t>Nenhum</t>
        </is>
      </c>
      <c r="Q384" t="inlineStr">
        <is>
          <t>2026-10-07 17:04:56</t>
        </is>
      </c>
    </row>
    <row r="385">
      <c r="A385" t="n">
        <v>384</v>
      </c>
      <c r="B385" t="inlineStr">
        <is>
          <t>SENAC</t>
        </is>
      </c>
      <c r="C385" t="inlineStr">
        <is>
          <t>Contratos, Parcerias, Convênios e Patrocínios</t>
        </is>
      </c>
      <c r="D385" t="inlineStr">
        <is>
          <t>Contratos, Parcerias, Convênios e Patrocínios - download</t>
        </is>
      </c>
      <c r="E385" t="inlineStr"/>
      <c r="F385" t="inlineStr">
        <is>
          <t>SENAC DF | Exercício 2024 | Contratos, Parcerias, Convênios e Patrocínios</t>
        </is>
      </c>
      <c r="G385" t="inlineStr">
        <is>
          <t>csv</t>
        </is>
      </c>
      <c r="H385" t="inlineStr">
        <is>
          <t>download</t>
        </is>
      </c>
      <c r="I385" t="inlineStr">
        <is>
          <t>https://transparencia.senac.br/service/api/download?regional=df&amp;secao=ContratosParcerias&amp;ano=0&amp;layout=convenios</t>
        </is>
      </c>
      <c r="J385" t="n">
        <v>200</v>
      </c>
      <c r="K385" t="b">
        <v>1</v>
      </c>
      <c r="L385" t="inlineStr">
        <is>
          <t>application/octet-stream</t>
        </is>
      </c>
      <c r="M385" t="n">
        <v>4.15</v>
      </c>
      <c r="N385" t="inlineStr">
        <is>
          <t>SIM</t>
        </is>
      </c>
      <c r="O385" t="inlineStr">
        <is>
          <t>Nenhum</t>
        </is>
      </c>
      <c r="P385" t="inlineStr">
        <is>
          <t>Nenhum</t>
        </is>
      </c>
      <c r="Q385" t="inlineStr">
        <is>
          <t>2026-10-07 17:04:56</t>
        </is>
      </c>
    </row>
    <row r="386">
      <c r="A386" t="n">
        <v>385</v>
      </c>
      <c r="B386" t="inlineStr">
        <is>
          <t>SENAC</t>
        </is>
      </c>
      <c r="C386" t="inlineStr">
        <is>
          <t>Contratos, Parcerias, Convênios e Patrocínios</t>
        </is>
      </c>
      <c r="D386" t="inlineStr">
        <is>
          <t>Contratos, Parcerias, Convênios e Patrocínios - download</t>
        </is>
      </c>
      <c r="E386" t="inlineStr"/>
      <c r="F386" t="inlineStr">
        <is>
          <t>SENAC DF | Exercício 2024 | Contratos, Parcerias, Convênios e Patrocínios</t>
        </is>
      </c>
      <c r="G386" t="inlineStr">
        <is>
          <t>csv</t>
        </is>
      </c>
      <c r="H386" t="inlineStr">
        <is>
          <t>download</t>
        </is>
      </c>
      <c r="I386" t="inlineStr">
        <is>
          <t>https://transparencia.senac.br/service/api/download?regional=df&amp;secao=ContratosParcerias&amp;ano=0&amp;layout=parcerias</t>
        </is>
      </c>
      <c r="J386" t="n">
        <v>200</v>
      </c>
      <c r="K386" t="b">
        <v>1</v>
      </c>
      <c r="L386" t="inlineStr">
        <is>
          <t>application/octet-stream</t>
        </is>
      </c>
      <c r="M386" t="n">
        <v>3.44</v>
      </c>
      <c r="N386" t="inlineStr">
        <is>
          <t>SIM</t>
        </is>
      </c>
      <c r="O386" t="inlineStr">
        <is>
          <t>Nenhum</t>
        </is>
      </c>
      <c r="P386" t="inlineStr">
        <is>
          <t>Nenhum</t>
        </is>
      </c>
      <c r="Q386" t="inlineStr">
        <is>
          <t>2026-10-07 17:04:56</t>
        </is>
      </c>
    </row>
    <row r="387">
      <c r="A387" t="n">
        <v>386</v>
      </c>
      <c r="B387" t="inlineStr">
        <is>
          <t>SENAC</t>
        </is>
      </c>
      <c r="C387" t="inlineStr">
        <is>
          <t>Contratos, Parcerias, Convênios e Patrocínios</t>
        </is>
      </c>
      <c r="D387" t="inlineStr">
        <is>
          <t>Contratos, Parcerias, Convênios e Patrocínios - download</t>
        </is>
      </c>
      <c r="E387" t="inlineStr"/>
      <c r="F387" t="inlineStr">
        <is>
          <t>SENAC DF | Exercício 2025 | Contratos, Parcerias, Convênios e Patrocínios</t>
        </is>
      </c>
      <c r="G387" t="inlineStr">
        <is>
          <t>csv</t>
        </is>
      </c>
      <c r="H387" t="inlineStr">
        <is>
          <t>download</t>
        </is>
      </c>
      <c r="I387" t="inlineStr">
        <is>
          <t>https://transparencia.senac.br/service/api/download?regional=df&amp;secao=ContratosParcerias&amp;ano=0&amp;layout=acordos</t>
        </is>
      </c>
      <c r="J387" t="n">
        <v>200</v>
      </c>
      <c r="K387" t="b">
        <v>1</v>
      </c>
      <c r="L387" t="inlineStr">
        <is>
          <t>application/octet-stream</t>
        </is>
      </c>
      <c r="M387" t="n">
        <v>19.87</v>
      </c>
      <c r="N387" t="inlineStr">
        <is>
          <t>SIM</t>
        </is>
      </c>
      <c r="O387" t="inlineStr">
        <is>
          <t>Nenhum</t>
        </is>
      </c>
      <c r="P387" t="inlineStr">
        <is>
          <t>Nenhum</t>
        </is>
      </c>
      <c r="Q387" t="inlineStr">
        <is>
          <t>2026-10-07 17:04:56</t>
        </is>
      </c>
    </row>
    <row r="388">
      <c r="A388" t="n">
        <v>387</v>
      </c>
      <c r="B388" t="inlineStr">
        <is>
          <t>SENAC</t>
        </is>
      </c>
      <c r="C388" t="inlineStr">
        <is>
          <t>Contratos, Parcerias, Convênios e Patrocínios</t>
        </is>
      </c>
      <c r="D388" t="inlineStr">
        <is>
          <t>Contratos, Parcerias, Convênios e Patrocínios - download</t>
        </is>
      </c>
      <c r="E388" t="inlineStr"/>
      <c r="F388" t="inlineStr">
        <is>
          <t>SENAC DF | Exercício 2025 | Contratos, Parcerias, Convênios e Patrocínios</t>
        </is>
      </c>
      <c r="G388" t="inlineStr">
        <is>
          <t>csv</t>
        </is>
      </c>
      <c r="H388" t="inlineStr">
        <is>
          <t>download</t>
        </is>
      </c>
      <c r="I388" t="inlineStr">
        <is>
          <t>https://transparencia.senac.br/service/api/download?regional=df&amp;secao=ContratosParcerias&amp;ano=0&amp;layout=contratos</t>
        </is>
      </c>
      <c r="J388" t="n">
        <v>200</v>
      </c>
      <c r="K388" t="b">
        <v>1</v>
      </c>
      <c r="L388" t="inlineStr">
        <is>
          <t>application/octet-stream</t>
        </is>
      </c>
      <c r="M388" t="n">
        <v>132.52</v>
      </c>
      <c r="N388" t="inlineStr">
        <is>
          <t>NÃO</t>
        </is>
      </c>
      <c r="O388" t="inlineStr">
        <is>
          <t>Poluição de Célula: Coluna 'Objeto' contém números misturados diretamente com texto (Linhas: 21/2025, 01/2025, 56/2025).</t>
        </is>
      </c>
      <c r="P388" t="inlineStr">
        <is>
          <t>Nenhum</t>
        </is>
      </c>
      <c r="Q388" t="inlineStr">
        <is>
          <t>2026-10-07 17:04:56</t>
        </is>
      </c>
    </row>
    <row r="389">
      <c r="A389" t="n">
        <v>388</v>
      </c>
      <c r="B389" t="inlineStr">
        <is>
          <t>SENAC</t>
        </is>
      </c>
      <c r="C389" t="inlineStr">
        <is>
          <t>Contratos, Parcerias, Convênios e Patrocínios</t>
        </is>
      </c>
      <c r="D389" t="inlineStr">
        <is>
          <t>Contratos, Parcerias, Convênios e Patrocínios - download</t>
        </is>
      </c>
      <c r="E389" t="inlineStr"/>
      <c r="F389" t="inlineStr">
        <is>
          <t>SENAC DF | Exercício 2025 | Contratos, Parcerias, Convênios e Patrocínios</t>
        </is>
      </c>
      <c r="G389" t="inlineStr">
        <is>
          <t>csv</t>
        </is>
      </c>
      <c r="H389" t="inlineStr">
        <is>
          <t>download</t>
        </is>
      </c>
      <c r="I389" t="inlineStr">
        <is>
          <t>https://transparencia.senac.br/service/api/download?regional=df&amp;secao=ContratosParcerias&amp;ano=0&amp;layout=convenios</t>
        </is>
      </c>
      <c r="J389" t="n">
        <v>200</v>
      </c>
      <c r="K389" t="b">
        <v>1</v>
      </c>
      <c r="L389" t="inlineStr">
        <is>
          <t>application/octet-stream</t>
        </is>
      </c>
      <c r="M389" t="n">
        <v>4.15</v>
      </c>
      <c r="N389" t="inlineStr">
        <is>
          <t>SIM</t>
        </is>
      </c>
      <c r="O389" t="inlineStr">
        <is>
          <t>Nenhum</t>
        </is>
      </c>
      <c r="P389" t="inlineStr">
        <is>
          <t>Nenhum</t>
        </is>
      </c>
      <c r="Q389" t="inlineStr">
        <is>
          <t>2026-10-07 17:04:56</t>
        </is>
      </c>
    </row>
    <row r="390">
      <c r="A390" t="n">
        <v>389</v>
      </c>
      <c r="B390" t="inlineStr">
        <is>
          <t>SENAC</t>
        </is>
      </c>
      <c r="C390" t="inlineStr">
        <is>
          <t>Contratos, Parcerias, Convênios e Patrocínios</t>
        </is>
      </c>
      <c r="D390" t="inlineStr">
        <is>
          <t>Contratos, Parcerias, Convênios e Patrocínios - download</t>
        </is>
      </c>
      <c r="E390" t="inlineStr"/>
      <c r="F390" t="inlineStr">
        <is>
          <t>SENAC DF | Exercício 2025 | Contratos, Parcerias, Convênios e Patrocínios</t>
        </is>
      </c>
      <c r="G390" t="inlineStr">
        <is>
          <t>csv</t>
        </is>
      </c>
      <c r="H390" t="inlineStr">
        <is>
          <t>download</t>
        </is>
      </c>
      <c r="I390" t="inlineStr">
        <is>
          <t>https://transparencia.senac.br/service/api/download?regional=df&amp;secao=ContratosParcerias&amp;ano=0&amp;layout=parcerias</t>
        </is>
      </c>
      <c r="J390" t="n">
        <v>200</v>
      </c>
      <c r="K390" t="b">
        <v>1</v>
      </c>
      <c r="L390" t="inlineStr">
        <is>
          <t>application/octet-stream</t>
        </is>
      </c>
      <c r="M390" t="n">
        <v>3.44</v>
      </c>
      <c r="N390" t="inlineStr">
        <is>
          <t>SIM</t>
        </is>
      </c>
      <c r="O390" t="inlineStr">
        <is>
          <t>Nenhum</t>
        </is>
      </c>
      <c r="P390" t="inlineStr">
        <is>
          <t>Nenhum</t>
        </is>
      </c>
      <c r="Q390" t="inlineStr">
        <is>
          <t>2026-10-07 17:04:56</t>
        </is>
      </c>
    </row>
    <row r="391">
      <c r="A391" t="n">
        <v>390</v>
      </c>
      <c r="B391" t="inlineStr">
        <is>
          <t>SENAC</t>
        </is>
      </c>
      <c r="C391" t="inlineStr">
        <is>
          <t>Contratos, Parcerias, Convênios e Patrocínios</t>
        </is>
      </c>
      <c r="D391" t="inlineStr">
        <is>
          <t>Contratos, Parcerias, Convênios e Patrocínios - download</t>
        </is>
      </c>
      <c r="E391" t="inlineStr"/>
      <c r="F391" t="inlineStr">
        <is>
          <t>SENAC DF | Exercício 2026 | Contratos, Parcerias, Convênios e Patrocínios</t>
        </is>
      </c>
      <c r="G391" t="inlineStr">
        <is>
          <t>csv</t>
        </is>
      </c>
      <c r="H391" t="inlineStr">
        <is>
          <t>download</t>
        </is>
      </c>
      <c r="I391" t="inlineStr">
        <is>
          <t>https://transparencia.senac.br/service/api/download?regional=df&amp;secao=ContratosParcerias&amp;ano=0&amp;layout=acordos</t>
        </is>
      </c>
      <c r="J391" t="n">
        <v>200</v>
      </c>
      <c r="K391" t="b">
        <v>1</v>
      </c>
      <c r="L391" t="inlineStr">
        <is>
          <t>application/octet-stream</t>
        </is>
      </c>
      <c r="M391" t="n">
        <v>19.87</v>
      </c>
      <c r="N391" t="inlineStr">
        <is>
          <t>SIM</t>
        </is>
      </c>
      <c r="O391" t="inlineStr">
        <is>
          <t>Nenhum</t>
        </is>
      </c>
      <c r="P391" t="inlineStr">
        <is>
          <t>Nenhum</t>
        </is>
      </c>
      <c r="Q391" t="inlineStr">
        <is>
          <t>2026-10-07 17:04:56</t>
        </is>
      </c>
    </row>
    <row r="392">
      <c r="A392" t="n">
        <v>391</v>
      </c>
      <c r="B392" t="inlineStr">
        <is>
          <t>SENAC</t>
        </is>
      </c>
      <c r="C392" t="inlineStr">
        <is>
          <t>Contratos, Parcerias, Convênios e Patrocínios</t>
        </is>
      </c>
      <c r="D392" t="inlineStr">
        <is>
          <t>Contratos, Parcerias, Convênios e Patrocínios - download</t>
        </is>
      </c>
      <c r="E392" t="inlineStr"/>
      <c r="F392" t="inlineStr">
        <is>
          <t>SENAC DF | Exercício 2026 | Contratos, Parcerias, Convênios e Patrocínios</t>
        </is>
      </c>
      <c r="G392" t="inlineStr">
        <is>
          <t>csv</t>
        </is>
      </c>
      <c r="H392" t="inlineStr">
        <is>
          <t>download</t>
        </is>
      </c>
      <c r="I392" t="inlineStr">
        <is>
          <t>https://transparencia.senac.br/service/api/download?regional=df&amp;secao=ContratosParcerias&amp;ano=0&amp;layout=contratos</t>
        </is>
      </c>
      <c r="J392" t="n">
        <v>200</v>
      </c>
      <c r="K392" t="b">
        <v>1</v>
      </c>
      <c r="L392" t="inlineStr">
        <is>
          <t>application/octet-stream</t>
        </is>
      </c>
      <c r="M392" t="n">
        <v>132.52</v>
      </c>
      <c r="N392" t="inlineStr">
        <is>
          <t>NÃO</t>
        </is>
      </c>
      <c r="O392" t="inlineStr">
        <is>
          <t>Poluição de Célula: Coluna 'Objeto' contém números misturados diretamente com texto (Linhas: 21/2025, 01/2025, 56/2025).</t>
        </is>
      </c>
      <c r="P392" t="inlineStr">
        <is>
          <t>Nenhum</t>
        </is>
      </c>
      <c r="Q392" t="inlineStr">
        <is>
          <t>2026-10-07 17:04:56</t>
        </is>
      </c>
    </row>
    <row r="393">
      <c r="A393" t="n">
        <v>392</v>
      </c>
      <c r="B393" t="inlineStr">
        <is>
          <t>SENAC</t>
        </is>
      </c>
      <c r="C393" t="inlineStr">
        <is>
          <t>Contratos, Parcerias, Convênios e Patrocínios</t>
        </is>
      </c>
      <c r="D393" t="inlineStr">
        <is>
          <t>Contratos, Parcerias, Convênios e Patrocínios - download</t>
        </is>
      </c>
      <c r="E393" t="inlineStr"/>
      <c r="F393" t="inlineStr">
        <is>
          <t>SENAC DF | Exercício 2026 | Contratos, Parcerias, Convênios e Patrocínios</t>
        </is>
      </c>
      <c r="G393" t="inlineStr">
        <is>
          <t>csv</t>
        </is>
      </c>
      <c r="H393" t="inlineStr">
        <is>
          <t>download</t>
        </is>
      </c>
      <c r="I393" t="inlineStr">
        <is>
          <t>https://transparencia.senac.br/service/api/download?regional=df&amp;secao=ContratosParcerias&amp;ano=0&amp;layout=convenios</t>
        </is>
      </c>
      <c r="J393" t="n">
        <v>200</v>
      </c>
      <c r="K393" t="b">
        <v>1</v>
      </c>
      <c r="L393" t="inlineStr">
        <is>
          <t>application/octet-stream</t>
        </is>
      </c>
      <c r="M393" t="n">
        <v>4.15</v>
      </c>
      <c r="N393" t="inlineStr">
        <is>
          <t>SIM</t>
        </is>
      </c>
      <c r="O393" t="inlineStr">
        <is>
          <t>Nenhum</t>
        </is>
      </c>
      <c r="P393" t="inlineStr">
        <is>
          <t>Nenhum</t>
        </is>
      </c>
      <c r="Q393" t="inlineStr">
        <is>
          <t>2026-10-07 17:04:56</t>
        </is>
      </c>
    </row>
    <row r="394">
      <c r="A394" t="n">
        <v>393</v>
      </c>
      <c r="B394" t="inlineStr">
        <is>
          <t>SENAC</t>
        </is>
      </c>
      <c r="C394" t="inlineStr">
        <is>
          <t>Contratos, Parcerias, Convênios e Patrocínios</t>
        </is>
      </c>
      <c r="D394" t="inlineStr">
        <is>
          <t>Contratos, Parcerias, Convênios e Patrocínios - download</t>
        </is>
      </c>
      <c r="E394" t="inlineStr"/>
      <c r="F394" t="inlineStr">
        <is>
          <t>SENAC DF | Exercício 2026 | Contratos, Parcerias, Convênios e Patrocínios</t>
        </is>
      </c>
      <c r="G394" t="inlineStr">
        <is>
          <t>csv</t>
        </is>
      </c>
      <c r="H394" t="inlineStr">
        <is>
          <t>download</t>
        </is>
      </c>
      <c r="I394" t="inlineStr">
        <is>
          <t>https://transparencia.senac.br/service/api/download?regional=df&amp;secao=ContratosParcerias&amp;ano=0&amp;layout=parcerias</t>
        </is>
      </c>
      <c r="J394" t="n">
        <v>200</v>
      </c>
      <c r="K394" t="b">
        <v>1</v>
      </c>
      <c r="L394" t="inlineStr">
        <is>
          <t>application/octet-stream</t>
        </is>
      </c>
      <c r="M394" t="n">
        <v>3.44</v>
      </c>
      <c r="N394" t="inlineStr">
        <is>
          <t>SIM</t>
        </is>
      </c>
      <c r="O394" t="inlineStr">
        <is>
          <t>Nenhum</t>
        </is>
      </c>
      <c r="P394" t="inlineStr">
        <is>
          <t>Nenhum</t>
        </is>
      </c>
      <c r="Q394" t="inlineStr">
        <is>
          <t>2026-10-07 17:04:56</t>
        </is>
      </c>
    </row>
    <row r="395">
      <c r="A395" t="n">
        <v>394</v>
      </c>
      <c r="B395" t="inlineStr">
        <is>
          <t>SENAC</t>
        </is>
      </c>
      <c r="C395" t="inlineStr">
        <is>
          <t>Transferências Regulamentares</t>
        </is>
      </c>
      <c r="D395" t="inlineStr">
        <is>
          <t>Transferências Regulamentares - download</t>
        </is>
      </c>
      <c r="E395" t="inlineStr"/>
      <c r="F395" t="inlineStr">
        <is>
          <t>SENAC DF | Exercício 2024 | Transferências Regulamentares</t>
        </is>
      </c>
      <c r="G395" t="inlineStr">
        <is>
          <t>csv</t>
        </is>
      </c>
      <c r="H395" t="inlineStr">
        <is>
          <t>download</t>
        </is>
      </c>
      <c r="I395" t="inlineStr">
        <is>
          <t>https://transparencia.senac.br/service/api/download?regional=df&amp;secao=transferenciasregulamentares&amp;ano=2026&amp;layout=transferenciasregulamentares</t>
        </is>
      </c>
      <c r="J395" t="n">
        <v>200</v>
      </c>
      <c r="K395" t="b">
        <v>1</v>
      </c>
      <c r="L395" t="inlineStr">
        <is>
          <t>application/octet-stream</t>
        </is>
      </c>
      <c r="M395" t="n">
        <v>2.08</v>
      </c>
      <c r="N395" t="inlineStr">
        <is>
          <t>SIM</t>
        </is>
      </c>
      <c r="O395" t="inlineStr">
        <is>
          <t>Nenhum</t>
        </is>
      </c>
      <c r="P395" t="inlineStr">
        <is>
          <t>Nenhum</t>
        </is>
      </c>
      <c r="Q395" t="inlineStr">
        <is>
          <t>2026-10-07 17:04:56</t>
        </is>
      </c>
    </row>
    <row r="396">
      <c r="A396" t="n">
        <v>395</v>
      </c>
      <c r="B396" t="inlineStr">
        <is>
          <t>SENAC</t>
        </is>
      </c>
      <c r="C396" t="inlineStr">
        <is>
          <t>Transferências Regulamentares</t>
        </is>
      </c>
      <c r="D396" t="inlineStr">
        <is>
          <t>Transferências Regulamentares - download</t>
        </is>
      </c>
      <c r="E396" t="inlineStr"/>
      <c r="F396" t="inlineStr">
        <is>
          <t>SENAC DF | Exercício 2025 | Transferências Regulamentares</t>
        </is>
      </c>
      <c r="G396" t="inlineStr">
        <is>
          <t>csv</t>
        </is>
      </c>
      <c r="H396" t="inlineStr">
        <is>
          <t>download</t>
        </is>
      </c>
      <c r="I396" t="inlineStr">
        <is>
          <t>https://transparencia.senac.br/service/api/download?regional=df&amp;secao=transferenciasregulamentares&amp;ano=2026&amp;layout=transferenciasregulamentares</t>
        </is>
      </c>
      <c r="J396" t="n">
        <v>200</v>
      </c>
      <c r="K396" t="b">
        <v>1</v>
      </c>
      <c r="L396" t="inlineStr">
        <is>
          <t>application/octet-stream</t>
        </is>
      </c>
      <c r="M396" t="n">
        <v>2.08</v>
      </c>
      <c r="N396" t="inlineStr">
        <is>
          <t>SIM</t>
        </is>
      </c>
      <c r="O396" t="inlineStr">
        <is>
          <t>Nenhum</t>
        </is>
      </c>
      <c r="P396" t="inlineStr">
        <is>
          <t>Nenhum</t>
        </is>
      </c>
      <c r="Q396" t="inlineStr">
        <is>
          <t>2026-10-07 17:04:56</t>
        </is>
      </c>
    </row>
    <row r="397">
      <c r="A397" t="n">
        <v>396</v>
      </c>
      <c r="B397" t="inlineStr">
        <is>
          <t>SENAC</t>
        </is>
      </c>
      <c r="C397" t="inlineStr">
        <is>
          <t>Transferências Regulamentares</t>
        </is>
      </c>
      <c r="D397" t="inlineStr">
        <is>
          <t>Transferências Regulamentares - download</t>
        </is>
      </c>
      <c r="E397" t="inlineStr"/>
      <c r="F397" t="inlineStr">
        <is>
          <t>SENAC DF | Exercício 2026 | Transferências Regulamentares</t>
        </is>
      </c>
      <c r="G397" t="inlineStr">
        <is>
          <t>csv</t>
        </is>
      </c>
      <c r="H397" t="inlineStr">
        <is>
          <t>download</t>
        </is>
      </c>
      <c r="I397" t="inlineStr">
        <is>
          <t>https://transparencia.senac.br/service/api/download?regional=df&amp;secao=transferenciasregulamentares&amp;ano=2026&amp;layout=transferenciasregulamentares</t>
        </is>
      </c>
      <c r="J397" t="n">
        <v>200</v>
      </c>
      <c r="K397" t="b">
        <v>1</v>
      </c>
      <c r="L397" t="inlineStr">
        <is>
          <t>application/octet-stream</t>
        </is>
      </c>
      <c r="M397" t="n">
        <v>2.08</v>
      </c>
      <c r="N397" t="inlineStr">
        <is>
          <t>SIM</t>
        </is>
      </c>
      <c r="O397" t="inlineStr">
        <is>
          <t>Nenhum</t>
        </is>
      </c>
      <c r="P397" t="inlineStr">
        <is>
          <t>Nenhum</t>
        </is>
      </c>
      <c r="Q397" t="inlineStr">
        <is>
          <t>2026-10-07 17:04:56</t>
        </is>
      </c>
    </row>
    <row r="398">
      <c r="A398" t="n">
        <v>397</v>
      </c>
      <c r="B398" t="inlineStr">
        <is>
          <t>SENAC</t>
        </is>
      </c>
      <c r="C398" t="inlineStr">
        <is>
          <t>Execução Orçamentária</t>
        </is>
      </c>
      <c r="D398" t="inlineStr">
        <is>
          <t>Execução Orçamentária - download</t>
        </is>
      </c>
      <c r="E398" t="inlineStr"/>
      <c r="F398" t="inlineStr">
        <is>
          <t>SENAC ES | Exercício 2024 | Execução Orçamentária</t>
        </is>
      </c>
      <c r="G398" t="inlineStr">
        <is>
          <t>csv</t>
        </is>
      </c>
      <c r="H398" t="inlineStr">
        <is>
          <t>download</t>
        </is>
      </c>
      <c r="I398" t="inlineStr">
        <is>
          <t>https://transparencia.senac.br/service/api/download?regional=es&amp;secao=execucaoorcamentaria&amp;ano=2024&amp;layout=execucaoorcamentariareceitacategoria</t>
        </is>
      </c>
      <c r="J398" t="n">
        <v>200</v>
      </c>
      <c r="K398" t="b">
        <v>1</v>
      </c>
      <c r="L398" t="inlineStr">
        <is>
          <t>application/octet-stream</t>
        </is>
      </c>
      <c r="M398" t="n">
        <v>0.83</v>
      </c>
      <c r="N398" t="inlineStr">
        <is>
          <t>SIM</t>
        </is>
      </c>
      <c r="O398" t="inlineStr">
        <is>
          <t>Nenhum</t>
        </is>
      </c>
      <c r="P398" t="inlineStr">
        <is>
          <t>Nenhum</t>
        </is>
      </c>
      <c r="Q398" t="inlineStr">
        <is>
          <t>2026-10-07 17:04:56</t>
        </is>
      </c>
    </row>
    <row r="399">
      <c r="A399" t="n">
        <v>398</v>
      </c>
      <c r="B399" t="inlineStr">
        <is>
          <t>SENAC</t>
        </is>
      </c>
      <c r="C399" t="inlineStr">
        <is>
          <t>Execução Orçamentária</t>
        </is>
      </c>
      <c r="D399" t="inlineStr">
        <is>
          <t>Execução Orçamentária - download</t>
        </is>
      </c>
      <c r="E399" t="inlineStr"/>
      <c r="F399" t="inlineStr">
        <is>
          <t>SENAC ES | Exercício 2024 | Execução Orçamentária</t>
        </is>
      </c>
      <c r="G399" t="inlineStr">
        <is>
          <t>csv</t>
        </is>
      </c>
      <c r="H399" t="inlineStr">
        <is>
          <t>download</t>
        </is>
      </c>
      <c r="I399" t="inlineStr">
        <is>
          <t>https://transparencia.senac.br/service/api/download?regional=es&amp;secao=execucaoorcamentaria&amp;ano=2024&amp;layout=execucaoorcamentariadespesacategoria</t>
        </is>
      </c>
      <c r="J399" t="n">
        <v>200</v>
      </c>
      <c r="K399" t="b">
        <v>1</v>
      </c>
      <c r="L399" t="inlineStr">
        <is>
          <t>application/octet-stream</t>
        </is>
      </c>
      <c r="M399" t="n">
        <v>1.16</v>
      </c>
      <c r="N399" t="inlineStr">
        <is>
          <t>SIM</t>
        </is>
      </c>
      <c r="O399" t="inlineStr">
        <is>
          <t>Nenhum</t>
        </is>
      </c>
      <c r="P399" t="inlineStr">
        <is>
          <t>Nenhum</t>
        </is>
      </c>
      <c r="Q399" t="inlineStr">
        <is>
          <t>2026-10-07 17:04:56</t>
        </is>
      </c>
    </row>
    <row r="400">
      <c r="A400" t="n">
        <v>399</v>
      </c>
      <c r="B400" t="inlineStr">
        <is>
          <t>SENAC</t>
        </is>
      </c>
      <c r="C400" t="inlineStr">
        <is>
          <t>Execução Orçamentária</t>
        </is>
      </c>
      <c r="D400" t="inlineStr">
        <is>
          <t>Execução Orçamentária - download</t>
        </is>
      </c>
      <c r="E400" t="inlineStr"/>
      <c r="F400" t="inlineStr">
        <is>
          <t>SENAC ES | Exercício 2024 | Execução Orçamentária</t>
        </is>
      </c>
      <c r="G400" t="inlineStr">
        <is>
          <t>csv</t>
        </is>
      </c>
      <c r="H400" t="inlineStr">
        <is>
          <t>download</t>
        </is>
      </c>
      <c r="I400" t="inlineStr">
        <is>
          <t>https://transparencia.senac.br/service/api/download?regional=es&amp;secao=execucaoorcamentaria&amp;ano=2024&amp;layout=despesaporfinalidadeprogramatrabalhoorcamento</t>
        </is>
      </c>
      <c r="J400" t="n">
        <v>200</v>
      </c>
      <c r="K400" t="b">
        <v>1</v>
      </c>
      <c r="L400" t="inlineStr">
        <is>
          <t>application/octet-stream</t>
        </is>
      </c>
      <c r="M400" t="n">
        <v>0.41</v>
      </c>
      <c r="N400" t="inlineStr">
        <is>
          <t>SIM</t>
        </is>
      </c>
      <c r="O400" t="inlineStr">
        <is>
          <t>Nenhum</t>
        </is>
      </c>
      <c r="P400" t="inlineStr">
        <is>
          <t>Nenhum</t>
        </is>
      </c>
      <c r="Q400" t="inlineStr">
        <is>
          <t>2026-10-07 17:04:56</t>
        </is>
      </c>
    </row>
    <row r="401">
      <c r="A401" t="n">
        <v>400</v>
      </c>
      <c r="B401" t="inlineStr">
        <is>
          <t>SENAC</t>
        </is>
      </c>
      <c r="C401" t="inlineStr">
        <is>
          <t>Execução Orçamentária</t>
        </is>
      </c>
      <c r="D401" t="inlineStr">
        <is>
          <t>Execução Orçamentária - download</t>
        </is>
      </c>
      <c r="E401" t="inlineStr"/>
      <c r="F401" t="inlineStr">
        <is>
          <t>SENAC ES | Exercício 2024 | Execução Orçamentária</t>
        </is>
      </c>
      <c r="G401" t="inlineStr">
        <is>
          <t>csv</t>
        </is>
      </c>
      <c r="H401" t="inlineStr">
        <is>
          <t>download</t>
        </is>
      </c>
      <c r="I401" t="inlineStr">
        <is>
          <t>https://transparencia.senac.br/service/api/download?regional=es&amp;secao=execucaoorcamentaria&amp;ano=2024&amp;layout=execucaoorcamentariareceita</t>
        </is>
      </c>
      <c r="J401" t="n">
        <v>200</v>
      </c>
      <c r="K401" t="b">
        <v>1</v>
      </c>
      <c r="L401" t="inlineStr">
        <is>
          <t>application/octet-stream</t>
        </is>
      </c>
      <c r="M401" t="n">
        <v>1.6</v>
      </c>
      <c r="N401" t="inlineStr">
        <is>
          <t>SIM</t>
        </is>
      </c>
      <c r="O401" t="inlineStr">
        <is>
          <t>Nenhum</t>
        </is>
      </c>
      <c r="P401" t="inlineStr">
        <is>
          <t>Nenhum</t>
        </is>
      </c>
      <c r="Q401" t="inlineStr">
        <is>
          <t>2026-10-07 17:04:56</t>
        </is>
      </c>
    </row>
    <row r="402">
      <c r="A402" t="n">
        <v>401</v>
      </c>
      <c r="B402" t="inlineStr">
        <is>
          <t>SENAC</t>
        </is>
      </c>
      <c r="C402" t="inlineStr">
        <is>
          <t>Execução Orçamentária</t>
        </is>
      </c>
      <c r="D402" t="inlineStr">
        <is>
          <t>Execução Orçamentária - download</t>
        </is>
      </c>
      <c r="E402" t="inlineStr"/>
      <c r="F402" t="inlineStr">
        <is>
          <t>SENAC ES | Exercício 2024 | Execução Orçamentária</t>
        </is>
      </c>
      <c r="G402" t="inlineStr">
        <is>
          <t>csv</t>
        </is>
      </c>
      <c r="H402" t="inlineStr">
        <is>
          <t>download</t>
        </is>
      </c>
      <c r="I402" t="inlineStr">
        <is>
          <t>https://transparencia.senac.br/service/api/download?regional=es&amp;secao=execucaoorcamentaria&amp;ano=2024&amp;layout=execucaoorcamentariadespesa</t>
        </is>
      </c>
      <c r="J402" t="n">
        <v>200</v>
      </c>
      <c r="K402" t="b">
        <v>1</v>
      </c>
      <c r="L402" t="inlineStr">
        <is>
          <t>application/octet-stream</t>
        </is>
      </c>
      <c r="M402" t="n">
        <v>1.83</v>
      </c>
      <c r="N402" t="inlineStr">
        <is>
          <t>SIM</t>
        </is>
      </c>
      <c r="O402" t="inlineStr">
        <is>
          <t>Nenhum</t>
        </is>
      </c>
      <c r="P402" t="inlineStr">
        <is>
          <t>Nenhum</t>
        </is>
      </c>
      <c r="Q402" t="inlineStr">
        <is>
          <t>2026-10-07 17:04:56</t>
        </is>
      </c>
    </row>
    <row r="403">
      <c r="A403" t="n">
        <v>402</v>
      </c>
      <c r="B403" t="inlineStr">
        <is>
          <t>SENAC</t>
        </is>
      </c>
      <c r="C403" t="inlineStr">
        <is>
          <t>Execução Orçamentária</t>
        </is>
      </c>
      <c r="D403" t="inlineStr">
        <is>
          <t>Execução Orçamentária - download</t>
        </is>
      </c>
      <c r="E403" t="inlineStr"/>
      <c r="F403" t="inlineStr">
        <is>
          <t>SENAC ES | Exercício 2024 | Execução Orçamentária</t>
        </is>
      </c>
      <c r="G403" t="inlineStr">
        <is>
          <t>csv</t>
        </is>
      </c>
      <c r="H403" t="inlineStr">
        <is>
          <t>download</t>
        </is>
      </c>
      <c r="I403" t="inlineStr">
        <is>
          <t>https://transparencia.senac.br/service/api/download?regional=es&amp;secao=execucaoorcamentaria&amp;ano=2024&amp;layout=despesaporfinalidadeprogramatrabalhoprevisao</t>
        </is>
      </c>
      <c r="J403" t="n">
        <v>200</v>
      </c>
      <c r="K403" t="b">
        <v>1</v>
      </c>
      <c r="L403" t="inlineStr">
        <is>
          <t>application/octet-stream</t>
        </is>
      </c>
      <c r="M403" t="n">
        <v>0.58</v>
      </c>
      <c r="N403" t="inlineStr">
        <is>
          <t>SIM</t>
        </is>
      </c>
      <c r="O403" t="inlineStr">
        <is>
          <t>Nenhum</t>
        </is>
      </c>
      <c r="P403" t="inlineStr">
        <is>
          <t>Nenhum</t>
        </is>
      </c>
      <c r="Q403" t="inlineStr">
        <is>
          <t>2026-10-07 17:04:56</t>
        </is>
      </c>
    </row>
    <row r="404">
      <c r="A404" t="n">
        <v>403</v>
      </c>
      <c r="B404" t="inlineStr">
        <is>
          <t>SENAC</t>
        </is>
      </c>
      <c r="C404" t="inlineStr">
        <is>
          <t>Execução Orçamentária</t>
        </is>
      </c>
      <c r="D404" t="inlineStr">
        <is>
          <t>Execução Orçamentária - download</t>
        </is>
      </c>
      <c r="E404" t="inlineStr"/>
      <c r="F404" t="inlineStr">
        <is>
          <t>SENAC ES | Exercício 2025 | Execução Orçamentária</t>
        </is>
      </c>
      <c r="G404" t="inlineStr">
        <is>
          <t>csv</t>
        </is>
      </c>
      <c r="H404" t="inlineStr">
        <is>
          <t>download</t>
        </is>
      </c>
      <c r="I404" t="inlineStr">
        <is>
          <t>https://transparencia.senac.br/service/api/download?regional=es&amp;secao=execucaoorcamentaria&amp;ano=2025&amp;layout=execucaoorcamentariareceitacategoria</t>
        </is>
      </c>
      <c r="J404" t="n">
        <v>200</v>
      </c>
      <c r="K404" t="b">
        <v>1</v>
      </c>
      <c r="L404" t="inlineStr">
        <is>
          <t>application/octet-stream</t>
        </is>
      </c>
      <c r="M404" t="n">
        <v>0.72</v>
      </c>
      <c r="N404" t="inlineStr">
        <is>
          <t>SIM</t>
        </is>
      </c>
      <c r="O404" t="inlineStr">
        <is>
          <t>Nenhum</t>
        </is>
      </c>
      <c r="P404" t="inlineStr">
        <is>
          <t>Nenhum</t>
        </is>
      </c>
      <c r="Q404" t="inlineStr">
        <is>
          <t>2026-10-07 17:04:56</t>
        </is>
      </c>
    </row>
    <row r="405">
      <c r="A405" t="n">
        <v>404</v>
      </c>
      <c r="B405" t="inlineStr">
        <is>
          <t>SENAC</t>
        </is>
      </c>
      <c r="C405" t="inlineStr">
        <is>
          <t>Execução Orçamentária</t>
        </is>
      </c>
      <c r="D405" t="inlineStr">
        <is>
          <t>Execução Orçamentária - download</t>
        </is>
      </c>
      <c r="E405" t="inlineStr"/>
      <c r="F405" t="inlineStr">
        <is>
          <t>SENAC ES | Exercício 2025 | Execução Orçamentária</t>
        </is>
      </c>
      <c r="G405" t="inlineStr">
        <is>
          <t>csv</t>
        </is>
      </c>
      <c r="H405" t="inlineStr">
        <is>
          <t>download</t>
        </is>
      </c>
      <c r="I405" t="inlineStr">
        <is>
          <t>https://transparencia.senac.br/service/api/download?regional=es&amp;secao=execucaoorcamentaria&amp;ano=2025&amp;layout=execucaoorcamentariadespesacategoria</t>
        </is>
      </c>
      <c r="J405" t="n">
        <v>200</v>
      </c>
      <c r="K405" t="b">
        <v>1</v>
      </c>
      <c r="L405" t="inlineStr">
        <is>
          <t>application/octet-stream</t>
        </is>
      </c>
      <c r="M405" t="n">
        <v>1.22</v>
      </c>
      <c r="N405" t="inlineStr">
        <is>
          <t>SIM</t>
        </is>
      </c>
      <c r="O405" t="inlineStr">
        <is>
          <t>Nenhum</t>
        </is>
      </c>
      <c r="P405" t="inlineStr">
        <is>
          <t>Nenhum</t>
        </is>
      </c>
      <c r="Q405" t="inlineStr">
        <is>
          <t>2026-10-07 17:04:56</t>
        </is>
      </c>
    </row>
    <row r="406">
      <c r="A406" t="n">
        <v>405</v>
      </c>
      <c r="B406" t="inlineStr">
        <is>
          <t>SENAC</t>
        </is>
      </c>
      <c r="C406" t="inlineStr">
        <is>
          <t>Execução Orçamentária</t>
        </is>
      </c>
      <c r="D406" t="inlineStr">
        <is>
          <t>Execução Orçamentária - download</t>
        </is>
      </c>
      <c r="E406" t="inlineStr"/>
      <c r="F406" t="inlineStr">
        <is>
          <t>SENAC ES | Exercício 2025 | Execução Orçamentária</t>
        </is>
      </c>
      <c r="G406" t="inlineStr">
        <is>
          <t>csv</t>
        </is>
      </c>
      <c r="H406" t="inlineStr">
        <is>
          <t>download</t>
        </is>
      </c>
      <c r="I406" t="inlineStr">
        <is>
          <t>https://transparencia.senac.br/service/api/download?regional=es&amp;secao=execucaoorcamentaria&amp;ano=2025&amp;layout=despesaporfinalidadeprogramatrabalhoorcamento</t>
        </is>
      </c>
      <c r="J406" t="n">
        <v>200</v>
      </c>
      <c r="K406" t="b">
        <v>1</v>
      </c>
      <c r="L406" t="inlineStr">
        <is>
          <t>application/octet-stream</t>
        </is>
      </c>
      <c r="M406" t="n">
        <v>0.41</v>
      </c>
      <c r="N406" t="inlineStr">
        <is>
          <t>SIM</t>
        </is>
      </c>
      <c r="O406" t="inlineStr">
        <is>
          <t>Nenhum</t>
        </is>
      </c>
      <c r="P406" t="inlineStr">
        <is>
          <t>Nenhum</t>
        </is>
      </c>
      <c r="Q406" t="inlineStr">
        <is>
          <t>2026-10-07 17:04:56</t>
        </is>
      </c>
    </row>
    <row r="407">
      <c r="A407" t="n">
        <v>406</v>
      </c>
      <c r="B407" t="inlineStr">
        <is>
          <t>SENAC</t>
        </is>
      </c>
      <c r="C407" t="inlineStr">
        <is>
          <t>Execução Orçamentária</t>
        </is>
      </c>
      <c r="D407" t="inlineStr">
        <is>
          <t>Execução Orçamentária - download</t>
        </is>
      </c>
      <c r="E407" t="inlineStr"/>
      <c r="F407" t="inlineStr">
        <is>
          <t>SENAC ES | Exercício 2025 | Execução Orçamentária</t>
        </is>
      </c>
      <c r="G407" t="inlineStr">
        <is>
          <t>csv</t>
        </is>
      </c>
      <c r="H407" t="inlineStr">
        <is>
          <t>download</t>
        </is>
      </c>
      <c r="I407" t="inlineStr">
        <is>
          <t>https://transparencia.senac.br/service/api/download?regional=es&amp;secao=execucaoorcamentaria&amp;ano=2025&amp;layout=execucaoorcamentariareceita</t>
        </is>
      </c>
      <c r="J407" t="n">
        <v>200</v>
      </c>
      <c r="K407" t="b">
        <v>1</v>
      </c>
      <c r="L407" t="inlineStr">
        <is>
          <t>application/octet-stream</t>
        </is>
      </c>
      <c r="M407" t="n">
        <v>1.52</v>
      </c>
      <c r="N407" t="inlineStr">
        <is>
          <t>SIM</t>
        </is>
      </c>
      <c r="O407" t="inlineStr">
        <is>
          <t>Nenhum</t>
        </is>
      </c>
      <c r="P407" t="inlineStr">
        <is>
          <t>Nenhum</t>
        </is>
      </c>
      <c r="Q407" t="inlineStr">
        <is>
          <t>2026-10-07 17:04:56</t>
        </is>
      </c>
    </row>
    <row r="408">
      <c r="A408" t="n">
        <v>407</v>
      </c>
      <c r="B408" t="inlineStr">
        <is>
          <t>SENAC</t>
        </is>
      </c>
      <c r="C408" t="inlineStr">
        <is>
          <t>Execução Orçamentária</t>
        </is>
      </c>
      <c r="D408" t="inlineStr">
        <is>
          <t>Execução Orçamentária - download</t>
        </is>
      </c>
      <c r="E408" t="inlineStr"/>
      <c r="F408" t="inlineStr">
        <is>
          <t>SENAC ES | Exercício 2025 | Execução Orçamentária</t>
        </is>
      </c>
      <c r="G408" t="inlineStr">
        <is>
          <t>csv</t>
        </is>
      </c>
      <c r="H408" t="inlineStr">
        <is>
          <t>download</t>
        </is>
      </c>
      <c r="I408" t="inlineStr">
        <is>
          <t>https://transparencia.senac.br/service/api/download?regional=es&amp;secao=execucaoorcamentaria&amp;ano=2025&amp;layout=execucaoorcamentariadespesa</t>
        </is>
      </c>
      <c r="J408" t="n">
        <v>200</v>
      </c>
      <c r="K408" t="b">
        <v>1</v>
      </c>
      <c r="L408" t="inlineStr">
        <is>
          <t>application/octet-stream</t>
        </is>
      </c>
      <c r="M408" t="n">
        <v>1.93</v>
      </c>
      <c r="N408" t="inlineStr">
        <is>
          <t>SIM</t>
        </is>
      </c>
      <c r="O408" t="inlineStr">
        <is>
          <t>Nenhum</t>
        </is>
      </c>
      <c r="P408" t="inlineStr">
        <is>
          <t>Nenhum</t>
        </is>
      </c>
      <c r="Q408" t="inlineStr">
        <is>
          <t>2026-10-07 17:04:56</t>
        </is>
      </c>
    </row>
    <row r="409">
      <c r="A409" t="n">
        <v>408</v>
      </c>
      <c r="B409" t="inlineStr">
        <is>
          <t>SENAC</t>
        </is>
      </c>
      <c r="C409" t="inlineStr">
        <is>
          <t>Execução Orçamentária</t>
        </is>
      </c>
      <c r="D409" t="inlineStr">
        <is>
          <t>Execução Orçamentária - download</t>
        </is>
      </c>
      <c r="E409" t="inlineStr"/>
      <c r="F409" t="inlineStr">
        <is>
          <t>SENAC ES | Exercício 2025 | Execução Orçamentária</t>
        </is>
      </c>
      <c r="G409" t="inlineStr">
        <is>
          <t>csv</t>
        </is>
      </c>
      <c r="H409" t="inlineStr">
        <is>
          <t>download</t>
        </is>
      </c>
      <c r="I409" t="inlineStr">
        <is>
          <t>https://transparencia.senac.br/service/api/download?regional=es&amp;secao=execucaoorcamentaria&amp;ano=2025&amp;layout=despesaporfinalidadeprogramatrabalhoprevisao</t>
        </is>
      </c>
      <c r="J409" t="n">
        <v>200</v>
      </c>
      <c r="K409" t="b">
        <v>1</v>
      </c>
      <c r="L409" t="inlineStr">
        <is>
          <t>application/octet-stream</t>
        </is>
      </c>
      <c r="M409" t="n">
        <v>0.59</v>
      </c>
      <c r="N409" t="inlineStr">
        <is>
          <t>SIM</t>
        </is>
      </c>
      <c r="O409" t="inlineStr">
        <is>
          <t>Nenhum</t>
        </is>
      </c>
      <c r="P409" t="inlineStr">
        <is>
          <t>Nenhum</t>
        </is>
      </c>
      <c r="Q409" t="inlineStr">
        <is>
          <t>2026-10-07 17:04:56</t>
        </is>
      </c>
    </row>
    <row r="410">
      <c r="A410" t="n">
        <v>409</v>
      </c>
      <c r="B410" t="inlineStr">
        <is>
          <t>SENAC</t>
        </is>
      </c>
      <c r="C410" t="inlineStr">
        <is>
          <t>Execução Orçamentária</t>
        </is>
      </c>
      <c r="D410" t="inlineStr">
        <is>
          <t>Execução Orçamentária - download</t>
        </is>
      </c>
      <c r="E410" t="inlineStr"/>
      <c r="F410" t="inlineStr">
        <is>
          <t>SENAC ES | Exercício 2026 | Execução Orçamentária</t>
        </is>
      </c>
      <c r="G410" t="inlineStr">
        <is>
          <t>csv</t>
        </is>
      </c>
      <c r="H410" t="inlineStr">
        <is>
          <t>download</t>
        </is>
      </c>
      <c r="I410" t="inlineStr">
        <is>
          <t>https://transparencia.senac.br/service/api/download?regional=es&amp;secao=execucaoorcamentaria&amp;ano=2026&amp;layout=execucaoorcamentariareceitacategoria</t>
        </is>
      </c>
      <c r="J410" t="n">
        <v>200</v>
      </c>
      <c r="K410" t="b">
        <v>1</v>
      </c>
      <c r="L410" t="inlineStr">
        <is>
          <t>application/octet-stream</t>
        </is>
      </c>
      <c r="M410" t="n">
        <v>0.59</v>
      </c>
      <c r="N410" t="inlineStr">
        <is>
          <t>SIM</t>
        </is>
      </c>
      <c r="O410" t="inlineStr">
        <is>
          <t>Nenhum</t>
        </is>
      </c>
      <c r="P410" t="inlineStr">
        <is>
          <t>Nenhum</t>
        </is>
      </c>
      <c r="Q410" t="inlineStr">
        <is>
          <t>2026-10-07 17:04:56</t>
        </is>
      </c>
    </row>
    <row r="411">
      <c r="A411" t="n">
        <v>410</v>
      </c>
      <c r="B411" t="inlineStr">
        <is>
          <t>SENAC</t>
        </is>
      </c>
      <c r="C411" t="inlineStr">
        <is>
          <t>Execução Orçamentária</t>
        </is>
      </c>
      <c r="D411" t="inlineStr">
        <is>
          <t>Execução Orçamentária - download</t>
        </is>
      </c>
      <c r="E411" t="inlineStr"/>
      <c r="F411" t="inlineStr">
        <is>
          <t>SENAC ES | Exercício 2026 | Execução Orçamentária</t>
        </is>
      </c>
      <c r="G411" t="inlineStr">
        <is>
          <t>csv</t>
        </is>
      </c>
      <c r="H411" t="inlineStr">
        <is>
          <t>download</t>
        </is>
      </c>
      <c r="I411" t="inlineStr">
        <is>
          <t>https://transparencia.senac.br/service/api/download?regional=es&amp;secao=execucaoorcamentaria&amp;ano=2026&amp;layout=execucaoorcamentariadespesacategoria</t>
        </is>
      </c>
      <c r="J411" t="n">
        <v>200</v>
      </c>
      <c r="K411" t="b">
        <v>1</v>
      </c>
      <c r="L411" t="inlineStr">
        <is>
          <t>application/octet-stream</t>
        </is>
      </c>
      <c r="M411" t="n">
        <v>1.17</v>
      </c>
      <c r="N411" t="inlineStr">
        <is>
          <t>SIM</t>
        </is>
      </c>
      <c r="O411" t="inlineStr">
        <is>
          <t>Nenhum</t>
        </is>
      </c>
      <c r="P411" t="inlineStr">
        <is>
          <t>Nenhum</t>
        </is>
      </c>
      <c r="Q411" t="inlineStr">
        <is>
          <t>2026-10-07 17:04:56</t>
        </is>
      </c>
    </row>
    <row r="412">
      <c r="A412" t="n">
        <v>411</v>
      </c>
      <c r="B412" t="inlineStr">
        <is>
          <t>SENAC</t>
        </is>
      </c>
      <c r="C412" t="inlineStr">
        <is>
          <t>Execução Orçamentária</t>
        </is>
      </c>
      <c r="D412" t="inlineStr">
        <is>
          <t>Execução Orçamentária - download</t>
        </is>
      </c>
      <c r="E412" t="inlineStr"/>
      <c r="F412" t="inlineStr">
        <is>
          <t>SENAC ES | Exercício 2026 | Execução Orçamentária</t>
        </is>
      </c>
      <c r="G412" t="inlineStr">
        <is>
          <t>csv</t>
        </is>
      </c>
      <c r="H412" t="inlineStr">
        <is>
          <t>download</t>
        </is>
      </c>
      <c r="I412" t="inlineStr">
        <is>
          <t>https://transparencia.senac.br/service/api/download?regional=es&amp;secao=execucaoorcamentaria&amp;ano=2026&amp;layout=despesaporfinalidadeprogramatrabalhoorcamento</t>
        </is>
      </c>
      <c r="J412" t="n">
        <v>200</v>
      </c>
      <c r="K412" t="b">
        <v>1</v>
      </c>
      <c r="L412" t="inlineStr">
        <is>
          <t>application/octet-stream</t>
        </is>
      </c>
      <c r="M412" t="n">
        <v>0.41</v>
      </c>
      <c r="N412" t="inlineStr">
        <is>
          <t>SIM</t>
        </is>
      </c>
      <c r="O412" t="inlineStr">
        <is>
          <t>Nenhum</t>
        </is>
      </c>
      <c r="P412" t="inlineStr">
        <is>
          <t>Nenhum</t>
        </is>
      </c>
      <c r="Q412" t="inlineStr">
        <is>
          <t>2026-10-07 17:04:56</t>
        </is>
      </c>
    </row>
    <row r="413">
      <c r="A413" t="n">
        <v>412</v>
      </c>
      <c r="B413" t="inlineStr">
        <is>
          <t>SENAC</t>
        </is>
      </c>
      <c r="C413" t="inlineStr">
        <is>
          <t>Execução Orçamentária</t>
        </is>
      </c>
      <c r="D413" t="inlineStr">
        <is>
          <t>Execução Orçamentária - download</t>
        </is>
      </c>
      <c r="E413" t="inlineStr"/>
      <c r="F413" t="inlineStr">
        <is>
          <t>SENAC ES | Exercício 2026 | Execução Orçamentária</t>
        </is>
      </c>
      <c r="G413" t="inlineStr">
        <is>
          <t>csv</t>
        </is>
      </c>
      <c r="H413" t="inlineStr">
        <is>
          <t>download</t>
        </is>
      </c>
      <c r="I413" t="inlineStr">
        <is>
          <t>https://transparencia.senac.br/service/api/download?regional=es&amp;secao=execucaoorcamentaria&amp;ano=2026&amp;layout=execucaoorcamentariareceita</t>
        </is>
      </c>
      <c r="J413" t="n">
        <v>200</v>
      </c>
      <c r="K413" t="b">
        <v>1</v>
      </c>
      <c r="L413" t="inlineStr">
        <is>
          <t>application/octet-stream</t>
        </is>
      </c>
      <c r="M413" t="n">
        <v>1.21</v>
      </c>
      <c r="N413" t="inlineStr">
        <is>
          <t>SIM</t>
        </is>
      </c>
      <c r="O413" t="inlineStr">
        <is>
          <t>Nenhum</t>
        </is>
      </c>
      <c r="P413" t="inlineStr">
        <is>
          <t>Nenhum</t>
        </is>
      </c>
      <c r="Q413" t="inlineStr">
        <is>
          <t>2026-10-07 17:04:56</t>
        </is>
      </c>
    </row>
    <row r="414">
      <c r="A414" t="n">
        <v>413</v>
      </c>
      <c r="B414" t="inlineStr">
        <is>
          <t>SENAC</t>
        </is>
      </c>
      <c r="C414" t="inlineStr">
        <is>
          <t>Execução Orçamentária</t>
        </is>
      </c>
      <c r="D414" t="inlineStr">
        <is>
          <t>Execução Orçamentária - download</t>
        </is>
      </c>
      <c r="E414" t="inlineStr"/>
      <c r="F414" t="inlineStr">
        <is>
          <t>SENAC ES | Exercício 2026 | Execução Orçamentária</t>
        </is>
      </c>
      <c r="G414" t="inlineStr">
        <is>
          <t>csv</t>
        </is>
      </c>
      <c r="H414" t="inlineStr">
        <is>
          <t>download</t>
        </is>
      </c>
      <c r="I414" t="inlineStr">
        <is>
          <t>https://transparencia.senac.br/service/api/download?regional=es&amp;secao=execucaoorcamentaria&amp;ano=2026&amp;layout=execucaoorcamentariadespesa</t>
        </is>
      </c>
      <c r="J414" t="n">
        <v>200</v>
      </c>
      <c r="K414" t="b">
        <v>1</v>
      </c>
      <c r="L414" t="inlineStr">
        <is>
          <t>application/octet-stream</t>
        </is>
      </c>
      <c r="M414" t="n">
        <v>1.73</v>
      </c>
      <c r="N414" t="inlineStr">
        <is>
          <t>SIM</t>
        </is>
      </c>
      <c r="O414" t="inlineStr">
        <is>
          <t>Nenhum</t>
        </is>
      </c>
      <c r="P414" t="inlineStr">
        <is>
          <t>Nenhum</t>
        </is>
      </c>
      <c r="Q414" t="inlineStr">
        <is>
          <t>2026-10-07 17:04:56</t>
        </is>
      </c>
    </row>
    <row r="415">
      <c r="A415" t="n">
        <v>414</v>
      </c>
      <c r="B415" t="inlineStr">
        <is>
          <t>SENAC</t>
        </is>
      </c>
      <c r="C415" t="inlineStr">
        <is>
          <t>Execução Orçamentária</t>
        </is>
      </c>
      <c r="D415" t="inlineStr">
        <is>
          <t>Execução Orçamentária - download</t>
        </is>
      </c>
      <c r="E415" t="inlineStr"/>
      <c r="F415" t="inlineStr">
        <is>
          <t>SENAC ES | Exercício 2026 | Execução Orçamentária</t>
        </is>
      </c>
      <c r="G415" t="inlineStr">
        <is>
          <t>csv</t>
        </is>
      </c>
      <c r="H415" t="inlineStr">
        <is>
          <t>download</t>
        </is>
      </c>
      <c r="I415" t="inlineStr">
        <is>
          <t>https://transparencia.senac.br/service/api/download?regional=es&amp;secao=execucaoorcamentaria&amp;ano=2026&amp;layout=despesaporfinalidadeprogramatrabalhoprevisao</t>
        </is>
      </c>
      <c r="J415" t="n">
        <v>200</v>
      </c>
      <c r="K415" t="b">
        <v>1</v>
      </c>
      <c r="L415" t="inlineStr">
        <is>
          <t>application/octet-stream</t>
        </is>
      </c>
      <c r="M415" t="n">
        <v>0.58</v>
      </c>
      <c r="N415" t="inlineStr">
        <is>
          <t>SIM</t>
        </is>
      </c>
      <c r="O415" t="inlineStr">
        <is>
          <t>Nenhum</t>
        </is>
      </c>
      <c r="P415" t="inlineStr">
        <is>
          <t>Nenhum</t>
        </is>
      </c>
      <c r="Q415" t="inlineStr">
        <is>
          <t>2026-10-07 17:04:56</t>
        </is>
      </c>
    </row>
    <row r="416">
      <c r="A416" t="n">
        <v>415</v>
      </c>
      <c r="B416" t="inlineStr">
        <is>
          <t>SENAC</t>
        </is>
      </c>
      <c r="C416" t="inlineStr">
        <is>
          <t>Demonstrações Contábeis</t>
        </is>
      </c>
      <c r="D416" t="inlineStr">
        <is>
          <t>Demonstrações Contábeis - Arquivo CSV</t>
        </is>
      </c>
      <c r="E416" t="inlineStr"/>
      <c r="F416" t="inlineStr">
        <is>
          <t>SENAC ES | Exercício 2024 | Demonstrações Contábeis</t>
        </is>
      </c>
      <c r="G416" t="inlineStr">
        <is>
          <t>csv</t>
        </is>
      </c>
      <c r="H416" t="inlineStr">
        <is>
          <t>Balanço Financeiro_2025.csv</t>
        </is>
      </c>
      <c r="I416" t="inlineStr">
        <is>
          <t>https://transparencia.senac.br/assets/files/2025/DemonstracoesContabeis/ES/Balanço Financeiro_2025.csv</t>
        </is>
      </c>
      <c r="J416" t="n">
        <v>200</v>
      </c>
      <c r="K416" t="b">
        <v>1</v>
      </c>
      <c r="L416" t="inlineStr">
        <is>
          <t>application/octet-stream</t>
        </is>
      </c>
      <c r="M416" t="n">
        <v>4.94</v>
      </c>
      <c r="N416" t="inlineStr">
        <is>
          <t>NÃO</t>
        </is>
      </c>
      <c r="O416" t="inlineStr">
        <is>
          <t>Nomes de Colunas: 5 coluna(s) sem nome definido (ex: Unnamed: 6). | Espaçamento Visual: 4 coluna(s) totalmente em branco (Colunas: [6, 7, 8, 9]).</t>
        </is>
      </c>
      <c r="P416" t="inlineStr">
        <is>
          <t>Nenhum</t>
        </is>
      </c>
      <c r="Q416" t="inlineStr">
        <is>
          <t>2026-10-07 17:04:56</t>
        </is>
      </c>
    </row>
    <row r="417">
      <c r="A417" t="n">
        <v>416</v>
      </c>
      <c r="B417" t="inlineStr">
        <is>
          <t>SENAC</t>
        </is>
      </c>
      <c r="C417" t="inlineStr">
        <is>
          <t>Demonstrações Contábeis</t>
        </is>
      </c>
      <c r="D417" t="inlineStr">
        <is>
          <t>Demonstrações Contábeis - Arquivo CSV</t>
        </is>
      </c>
      <c r="E417" t="inlineStr"/>
      <c r="F417" t="inlineStr">
        <is>
          <t>SENAC ES | Exercício 2024 | Demonstrações Contábeis</t>
        </is>
      </c>
      <c r="G417" t="inlineStr">
        <is>
          <t>csv</t>
        </is>
      </c>
      <c r="H417" t="inlineStr">
        <is>
          <t>Balanço Orçamentário Receita_2025.csv</t>
        </is>
      </c>
      <c r="I417" t="inlineStr">
        <is>
          <t>https://transparencia.senac.br/assets/files/2025/DemonstracoesContabeis/ES/Balanço Orçamentário Receita_2025.csv</t>
        </is>
      </c>
      <c r="J417" t="n">
        <v>200</v>
      </c>
      <c r="K417" t="b">
        <v>1</v>
      </c>
      <c r="L417" t="inlineStr">
        <is>
          <t>application/octet-stream</t>
        </is>
      </c>
      <c r="M417" t="n">
        <v>3.52</v>
      </c>
      <c r="N417" t="inlineStr">
        <is>
          <t>NÃO</t>
        </is>
      </c>
      <c r="O417" t="inlineStr">
        <is>
          <t>Linhas de Totais: Uso de 'Total/Subtotal' na coluna 'Especificação' (Linhas: 40, 42).</t>
        </is>
      </c>
      <c r="P417" t="inlineStr">
        <is>
          <t>Nenhum</t>
        </is>
      </c>
      <c r="Q417" t="inlineStr">
        <is>
          <t>2026-10-07 17:04:56</t>
        </is>
      </c>
    </row>
    <row r="418">
      <c r="A418" t="n">
        <v>417</v>
      </c>
      <c r="B418" t="inlineStr">
        <is>
          <t>SENAC</t>
        </is>
      </c>
      <c r="C418" t="inlineStr">
        <is>
          <t>Demonstrações Contábeis</t>
        </is>
      </c>
      <c r="D418" t="inlineStr">
        <is>
          <t>Demonstrações Contábeis - Arquivo CSV</t>
        </is>
      </c>
      <c r="E418" t="inlineStr"/>
      <c r="F418" t="inlineStr">
        <is>
          <t>SENAC ES | Exercício 2024 | Demonstrações Contábeis</t>
        </is>
      </c>
      <c r="G418" t="inlineStr">
        <is>
          <t>csv</t>
        </is>
      </c>
      <c r="H418" t="inlineStr">
        <is>
          <t>Balanço Orçamentário Despesa_2025.csv</t>
        </is>
      </c>
      <c r="I418" t="inlineStr">
        <is>
          <t>https://transparencia.senac.br/assets/files/2025/DemonstracoesContabeis/ES/Balanço Orçamentário Despesa_2025.csv</t>
        </is>
      </c>
      <c r="J418" t="n">
        <v>200</v>
      </c>
      <c r="K418" t="b">
        <v>1</v>
      </c>
      <c r="L418" t="inlineStr">
        <is>
          <t>application/octet-stream</t>
        </is>
      </c>
      <c r="M418" t="n">
        <v>5.03</v>
      </c>
      <c r="N418" t="inlineStr">
        <is>
          <t>NÃO</t>
        </is>
      </c>
      <c r="O418" t="inlineStr">
        <is>
          <t>Nomes de Colunas: 10 coluna(s) sem nome definido (ex: Unnamed: 7). | Espaçamento Visual: 9 coluna(s) totalmente em branco (Colunas: [7, 8, 9, 10, 11]). | Linhas de Totais: Uso de 'Total/Subtotal' na coluna 'Especificação' (Linhas: 53, 55).</t>
        </is>
      </c>
      <c r="P418" t="inlineStr">
        <is>
          <t>Nenhum</t>
        </is>
      </c>
      <c r="Q418" t="inlineStr">
        <is>
          <t>2026-10-07 17:04:56</t>
        </is>
      </c>
    </row>
    <row r="419">
      <c r="A419" t="n">
        <v>418</v>
      </c>
      <c r="B419" t="inlineStr">
        <is>
          <t>SENAC</t>
        </is>
      </c>
      <c r="C419" t="inlineStr">
        <is>
          <t>Demonstrações Contábeis</t>
        </is>
      </c>
      <c r="D419" t="inlineStr">
        <is>
          <t>Demonstrações Contábeis - Arquivo CSV</t>
        </is>
      </c>
      <c r="E419" t="inlineStr"/>
      <c r="F419" t="inlineStr">
        <is>
          <t>SENAC ES | Exercício 2024 | Demonstrações Contábeis</t>
        </is>
      </c>
      <c r="G419" t="inlineStr">
        <is>
          <t>csv</t>
        </is>
      </c>
      <c r="H419" t="inlineStr">
        <is>
          <t>Balanço Patrimonial_2025.csv</t>
        </is>
      </c>
      <c r="I419" t="inlineStr">
        <is>
          <t>https://transparencia.senac.br/assets/files/2025/DemonstracoesContabeis/ES/Balanço Patrimonial_2025.csv</t>
        </is>
      </c>
      <c r="J419" t="n">
        <v>200</v>
      </c>
      <c r="K419" t="b">
        <v>1</v>
      </c>
      <c r="L419" t="inlineStr">
        <is>
          <t>application/octet-stream</t>
        </is>
      </c>
      <c r="M419" t="n">
        <v>3.93</v>
      </c>
      <c r="N419" t="inlineStr">
        <is>
          <t>NÃO</t>
        </is>
      </c>
      <c r="O419" t="inlineStr">
        <is>
          <t>Nomes de Colunas: 16 coluna(s) sem nome definido (ex: Unnamed: 5). | Espaçamento Visual: 15 coluna(s) totalmente em branco (Colunas: [5, 6, 7, 8, 9]).</t>
        </is>
      </c>
      <c r="P419" t="inlineStr">
        <is>
          <t>Nenhum</t>
        </is>
      </c>
      <c r="Q419" t="inlineStr">
        <is>
          <t>2026-10-07 17:04:56</t>
        </is>
      </c>
    </row>
    <row r="420">
      <c r="A420" t="n">
        <v>419</v>
      </c>
      <c r="B420" t="inlineStr">
        <is>
          <t>SENAC</t>
        </is>
      </c>
      <c r="C420" t="inlineStr">
        <is>
          <t>Demonstrações Contábeis</t>
        </is>
      </c>
      <c r="D420" t="inlineStr">
        <is>
          <t>Demonstrações Contábeis - Arquivo CSV</t>
        </is>
      </c>
      <c r="E420" t="inlineStr"/>
      <c r="F420" t="inlineStr">
        <is>
          <t>SENAC ES | Exercício 2024 | Demonstrações Contábeis</t>
        </is>
      </c>
      <c r="G420" t="inlineStr">
        <is>
          <t>csv</t>
        </is>
      </c>
      <c r="H420" t="inlineStr">
        <is>
          <t>Demonstração das Variações Patrimoniais_2025.csv</t>
        </is>
      </c>
      <c r="I420" t="inlineStr">
        <is>
          <t>https://transparencia.senac.br/assets/files/2025/DemonstracoesContabeis/ES/Demonstração das Variações Patrimoniais_2025.csv</t>
        </is>
      </c>
      <c r="J420" t="n">
        <v>200</v>
      </c>
      <c r="K420" t="b">
        <v>1</v>
      </c>
      <c r="L420" t="inlineStr">
        <is>
          <t>application/octet-stream</t>
        </is>
      </c>
      <c r="M420" t="n">
        <v>5.79</v>
      </c>
      <c r="N420" t="inlineStr">
        <is>
          <t>NÃO</t>
        </is>
      </c>
      <c r="O420" t="inlineStr">
        <is>
          <t>Nomes de Colunas: 9 coluna(s) sem nome definido (ex: Unnamed: 5). | Espaçamento Visual: 8 coluna(s) totalmente em branco (Colunas: [5, 6, 7, 8, 9]). | Hierarquia Visual: Texto com recuo na coluna 'Especificação' (Linhas: 4, 6, 8, 9, 10, 11, 12, 14, 16, 17... (total 55)).</t>
        </is>
      </c>
      <c r="P420" t="inlineStr">
        <is>
          <t>Nenhum</t>
        </is>
      </c>
      <c r="Q420" t="inlineStr">
        <is>
          <t>2026-10-07 17:04:56</t>
        </is>
      </c>
    </row>
    <row r="421">
      <c r="A421" t="n">
        <v>420</v>
      </c>
      <c r="B421" t="inlineStr">
        <is>
          <t>SENAC</t>
        </is>
      </c>
      <c r="C421" t="inlineStr">
        <is>
          <t>Demonstrações Contábeis</t>
        </is>
      </c>
      <c r="D421" t="inlineStr">
        <is>
          <t>Demonstrações Contábeis - Arquivo CSV</t>
        </is>
      </c>
      <c r="E421" t="inlineStr"/>
      <c r="F421" t="inlineStr">
        <is>
          <t>SENAC ES | Exercício 2024 | Demonstrações Contábeis</t>
        </is>
      </c>
      <c r="G421" t="inlineStr">
        <is>
          <t>csv</t>
        </is>
      </c>
      <c r="H421" t="inlineStr">
        <is>
          <t>Demonstração dos Fluxos de Caixa_2025.csv</t>
        </is>
      </c>
      <c r="I421" t="inlineStr">
        <is>
          <t>https://transparencia.senac.br/assets/files/2025/DemonstracoesContabeis/ES/Demonstração dos Fluxos de Caixa_2025.csv</t>
        </is>
      </c>
      <c r="J421" t="n">
        <v>200</v>
      </c>
      <c r="K421" t="b">
        <v>1</v>
      </c>
      <c r="L421" t="inlineStr">
        <is>
          <t>application/octet-stream</t>
        </is>
      </c>
      <c r="M421" t="n">
        <v>3.57</v>
      </c>
      <c r="N421" t="inlineStr">
        <is>
          <t>NÃO</t>
        </is>
      </c>
      <c r="O421" t="inlineStr">
        <is>
          <t>Nomes de Colunas: 6 coluna(s) sem nome definido (ex: Unnamed: 4). | Espaçamento Visual: 5 coluna(s) totalmente em branco (Colunas: [4, 5, 6, 7, 8]).</t>
        </is>
      </c>
      <c r="P421" t="inlineStr">
        <is>
          <t>Nenhum</t>
        </is>
      </c>
      <c r="Q421" t="inlineStr">
        <is>
          <t>2026-10-07 17:04:56</t>
        </is>
      </c>
    </row>
    <row r="422">
      <c r="A422" t="n">
        <v>421</v>
      </c>
      <c r="B422" t="inlineStr">
        <is>
          <t>SENAC</t>
        </is>
      </c>
      <c r="C422" t="inlineStr">
        <is>
          <t>Demonstrações Contábeis</t>
        </is>
      </c>
      <c r="D422" t="inlineStr">
        <is>
          <t>Demonstrações Contábeis - Arquivo CSV</t>
        </is>
      </c>
      <c r="E422" t="inlineStr"/>
      <c r="F422" t="inlineStr">
        <is>
          <t>SENAC ES | Exercício 2025 | Demonstrações Contábeis</t>
        </is>
      </c>
      <c r="G422" t="inlineStr">
        <is>
          <t>csv</t>
        </is>
      </c>
      <c r="H422" t="inlineStr">
        <is>
          <t>Balanço Financeiro_2025.csv</t>
        </is>
      </c>
      <c r="I422" t="inlineStr">
        <is>
          <t>https://transparencia.senac.br/assets/files/2025/DemonstracoesContabeis/ES/Balanço Financeiro_2025.csv</t>
        </is>
      </c>
      <c r="J422" t="n">
        <v>200</v>
      </c>
      <c r="K422" t="b">
        <v>1</v>
      </c>
      <c r="L422" t="inlineStr">
        <is>
          <t>application/octet-stream</t>
        </is>
      </c>
      <c r="M422" t="n">
        <v>4.94</v>
      </c>
      <c r="N422" t="inlineStr">
        <is>
          <t>NÃO</t>
        </is>
      </c>
      <c r="O422" t="inlineStr">
        <is>
          <t>Nomes de Colunas: 5 coluna(s) sem nome definido (ex: Unnamed: 6). | Espaçamento Visual: 4 coluna(s) totalmente em branco (Colunas: [6, 7, 8, 9]).</t>
        </is>
      </c>
      <c r="P422" t="inlineStr">
        <is>
          <t>Nenhum</t>
        </is>
      </c>
      <c r="Q422" t="inlineStr">
        <is>
          <t>2026-10-07 17:04:56</t>
        </is>
      </c>
    </row>
    <row r="423">
      <c r="A423" t="n">
        <v>422</v>
      </c>
      <c r="B423" t="inlineStr">
        <is>
          <t>SENAC</t>
        </is>
      </c>
      <c r="C423" t="inlineStr">
        <is>
          <t>Demonstrações Contábeis</t>
        </is>
      </c>
      <c r="D423" t="inlineStr">
        <is>
          <t>Demonstrações Contábeis - Arquivo CSV</t>
        </is>
      </c>
      <c r="E423" t="inlineStr"/>
      <c r="F423" t="inlineStr">
        <is>
          <t>SENAC ES | Exercício 2025 | Demonstrações Contábeis</t>
        </is>
      </c>
      <c r="G423" t="inlineStr">
        <is>
          <t>csv</t>
        </is>
      </c>
      <c r="H423" t="inlineStr">
        <is>
          <t>Balanço Orçamentário Receita_2025.csv</t>
        </is>
      </c>
      <c r="I423" t="inlineStr">
        <is>
          <t>https://transparencia.senac.br/assets/files/2025/DemonstracoesContabeis/ES/Balanço Orçamentário Receita_2025.csv</t>
        </is>
      </c>
      <c r="J423" t="n">
        <v>200</v>
      </c>
      <c r="K423" t="b">
        <v>1</v>
      </c>
      <c r="L423" t="inlineStr">
        <is>
          <t>application/octet-stream</t>
        </is>
      </c>
      <c r="M423" t="n">
        <v>3.52</v>
      </c>
      <c r="N423" t="inlineStr">
        <is>
          <t>NÃO</t>
        </is>
      </c>
      <c r="O423" t="inlineStr">
        <is>
          <t>Linhas de Totais: Uso de 'Total/Subtotal' na coluna 'Especificação' (Linhas: 40, 42).</t>
        </is>
      </c>
      <c r="P423" t="inlineStr">
        <is>
          <t>Nenhum</t>
        </is>
      </c>
      <c r="Q423" t="inlineStr">
        <is>
          <t>2026-10-07 17:04:56</t>
        </is>
      </c>
    </row>
    <row r="424">
      <c r="A424" t="n">
        <v>423</v>
      </c>
      <c r="B424" t="inlineStr">
        <is>
          <t>SENAC</t>
        </is>
      </c>
      <c r="C424" t="inlineStr">
        <is>
          <t>Demonstrações Contábeis</t>
        </is>
      </c>
      <c r="D424" t="inlineStr">
        <is>
          <t>Demonstrações Contábeis - Arquivo CSV</t>
        </is>
      </c>
      <c r="E424" t="inlineStr"/>
      <c r="F424" t="inlineStr">
        <is>
          <t>SENAC ES | Exercício 2025 | Demonstrações Contábeis</t>
        </is>
      </c>
      <c r="G424" t="inlineStr">
        <is>
          <t>csv</t>
        </is>
      </c>
      <c r="H424" t="inlineStr">
        <is>
          <t>Balanço Orçamentário Despesa_2025.csv</t>
        </is>
      </c>
      <c r="I424" t="inlineStr">
        <is>
          <t>https://transparencia.senac.br/assets/files/2025/DemonstracoesContabeis/ES/Balanço Orçamentário Despesa_2025.csv</t>
        </is>
      </c>
      <c r="J424" t="n">
        <v>200</v>
      </c>
      <c r="K424" t="b">
        <v>1</v>
      </c>
      <c r="L424" t="inlineStr">
        <is>
          <t>application/octet-stream</t>
        </is>
      </c>
      <c r="M424" t="n">
        <v>5.03</v>
      </c>
      <c r="N424" t="inlineStr">
        <is>
          <t>NÃO</t>
        </is>
      </c>
      <c r="O424" t="inlineStr">
        <is>
          <t>Nomes de Colunas: 10 coluna(s) sem nome definido (ex: Unnamed: 7). | Espaçamento Visual: 9 coluna(s) totalmente em branco (Colunas: [7, 8, 9, 10, 11]). | Linhas de Totais: Uso de 'Total/Subtotal' na coluna 'Especificação' (Linhas: 53, 55).</t>
        </is>
      </c>
      <c r="P424" t="inlineStr">
        <is>
          <t>Nenhum</t>
        </is>
      </c>
      <c r="Q424" t="inlineStr">
        <is>
          <t>2026-10-07 17:04:56</t>
        </is>
      </c>
    </row>
    <row r="425">
      <c r="A425" t="n">
        <v>424</v>
      </c>
      <c r="B425" t="inlineStr">
        <is>
          <t>SENAC</t>
        </is>
      </c>
      <c r="C425" t="inlineStr">
        <is>
          <t>Demonstrações Contábeis</t>
        </is>
      </c>
      <c r="D425" t="inlineStr">
        <is>
          <t>Demonstrações Contábeis - Arquivo CSV</t>
        </is>
      </c>
      <c r="E425" t="inlineStr"/>
      <c r="F425" t="inlineStr">
        <is>
          <t>SENAC ES | Exercício 2025 | Demonstrações Contábeis</t>
        </is>
      </c>
      <c r="G425" t="inlineStr">
        <is>
          <t>csv</t>
        </is>
      </c>
      <c r="H425" t="inlineStr">
        <is>
          <t>Balanço Patrimonial_2025.csv</t>
        </is>
      </c>
      <c r="I425" t="inlineStr">
        <is>
          <t>https://transparencia.senac.br/assets/files/2025/DemonstracoesContabeis/ES/Balanço Patrimonial_2025.csv</t>
        </is>
      </c>
      <c r="J425" t="n">
        <v>200</v>
      </c>
      <c r="K425" t="b">
        <v>1</v>
      </c>
      <c r="L425" t="inlineStr">
        <is>
          <t>application/octet-stream</t>
        </is>
      </c>
      <c r="M425" t="n">
        <v>3.93</v>
      </c>
      <c r="N425" t="inlineStr">
        <is>
          <t>NÃO</t>
        </is>
      </c>
      <c r="O425" t="inlineStr">
        <is>
          <t>Nomes de Colunas: 16 coluna(s) sem nome definido (ex: Unnamed: 5). | Espaçamento Visual: 15 coluna(s) totalmente em branco (Colunas: [5, 6, 7, 8, 9]).</t>
        </is>
      </c>
      <c r="P425" t="inlineStr">
        <is>
          <t>Nenhum</t>
        </is>
      </c>
      <c r="Q425" t="inlineStr">
        <is>
          <t>2026-10-07 17:04:56</t>
        </is>
      </c>
    </row>
    <row r="426">
      <c r="A426" t="n">
        <v>425</v>
      </c>
      <c r="B426" t="inlineStr">
        <is>
          <t>SENAC</t>
        </is>
      </c>
      <c r="C426" t="inlineStr">
        <is>
          <t>Demonstrações Contábeis</t>
        </is>
      </c>
      <c r="D426" t="inlineStr">
        <is>
          <t>Demonstrações Contábeis - Arquivo CSV</t>
        </is>
      </c>
      <c r="E426" t="inlineStr"/>
      <c r="F426" t="inlineStr">
        <is>
          <t>SENAC ES | Exercício 2025 | Demonstrações Contábeis</t>
        </is>
      </c>
      <c r="G426" t="inlineStr">
        <is>
          <t>csv</t>
        </is>
      </c>
      <c r="H426" t="inlineStr">
        <is>
          <t>Demonstração das Variações Patrimoniais_2025.csv</t>
        </is>
      </c>
      <c r="I426" t="inlineStr">
        <is>
          <t>https://transparencia.senac.br/assets/files/2025/DemonstracoesContabeis/ES/Demonstração das Variações Patrimoniais_2025.csv</t>
        </is>
      </c>
      <c r="J426" t="n">
        <v>200</v>
      </c>
      <c r="K426" t="b">
        <v>1</v>
      </c>
      <c r="L426" t="inlineStr">
        <is>
          <t>application/octet-stream</t>
        </is>
      </c>
      <c r="M426" t="n">
        <v>5.79</v>
      </c>
      <c r="N426" t="inlineStr">
        <is>
          <t>NÃO</t>
        </is>
      </c>
      <c r="O426" t="inlineStr">
        <is>
          <t>Nomes de Colunas: 9 coluna(s) sem nome definido (ex: Unnamed: 5). | Espaçamento Visual: 8 coluna(s) totalmente em branco (Colunas: [5, 6, 7, 8, 9]). | Hierarquia Visual: Texto com recuo na coluna 'Especificação' (Linhas: 4, 6, 8, 9, 10, 11, 12, 14, 16, 17... (total 55)).</t>
        </is>
      </c>
      <c r="P426" t="inlineStr">
        <is>
          <t>Nenhum</t>
        </is>
      </c>
      <c r="Q426" t="inlineStr">
        <is>
          <t>2026-10-07 17:04:56</t>
        </is>
      </c>
    </row>
    <row r="427">
      <c r="A427" t="n">
        <v>426</v>
      </c>
      <c r="B427" t="inlineStr">
        <is>
          <t>SENAC</t>
        </is>
      </c>
      <c r="C427" t="inlineStr">
        <is>
          <t>Demonstrações Contábeis</t>
        </is>
      </c>
      <c r="D427" t="inlineStr">
        <is>
          <t>Demonstrações Contábeis - Arquivo CSV</t>
        </is>
      </c>
      <c r="E427" t="inlineStr"/>
      <c r="F427" t="inlineStr">
        <is>
          <t>SENAC ES | Exercício 2025 | Demonstrações Contábeis</t>
        </is>
      </c>
      <c r="G427" t="inlineStr">
        <is>
          <t>csv</t>
        </is>
      </c>
      <c r="H427" t="inlineStr">
        <is>
          <t>Demonstração dos Fluxos de Caixa_2025.csv</t>
        </is>
      </c>
      <c r="I427" t="inlineStr">
        <is>
          <t>https://transparencia.senac.br/assets/files/2025/DemonstracoesContabeis/ES/Demonstração dos Fluxos de Caixa_2025.csv</t>
        </is>
      </c>
      <c r="J427" t="n">
        <v>200</v>
      </c>
      <c r="K427" t="b">
        <v>1</v>
      </c>
      <c r="L427" t="inlineStr">
        <is>
          <t>application/octet-stream</t>
        </is>
      </c>
      <c r="M427" t="n">
        <v>3.57</v>
      </c>
      <c r="N427" t="inlineStr">
        <is>
          <t>NÃO</t>
        </is>
      </c>
      <c r="O427" t="inlineStr">
        <is>
          <t>Nomes de Colunas: 6 coluna(s) sem nome definido (ex: Unnamed: 4). | Espaçamento Visual: 5 coluna(s) totalmente em branco (Colunas: [4, 5, 6, 7, 8]).</t>
        </is>
      </c>
      <c r="P427" t="inlineStr">
        <is>
          <t>Nenhum</t>
        </is>
      </c>
      <c r="Q427" t="inlineStr">
        <is>
          <t>2026-10-07 17:04:56</t>
        </is>
      </c>
    </row>
    <row r="428">
      <c r="A428" t="n">
        <v>427</v>
      </c>
      <c r="B428" t="inlineStr">
        <is>
          <t>SENAC</t>
        </is>
      </c>
      <c r="C428" t="inlineStr">
        <is>
          <t>Demonstrações Contábeis</t>
        </is>
      </c>
      <c r="D428" t="inlineStr">
        <is>
          <t>Demonstrações Contábeis - Arquivo CSV</t>
        </is>
      </c>
      <c r="E428" t="inlineStr"/>
      <c r="F428" t="inlineStr">
        <is>
          <t>SENAC ES | Exercício 2026 | Demonstrações Contábeis</t>
        </is>
      </c>
      <c r="G428" t="inlineStr">
        <is>
          <t>csv</t>
        </is>
      </c>
      <c r="H428" t="inlineStr">
        <is>
          <t>Balanço Financeiro_2025.csv</t>
        </is>
      </c>
      <c r="I428" t="inlineStr">
        <is>
          <t>https://transparencia.senac.br/assets/files/2025/DemonstracoesContabeis/ES/Balanço Financeiro_2025.csv</t>
        </is>
      </c>
      <c r="J428" t="n">
        <v>200</v>
      </c>
      <c r="K428" t="b">
        <v>1</v>
      </c>
      <c r="L428" t="inlineStr">
        <is>
          <t>application/octet-stream</t>
        </is>
      </c>
      <c r="M428" t="n">
        <v>4.94</v>
      </c>
      <c r="N428" t="inlineStr">
        <is>
          <t>NÃO</t>
        </is>
      </c>
      <c r="O428" t="inlineStr">
        <is>
          <t>Nomes de Colunas: 5 coluna(s) sem nome definido (ex: Unnamed: 6). | Espaçamento Visual: 4 coluna(s) totalmente em branco (Colunas: [6, 7, 8, 9]).</t>
        </is>
      </c>
      <c r="P428" t="inlineStr">
        <is>
          <t>Nenhum</t>
        </is>
      </c>
      <c r="Q428" t="inlineStr">
        <is>
          <t>2026-10-07 17:04:56</t>
        </is>
      </c>
    </row>
    <row r="429">
      <c r="A429" t="n">
        <v>428</v>
      </c>
      <c r="B429" t="inlineStr">
        <is>
          <t>SENAC</t>
        </is>
      </c>
      <c r="C429" t="inlineStr">
        <is>
          <t>Demonstrações Contábeis</t>
        </is>
      </c>
      <c r="D429" t="inlineStr">
        <is>
          <t>Demonstrações Contábeis - Arquivo CSV</t>
        </is>
      </c>
      <c r="E429" t="inlineStr"/>
      <c r="F429" t="inlineStr">
        <is>
          <t>SENAC ES | Exercício 2026 | Demonstrações Contábeis</t>
        </is>
      </c>
      <c r="G429" t="inlineStr">
        <is>
          <t>csv</t>
        </is>
      </c>
      <c r="H429" t="inlineStr">
        <is>
          <t>Balanço Orçamentário Receita_2025.csv</t>
        </is>
      </c>
      <c r="I429" t="inlineStr">
        <is>
          <t>https://transparencia.senac.br/assets/files/2025/DemonstracoesContabeis/ES/Balanço Orçamentário Receita_2025.csv</t>
        </is>
      </c>
      <c r="J429" t="n">
        <v>200</v>
      </c>
      <c r="K429" t="b">
        <v>1</v>
      </c>
      <c r="L429" t="inlineStr">
        <is>
          <t>application/octet-stream</t>
        </is>
      </c>
      <c r="M429" t="n">
        <v>3.52</v>
      </c>
      <c r="N429" t="inlineStr">
        <is>
          <t>NÃO</t>
        </is>
      </c>
      <c r="O429" t="inlineStr">
        <is>
          <t>Linhas de Totais: Uso de 'Total/Subtotal' na coluna 'Especificação' (Linhas: 40, 42).</t>
        </is>
      </c>
      <c r="P429" t="inlineStr">
        <is>
          <t>Nenhum</t>
        </is>
      </c>
      <c r="Q429" t="inlineStr">
        <is>
          <t>2026-10-07 17:04:56</t>
        </is>
      </c>
    </row>
    <row r="430">
      <c r="A430" t="n">
        <v>429</v>
      </c>
      <c r="B430" t="inlineStr">
        <is>
          <t>SENAC</t>
        </is>
      </c>
      <c r="C430" t="inlineStr">
        <is>
          <t>Demonstrações Contábeis</t>
        </is>
      </c>
      <c r="D430" t="inlineStr">
        <is>
          <t>Demonstrações Contábeis - Arquivo CSV</t>
        </is>
      </c>
      <c r="E430" t="inlineStr"/>
      <c r="F430" t="inlineStr">
        <is>
          <t>SENAC ES | Exercício 2026 | Demonstrações Contábeis</t>
        </is>
      </c>
      <c r="G430" t="inlineStr">
        <is>
          <t>csv</t>
        </is>
      </c>
      <c r="H430" t="inlineStr">
        <is>
          <t>Balanço Orçamentário Despesa_2025.csv</t>
        </is>
      </c>
      <c r="I430" t="inlineStr">
        <is>
          <t>https://transparencia.senac.br/assets/files/2025/DemonstracoesContabeis/ES/Balanço Orçamentário Despesa_2025.csv</t>
        </is>
      </c>
      <c r="J430" t="n">
        <v>200</v>
      </c>
      <c r="K430" t="b">
        <v>1</v>
      </c>
      <c r="L430" t="inlineStr">
        <is>
          <t>application/octet-stream</t>
        </is>
      </c>
      <c r="M430" t="n">
        <v>5.03</v>
      </c>
      <c r="N430" t="inlineStr">
        <is>
          <t>NÃO</t>
        </is>
      </c>
      <c r="O430" t="inlineStr">
        <is>
          <t>Nomes de Colunas: 10 coluna(s) sem nome definido (ex: Unnamed: 7). | Espaçamento Visual: 9 coluna(s) totalmente em branco (Colunas: [7, 8, 9, 10, 11]). | Linhas de Totais: Uso de 'Total/Subtotal' na coluna 'Especificação' (Linhas: 53, 55).</t>
        </is>
      </c>
      <c r="P430" t="inlineStr">
        <is>
          <t>Nenhum</t>
        </is>
      </c>
      <c r="Q430" t="inlineStr">
        <is>
          <t>2026-10-07 17:04:56</t>
        </is>
      </c>
    </row>
    <row r="431">
      <c r="A431" t="n">
        <v>430</v>
      </c>
      <c r="B431" t="inlineStr">
        <is>
          <t>SENAC</t>
        </is>
      </c>
      <c r="C431" t="inlineStr">
        <is>
          <t>Demonstrações Contábeis</t>
        </is>
      </c>
      <c r="D431" t="inlineStr">
        <is>
          <t>Demonstrações Contábeis - Arquivo CSV</t>
        </is>
      </c>
      <c r="E431" t="inlineStr"/>
      <c r="F431" t="inlineStr">
        <is>
          <t>SENAC ES | Exercício 2026 | Demonstrações Contábeis</t>
        </is>
      </c>
      <c r="G431" t="inlineStr">
        <is>
          <t>csv</t>
        </is>
      </c>
      <c r="H431" t="inlineStr">
        <is>
          <t>Balanço Patrimonial_2025.csv</t>
        </is>
      </c>
      <c r="I431" t="inlineStr">
        <is>
          <t>https://transparencia.senac.br/assets/files/2025/DemonstracoesContabeis/ES/Balanço Patrimonial_2025.csv</t>
        </is>
      </c>
      <c r="J431" t="n">
        <v>200</v>
      </c>
      <c r="K431" t="b">
        <v>1</v>
      </c>
      <c r="L431" t="inlineStr">
        <is>
          <t>application/octet-stream</t>
        </is>
      </c>
      <c r="M431" t="n">
        <v>3.93</v>
      </c>
      <c r="N431" t="inlineStr">
        <is>
          <t>NÃO</t>
        </is>
      </c>
      <c r="O431" t="inlineStr">
        <is>
          <t>Nomes de Colunas: 16 coluna(s) sem nome definido (ex: Unnamed: 5). | Espaçamento Visual: 15 coluna(s) totalmente em branco (Colunas: [5, 6, 7, 8, 9]).</t>
        </is>
      </c>
      <c r="P431" t="inlineStr">
        <is>
          <t>Nenhum</t>
        </is>
      </c>
      <c r="Q431" t="inlineStr">
        <is>
          <t>2026-10-07 17:04:56</t>
        </is>
      </c>
    </row>
    <row r="432">
      <c r="A432" t="n">
        <v>431</v>
      </c>
      <c r="B432" t="inlineStr">
        <is>
          <t>SENAC</t>
        </is>
      </c>
      <c r="C432" t="inlineStr">
        <is>
          <t>Demonstrações Contábeis</t>
        </is>
      </c>
      <c r="D432" t="inlineStr">
        <is>
          <t>Demonstrações Contábeis - Arquivo CSV</t>
        </is>
      </c>
      <c r="E432" t="inlineStr"/>
      <c r="F432" t="inlineStr">
        <is>
          <t>SENAC ES | Exercício 2026 | Demonstrações Contábeis</t>
        </is>
      </c>
      <c r="G432" t="inlineStr">
        <is>
          <t>csv</t>
        </is>
      </c>
      <c r="H432" t="inlineStr">
        <is>
          <t>Demonstração das Variações Patrimoniais_2025.csv</t>
        </is>
      </c>
      <c r="I432" t="inlineStr">
        <is>
          <t>https://transparencia.senac.br/assets/files/2025/DemonstracoesContabeis/ES/Demonstração das Variações Patrimoniais_2025.csv</t>
        </is>
      </c>
      <c r="J432" t="n">
        <v>200</v>
      </c>
      <c r="K432" t="b">
        <v>1</v>
      </c>
      <c r="L432" t="inlineStr">
        <is>
          <t>application/octet-stream</t>
        </is>
      </c>
      <c r="M432" t="n">
        <v>5.79</v>
      </c>
      <c r="N432" t="inlineStr">
        <is>
          <t>NÃO</t>
        </is>
      </c>
      <c r="O432" t="inlineStr">
        <is>
          <t>Nomes de Colunas: 9 coluna(s) sem nome definido (ex: Unnamed: 5). | Espaçamento Visual: 8 coluna(s) totalmente em branco (Colunas: [5, 6, 7, 8, 9]). | Hierarquia Visual: Texto com recuo na coluna 'Especificação' (Linhas: 4, 6, 8, 9, 10, 11, 12, 14, 16, 17... (total 55)).</t>
        </is>
      </c>
      <c r="P432" t="inlineStr">
        <is>
          <t>Nenhum</t>
        </is>
      </c>
      <c r="Q432" t="inlineStr">
        <is>
          <t>2026-10-07 17:04:56</t>
        </is>
      </c>
    </row>
    <row r="433">
      <c r="A433" t="n">
        <v>432</v>
      </c>
      <c r="B433" t="inlineStr">
        <is>
          <t>SENAC</t>
        </is>
      </c>
      <c r="C433" t="inlineStr">
        <is>
          <t>Demonstrações Contábeis</t>
        </is>
      </c>
      <c r="D433" t="inlineStr">
        <is>
          <t>Demonstrações Contábeis - Arquivo CSV</t>
        </is>
      </c>
      <c r="E433" t="inlineStr"/>
      <c r="F433" t="inlineStr">
        <is>
          <t>SENAC ES | Exercício 2026 | Demonstrações Contábeis</t>
        </is>
      </c>
      <c r="G433" t="inlineStr">
        <is>
          <t>csv</t>
        </is>
      </c>
      <c r="H433" t="inlineStr">
        <is>
          <t>Demonstração dos Fluxos de Caixa_2025.csv</t>
        </is>
      </c>
      <c r="I433" t="inlineStr">
        <is>
          <t>https://transparencia.senac.br/assets/files/2025/DemonstracoesContabeis/ES/Demonstração dos Fluxos de Caixa_2025.csv</t>
        </is>
      </c>
      <c r="J433" t="n">
        <v>200</v>
      </c>
      <c r="K433" t="b">
        <v>1</v>
      </c>
      <c r="L433" t="inlineStr">
        <is>
          <t>application/octet-stream</t>
        </is>
      </c>
      <c r="M433" t="n">
        <v>3.57</v>
      </c>
      <c r="N433" t="inlineStr">
        <is>
          <t>NÃO</t>
        </is>
      </c>
      <c r="O433" t="inlineStr">
        <is>
          <t>Nomes de Colunas: 6 coluna(s) sem nome definido (ex: Unnamed: 4). | Espaçamento Visual: 5 coluna(s) totalmente em branco (Colunas: [4, 5, 6, 7, 8]).</t>
        </is>
      </c>
      <c r="P433" t="inlineStr">
        <is>
          <t>Nenhum</t>
        </is>
      </c>
      <c r="Q433" t="inlineStr">
        <is>
          <t>2026-10-07 17:04:56</t>
        </is>
      </c>
    </row>
    <row r="434">
      <c r="A434" t="n">
        <v>433</v>
      </c>
      <c r="B434" t="inlineStr">
        <is>
          <t>SENAC</t>
        </is>
      </c>
      <c r="C434" t="inlineStr">
        <is>
          <t>Licitações</t>
        </is>
      </c>
      <c r="D434" t="inlineStr">
        <is>
          <t>Licitações - download</t>
        </is>
      </c>
      <c r="E434" t="inlineStr"/>
      <c r="F434" t="inlineStr">
        <is>
          <t>SENAC ES | Exercício 2024 | Licitações</t>
        </is>
      </c>
      <c r="G434" t="inlineStr">
        <is>
          <t>csv</t>
        </is>
      </c>
      <c r="H434" t="inlineStr">
        <is>
          <t>download</t>
        </is>
      </c>
      <c r="I434" t="inlineStr">
        <is>
          <t>https://transparencia.senac.br/service/api/download?regional=es&amp;secao=Licitacoes&amp;ano=0&amp;layout=licitacoes</t>
        </is>
      </c>
      <c r="J434" t="n">
        <v>200</v>
      </c>
      <c r="K434" t="b">
        <v>1</v>
      </c>
      <c r="L434" t="inlineStr">
        <is>
          <t>application/octet-stream</t>
        </is>
      </c>
      <c r="M434" t="n">
        <v>19.11</v>
      </c>
      <c r="N434" t="inlineStr">
        <is>
          <t>SIM</t>
        </is>
      </c>
      <c r="O434" t="inlineStr">
        <is>
          <t>Nenhum</t>
        </is>
      </c>
      <c r="P434" t="inlineStr">
        <is>
          <t>Nenhum</t>
        </is>
      </c>
      <c r="Q434" t="inlineStr">
        <is>
          <t>2026-10-07 17:04:56</t>
        </is>
      </c>
    </row>
    <row r="435">
      <c r="A435" t="n">
        <v>434</v>
      </c>
      <c r="B435" t="inlineStr">
        <is>
          <t>SENAC</t>
        </is>
      </c>
      <c r="C435" t="inlineStr">
        <is>
          <t>Licitações</t>
        </is>
      </c>
      <c r="D435" t="inlineStr">
        <is>
          <t>Licitações - download</t>
        </is>
      </c>
      <c r="E435" t="inlineStr"/>
      <c r="F435" t="inlineStr">
        <is>
          <t>SENAC ES | Exercício 2025 | Licitações</t>
        </is>
      </c>
      <c r="G435" t="inlineStr">
        <is>
          <t>csv</t>
        </is>
      </c>
      <c r="H435" t="inlineStr">
        <is>
          <t>download</t>
        </is>
      </c>
      <c r="I435" t="inlineStr">
        <is>
          <t>https://transparencia.senac.br/service/api/download?regional=es&amp;secao=Licitacoes&amp;ano=0&amp;layout=licitacoes</t>
        </is>
      </c>
      <c r="J435" t="n">
        <v>200</v>
      </c>
      <c r="K435" t="b">
        <v>1</v>
      </c>
      <c r="L435" t="inlineStr">
        <is>
          <t>application/octet-stream</t>
        </is>
      </c>
      <c r="M435" t="n">
        <v>19.11</v>
      </c>
      <c r="N435" t="inlineStr">
        <is>
          <t>SIM</t>
        </is>
      </c>
      <c r="O435" t="inlineStr">
        <is>
          <t>Nenhum</t>
        </is>
      </c>
      <c r="P435" t="inlineStr">
        <is>
          <t>Nenhum</t>
        </is>
      </c>
      <c r="Q435" t="inlineStr">
        <is>
          <t>2026-10-07 17:04:56</t>
        </is>
      </c>
    </row>
    <row r="436">
      <c r="A436" t="n">
        <v>435</v>
      </c>
      <c r="B436" t="inlineStr">
        <is>
          <t>SENAC</t>
        </is>
      </c>
      <c r="C436" t="inlineStr">
        <is>
          <t>Licitações</t>
        </is>
      </c>
      <c r="D436" t="inlineStr">
        <is>
          <t>Licitações - download</t>
        </is>
      </c>
      <c r="E436" t="inlineStr"/>
      <c r="F436" t="inlineStr">
        <is>
          <t>SENAC ES | Exercício 2026 | Licitações</t>
        </is>
      </c>
      <c r="G436" t="inlineStr">
        <is>
          <t>csv</t>
        </is>
      </c>
      <c r="H436" t="inlineStr">
        <is>
          <t>download</t>
        </is>
      </c>
      <c r="I436" t="inlineStr">
        <is>
          <t>https://transparencia.senac.br/service/api/download?regional=es&amp;secao=Licitacoes&amp;ano=0&amp;layout=licitacoes</t>
        </is>
      </c>
      <c r="J436" t="n">
        <v>200</v>
      </c>
      <c r="K436" t="b">
        <v>1</v>
      </c>
      <c r="L436" t="inlineStr">
        <is>
          <t>application/octet-stream</t>
        </is>
      </c>
      <c r="M436" t="n">
        <v>19.11</v>
      </c>
      <c r="N436" t="inlineStr">
        <is>
          <t>SIM</t>
        </is>
      </c>
      <c r="O436" t="inlineStr">
        <is>
          <t>Nenhum</t>
        </is>
      </c>
      <c r="P436" t="inlineStr">
        <is>
          <t>Nenhum</t>
        </is>
      </c>
      <c r="Q436" t="inlineStr">
        <is>
          <t>2026-10-07 17:04:56</t>
        </is>
      </c>
    </row>
    <row r="437">
      <c r="A437" t="n">
        <v>436</v>
      </c>
      <c r="B437" t="inlineStr">
        <is>
          <t>SENAC</t>
        </is>
      </c>
      <c r="C437" t="inlineStr">
        <is>
          <t>Contratos, Parcerias, Convênios e Patrocínios</t>
        </is>
      </c>
      <c r="D437" t="inlineStr">
        <is>
          <t>Contratos, Parcerias, Convênios e Patrocínios - download</t>
        </is>
      </c>
      <c r="E437" t="inlineStr"/>
      <c r="F437" t="inlineStr">
        <is>
          <t>SENAC ES | Exercício 2024 | Contratos, Parcerias, Convênios e Patrocínios</t>
        </is>
      </c>
      <c r="G437" t="inlineStr">
        <is>
          <t>csv</t>
        </is>
      </c>
      <c r="H437" t="inlineStr">
        <is>
          <t>download</t>
        </is>
      </c>
      <c r="I437" t="inlineStr">
        <is>
          <t>https://transparencia.senac.br/service/api/download?regional=es&amp;secao=ContratosParcerias&amp;ano=0&amp;layout=contratos</t>
        </is>
      </c>
      <c r="J437" t="n">
        <v>200</v>
      </c>
      <c r="K437" t="b">
        <v>1</v>
      </c>
      <c r="L437" t="inlineStr">
        <is>
          <t>application/octet-stream</t>
        </is>
      </c>
      <c r="M437" t="n">
        <v>304.59</v>
      </c>
      <c r="N437" t="inlineStr">
        <is>
          <t>SIM</t>
        </is>
      </c>
      <c r="O437" t="inlineStr">
        <is>
          <t>Nenhum</t>
        </is>
      </c>
      <c r="P437" t="inlineStr">
        <is>
          <t>Nenhum</t>
        </is>
      </c>
      <c r="Q437" t="inlineStr">
        <is>
          <t>2026-10-07 17:04:56</t>
        </is>
      </c>
    </row>
    <row r="438">
      <c r="A438" t="n">
        <v>437</v>
      </c>
      <c r="B438" t="inlineStr">
        <is>
          <t>SENAC</t>
        </is>
      </c>
      <c r="C438" t="inlineStr">
        <is>
          <t>Contratos, Parcerias, Convênios e Patrocínios</t>
        </is>
      </c>
      <c r="D438" t="inlineStr">
        <is>
          <t>Contratos, Parcerias, Convênios e Patrocínios - download</t>
        </is>
      </c>
      <c r="E438" t="inlineStr"/>
      <c r="F438" t="inlineStr">
        <is>
          <t>SENAC ES | Exercício 2025 | Contratos, Parcerias, Convênios e Patrocínios</t>
        </is>
      </c>
      <c r="G438" t="inlineStr">
        <is>
          <t>csv</t>
        </is>
      </c>
      <c r="H438" t="inlineStr">
        <is>
          <t>download</t>
        </is>
      </c>
      <c r="I438" t="inlineStr">
        <is>
          <t>https://transparencia.senac.br/service/api/download?regional=es&amp;secao=ContratosParcerias&amp;ano=0&amp;layout=contratos</t>
        </is>
      </c>
      <c r="J438" t="n">
        <v>200</v>
      </c>
      <c r="K438" t="b">
        <v>1</v>
      </c>
      <c r="L438" t="inlineStr">
        <is>
          <t>application/octet-stream</t>
        </is>
      </c>
      <c r="M438" t="n">
        <v>304.59</v>
      </c>
      <c r="N438" t="inlineStr">
        <is>
          <t>SIM</t>
        </is>
      </c>
      <c r="O438" t="inlineStr">
        <is>
          <t>Nenhum</t>
        </is>
      </c>
      <c r="P438" t="inlineStr">
        <is>
          <t>Nenhum</t>
        </is>
      </c>
      <c r="Q438" t="inlineStr">
        <is>
          <t>2026-10-07 17:04:56</t>
        </is>
      </c>
    </row>
    <row r="439">
      <c r="A439" t="n">
        <v>438</v>
      </c>
      <c r="B439" t="inlineStr">
        <is>
          <t>SENAC</t>
        </is>
      </c>
      <c r="C439" t="inlineStr">
        <is>
          <t>Contratos, Parcerias, Convênios e Patrocínios</t>
        </is>
      </c>
      <c r="D439" t="inlineStr">
        <is>
          <t>Contratos, Parcerias, Convênios e Patrocínios - download</t>
        </is>
      </c>
      <c r="E439" t="inlineStr"/>
      <c r="F439" t="inlineStr">
        <is>
          <t>SENAC ES | Exercício 2026 | Contratos, Parcerias, Convênios e Patrocínios</t>
        </is>
      </c>
      <c r="G439" t="inlineStr">
        <is>
          <t>csv</t>
        </is>
      </c>
      <c r="H439" t="inlineStr">
        <is>
          <t>download</t>
        </is>
      </c>
      <c r="I439" t="inlineStr">
        <is>
          <t>https://transparencia.senac.br/service/api/download?regional=es&amp;secao=ContratosParcerias&amp;ano=0&amp;layout=contratos</t>
        </is>
      </c>
      <c r="J439" t="n">
        <v>200</v>
      </c>
      <c r="K439" t="b">
        <v>1</v>
      </c>
      <c r="L439" t="inlineStr">
        <is>
          <t>application/octet-stream</t>
        </is>
      </c>
      <c r="M439" t="n">
        <v>304.59</v>
      </c>
      <c r="N439" t="inlineStr">
        <is>
          <t>SIM</t>
        </is>
      </c>
      <c r="O439" t="inlineStr">
        <is>
          <t>Nenhum</t>
        </is>
      </c>
      <c r="P439" t="inlineStr">
        <is>
          <t>Nenhum</t>
        </is>
      </c>
      <c r="Q439" t="inlineStr">
        <is>
          <t>2026-10-07 17:04:56</t>
        </is>
      </c>
    </row>
    <row r="440">
      <c r="A440" t="n">
        <v>439</v>
      </c>
      <c r="B440" t="inlineStr">
        <is>
          <t>SENAC</t>
        </is>
      </c>
      <c r="C440" t="inlineStr">
        <is>
          <t>Transferências Regulamentares</t>
        </is>
      </c>
      <c r="D440" t="inlineStr">
        <is>
          <t>Transferências Regulamentares - download</t>
        </is>
      </c>
      <c r="E440" t="inlineStr"/>
      <c r="F440" t="inlineStr">
        <is>
          <t>SENAC ES | Exercício 2024 | Transferências Regulamentares</t>
        </is>
      </c>
      <c r="G440" t="inlineStr">
        <is>
          <t>csv</t>
        </is>
      </c>
      <c r="H440" t="inlineStr">
        <is>
          <t>download</t>
        </is>
      </c>
      <c r="I440" t="inlineStr">
        <is>
          <t>https://transparencia.senac.br/service/api/download?regional=es&amp;secao=transferenciasregulamentares&amp;ano=2026&amp;layout=transferenciasregulamentares</t>
        </is>
      </c>
      <c r="J440" t="n">
        <v>200</v>
      </c>
      <c r="K440" t="b">
        <v>1</v>
      </c>
      <c r="L440" t="inlineStr">
        <is>
          <t>application/octet-stream</t>
        </is>
      </c>
      <c r="M440" t="n">
        <v>2.26</v>
      </c>
      <c r="N440" t="inlineStr">
        <is>
          <t>SIM</t>
        </is>
      </c>
      <c r="O440" t="inlineStr">
        <is>
          <t>Nenhum</t>
        </is>
      </c>
      <c r="P440" t="inlineStr">
        <is>
          <t>Nenhum</t>
        </is>
      </c>
      <c r="Q440" t="inlineStr">
        <is>
          <t>2026-10-07 17:04:56</t>
        </is>
      </c>
    </row>
    <row r="441">
      <c r="A441" t="n">
        <v>440</v>
      </c>
      <c r="B441" t="inlineStr">
        <is>
          <t>SENAC</t>
        </is>
      </c>
      <c r="C441" t="inlineStr">
        <is>
          <t>Transferências Regulamentares</t>
        </is>
      </c>
      <c r="D441" t="inlineStr">
        <is>
          <t>Transferências Regulamentares - download</t>
        </is>
      </c>
      <c r="E441" t="inlineStr"/>
      <c r="F441" t="inlineStr">
        <is>
          <t>SENAC ES | Exercício 2025 | Transferências Regulamentares</t>
        </is>
      </c>
      <c r="G441" t="inlineStr">
        <is>
          <t>csv</t>
        </is>
      </c>
      <c r="H441" t="inlineStr">
        <is>
          <t>download</t>
        </is>
      </c>
      <c r="I441" t="inlineStr">
        <is>
          <t>https://transparencia.senac.br/service/api/download?regional=es&amp;secao=transferenciasregulamentares&amp;ano=2026&amp;layout=transferenciasregulamentares</t>
        </is>
      </c>
      <c r="J441" t="n">
        <v>200</v>
      </c>
      <c r="K441" t="b">
        <v>1</v>
      </c>
      <c r="L441" t="inlineStr">
        <is>
          <t>application/octet-stream</t>
        </is>
      </c>
      <c r="M441" t="n">
        <v>2.26</v>
      </c>
      <c r="N441" t="inlineStr">
        <is>
          <t>SIM</t>
        </is>
      </c>
      <c r="O441" t="inlineStr">
        <is>
          <t>Nenhum</t>
        </is>
      </c>
      <c r="P441" t="inlineStr">
        <is>
          <t>Nenhum</t>
        </is>
      </c>
      <c r="Q441" t="inlineStr">
        <is>
          <t>2026-10-07 17:04:56</t>
        </is>
      </c>
    </row>
    <row r="442">
      <c r="A442" t="n">
        <v>441</v>
      </c>
      <c r="B442" t="inlineStr">
        <is>
          <t>SENAC</t>
        </is>
      </c>
      <c r="C442" t="inlineStr">
        <is>
          <t>Transferências Regulamentares</t>
        </is>
      </c>
      <c r="D442" t="inlineStr">
        <is>
          <t>Transferências Regulamentares - download</t>
        </is>
      </c>
      <c r="E442" t="inlineStr"/>
      <c r="F442" t="inlineStr">
        <is>
          <t>SENAC ES | Exercício 2026 | Transferências Regulamentares</t>
        </is>
      </c>
      <c r="G442" t="inlineStr">
        <is>
          <t>csv</t>
        </is>
      </c>
      <c r="H442" t="inlineStr">
        <is>
          <t>download</t>
        </is>
      </c>
      <c r="I442" t="inlineStr">
        <is>
          <t>https://transparencia.senac.br/service/api/download?regional=es&amp;secao=transferenciasregulamentares&amp;ano=2026&amp;layout=transferenciasregulamentares</t>
        </is>
      </c>
      <c r="J442" t="n">
        <v>200</v>
      </c>
      <c r="K442" t="b">
        <v>1</v>
      </c>
      <c r="L442" t="inlineStr">
        <is>
          <t>application/octet-stream</t>
        </is>
      </c>
      <c r="M442" t="n">
        <v>2.26</v>
      </c>
      <c r="N442" t="inlineStr">
        <is>
          <t>SIM</t>
        </is>
      </c>
      <c r="O442" t="inlineStr">
        <is>
          <t>Nenhum</t>
        </is>
      </c>
      <c r="P442" t="inlineStr">
        <is>
          <t>Nenhum</t>
        </is>
      </c>
      <c r="Q442" t="inlineStr">
        <is>
          <t>2026-10-07 17:04:56</t>
        </is>
      </c>
    </row>
    <row r="443">
      <c r="A443" t="n">
        <v>442</v>
      </c>
      <c r="B443" t="inlineStr">
        <is>
          <t>SENAC</t>
        </is>
      </c>
      <c r="C443" t="inlineStr">
        <is>
          <t>Execução Orçamentária</t>
        </is>
      </c>
      <c r="D443" t="inlineStr">
        <is>
          <t>Execução Orçamentária - download</t>
        </is>
      </c>
      <c r="E443" t="inlineStr"/>
      <c r="F443" t="inlineStr">
        <is>
          <t>SENAC GO | Exercício 2024 | Execução Orçamentária</t>
        </is>
      </c>
      <c r="G443" t="inlineStr">
        <is>
          <t>csv</t>
        </is>
      </c>
      <c r="H443" t="inlineStr">
        <is>
          <t>download</t>
        </is>
      </c>
      <c r="I443" t="inlineStr">
        <is>
          <t>https://transparencia.senac.br/service/api/download?regional=go&amp;secao=execucaoorcamentaria&amp;ano=2024&amp;layout=execucaoorcamentariareceitacategoria</t>
        </is>
      </c>
      <c r="J443" t="n">
        <v>200</v>
      </c>
      <c r="K443" t="b">
        <v>1</v>
      </c>
      <c r="L443" t="inlineStr">
        <is>
          <t>application/octet-stream</t>
        </is>
      </c>
      <c r="M443" t="n">
        <v>0.77</v>
      </c>
      <c r="N443" t="inlineStr">
        <is>
          <t>SIM</t>
        </is>
      </c>
      <c r="O443" t="inlineStr">
        <is>
          <t>Nenhum</t>
        </is>
      </c>
      <c r="P443" t="inlineStr">
        <is>
          <t>Nenhum</t>
        </is>
      </c>
      <c r="Q443" t="inlineStr">
        <is>
          <t>2026-10-07 17:04:56</t>
        </is>
      </c>
    </row>
    <row r="444">
      <c r="A444" t="n">
        <v>443</v>
      </c>
      <c r="B444" t="inlineStr">
        <is>
          <t>SENAC</t>
        </is>
      </c>
      <c r="C444" t="inlineStr">
        <is>
          <t>Execução Orçamentária</t>
        </is>
      </c>
      <c r="D444" t="inlineStr">
        <is>
          <t>Execução Orçamentária - download</t>
        </is>
      </c>
      <c r="E444" t="inlineStr"/>
      <c r="F444" t="inlineStr">
        <is>
          <t>SENAC GO | Exercício 2024 | Execução Orçamentária</t>
        </is>
      </c>
      <c r="G444" t="inlineStr">
        <is>
          <t>csv</t>
        </is>
      </c>
      <c r="H444" t="inlineStr">
        <is>
          <t>download</t>
        </is>
      </c>
      <c r="I444" t="inlineStr">
        <is>
          <t>https://transparencia.senac.br/service/api/download?regional=go&amp;secao=execucaoorcamentaria&amp;ano=2024&amp;layout=execucaoorcamentariadespesacategoria</t>
        </is>
      </c>
      <c r="J444" t="n">
        <v>200</v>
      </c>
      <c r="K444" t="b">
        <v>1</v>
      </c>
      <c r="L444" t="inlineStr">
        <is>
          <t>application/octet-stream</t>
        </is>
      </c>
      <c r="M444" t="n">
        <v>1.17</v>
      </c>
      <c r="N444" t="inlineStr">
        <is>
          <t>SIM</t>
        </is>
      </c>
      <c r="O444" t="inlineStr">
        <is>
          <t>Nenhum</t>
        </is>
      </c>
      <c r="P444" t="inlineStr">
        <is>
          <t>Nenhum</t>
        </is>
      </c>
      <c r="Q444" t="inlineStr">
        <is>
          <t>2026-10-07 17:04:56</t>
        </is>
      </c>
    </row>
    <row r="445">
      <c r="A445" t="n">
        <v>444</v>
      </c>
      <c r="B445" t="inlineStr">
        <is>
          <t>SENAC</t>
        </is>
      </c>
      <c r="C445" t="inlineStr">
        <is>
          <t>Execução Orçamentária</t>
        </is>
      </c>
      <c r="D445" t="inlineStr">
        <is>
          <t>Execução Orçamentária - download</t>
        </is>
      </c>
      <c r="E445" t="inlineStr"/>
      <c r="F445" t="inlineStr">
        <is>
          <t>SENAC GO | Exercício 2024 | Execução Orçamentária</t>
        </is>
      </c>
      <c r="G445" t="inlineStr">
        <is>
          <t>csv</t>
        </is>
      </c>
      <c r="H445" t="inlineStr">
        <is>
          <t>download</t>
        </is>
      </c>
      <c r="I445" t="inlineStr">
        <is>
          <t>https://transparencia.senac.br/service/api/download?regional=go&amp;secao=execucaoorcamentaria&amp;ano=2024&amp;layout=despesaporfinalidadeprogramatrabalhoorcamento</t>
        </is>
      </c>
      <c r="J445" t="n">
        <v>200</v>
      </c>
      <c r="K445" t="b">
        <v>1</v>
      </c>
      <c r="L445" t="inlineStr">
        <is>
          <t>application/octet-stream</t>
        </is>
      </c>
      <c r="M445" t="n">
        <v>0.41</v>
      </c>
      <c r="N445" t="inlineStr">
        <is>
          <t>SIM</t>
        </is>
      </c>
      <c r="O445" t="inlineStr">
        <is>
          <t>Nenhum</t>
        </is>
      </c>
      <c r="P445" t="inlineStr">
        <is>
          <t>Nenhum</t>
        </is>
      </c>
      <c r="Q445" t="inlineStr">
        <is>
          <t>2026-10-07 17:04:56</t>
        </is>
      </c>
    </row>
    <row r="446">
      <c r="A446" t="n">
        <v>445</v>
      </c>
      <c r="B446" t="inlineStr">
        <is>
          <t>SENAC</t>
        </is>
      </c>
      <c r="C446" t="inlineStr">
        <is>
          <t>Execução Orçamentária</t>
        </is>
      </c>
      <c r="D446" t="inlineStr">
        <is>
          <t>Execução Orçamentária - download</t>
        </is>
      </c>
      <c r="E446" t="inlineStr"/>
      <c r="F446" t="inlineStr">
        <is>
          <t>SENAC GO | Exercício 2024 | Execução Orçamentária</t>
        </is>
      </c>
      <c r="G446" t="inlineStr">
        <is>
          <t>csv</t>
        </is>
      </c>
      <c r="H446" t="inlineStr">
        <is>
          <t>download</t>
        </is>
      </c>
      <c r="I446" t="inlineStr">
        <is>
          <t>https://transparencia.senac.br/service/api/download?regional=go&amp;secao=execucaoorcamentaria&amp;ano=2024&amp;layout=execucaoorcamentariareceita</t>
        </is>
      </c>
      <c r="J446" t="n">
        <v>200</v>
      </c>
      <c r="K446" t="b">
        <v>1</v>
      </c>
      <c r="L446" t="inlineStr">
        <is>
          <t>application/octet-stream</t>
        </is>
      </c>
      <c r="M446" t="n">
        <v>1.51</v>
      </c>
      <c r="N446" t="inlineStr">
        <is>
          <t>SIM</t>
        </is>
      </c>
      <c r="O446" t="inlineStr">
        <is>
          <t>Nenhum</t>
        </is>
      </c>
      <c r="P446" t="inlineStr">
        <is>
          <t>Nenhum</t>
        </is>
      </c>
      <c r="Q446" t="inlineStr">
        <is>
          <t>2026-10-07 17:04:56</t>
        </is>
      </c>
    </row>
    <row r="447">
      <c r="A447" t="n">
        <v>446</v>
      </c>
      <c r="B447" t="inlineStr">
        <is>
          <t>SENAC</t>
        </is>
      </c>
      <c r="C447" t="inlineStr">
        <is>
          <t>Execução Orçamentária</t>
        </is>
      </c>
      <c r="D447" t="inlineStr">
        <is>
          <t>Execução Orçamentária - download</t>
        </is>
      </c>
      <c r="E447" t="inlineStr"/>
      <c r="F447" t="inlineStr">
        <is>
          <t>SENAC GO | Exercício 2024 | Execução Orçamentária</t>
        </is>
      </c>
      <c r="G447" t="inlineStr">
        <is>
          <t>csv</t>
        </is>
      </c>
      <c r="H447" t="inlineStr">
        <is>
          <t>download</t>
        </is>
      </c>
      <c r="I447" t="inlineStr">
        <is>
          <t>https://transparencia.senac.br/service/api/download?regional=go&amp;secao=execucaoorcamentaria&amp;ano=2024&amp;layout=execucaoorcamentariadespesa</t>
        </is>
      </c>
      <c r="J447" t="n">
        <v>200</v>
      </c>
      <c r="K447" t="b">
        <v>1</v>
      </c>
      <c r="L447" t="inlineStr">
        <is>
          <t>application/octet-stream</t>
        </is>
      </c>
      <c r="M447" t="n">
        <v>1.8</v>
      </c>
      <c r="N447" t="inlineStr">
        <is>
          <t>SIM</t>
        </is>
      </c>
      <c r="O447" t="inlineStr">
        <is>
          <t>Nenhum</t>
        </is>
      </c>
      <c r="P447" t="inlineStr">
        <is>
          <t>Nenhum</t>
        </is>
      </c>
      <c r="Q447" t="inlineStr">
        <is>
          <t>2026-10-07 17:04:56</t>
        </is>
      </c>
    </row>
    <row r="448">
      <c r="A448" t="n">
        <v>447</v>
      </c>
      <c r="B448" t="inlineStr">
        <is>
          <t>SENAC</t>
        </is>
      </c>
      <c r="C448" t="inlineStr">
        <is>
          <t>Execução Orçamentária</t>
        </is>
      </c>
      <c r="D448" t="inlineStr">
        <is>
          <t>Execução Orçamentária - download</t>
        </is>
      </c>
      <c r="E448" t="inlineStr"/>
      <c r="F448" t="inlineStr">
        <is>
          <t>SENAC GO | Exercício 2024 | Execução Orçamentária</t>
        </is>
      </c>
      <c r="G448" t="inlineStr">
        <is>
          <t>csv</t>
        </is>
      </c>
      <c r="H448" t="inlineStr">
        <is>
          <t>download</t>
        </is>
      </c>
      <c r="I448" t="inlineStr">
        <is>
          <t>https://transparencia.senac.br/service/api/download?regional=go&amp;secao=execucaoorcamentaria&amp;ano=2024&amp;layout=despesaporfinalidadeprogramatrabalhoprevisao</t>
        </is>
      </c>
      <c r="J448" t="n">
        <v>200</v>
      </c>
      <c r="K448" t="b">
        <v>1</v>
      </c>
      <c r="L448" t="inlineStr">
        <is>
          <t>application/octet-stream</t>
        </is>
      </c>
      <c r="M448" t="n">
        <v>0.59</v>
      </c>
      <c r="N448" t="inlineStr">
        <is>
          <t>SIM</t>
        </is>
      </c>
      <c r="O448" t="inlineStr">
        <is>
          <t>Nenhum</t>
        </is>
      </c>
      <c r="P448" t="inlineStr">
        <is>
          <t>Nenhum</t>
        </is>
      </c>
      <c r="Q448" t="inlineStr">
        <is>
          <t>2026-10-07 17:04:56</t>
        </is>
      </c>
    </row>
    <row r="449">
      <c r="A449" t="n">
        <v>448</v>
      </c>
      <c r="B449" t="inlineStr">
        <is>
          <t>SENAC</t>
        </is>
      </c>
      <c r="C449" t="inlineStr">
        <is>
          <t>Execução Orçamentária</t>
        </is>
      </c>
      <c r="D449" t="inlineStr">
        <is>
          <t>Execução Orçamentária - download</t>
        </is>
      </c>
      <c r="E449" t="inlineStr"/>
      <c r="F449" t="inlineStr">
        <is>
          <t>SENAC GO | Exercício 2025 | Execução Orçamentária</t>
        </is>
      </c>
      <c r="G449" t="inlineStr">
        <is>
          <t>csv</t>
        </is>
      </c>
      <c r="H449" t="inlineStr">
        <is>
          <t>download</t>
        </is>
      </c>
      <c r="I449" t="inlineStr">
        <is>
          <t>https://transparencia.senac.br/service/api/download?regional=go&amp;secao=execucaoorcamentaria&amp;ano=2025&amp;layout=execucaoorcamentariareceitacategoria</t>
        </is>
      </c>
      <c r="J449" t="n">
        <v>200</v>
      </c>
      <c r="K449" t="b">
        <v>1</v>
      </c>
      <c r="L449" t="inlineStr">
        <is>
          <t>application/octet-stream</t>
        </is>
      </c>
      <c r="M449" t="n">
        <v>0.66</v>
      </c>
      <c r="N449" t="inlineStr">
        <is>
          <t>SIM</t>
        </is>
      </c>
      <c r="O449" t="inlineStr">
        <is>
          <t>Nenhum</t>
        </is>
      </c>
      <c r="P449" t="inlineStr">
        <is>
          <t>Nenhum</t>
        </is>
      </c>
      <c r="Q449" t="inlineStr">
        <is>
          <t>2026-10-07 17:04:56</t>
        </is>
      </c>
    </row>
    <row r="450">
      <c r="A450" t="n">
        <v>449</v>
      </c>
      <c r="B450" t="inlineStr">
        <is>
          <t>SENAC</t>
        </is>
      </c>
      <c r="C450" t="inlineStr">
        <is>
          <t>Execução Orçamentária</t>
        </is>
      </c>
      <c r="D450" t="inlineStr">
        <is>
          <t>Execução Orçamentária - download</t>
        </is>
      </c>
      <c r="E450" t="inlineStr"/>
      <c r="F450" t="inlineStr">
        <is>
          <t>SENAC GO | Exercício 2025 | Execução Orçamentária</t>
        </is>
      </c>
      <c r="G450" t="inlineStr">
        <is>
          <t>csv</t>
        </is>
      </c>
      <c r="H450" t="inlineStr">
        <is>
          <t>download</t>
        </is>
      </c>
      <c r="I450" t="inlineStr">
        <is>
          <t>https://transparencia.senac.br/service/api/download?regional=go&amp;secao=execucaoorcamentaria&amp;ano=2025&amp;layout=execucaoorcamentariadespesacategoria</t>
        </is>
      </c>
      <c r="J450" t="n">
        <v>200</v>
      </c>
      <c r="K450" t="b">
        <v>1</v>
      </c>
      <c r="L450" t="inlineStr">
        <is>
          <t>application/octet-stream</t>
        </is>
      </c>
      <c r="M450" t="n">
        <v>1.19</v>
      </c>
      <c r="N450" t="inlineStr">
        <is>
          <t>SIM</t>
        </is>
      </c>
      <c r="O450" t="inlineStr">
        <is>
          <t>Nenhum</t>
        </is>
      </c>
      <c r="P450" t="inlineStr">
        <is>
          <t>Nenhum</t>
        </is>
      </c>
      <c r="Q450" t="inlineStr">
        <is>
          <t>2026-10-07 17:04:56</t>
        </is>
      </c>
    </row>
    <row r="451">
      <c r="A451" t="n">
        <v>450</v>
      </c>
      <c r="B451" t="inlineStr">
        <is>
          <t>SENAC</t>
        </is>
      </c>
      <c r="C451" t="inlineStr">
        <is>
          <t>Execução Orçamentária</t>
        </is>
      </c>
      <c r="D451" t="inlineStr">
        <is>
          <t>Execução Orçamentária - download</t>
        </is>
      </c>
      <c r="E451" t="inlineStr"/>
      <c r="F451" t="inlineStr">
        <is>
          <t>SENAC GO | Exercício 2025 | Execução Orçamentária</t>
        </is>
      </c>
      <c r="G451" t="inlineStr">
        <is>
          <t>csv</t>
        </is>
      </c>
      <c r="H451" t="inlineStr">
        <is>
          <t>download</t>
        </is>
      </c>
      <c r="I451" t="inlineStr">
        <is>
          <t>https://transparencia.senac.br/service/api/download?regional=go&amp;secao=execucaoorcamentaria&amp;ano=2025&amp;layout=despesaporfinalidadeprogramatrabalhoorcamento</t>
        </is>
      </c>
      <c r="J451" t="n">
        <v>200</v>
      </c>
      <c r="K451" t="b">
        <v>1</v>
      </c>
      <c r="L451" t="inlineStr">
        <is>
          <t>application/octet-stream</t>
        </is>
      </c>
      <c r="M451" t="n">
        <v>0.41</v>
      </c>
      <c r="N451" t="inlineStr">
        <is>
          <t>SIM</t>
        </is>
      </c>
      <c r="O451" t="inlineStr">
        <is>
          <t>Nenhum</t>
        </is>
      </c>
      <c r="P451" t="inlineStr">
        <is>
          <t>Nenhum</t>
        </is>
      </c>
      <c r="Q451" t="inlineStr">
        <is>
          <t>2026-10-07 17:04:56</t>
        </is>
      </c>
    </row>
    <row r="452">
      <c r="A452" t="n">
        <v>451</v>
      </c>
      <c r="B452" t="inlineStr">
        <is>
          <t>SENAC</t>
        </is>
      </c>
      <c r="C452" t="inlineStr">
        <is>
          <t>Execução Orçamentária</t>
        </is>
      </c>
      <c r="D452" t="inlineStr">
        <is>
          <t>Execução Orçamentária - download</t>
        </is>
      </c>
      <c r="E452" t="inlineStr"/>
      <c r="F452" t="inlineStr">
        <is>
          <t>SENAC GO | Exercício 2025 | Execução Orçamentária</t>
        </is>
      </c>
      <c r="G452" t="inlineStr">
        <is>
          <t>csv</t>
        </is>
      </c>
      <c r="H452" t="inlineStr">
        <is>
          <t>download</t>
        </is>
      </c>
      <c r="I452" t="inlineStr">
        <is>
          <t>https://transparencia.senac.br/service/api/download?regional=go&amp;secao=execucaoorcamentaria&amp;ano=2025&amp;layout=execucaoorcamentariareceita</t>
        </is>
      </c>
      <c r="J452" t="n">
        <v>200</v>
      </c>
      <c r="K452" t="b">
        <v>1</v>
      </c>
      <c r="L452" t="inlineStr">
        <is>
          <t>application/octet-stream</t>
        </is>
      </c>
      <c r="M452" t="n">
        <v>1.54</v>
      </c>
      <c r="N452" t="inlineStr">
        <is>
          <t>SIM</t>
        </is>
      </c>
      <c r="O452" t="inlineStr">
        <is>
          <t>Nenhum</t>
        </is>
      </c>
      <c r="P452" t="inlineStr">
        <is>
          <t>Nenhum</t>
        </is>
      </c>
      <c r="Q452" t="inlineStr">
        <is>
          <t>2026-10-07 17:04:56</t>
        </is>
      </c>
    </row>
    <row r="453">
      <c r="A453" t="n">
        <v>452</v>
      </c>
      <c r="B453" t="inlineStr">
        <is>
          <t>SENAC</t>
        </is>
      </c>
      <c r="C453" t="inlineStr">
        <is>
          <t>Execução Orçamentária</t>
        </is>
      </c>
      <c r="D453" t="inlineStr">
        <is>
          <t>Execução Orçamentária - download</t>
        </is>
      </c>
      <c r="E453" t="inlineStr"/>
      <c r="F453" t="inlineStr">
        <is>
          <t>SENAC GO | Exercício 2025 | Execução Orçamentária</t>
        </is>
      </c>
      <c r="G453" t="inlineStr">
        <is>
          <t>csv</t>
        </is>
      </c>
      <c r="H453" t="inlineStr">
        <is>
          <t>download</t>
        </is>
      </c>
      <c r="I453" t="inlineStr">
        <is>
          <t>https://transparencia.senac.br/service/api/download?regional=go&amp;secao=execucaoorcamentaria&amp;ano=2025&amp;layout=execucaoorcamentariadespesa</t>
        </is>
      </c>
      <c r="J453" t="n">
        <v>200</v>
      </c>
      <c r="K453" t="b">
        <v>1</v>
      </c>
      <c r="L453" t="inlineStr">
        <is>
          <t>application/octet-stream</t>
        </is>
      </c>
      <c r="M453" t="n">
        <v>1.73</v>
      </c>
      <c r="N453" t="inlineStr">
        <is>
          <t>SIM</t>
        </is>
      </c>
      <c r="O453" t="inlineStr">
        <is>
          <t>Nenhum</t>
        </is>
      </c>
      <c r="P453" t="inlineStr">
        <is>
          <t>Nenhum</t>
        </is>
      </c>
      <c r="Q453" t="inlineStr">
        <is>
          <t>2026-10-07 17:04:56</t>
        </is>
      </c>
    </row>
    <row r="454">
      <c r="A454" t="n">
        <v>453</v>
      </c>
      <c r="B454" t="inlineStr">
        <is>
          <t>SENAC</t>
        </is>
      </c>
      <c r="C454" t="inlineStr">
        <is>
          <t>Execução Orçamentária</t>
        </is>
      </c>
      <c r="D454" t="inlineStr">
        <is>
          <t>Execução Orçamentária - download</t>
        </is>
      </c>
      <c r="E454" t="inlineStr"/>
      <c r="F454" t="inlineStr">
        <is>
          <t>SENAC GO | Exercício 2025 | Execução Orçamentária</t>
        </is>
      </c>
      <c r="G454" t="inlineStr">
        <is>
          <t>csv</t>
        </is>
      </c>
      <c r="H454" t="inlineStr">
        <is>
          <t>download</t>
        </is>
      </c>
      <c r="I454" t="inlineStr">
        <is>
          <t>https://transparencia.senac.br/service/api/download?regional=go&amp;secao=execucaoorcamentaria&amp;ano=2025&amp;layout=despesaporfinalidadeprogramatrabalhoprevisao</t>
        </is>
      </c>
      <c r="J454" t="n">
        <v>200</v>
      </c>
      <c r="K454" t="b">
        <v>1</v>
      </c>
      <c r="L454" t="inlineStr">
        <is>
          <t>application/octet-stream</t>
        </is>
      </c>
      <c r="M454" t="n">
        <v>0.59</v>
      </c>
      <c r="N454" t="inlineStr">
        <is>
          <t>SIM</t>
        </is>
      </c>
      <c r="O454" t="inlineStr">
        <is>
          <t>Nenhum</t>
        </is>
      </c>
      <c r="P454" t="inlineStr">
        <is>
          <t>Nenhum</t>
        </is>
      </c>
      <c r="Q454" t="inlineStr">
        <is>
          <t>2026-10-07 17:04:56</t>
        </is>
      </c>
    </row>
    <row r="455">
      <c r="A455" t="n">
        <v>454</v>
      </c>
      <c r="B455" t="inlineStr">
        <is>
          <t>SENAC</t>
        </is>
      </c>
      <c r="C455" t="inlineStr">
        <is>
          <t>Execução Orçamentária</t>
        </is>
      </c>
      <c r="D455" t="inlineStr">
        <is>
          <t>Execução Orçamentária - download</t>
        </is>
      </c>
      <c r="E455" t="inlineStr"/>
      <c r="F455" t="inlineStr">
        <is>
          <t>SENAC GO | Exercício 2026 | Execução Orçamentária</t>
        </is>
      </c>
      <c r="G455" t="inlineStr">
        <is>
          <t>csv</t>
        </is>
      </c>
      <c r="H455" t="inlineStr">
        <is>
          <t>download</t>
        </is>
      </c>
      <c r="I455" t="inlineStr">
        <is>
          <t>https://transparencia.senac.br/service/api/download?regional=go&amp;secao=execucaoorcamentaria&amp;ano=2026&amp;layout=execucaoorcamentariareceitacategoria</t>
        </is>
      </c>
      <c r="J455" t="n">
        <v>200</v>
      </c>
      <c r="K455" t="b">
        <v>1</v>
      </c>
      <c r="L455" t="inlineStr">
        <is>
          <t>application/octet-stream</t>
        </is>
      </c>
      <c r="M455" t="n">
        <v>0.67</v>
      </c>
      <c r="N455" t="inlineStr">
        <is>
          <t>SIM</t>
        </is>
      </c>
      <c r="O455" t="inlineStr">
        <is>
          <t>Nenhum</t>
        </is>
      </c>
      <c r="P455" t="inlineStr">
        <is>
          <t>Nenhum</t>
        </is>
      </c>
      <c r="Q455" t="inlineStr">
        <is>
          <t>2026-10-07 17:04:56</t>
        </is>
      </c>
    </row>
    <row r="456">
      <c r="A456" t="n">
        <v>455</v>
      </c>
      <c r="B456" t="inlineStr">
        <is>
          <t>SENAC</t>
        </is>
      </c>
      <c r="C456" t="inlineStr">
        <is>
          <t>Execução Orçamentária</t>
        </is>
      </c>
      <c r="D456" t="inlineStr">
        <is>
          <t>Execução Orçamentária - download</t>
        </is>
      </c>
      <c r="E456" t="inlineStr"/>
      <c r="F456" t="inlineStr">
        <is>
          <t>SENAC GO | Exercício 2026 | Execução Orçamentária</t>
        </is>
      </c>
      <c r="G456" t="inlineStr">
        <is>
          <t>csv</t>
        </is>
      </c>
      <c r="H456" t="inlineStr">
        <is>
          <t>download</t>
        </is>
      </c>
      <c r="I456" t="inlineStr">
        <is>
          <t>https://transparencia.senac.br/service/api/download?regional=go&amp;secao=execucaoorcamentaria&amp;ano=2026&amp;layout=execucaoorcamentariadespesacategoria</t>
        </is>
      </c>
      <c r="J456" t="n">
        <v>200</v>
      </c>
      <c r="K456" t="b">
        <v>1</v>
      </c>
      <c r="L456" t="inlineStr">
        <is>
          <t>application/octet-stream</t>
        </is>
      </c>
      <c r="M456" t="n">
        <v>1.18</v>
      </c>
      <c r="N456" t="inlineStr">
        <is>
          <t>SIM</t>
        </is>
      </c>
      <c r="O456" t="inlineStr">
        <is>
          <t>Nenhum</t>
        </is>
      </c>
      <c r="P456" t="inlineStr">
        <is>
          <t>Nenhum</t>
        </is>
      </c>
      <c r="Q456" t="inlineStr">
        <is>
          <t>2026-10-07 17:04:56</t>
        </is>
      </c>
    </row>
    <row r="457">
      <c r="A457" t="n">
        <v>456</v>
      </c>
      <c r="B457" t="inlineStr">
        <is>
          <t>SENAC</t>
        </is>
      </c>
      <c r="C457" t="inlineStr">
        <is>
          <t>Execução Orçamentária</t>
        </is>
      </c>
      <c r="D457" t="inlineStr">
        <is>
          <t>Execução Orçamentária - download</t>
        </is>
      </c>
      <c r="E457" t="inlineStr"/>
      <c r="F457" t="inlineStr">
        <is>
          <t>SENAC GO | Exercício 2026 | Execução Orçamentária</t>
        </is>
      </c>
      <c r="G457" t="inlineStr">
        <is>
          <t>csv</t>
        </is>
      </c>
      <c r="H457" t="inlineStr">
        <is>
          <t>download</t>
        </is>
      </c>
      <c r="I457" t="inlineStr">
        <is>
          <t>https://transparencia.senac.br/service/api/download?regional=go&amp;secao=execucaoorcamentaria&amp;ano=2026&amp;layout=despesaporfinalidadeprogramatrabalhoorcamento</t>
        </is>
      </c>
      <c r="J457" t="n">
        <v>200</v>
      </c>
      <c r="K457" t="b">
        <v>1</v>
      </c>
      <c r="L457" t="inlineStr">
        <is>
          <t>application/octet-stream</t>
        </is>
      </c>
      <c r="M457" t="n">
        <v>0.41</v>
      </c>
      <c r="N457" t="inlineStr">
        <is>
          <t>SIM</t>
        </is>
      </c>
      <c r="O457" t="inlineStr">
        <is>
          <t>Nenhum</t>
        </is>
      </c>
      <c r="P457" t="inlineStr">
        <is>
          <t>Nenhum</t>
        </is>
      </c>
      <c r="Q457" t="inlineStr">
        <is>
          <t>2026-10-07 17:04:56</t>
        </is>
      </c>
    </row>
    <row r="458">
      <c r="A458" t="n">
        <v>457</v>
      </c>
      <c r="B458" t="inlineStr">
        <is>
          <t>SENAC</t>
        </is>
      </c>
      <c r="C458" t="inlineStr">
        <is>
          <t>Execução Orçamentária</t>
        </is>
      </c>
      <c r="D458" t="inlineStr">
        <is>
          <t>Execução Orçamentária - download</t>
        </is>
      </c>
      <c r="E458" t="inlineStr"/>
      <c r="F458" t="inlineStr">
        <is>
          <t>SENAC GO | Exercício 2026 | Execução Orçamentária</t>
        </is>
      </c>
      <c r="G458" t="inlineStr">
        <is>
          <t>csv</t>
        </is>
      </c>
      <c r="H458" t="inlineStr">
        <is>
          <t>download</t>
        </is>
      </c>
      <c r="I458" t="inlineStr">
        <is>
          <t>https://transparencia.senac.br/service/api/download?regional=go&amp;secao=execucaoorcamentaria&amp;ano=2026&amp;layout=execucaoorcamentariareceita</t>
        </is>
      </c>
      <c r="J458" t="n">
        <v>200</v>
      </c>
      <c r="K458" t="b">
        <v>1</v>
      </c>
      <c r="L458" t="inlineStr">
        <is>
          <t>application/octet-stream</t>
        </is>
      </c>
      <c r="M458" t="n">
        <v>1.56</v>
      </c>
      <c r="N458" t="inlineStr">
        <is>
          <t>SIM</t>
        </is>
      </c>
      <c r="O458" t="inlineStr">
        <is>
          <t>Nenhum</t>
        </is>
      </c>
      <c r="P458" t="inlineStr">
        <is>
          <t>Nenhum</t>
        </is>
      </c>
      <c r="Q458" t="inlineStr">
        <is>
          <t>2026-10-07 17:04:56</t>
        </is>
      </c>
    </row>
    <row r="459">
      <c r="A459" t="n">
        <v>458</v>
      </c>
      <c r="B459" t="inlineStr">
        <is>
          <t>SENAC</t>
        </is>
      </c>
      <c r="C459" t="inlineStr">
        <is>
          <t>Execução Orçamentária</t>
        </is>
      </c>
      <c r="D459" t="inlineStr">
        <is>
          <t>Execução Orçamentária - download</t>
        </is>
      </c>
      <c r="E459" t="inlineStr"/>
      <c r="F459" t="inlineStr">
        <is>
          <t>SENAC GO | Exercício 2026 | Execução Orçamentária</t>
        </is>
      </c>
      <c r="G459" t="inlineStr">
        <is>
          <t>csv</t>
        </is>
      </c>
      <c r="H459" t="inlineStr">
        <is>
          <t>download</t>
        </is>
      </c>
      <c r="I459" t="inlineStr">
        <is>
          <t>https://transparencia.senac.br/service/api/download?regional=go&amp;secao=execucaoorcamentaria&amp;ano=2026&amp;layout=execucaoorcamentariadespesa</t>
        </is>
      </c>
      <c r="J459" t="n">
        <v>200</v>
      </c>
      <c r="K459" t="b">
        <v>1</v>
      </c>
      <c r="L459" t="inlineStr">
        <is>
          <t>application/octet-stream</t>
        </is>
      </c>
      <c r="M459" t="n">
        <v>1.77</v>
      </c>
      <c r="N459" t="inlineStr">
        <is>
          <t>SIM</t>
        </is>
      </c>
      <c r="O459" t="inlineStr">
        <is>
          <t>Nenhum</t>
        </is>
      </c>
      <c r="P459" t="inlineStr">
        <is>
          <t>Nenhum</t>
        </is>
      </c>
      <c r="Q459" t="inlineStr">
        <is>
          <t>2026-10-07 17:04:56</t>
        </is>
      </c>
    </row>
    <row r="460">
      <c r="A460" t="n">
        <v>459</v>
      </c>
      <c r="B460" t="inlineStr">
        <is>
          <t>SENAC</t>
        </is>
      </c>
      <c r="C460" t="inlineStr">
        <is>
          <t>Execução Orçamentária</t>
        </is>
      </c>
      <c r="D460" t="inlineStr">
        <is>
          <t>Execução Orçamentária - download</t>
        </is>
      </c>
      <c r="E460" t="inlineStr"/>
      <c r="F460" t="inlineStr">
        <is>
          <t>SENAC GO | Exercício 2026 | Execução Orçamentária</t>
        </is>
      </c>
      <c r="G460" t="inlineStr">
        <is>
          <t>csv</t>
        </is>
      </c>
      <c r="H460" t="inlineStr">
        <is>
          <t>download</t>
        </is>
      </c>
      <c r="I460" t="inlineStr">
        <is>
          <t>https://transparencia.senac.br/service/api/download?regional=go&amp;secao=execucaoorcamentaria&amp;ano=2026&amp;layout=despesaporfinalidadeprogramatrabalhoprevisao</t>
        </is>
      </c>
      <c r="J460" t="n">
        <v>200</v>
      </c>
      <c r="K460" t="b">
        <v>1</v>
      </c>
      <c r="L460" t="inlineStr">
        <is>
          <t>application/octet-stream</t>
        </is>
      </c>
      <c r="M460" t="n">
        <v>0.58</v>
      </c>
      <c r="N460" t="inlineStr">
        <is>
          <t>SIM</t>
        </is>
      </c>
      <c r="O460" t="inlineStr">
        <is>
          <t>Nenhum</t>
        </is>
      </c>
      <c r="P460" t="inlineStr">
        <is>
          <t>Nenhum</t>
        </is>
      </c>
      <c r="Q460" t="inlineStr">
        <is>
          <t>2026-10-07 17:04:56</t>
        </is>
      </c>
    </row>
    <row r="461">
      <c r="A461" t="n">
        <v>460</v>
      </c>
      <c r="B461" t="inlineStr">
        <is>
          <t>SENAC</t>
        </is>
      </c>
      <c r="C461" t="inlineStr">
        <is>
          <t>Demonstrações Contábeis</t>
        </is>
      </c>
      <c r="D461" t="inlineStr">
        <is>
          <t>Demonstrações Contábeis - Arquivo CSV</t>
        </is>
      </c>
      <c r="E461" t="inlineStr"/>
      <c r="F461" t="inlineStr">
        <is>
          <t>SENAC GO | Exercício 2024 | Demonstrações Contábeis</t>
        </is>
      </c>
      <c r="G461" t="inlineStr">
        <is>
          <t>csv</t>
        </is>
      </c>
      <c r="H461" t="inlineStr">
        <is>
          <t>Balanço Financeiro_2025.csv</t>
        </is>
      </c>
      <c r="I461" t="inlineStr">
        <is>
          <t>https://transparencia.senac.br/assets/files/2025/DemonstracoesContabeis/GO/Balanço Financeiro_2025.csv</t>
        </is>
      </c>
      <c r="J461" t="n">
        <v>200</v>
      </c>
      <c r="K461" t="b">
        <v>1</v>
      </c>
      <c r="L461" t="inlineStr">
        <is>
          <t>application/octet-stream</t>
        </is>
      </c>
      <c r="M461" t="n">
        <v>9.74</v>
      </c>
      <c r="N461" t="inlineStr">
        <is>
          <t>NÃO</t>
        </is>
      </c>
      <c r="O461" t="inlineStr">
        <is>
          <t>Nomes de Colunas: 2 coluna(s) sem nome definido (ex: Unnamed: 6). | Espaçamento Visual: 1 coluna(s) totalmente em branco (Colunas: [6]).</t>
        </is>
      </c>
      <c r="P461" t="inlineStr">
        <is>
          <t>Nenhum</t>
        </is>
      </c>
      <c r="Q461" t="inlineStr">
        <is>
          <t>2026-10-07 17:04:56</t>
        </is>
      </c>
    </row>
    <row r="462">
      <c r="A462" t="n">
        <v>461</v>
      </c>
      <c r="B462" t="inlineStr">
        <is>
          <t>SENAC</t>
        </is>
      </c>
      <c r="C462" t="inlineStr">
        <is>
          <t>Demonstrações Contábeis</t>
        </is>
      </c>
      <c r="D462" t="inlineStr">
        <is>
          <t>Demonstrações Contábeis - Arquivo CSV</t>
        </is>
      </c>
      <c r="E462" t="inlineStr"/>
      <c r="F462" t="inlineStr">
        <is>
          <t>SENAC GO | Exercício 2024 | Demonstrações Contábeis</t>
        </is>
      </c>
      <c r="G462" t="inlineStr">
        <is>
          <t>csv</t>
        </is>
      </c>
      <c r="H462" t="inlineStr">
        <is>
          <t>Balanço Orçamentário Receita_2025.csv</t>
        </is>
      </c>
      <c r="I462" t="inlineStr">
        <is>
          <t>https://transparencia.senac.br/assets/files/2025/DemonstracoesContabeis/GO/Balanço Orçamentário Receita_2025.csv</t>
        </is>
      </c>
      <c r="J462" t="n">
        <v>200</v>
      </c>
      <c r="K462" t="b">
        <v>1</v>
      </c>
      <c r="L462" t="inlineStr">
        <is>
          <t>application/octet-stream</t>
        </is>
      </c>
      <c r="M462" t="n">
        <v>5.61</v>
      </c>
      <c r="N462" t="inlineStr">
        <is>
          <t>NÃO</t>
        </is>
      </c>
      <c r="O462" t="inlineStr">
        <is>
          <t>Nomes de Colunas: 5 coluna(s) sem nome definido (ex: Unnamed: 7). | Espaçamento Visual: 4 coluna(s) totalmente em branco (Colunas: [7, 8, 9, 10]). | Linhas de Totais: Uso de 'Total/Subtotal' na coluna 'Especificação' (Linhas: 64, 66).</t>
        </is>
      </c>
      <c r="P462" t="inlineStr">
        <is>
          <t>Nenhum</t>
        </is>
      </c>
      <c r="Q462" t="inlineStr">
        <is>
          <t>2026-10-07 17:04:56</t>
        </is>
      </c>
    </row>
    <row r="463">
      <c r="A463" t="n">
        <v>462</v>
      </c>
      <c r="B463" t="inlineStr">
        <is>
          <t>SENAC</t>
        </is>
      </c>
      <c r="C463" t="inlineStr">
        <is>
          <t>Demonstrações Contábeis</t>
        </is>
      </c>
      <c r="D463" t="inlineStr">
        <is>
          <t>Demonstrações Contábeis - Arquivo CSV</t>
        </is>
      </c>
      <c r="E463" t="inlineStr"/>
      <c r="F463" t="inlineStr">
        <is>
          <t>SENAC GO | Exercício 2024 | Demonstrações Contábeis</t>
        </is>
      </c>
      <c r="G463" t="inlineStr">
        <is>
          <t>csv</t>
        </is>
      </c>
      <c r="H463" t="inlineStr">
        <is>
          <t>Balanço Orçamentário Despesa_2025.csv</t>
        </is>
      </c>
      <c r="I463" t="inlineStr">
        <is>
          <t>https://transparencia.senac.br/assets/files/2025/DemonstracoesContabeis/GO/Balanço Orçamentário Despesa_2025.csv</t>
        </is>
      </c>
      <c r="J463" t="n">
        <v>200</v>
      </c>
      <c r="K463" t="b">
        <v>1</v>
      </c>
      <c r="L463" t="inlineStr">
        <is>
          <t>application/octet-stream</t>
        </is>
      </c>
      <c r="M463" t="n">
        <v>4.83</v>
      </c>
      <c r="N463" t="inlineStr">
        <is>
          <t>NÃO</t>
        </is>
      </c>
      <c r="O463" t="inlineStr">
        <is>
          <t>Nomes de Colunas: 2 coluna(s) sem nome definido (ex: Unnamed: 7). | Espaçamento Visual: 1 coluna(s) totalmente em branco (Colunas: [7]). | Linhas de Totais: Uso de 'Total/Subtotal' na coluna 'Especificação' (Linhas: 57, 59).</t>
        </is>
      </c>
      <c r="P463" t="inlineStr">
        <is>
          <t>Nenhum</t>
        </is>
      </c>
      <c r="Q463" t="inlineStr">
        <is>
          <t>2026-10-07 17:04:56</t>
        </is>
      </c>
    </row>
    <row r="464">
      <c r="A464" t="n">
        <v>463</v>
      </c>
      <c r="B464" t="inlineStr">
        <is>
          <t>SENAC</t>
        </is>
      </c>
      <c r="C464" t="inlineStr">
        <is>
          <t>Demonstrações Contábeis</t>
        </is>
      </c>
      <c r="D464" t="inlineStr">
        <is>
          <t>Demonstrações Contábeis - Arquivo CSV</t>
        </is>
      </c>
      <c r="E464" t="inlineStr"/>
      <c r="F464" t="inlineStr">
        <is>
          <t>SENAC GO | Exercício 2024 | Demonstrações Contábeis</t>
        </is>
      </c>
      <c r="G464" t="inlineStr">
        <is>
          <t>csv</t>
        </is>
      </c>
      <c r="H464" t="inlineStr">
        <is>
          <t>Balanço Patrimonial_2025.csv</t>
        </is>
      </c>
      <c r="I464" t="inlineStr">
        <is>
          <t>https://transparencia.senac.br/assets/files/2025/DemonstracoesContabeis/GO/Balanço Patrimonial_2025.csv</t>
        </is>
      </c>
      <c r="J464" t="n">
        <v>200</v>
      </c>
      <c r="K464" t="b">
        <v>1</v>
      </c>
      <c r="L464" t="inlineStr">
        <is>
          <t>application/octet-stream</t>
        </is>
      </c>
      <c r="M464" t="n">
        <v>4.04</v>
      </c>
      <c r="N464" t="inlineStr">
        <is>
          <t>NÃO</t>
        </is>
      </c>
      <c r="O464" t="inlineStr">
        <is>
          <t>Nomes de Colunas: 3 coluna(s) sem nome definido (ex: Unnamed: 5). | Espaçamento Visual: 2 coluna(s) totalmente em branco (Colunas: [5, 6]).</t>
        </is>
      </c>
      <c r="P464" t="inlineStr">
        <is>
          <t>Nenhum</t>
        </is>
      </c>
      <c r="Q464" t="inlineStr">
        <is>
          <t>2026-10-07 17:04:56</t>
        </is>
      </c>
    </row>
    <row r="465">
      <c r="A465" t="n">
        <v>464</v>
      </c>
      <c r="B465" t="inlineStr">
        <is>
          <t>SENAC</t>
        </is>
      </c>
      <c r="C465" t="inlineStr">
        <is>
          <t>Demonstrações Contábeis</t>
        </is>
      </c>
      <c r="D465" t="inlineStr">
        <is>
          <t>Demonstrações Contábeis - Arquivo CSV</t>
        </is>
      </c>
      <c r="E465" t="inlineStr"/>
      <c r="F465" t="inlineStr">
        <is>
          <t>SENAC GO | Exercício 2024 | Demonstrações Contábeis</t>
        </is>
      </c>
      <c r="G465" t="inlineStr">
        <is>
          <t>csv</t>
        </is>
      </c>
      <c r="H465" t="inlineStr">
        <is>
          <t>Demonstração das Variações Patrimoniais_2025.csv</t>
        </is>
      </c>
      <c r="I465" t="inlineStr">
        <is>
          <t>https://transparencia.senac.br/assets/files/2025/DemonstracoesContabeis/GO/Demonstração das Variações Patrimoniais_2025.csv</t>
        </is>
      </c>
      <c r="J465" t="n">
        <v>200</v>
      </c>
      <c r="K465" t="b">
        <v>1</v>
      </c>
      <c r="L465" t="inlineStr">
        <is>
          <t>application/octet-stream</t>
        </is>
      </c>
      <c r="M465" t="n">
        <v>6.67</v>
      </c>
      <c r="N465" t="inlineStr">
        <is>
          <t>NÃO</t>
        </is>
      </c>
      <c r="O465" t="inlineStr">
        <is>
          <t>Nomes de Colunas: 2 coluna(s) sem nome definido (ex: Unnamed: 5). | Espaçamento Visual: 1 coluna(s) totalmente em branco (Colunas: [5]). | Hierarquia Visual: Texto com recuo na coluna 'Especificação' (Linhas: 4, 6, 7, 9, 10, 12, 13, 14, 16, 19... (total 65)).</t>
        </is>
      </c>
      <c r="P465" t="inlineStr">
        <is>
          <t>Nenhum</t>
        </is>
      </c>
      <c r="Q465" t="inlineStr">
        <is>
          <t>2026-10-07 17:04:56</t>
        </is>
      </c>
    </row>
    <row r="466">
      <c r="A466" t="n">
        <v>465</v>
      </c>
      <c r="B466" t="inlineStr">
        <is>
          <t>SENAC</t>
        </is>
      </c>
      <c r="C466" t="inlineStr">
        <is>
          <t>Demonstrações Contábeis</t>
        </is>
      </c>
      <c r="D466" t="inlineStr">
        <is>
          <t>Demonstrações Contábeis - Arquivo CSV</t>
        </is>
      </c>
      <c r="E466" t="inlineStr"/>
      <c r="F466" t="inlineStr">
        <is>
          <t>SENAC GO | Exercício 2024 | Demonstrações Contábeis</t>
        </is>
      </c>
      <c r="G466" t="inlineStr">
        <is>
          <t>csv</t>
        </is>
      </c>
      <c r="H466" t="inlineStr">
        <is>
          <t>Demonstração dos Fluxos de Caixa_2025.csv</t>
        </is>
      </c>
      <c r="I466" t="inlineStr">
        <is>
          <t>https://transparencia.senac.br/assets/files/2025/DemonstracoesContabeis/GO/Demonstração dos Fluxos de Caixa_2025.csv</t>
        </is>
      </c>
      <c r="J466" t="n">
        <v>200</v>
      </c>
      <c r="K466" t="b">
        <v>1</v>
      </c>
      <c r="L466" t="inlineStr">
        <is>
          <t>application/octet-stream</t>
        </is>
      </c>
      <c r="M466" t="n">
        <v>4.36</v>
      </c>
      <c r="N466" t="inlineStr">
        <is>
          <t>NÃO</t>
        </is>
      </c>
      <c r="O466" t="inlineStr">
        <is>
          <t>Nomes de Colunas: 1 coluna(s) sem nome definido (ex: Unnamed: 4).</t>
        </is>
      </c>
      <c r="P466" t="inlineStr">
        <is>
          <t>Nenhum</t>
        </is>
      </c>
      <c r="Q466" t="inlineStr">
        <is>
          <t>2026-10-07 17:04:56</t>
        </is>
      </c>
    </row>
    <row r="467">
      <c r="A467" t="n">
        <v>466</v>
      </c>
      <c r="B467" t="inlineStr">
        <is>
          <t>SENAC</t>
        </is>
      </c>
      <c r="C467" t="inlineStr">
        <is>
          <t>Demonstrações Contábeis</t>
        </is>
      </c>
      <c r="D467" t="inlineStr">
        <is>
          <t>Demonstrações Contábeis - Arquivo CSV</t>
        </is>
      </c>
      <c r="E467" t="inlineStr"/>
      <c r="F467" t="inlineStr">
        <is>
          <t>SENAC GO | Exercício 2025 | Demonstrações Contábeis</t>
        </is>
      </c>
      <c r="G467" t="inlineStr">
        <is>
          <t>csv</t>
        </is>
      </c>
      <c r="H467" t="inlineStr">
        <is>
          <t>Balanço Financeiro_2025.csv</t>
        </is>
      </c>
      <c r="I467" t="inlineStr">
        <is>
          <t>https://transparencia.senac.br/assets/files/2025/DemonstracoesContabeis/GO/Balanço Financeiro_2025.csv</t>
        </is>
      </c>
      <c r="J467" t="n">
        <v>200</v>
      </c>
      <c r="K467" t="b">
        <v>1</v>
      </c>
      <c r="L467" t="inlineStr">
        <is>
          <t>application/octet-stream</t>
        </is>
      </c>
      <c r="M467" t="n">
        <v>9.74</v>
      </c>
      <c r="N467" t="inlineStr">
        <is>
          <t>NÃO</t>
        </is>
      </c>
      <c r="O467" t="inlineStr">
        <is>
          <t>Nomes de Colunas: 2 coluna(s) sem nome definido (ex: Unnamed: 6). | Espaçamento Visual: 1 coluna(s) totalmente em branco (Colunas: [6]).</t>
        </is>
      </c>
      <c r="P467" t="inlineStr">
        <is>
          <t>Nenhum</t>
        </is>
      </c>
      <c r="Q467" t="inlineStr">
        <is>
          <t>2026-10-07 17:04:56</t>
        </is>
      </c>
    </row>
    <row r="468">
      <c r="A468" t="n">
        <v>467</v>
      </c>
      <c r="B468" t="inlineStr">
        <is>
          <t>SENAC</t>
        </is>
      </c>
      <c r="C468" t="inlineStr">
        <is>
          <t>Demonstrações Contábeis</t>
        </is>
      </c>
      <c r="D468" t="inlineStr">
        <is>
          <t>Demonstrações Contábeis - Arquivo CSV</t>
        </is>
      </c>
      <c r="E468" t="inlineStr"/>
      <c r="F468" t="inlineStr">
        <is>
          <t>SENAC GO | Exercício 2025 | Demonstrações Contábeis</t>
        </is>
      </c>
      <c r="G468" t="inlineStr">
        <is>
          <t>csv</t>
        </is>
      </c>
      <c r="H468" t="inlineStr">
        <is>
          <t>Balanço Orçamentário Receita_2025.csv</t>
        </is>
      </c>
      <c r="I468" t="inlineStr">
        <is>
          <t>https://transparencia.senac.br/assets/files/2025/DemonstracoesContabeis/GO/Balanço Orçamentário Receita_2025.csv</t>
        </is>
      </c>
      <c r="J468" t="n">
        <v>200</v>
      </c>
      <c r="K468" t="b">
        <v>1</v>
      </c>
      <c r="L468" t="inlineStr">
        <is>
          <t>application/octet-stream</t>
        </is>
      </c>
      <c r="M468" t="n">
        <v>5.61</v>
      </c>
      <c r="N468" t="inlineStr">
        <is>
          <t>NÃO</t>
        </is>
      </c>
      <c r="O468" t="inlineStr">
        <is>
          <t>Nomes de Colunas: 5 coluna(s) sem nome definido (ex: Unnamed: 7). | Espaçamento Visual: 4 coluna(s) totalmente em branco (Colunas: [7, 8, 9, 10]). | Linhas de Totais: Uso de 'Total/Subtotal' na coluna 'Especificação' (Linhas: 64, 66).</t>
        </is>
      </c>
      <c r="P468" t="inlineStr">
        <is>
          <t>Nenhum</t>
        </is>
      </c>
      <c r="Q468" t="inlineStr">
        <is>
          <t>2026-10-07 17:04:56</t>
        </is>
      </c>
    </row>
    <row r="469">
      <c r="A469" t="n">
        <v>468</v>
      </c>
      <c r="B469" t="inlineStr">
        <is>
          <t>SENAC</t>
        </is>
      </c>
      <c r="C469" t="inlineStr">
        <is>
          <t>Demonstrações Contábeis</t>
        </is>
      </c>
      <c r="D469" t="inlineStr">
        <is>
          <t>Demonstrações Contábeis - Arquivo CSV</t>
        </is>
      </c>
      <c r="E469" t="inlineStr"/>
      <c r="F469" t="inlineStr">
        <is>
          <t>SENAC GO | Exercício 2025 | Demonstrações Contábeis</t>
        </is>
      </c>
      <c r="G469" t="inlineStr">
        <is>
          <t>csv</t>
        </is>
      </c>
      <c r="H469" t="inlineStr">
        <is>
          <t>Balanço Orçamentário Despesa_2025.csv</t>
        </is>
      </c>
      <c r="I469" t="inlineStr">
        <is>
          <t>https://transparencia.senac.br/assets/files/2025/DemonstracoesContabeis/GO/Balanço Orçamentário Despesa_2025.csv</t>
        </is>
      </c>
      <c r="J469" t="n">
        <v>200</v>
      </c>
      <c r="K469" t="b">
        <v>1</v>
      </c>
      <c r="L469" t="inlineStr">
        <is>
          <t>application/octet-stream</t>
        </is>
      </c>
      <c r="M469" t="n">
        <v>4.83</v>
      </c>
      <c r="N469" t="inlineStr">
        <is>
          <t>NÃO</t>
        </is>
      </c>
      <c r="O469" t="inlineStr">
        <is>
          <t>Nomes de Colunas: 2 coluna(s) sem nome definido (ex: Unnamed: 7). | Espaçamento Visual: 1 coluna(s) totalmente em branco (Colunas: [7]). | Linhas de Totais: Uso de 'Total/Subtotal' na coluna 'Especificação' (Linhas: 57, 59).</t>
        </is>
      </c>
      <c r="P469" t="inlineStr">
        <is>
          <t>Nenhum</t>
        </is>
      </c>
      <c r="Q469" t="inlineStr">
        <is>
          <t>2026-10-07 17:04:56</t>
        </is>
      </c>
    </row>
    <row r="470">
      <c r="A470" t="n">
        <v>469</v>
      </c>
      <c r="B470" t="inlineStr">
        <is>
          <t>SENAC</t>
        </is>
      </c>
      <c r="C470" t="inlineStr">
        <is>
          <t>Demonstrações Contábeis</t>
        </is>
      </c>
      <c r="D470" t="inlineStr">
        <is>
          <t>Demonstrações Contábeis - Arquivo CSV</t>
        </is>
      </c>
      <c r="E470" t="inlineStr"/>
      <c r="F470" t="inlineStr">
        <is>
          <t>SENAC GO | Exercício 2025 | Demonstrações Contábeis</t>
        </is>
      </c>
      <c r="G470" t="inlineStr">
        <is>
          <t>csv</t>
        </is>
      </c>
      <c r="H470" t="inlineStr">
        <is>
          <t>Balanço Patrimonial_2025.csv</t>
        </is>
      </c>
      <c r="I470" t="inlineStr">
        <is>
          <t>https://transparencia.senac.br/assets/files/2025/DemonstracoesContabeis/GO/Balanço Patrimonial_2025.csv</t>
        </is>
      </c>
      <c r="J470" t="n">
        <v>200</v>
      </c>
      <c r="K470" t="b">
        <v>1</v>
      </c>
      <c r="L470" t="inlineStr">
        <is>
          <t>application/octet-stream</t>
        </is>
      </c>
      <c r="M470" t="n">
        <v>4.04</v>
      </c>
      <c r="N470" t="inlineStr">
        <is>
          <t>NÃO</t>
        </is>
      </c>
      <c r="O470" t="inlineStr">
        <is>
          <t>Nomes de Colunas: 3 coluna(s) sem nome definido (ex: Unnamed: 5). | Espaçamento Visual: 2 coluna(s) totalmente em branco (Colunas: [5, 6]).</t>
        </is>
      </c>
      <c r="P470" t="inlineStr">
        <is>
          <t>Nenhum</t>
        </is>
      </c>
      <c r="Q470" t="inlineStr">
        <is>
          <t>2026-10-07 17:04:56</t>
        </is>
      </c>
    </row>
    <row r="471">
      <c r="A471" t="n">
        <v>470</v>
      </c>
      <c r="B471" t="inlineStr">
        <is>
          <t>SENAC</t>
        </is>
      </c>
      <c r="C471" t="inlineStr">
        <is>
          <t>Demonstrações Contábeis</t>
        </is>
      </c>
      <c r="D471" t="inlineStr">
        <is>
          <t>Demonstrações Contábeis - Arquivo CSV</t>
        </is>
      </c>
      <c r="E471" t="inlineStr"/>
      <c r="F471" t="inlineStr">
        <is>
          <t>SENAC GO | Exercício 2025 | Demonstrações Contábeis</t>
        </is>
      </c>
      <c r="G471" t="inlineStr">
        <is>
          <t>csv</t>
        </is>
      </c>
      <c r="H471" t="inlineStr">
        <is>
          <t>Demonstração das Variações Patrimoniais_2025.csv</t>
        </is>
      </c>
      <c r="I471" t="inlineStr">
        <is>
          <t>https://transparencia.senac.br/assets/files/2025/DemonstracoesContabeis/GO/Demonstração das Variações Patrimoniais_2025.csv</t>
        </is>
      </c>
      <c r="J471" t="n">
        <v>200</v>
      </c>
      <c r="K471" t="b">
        <v>1</v>
      </c>
      <c r="L471" t="inlineStr">
        <is>
          <t>application/octet-stream</t>
        </is>
      </c>
      <c r="M471" t="n">
        <v>6.67</v>
      </c>
      <c r="N471" t="inlineStr">
        <is>
          <t>NÃO</t>
        </is>
      </c>
      <c r="O471" t="inlineStr">
        <is>
          <t>Nomes de Colunas: 2 coluna(s) sem nome definido (ex: Unnamed: 5). | Espaçamento Visual: 1 coluna(s) totalmente em branco (Colunas: [5]). | Hierarquia Visual: Texto com recuo na coluna 'Especificação' (Linhas: 4, 6, 7, 9, 10, 12, 13, 14, 16, 19... (total 65)).</t>
        </is>
      </c>
      <c r="P471" t="inlineStr">
        <is>
          <t>Nenhum</t>
        </is>
      </c>
      <c r="Q471" t="inlineStr">
        <is>
          <t>2026-10-07 17:04:56</t>
        </is>
      </c>
    </row>
    <row r="472">
      <c r="A472" t="n">
        <v>471</v>
      </c>
      <c r="B472" t="inlineStr">
        <is>
          <t>SENAC</t>
        </is>
      </c>
      <c r="C472" t="inlineStr">
        <is>
          <t>Demonstrações Contábeis</t>
        </is>
      </c>
      <c r="D472" t="inlineStr">
        <is>
          <t>Demonstrações Contábeis - Arquivo CSV</t>
        </is>
      </c>
      <c r="E472" t="inlineStr"/>
      <c r="F472" t="inlineStr">
        <is>
          <t>SENAC GO | Exercício 2025 | Demonstrações Contábeis</t>
        </is>
      </c>
      <c r="G472" t="inlineStr">
        <is>
          <t>csv</t>
        </is>
      </c>
      <c r="H472" t="inlineStr">
        <is>
          <t>Demonstração dos Fluxos de Caixa_2025.csv</t>
        </is>
      </c>
      <c r="I472" t="inlineStr">
        <is>
          <t>https://transparencia.senac.br/assets/files/2025/DemonstracoesContabeis/GO/Demonstração dos Fluxos de Caixa_2025.csv</t>
        </is>
      </c>
      <c r="J472" t="n">
        <v>200</v>
      </c>
      <c r="K472" t="b">
        <v>1</v>
      </c>
      <c r="L472" t="inlineStr">
        <is>
          <t>application/octet-stream</t>
        </is>
      </c>
      <c r="M472" t="n">
        <v>4.36</v>
      </c>
      <c r="N472" t="inlineStr">
        <is>
          <t>NÃO</t>
        </is>
      </c>
      <c r="O472" t="inlineStr">
        <is>
          <t>Nomes de Colunas: 1 coluna(s) sem nome definido (ex: Unnamed: 4).</t>
        </is>
      </c>
      <c r="P472" t="inlineStr">
        <is>
          <t>Nenhum</t>
        </is>
      </c>
      <c r="Q472" t="inlineStr">
        <is>
          <t>2026-10-07 17:04:56</t>
        </is>
      </c>
    </row>
    <row r="473">
      <c r="A473" t="n">
        <v>472</v>
      </c>
      <c r="B473" t="inlineStr">
        <is>
          <t>SENAC</t>
        </is>
      </c>
      <c r="C473" t="inlineStr">
        <is>
          <t>Demonstrações Contábeis</t>
        </is>
      </c>
      <c r="D473" t="inlineStr">
        <is>
          <t>Demonstrações Contábeis - Arquivo CSV</t>
        </is>
      </c>
      <c r="E473" t="inlineStr"/>
      <c r="F473" t="inlineStr">
        <is>
          <t>SENAC GO | Exercício 2026 | Demonstrações Contábeis</t>
        </is>
      </c>
      <c r="G473" t="inlineStr">
        <is>
          <t>csv</t>
        </is>
      </c>
      <c r="H473" t="inlineStr">
        <is>
          <t>Balanço Financeiro_2025.csv</t>
        </is>
      </c>
      <c r="I473" t="inlineStr">
        <is>
          <t>https://transparencia.senac.br/assets/files/2025/DemonstracoesContabeis/GO/Balanço Financeiro_2025.csv</t>
        </is>
      </c>
      <c r="J473" t="n">
        <v>200</v>
      </c>
      <c r="K473" t="b">
        <v>1</v>
      </c>
      <c r="L473" t="inlineStr">
        <is>
          <t>application/octet-stream</t>
        </is>
      </c>
      <c r="M473" t="n">
        <v>9.74</v>
      </c>
      <c r="N473" t="inlineStr">
        <is>
          <t>NÃO</t>
        </is>
      </c>
      <c r="O473" t="inlineStr">
        <is>
          <t>Nomes de Colunas: 2 coluna(s) sem nome definido (ex: Unnamed: 6). | Espaçamento Visual: 1 coluna(s) totalmente em branco (Colunas: [6]).</t>
        </is>
      </c>
      <c r="P473" t="inlineStr">
        <is>
          <t>Nenhum</t>
        </is>
      </c>
      <c r="Q473" t="inlineStr">
        <is>
          <t>2026-10-07 17:04:56</t>
        </is>
      </c>
    </row>
    <row r="474">
      <c r="A474" t="n">
        <v>473</v>
      </c>
      <c r="B474" t="inlineStr">
        <is>
          <t>SENAC</t>
        </is>
      </c>
      <c r="C474" t="inlineStr">
        <is>
          <t>Demonstrações Contábeis</t>
        </is>
      </c>
      <c r="D474" t="inlineStr">
        <is>
          <t>Demonstrações Contábeis - Arquivo CSV</t>
        </is>
      </c>
      <c r="E474" t="inlineStr"/>
      <c r="F474" t="inlineStr">
        <is>
          <t>SENAC GO | Exercício 2026 | Demonstrações Contábeis</t>
        </is>
      </c>
      <c r="G474" t="inlineStr">
        <is>
          <t>csv</t>
        </is>
      </c>
      <c r="H474" t="inlineStr">
        <is>
          <t>Balanço Orçamentário Receita_2025.csv</t>
        </is>
      </c>
      <c r="I474" t="inlineStr">
        <is>
          <t>https://transparencia.senac.br/assets/files/2025/DemonstracoesContabeis/GO/Balanço Orçamentário Receita_2025.csv</t>
        </is>
      </c>
      <c r="J474" t="n">
        <v>200</v>
      </c>
      <c r="K474" t="b">
        <v>1</v>
      </c>
      <c r="L474" t="inlineStr">
        <is>
          <t>application/octet-stream</t>
        </is>
      </c>
      <c r="M474" t="n">
        <v>5.61</v>
      </c>
      <c r="N474" t="inlineStr">
        <is>
          <t>NÃO</t>
        </is>
      </c>
      <c r="O474" t="inlineStr">
        <is>
          <t>Nomes de Colunas: 5 coluna(s) sem nome definido (ex: Unnamed: 7). | Espaçamento Visual: 4 coluna(s) totalmente em branco (Colunas: [7, 8, 9, 10]). | Linhas de Totais: Uso de 'Total/Subtotal' na coluna 'Especificação' (Linhas: 64, 66).</t>
        </is>
      </c>
      <c r="P474" t="inlineStr">
        <is>
          <t>Nenhum</t>
        </is>
      </c>
      <c r="Q474" t="inlineStr">
        <is>
          <t>2026-10-07 17:04:56</t>
        </is>
      </c>
    </row>
    <row r="475">
      <c r="A475" t="n">
        <v>474</v>
      </c>
      <c r="B475" t="inlineStr">
        <is>
          <t>SENAC</t>
        </is>
      </c>
      <c r="C475" t="inlineStr">
        <is>
          <t>Demonstrações Contábeis</t>
        </is>
      </c>
      <c r="D475" t="inlineStr">
        <is>
          <t>Demonstrações Contábeis - Arquivo CSV</t>
        </is>
      </c>
      <c r="E475" t="inlineStr"/>
      <c r="F475" t="inlineStr">
        <is>
          <t>SENAC GO | Exercício 2026 | Demonstrações Contábeis</t>
        </is>
      </c>
      <c r="G475" t="inlineStr">
        <is>
          <t>csv</t>
        </is>
      </c>
      <c r="H475" t="inlineStr">
        <is>
          <t>Balanço Orçamentário Despesa_2025.csv</t>
        </is>
      </c>
      <c r="I475" t="inlineStr">
        <is>
          <t>https://transparencia.senac.br/assets/files/2025/DemonstracoesContabeis/GO/Balanço Orçamentário Despesa_2025.csv</t>
        </is>
      </c>
      <c r="J475" t="n">
        <v>200</v>
      </c>
      <c r="K475" t="b">
        <v>1</v>
      </c>
      <c r="L475" t="inlineStr">
        <is>
          <t>application/octet-stream</t>
        </is>
      </c>
      <c r="M475" t="n">
        <v>4.83</v>
      </c>
      <c r="N475" t="inlineStr">
        <is>
          <t>NÃO</t>
        </is>
      </c>
      <c r="O475" t="inlineStr">
        <is>
          <t>Nomes de Colunas: 2 coluna(s) sem nome definido (ex: Unnamed: 7). | Espaçamento Visual: 1 coluna(s) totalmente em branco (Colunas: [7]). | Linhas de Totais: Uso de 'Total/Subtotal' na coluna 'Especificação' (Linhas: 57, 59).</t>
        </is>
      </c>
      <c r="P475" t="inlineStr">
        <is>
          <t>Nenhum</t>
        </is>
      </c>
      <c r="Q475" t="inlineStr">
        <is>
          <t>2026-10-07 17:04:56</t>
        </is>
      </c>
    </row>
    <row r="476">
      <c r="A476" t="n">
        <v>475</v>
      </c>
      <c r="B476" t="inlineStr">
        <is>
          <t>SENAC</t>
        </is>
      </c>
      <c r="C476" t="inlineStr">
        <is>
          <t>Demonstrações Contábeis</t>
        </is>
      </c>
      <c r="D476" t="inlineStr">
        <is>
          <t>Demonstrações Contábeis - Arquivo CSV</t>
        </is>
      </c>
      <c r="E476" t="inlineStr"/>
      <c r="F476" t="inlineStr">
        <is>
          <t>SENAC GO | Exercício 2026 | Demonstrações Contábeis</t>
        </is>
      </c>
      <c r="G476" t="inlineStr">
        <is>
          <t>csv</t>
        </is>
      </c>
      <c r="H476" t="inlineStr">
        <is>
          <t>Balanço Patrimonial_2025.csv</t>
        </is>
      </c>
      <c r="I476" t="inlineStr">
        <is>
          <t>https://transparencia.senac.br/assets/files/2025/DemonstracoesContabeis/GO/Balanço Patrimonial_2025.csv</t>
        </is>
      </c>
      <c r="J476" t="n">
        <v>200</v>
      </c>
      <c r="K476" t="b">
        <v>1</v>
      </c>
      <c r="L476" t="inlineStr">
        <is>
          <t>application/octet-stream</t>
        </is>
      </c>
      <c r="M476" t="n">
        <v>4.04</v>
      </c>
      <c r="N476" t="inlineStr">
        <is>
          <t>NÃO</t>
        </is>
      </c>
      <c r="O476" t="inlineStr">
        <is>
          <t>Nomes de Colunas: 3 coluna(s) sem nome definido (ex: Unnamed: 5). | Espaçamento Visual: 2 coluna(s) totalmente em branco (Colunas: [5, 6]).</t>
        </is>
      </c>
      <c r="P476" t="inlineStr">
        <is>
          <t>Nenhum</t>
        </is>
      </c>
      <c r="Q476" t="inlineStr">
        <is>
          <t>2026-10-07 17:04:56</t>
        </is>
      </c>
    </row>
    <row r="477">
      <c r="A477" t="n">
        <v>476</v>
      </c>
      <c r="B477" t="inlineStr">
        <is>
          <t>SENAC</t>
        </is>
      </c>
      <c r="C477" t="inlineStr">
        <is>
          <t>Demonstrações Contábeis</t>
        </is>
      </c>
      <c r="D477" t="inlineStr">
        <is>
          <t>Demonstrações Contábeis - Arquivo CSV</t>
        </is>
      </c>
      <c r="E477" t="inlineStr"/>
      <c r="F477" t="inlineStr">
        <is>
          <t>SENAC GO | Exercício 2026 | Demonstrações Contábeis</t>
        </is>
      </c>
      <c r="G477" t="inlineStr">
        <is>
          <t>csv</t>
        </is>
      </c>
      <c r="H477" t="inlineStr">
        <is>
          <t>Demonstração das Variações Patrimoniais_2025.csv</t>
        </is>
      </c>
      <c r="I477" t="inlineStr">
        <is>
          <t>https://transparencia.senac.br/assets/files/2025/DemonstracoesContabeis/GO/Demonstração das Variações Patrimoniais_2025.csv</t>
        </is>
      </c>
      <c r="J477" t="n">
        <v>200</v>
      </c>
      <c r="K477" t="b">
        <v>1</v>
      </c>
      <c r="L477" t="inlineStr">
        <is>
          <t>application/octet-stream</t>
        </is>
      </c>
      <c r="M477" t="n">
        <v>6.67</v>
      </c>
      <c r="N477" t="inlineStr">
        <is>
          <t>NÃO</t>
        </is>
      </c>
      <c r="O477" t="inlineStr">
        <is>
          <t>Nomes de Colunas: 2 coluna(s) sem nome definido (ex: Unnamed: 5). | Espaçamento Visual: 1 coluna(s) totalmente em branco (Colunas: [5]). | Hierarquia Visual: Texto com recuo na coluna 'Especificação' (Linhas: 4, 6, 7, 9, 10, 12, 13, 14, 16, 19... (total 65)).</t>
        </is>
      </c>
      <c r="P477" t="inlineStr">
        <is>
          <t>Nenhum</t>
        </is>
      </c>
      <c r="Q477" t="inlineStr">
        <is>
          <t>2026-10-07 17:04:56</t>
        </is>
      </c>
    </row>
    <row r="478">
      <c r="A478" t="n">
        <v>477</v>
      </c>
      <c r="B478" t="inlineStr">
        <is>
          <t>SENAC</t>
        </is>
      </c>
      <c r="C478" t="inlineStr">
        <is>
          <t>Demonstrações Contábeis</t>
        </is>
      </c>
      <c r="D478" t="inlineStr">
        <is>
          <t>Demonstrações Contábeis - Arquivo CSV</t>
        </is>
      </c>
      <c r="E478" t="inlineStr"/>
      <c r="F478" t="inlineStr">
        <is>
          <t>SENAC GO | Exercício 2026 | Demonstrações Contábeis</t>
        </is>
      </c>
      <c r="G478" t="inlineStr">
        <is>
          <t>csv</t>
        </is>
      </c>
      <c r="H478" t="inlineStr">
        <is>
          <t>Demonstração dos Fluxos de Caixa_2025.csv</t>
        </is>
      </c>
      <c r="I478" t="inlineStr">
        <is>
          <t>https://transparencia.senac.br/assets/files/2025/DemonstracoesContabeis/GO/Demonstração dos Fluxos de Caixa_2025.csv</t>
        </is>
      </c>
      <c r="J478" t="n">
        <v>200</v>
      </c>
      <c r="K478" t="b">
        <v>1</v>
      </c>
      <c r="L478" t="inlineStr">
        <is>
          <t>application/octet-stream</t>
        </is>
      </c>
      <c r="M478" t="n">
        <v>4.36</v>
      </c>
      <c r="N478" t="inlineStr">
        <is>
          <t>NÃO</t>
        </is>
      </c>
      <c r="O478" t="inlineStr">
        <is>
          <t>Nomes de Colunas: 1 coluna(s) sem nome definido (ex: Unnamed: 4).</t>
        </is>
      </c>
      <c r="P478" t="inlineStr">
        <is>
          <t>Nenhum</t>
        </is>
      </c>
      <c r="Q478" t="inlineStr">
        <is>
          <t>2026-10-07 17:04:56</t>
        </is>
      </c>
    </row>
    <row r="479">
      <c r="A479" t="n">
        <v>478</v>
      </c>
      <c r="B479" t="inlineStr">
        <is>
          <t>SENAC</t>
        </is>
      </c>
      <c r="C479" t="inlineStr">
        <is>
          <t>Licitações</t>
        </is>
      </c>
      <c r="D479" t="inlineStr">
        <is>
          <t>Licitações - download</t>
        </is>
      </c>
      <c r="E479" t="inlineStr"/>
      <c r="F479" t="inlineStr">
        <is>
          <t>SENAC GO | Exercício 2024 | Licitações</t>
        </is>
      </c>
      <c r="G479" t="inlineStr">
        <is>
          <t>csv</t>
        </is>
      </c>
      <c r="H479" t="inlineStr">
        <is>
          <t>download</t>
        </is>
      </c>
      <c r="I479" t="inlineStr">
        <is>
          <t>https://transparencia.senac.br/service/api/download?regional=go&amp;secao=Licitacoes&amp;ano=0&amp;layout=licitacoes</t>
        </is>
      </c>
      <c r="J479" t="n">
        <v>200</v>
      </c>
      <c r="K479" t="b">
        <v>1</v>
      </c>
      <c r="L479" t="inlineStr">
        <is>
          <t>application/octet-stream</t>
        </is>
      </c>
      <c r="M479" t="n">
        <v>51.77</v>
      </c>
      <c r="N479" t="inlineStr">
        <is>
          <t>SIM</t>
        </is>
      </c>
      <c r="O479" t="inlineStr">
        <is>
          <t>Nenhum</t>
        </is>
      </c>
      <c r="P479" t="inlineStr">
        <is>
          <t>Nenhum</t>
        </is>
      </c>
      <c r="Q479" t="inlineStr">
        <is>
          <t>2026-10-07 17:04:56</t>
        </is>
      </c>
    </row>
    <row r="480">
      <c r="A480" t="n">
        <v>479</v>
      </c>
      <c r="B480" t="inlineStr">
        <is>
          <t>SENAC</t>
        </is>
      </c>
      <c r="C480" t="inlineStr">
        <is>
          <t>Licitações</t>
        </is>
      </c>
      <c r="D480" t="inlineStr">
        <is>
          <t>Licitações - download</t>
        </is>
      </c>
      <c r="E480" t="inlineStr"/>
      <c r="F480" t="inlineStr">
        <is>
          <t>SENAC GO | Exercício 2025 | Licitações</t>
        </is>
      </c>
      <c r="G480" t="inlineStr">
        <is>
          <t>csv</t>
        </is>
      </c>
      <c r="H480" t="inlineStr">
        <is>
          <t>download</t>
        </is>
      </c>
      <c r="I480" t="inlineStr">
        <is>
          <t>https://transparencia.senac.br/service/api/download?regional=go&amp;secao=Licitacoes&amp;ano=0&amp;layout=licitacoes</t>
        </is>
      </c>
      <c r="J480" t="n">
        <v>200</v>
      </c>
      <c r="K480" t="b">
        <v>1</v>
      </c>
      <c r="L480" t="inlineStr">
        <is>
          <t>application/octet-stream</t>
        </is>
      </c>
      <c r="M480" t="n">
        <v>51.77</v>
      </c>
      <c r="N480" t="inlineStr">
        <is>
          <t>SIM</t>
        </is>
      </c>
      <c r="O480" t="inlineStr">
        <is>
          <t>Nenhum</t>
        </is>
      </c>
      <c r="P480" t="inlineStr">
        <is>
          <t>Nenhum</t>
        </is>
      </c>
      <c r="Q480" t="inlineStr">
        <is>
          <t>2026-10-07 17:04:56</t>
        </is>
      </c>
    </row>
    <row r="481">
      <c r="A481" t="n">
        <v>480</v>
      </c>
      <c r="B481" t="inlineStr">
        <is>
          <t>SENAC</t>
        </is>
      </c>
      <c r="C481" t="inlineStr">
        <is>
          <t>Licitações</t>
        </is>
      </c>
      <c r="D481" t="inlineStr">
        <is>
          <t>Licitações - download</t>
        </is>
      </c>
      <c r="E481" t="inlineStr"/>
      <c r="F481" t="inlineStr">
        <is>
          <t>SENAC GO | Exercício 2026 | Licitações</t>
        </is>
      </c>
      <c r="G481" t="inlineStr">
        <is>
          <t>csv</t>
        </is>
      </c>
      <c r="H481" t="inlineStr">
        <is>
          <t>download</t>
        </is>
      </c>
      <c r="I481" t="inlineStr">
        <is>
          <t>https://transparencia.senac.br/service/api/download?regional=go&amp;secao=Licitacoes&amp;ano=0&amp;layout=licitacoes</t>
        </is>
      </c>
      <c r="J481" t="n">
        <v>200</v>
      </c>
      <c r="K481" t="b">
        <v>1</v>
      </c>
      <c r="L481" t="inlineStr">
        <is>
          <t>application/octet-stream</t>
        </is>
      </c>
      <c r="M481" t="n">
        <v>51.77</v>
      </c>
      <c r="N481" t="inlineStr">
        <is>
          <t>SIM</t>
        </is>
      </c>
      <c r="O481" t="inlineStr">
        <is>
          <t>Nenhum</t>
        </is>
      </c>
      <c r="P481" t="inlineStr">
        <is>
          <t>Nenhum</t>
        </is>
      </c>
      <c r="Q481" t="inlineStr">
        <is>
          <t>2026-10-07 17:04:56</t>
        </is>
      </c>
    </row>
    <row r="482">
      <c r="A482" t="n">
        <v>481</v>
      </c>
      <c r="B482" t="inlineStr">
        <is>
          <t>SENAC</t>
        </is>
      </c>
      <c r="C482" t="inlineStr">
        <is>
          <t>Contratos, Parcerias, Convênios e Patrocínios</t>
        </is>
      </c>
      <c r="D482" t="inlineStr">
        <is>
          <t>Contratos, Parcerias, Convênios e Patrocínios - download</t>
        </is>
      </c>
      <c r="E482" t="inlineStr"/>
      <c r="F482" t="inlineStr">
        <is>
          <t>SENAC GO | Exercício 2024 | Contratos, Parcerias, Convênios e Patrocínios</t>
        </is>
      </c>
      <c r="G482" t="inlineStr">
        <is>
          <t>csv</t>
        </is>
      </c>
      <c r="H482" t="inlineStr">
        <is>
          <t>download</t>
        </is>
      </c>
      <c r="I482" t="inlineStr">
        <is>
          <t>https://transparencia.senac.br/service/api/download?regional=go&amp;secao=ContratosParcerias&amp;ano=0&amp;layout=contratos</t>
        </is>
      </c>
      <c r="J482" t="n">
        <v>200</v>
      </c>
      <c r="K482" t="b">
        <v>1</v>
      </c>
      <c r="L482" t="inlineStr">
        <is>
          <t>application/octet-stream</t>
        </is>
      </c>
      <c r="M482" t="n">
        <v>77.92</v>
      </c>
      <c r="N482" t="inlineStr">
        <is>
          <t>NÃO</t>
        </is>
      </c>
      <c r="O482" t="inlineStr">
        <is>
          <t>Poluição de Célula: Coluna 'Objeto' contém números misturados diretamente com texto (Linhas: 240029PG001, 250037IN001).</t>
        </is>
      </c>
      <c r="P482" t="inlineStr">
        <is>
          <t>Nenhum</t>
        </is>
      </c>
      <c r="Q482" t="inlineStr">
        <is>
          <t>2026-10-07 17:04:56</t>
        </is>
      </c>
    </row>
    <row r="483">
      <c r="A483" t="n">
        <v>482</v>
      </c>
      <c r="B483" t="inlineStr">
        <is>
          <t>SENAC</t>
        </is>
      </c>
      <c r="C483" t="inlineStr">
        <is>
          <t>Contratos, Parcerias, Convênios e Patrocínios</t>
        </is>
      </c>
      <c r="D483" t="inlineStr">
        <is>
          <t>Contratos, Parcerias, Convênios e Patrocínios - download</t>
        </is>
      </c>
      <c r="E483" t="inlineStr"/>
      <c r="F483" t="inlineStr">
        <is>
          <t>SENAC GO | Exercício 2024 | Contratos, Parcerias, Convênios e Patrocínios</t>
        </is>
      </c>
      <c r="G483" t="inlineStr">
        <is>
          <t>csv</t>
        </is>
      </c>
      <c r="H483" t="inlineStr">
        <is>
          <t>download</t>
        </is>
      </c>
      <c r="I483" t="inlineStr">
        <is>
          <t>https://transparencia.senac.br/service/api/download?regional=go&amp;secao=ContratosParcerias&amp;ano=0&amp;layout=patrocinios</t>
        </is>
      </c>
      <c r="J483" t="n">
        <v>200</v>
      </c>
      <c r="K483" t="b">
        <v>1</v>
      </c>
      <c r="L483" t="inlineStr">
        <is>
          <t>application/octet-stream</t>
        </is>
      </c>
      <c r="M483" t="n">
        <v>0.89</v>
      </c>
      <c r="N483" t="inlineStr">
        <is>
          <t>NÃO</t>
        </is>
      </c>
      <c r="O483" t="inlineStr">
        <is>
          <t>Poluição de Célula: Coluna 'Número' contém números misturados diretamente com texto (Linhas: 2, 3, 4, 5).</t>
        </is>
      </c>
      <c r="P483" t="inlineStr">
        <is>
          <t>Nenhum</t>
        </is>
      </c>
      <c r="Q483" t="inlineStr">
        <is>
          <t>2026-10-07 17:04:56</t>
        </is>
      </c>
    </row>
    <row r="484">
      <c r="A484" t="n">
        <v>483</v>
      </c>
      <c r="B484" t="inlineStr">
        <is>
          <t>SENAC</t>
        </is>
      </c>
      <c r="C484" t="inlineStr">
        <is>
          <t>Contratos, Parcerias, Convênios e Patrocínios</t>
        </is>
      </c>
      <c r="D484" t="inlineStr">
        <is>
          <t>Contratos, Parcerias, Convênios e Patrocínios - download</t>
        </is>
      </c>
      <c r="E484" t="inlineStr"/>
      <c r="F484" t="inlineStr">
        <is>
          <t>SENAC GO | Exercício 2025 | Contratos, Parcerias, Convênios e Patrocínios</t>
        </is>
      </c>
      <c r="G484" t="inlineStr">
        <is>
          <t>csv</t>
        </is>
      </c>
      <c r="H484" t="inlineStr">
        <is>
          <t>download</t>
        </is>
      </c>
      <c r="I484" t="inlineStr">
        <is>
          <t>https://transparencia.senac.br/service/api/download?regional=go&amp;secao=ContratosParcerias&amp;ano=0&amp;layout=contratos</t>
        </is>
      </c>
      <c r="J484" t="n">
        <v>200</v>
      </c>
      <c r="K484" t="b">
        <v>1</v>
      </c>
      <c r="L484" t="inlineStr">
        <is>
          <t>application/octet-stream</t>
        </is>
      </c>
      <c r="M484" t="n">
        <v>77.92</v>
      </c>
      <c r="N484" t="inlineStr">
        <is>
          <t>NÃO</t>
        </is>
      </c>
      <c r="O484" t="inlineStr">
        <is>
          <t>Poluição de Célula: Coluna 'Objeto' contém números misturados diretamente com texto (Linhas: 240029PG001, 250037IN001).</t>
        </is>
      </c>
      <c r="P484" t="inlineStr">
        <is>
          <t>Nenhum</t>
        </is>
      </c>
      <c r="Q484" t="inlineStr">
        <is>
          <t>2026-10-07 17:04:56</t>
        </is>
      </c>
    </row>
    <row r="485">
      <c r="A485" t="n">
        <v>484</v>
      </c>
      <c r="B485" t="inlineStr">
        <is>
          <t>SENAC</t>
        </is>
      </c>
      <c r="C485" t="inlineStr">
        <is>
          <t>Contratos, Parcerias, Convênios e Patrocínios</t>
        </is>
      </c>
      <c r="D485" t="inlineStr">
        <is>
          <t>Contratos, Parcerias, Convênios e Patrocínios - download</t>
        </is>
      </c>
      <c r="E485" t="inlineStr"/>
      <c r="F485" t="inlineStr">
        <is>
          <t>SENAC GO | Exercício 2025 | Contratos, Parcerias, Convênios e Patrocínios</t>
        </is>
      </c>
      <c r="G485" t="inlineStr">
        <is>
          <t>csv</t>
        </is>
      </c>
      <c r="H485" t="inlineStr">
        <is>
          <t>download</t>
        </is>
      </c>
      <c r="I485" t="inlineStr">
        <is>
          <t>https://transparencia.senac.br/service/api/download?regional=go&amp;secao=ContratosParcerias&amp;ano=0&amp;layout=patrocinios</t>
        </is>
      </c>
      <c r="J485" t="n">
        <v>200</v>
      </c>
      <c r="K485" t="b">
        <v>1</v>
      </c>
      <c r="L485" t="inlineStr">
        <is>
          <t>application/octet-stream</t>
        </is>
      </c>
      <c r="M485" t="n">
        <v>0.89</v>
      </c>
      <c r="N485" t="inlineStr">
        <is>
          <t>NÃO</t>
        </is>
      </c>
      <c r="O485" t="inlineStr">
        <is>
          <t>Poluição de Célula: Coluna 'Número' contém números misturados diretamente com texto (Linhas: 2, 3, 4, 5).</t>
        </is>
      </c>
      <c r="P485" t="inlineStr">
        <is>
          <t>Nenhum</t>
        </is>
      </c>
      <c r="Q485" t="inlineStr">
        <is>
          <t>2026-10-07 17:04:56</t>
        </is>
      </c>
    </row>
    <row r="486">
      <c r="A486" t="n">
        <v>485</v>
      </c>
      <c r="B486" t="inlineStr">
        <is>
          <t>SENAC</t>
        </is>
      </c>
      <c r="C486" t="inlineStr">
        <is>
          <t>Contratos, Parcerias, Convênios e Patrocínios</t>
        </is>
      </c>
      <c r="D486" t="inlineStr">
        <is>
          <t>Contratos, Parcerias, Convênios e Patrocínios - download</t>
        </is>
      </c>
      <c r="E486" t="inlineStr"/>
      <c r="F486" t="inlineStr">
        <is>
          <t>SENAC GO | Exercício 2026 | Contratos, Parcerias, Convênios e Patrocínios</t>
        </is>
      </c>
      <c r="G486" t="inlineStr">
        <is>
          <t>csv</t>
        </is>
      </c>
      <c r="H486" t="inlineStr">
        <is>
          <t>download</t>
        </is>
      </c>
      <c r="I486" t="inlineStr">
        <is>
          <t>https://transparencia.senac.br/service/api/download?regional=go&amp;secao=ContratosParcerias&amp;ano=0&amp;layout=contratos</t>
        </is>
      </c>
      <c r="J486" t="n">
        <v>200</v>
      </c>
      <c r="K486" t="b">
        <v>1</v>
      </c>
      <c r="L486" t="inlineStr">
        <is>
          <t>application/octet-stream</t>
        </is>
      </c>
      <c r="M486" t="n">
        <v>77.92</v>
      </c>
      <c r="N486" t="inlineStr">
        <is>
          <t>NÃO</t>
        </is>
      </c>
      <c r="O486" t="inlineStr">
        <is>
          <t>Poluição de Célula: Coluna 'Objeto' contém números misturados diretamente com texto (Linhas: 240029PG001, 250037IN001).</t>
        </is>
      </c>
      <c r="P486" t="inlineStr">
        <is>
          <t>Nenhum</t>
        </is>
      </c>
      <c r="Q486" t="inlineStr">
        <is>
          <t>2026-10-07 17:04:56</t>
        </is>
      </c>
    </row>
    <row r="487">
      <c r="A487" t="n">
        <v>486</v>
      </c>
      <c r="B487" t="inlineStr">
        <is>
          <t>SENAC</t>
        </is>
      </c>
      <c r="C487" t="inlineStr">
        <is>
          <t>Contratos, Parcerias, Convênios e Patrocínios</t>
        </is>
      </c>
      <c r="D487" t="inlineStr">
        <is>
          <t>Contratos, Parcerias, Convênios e Patrocínios - download</t>
        </is>
      </c>
      <c r="E487" t="inlineStr"/>
      <c r="F487" t="inlineStr">
        <is>
          <t>SENAC GO | Exercício 2026 | Contratos, Parcerias, Convênios e Patrocínios</t>
        </is>
      </c>
      <c r="G487" t="inlineStr">
        <is>
          <t>csv</t>
        </is>
      </c>
      <c r="H487" t="inlineStr">
        <is>
          <t>download</t>
        </is>
      </c>
      <c r="I487" t="inlineStr">
        <is>
          <t>https://transparencia.senac.br/service/api/download?regional=go&amp;secao=ContratosParcerias&amp;ano=0&amp;layout=patrocinios</t>
        </is>
      </c>
      <c r="J487" t="n">
        <v>200</v>
      </c>
      <c r="K487" t="b">
        <v>1</v>
      </c>
      <c r="L487" t="inlineStr">
        <is>
          <t>application/octet-stream</t>
        </is>
      </c>
      <c r="M487" t="n">
        <v>0.89</v>
      </c>
      <c r="N487" t="inlineStr">
        <is>
          <t>NÃO</t>
        </is>
      </c>
      <c r="O487" t="inlineStr">
        <is>
          <t>Poluição de Célula: Coluna 'Número' contém números misturados diretamente com texto (Linhas: 2, 3, 4, 5).</t>
        </is>
      </c>
      <c r="P487" t="inlineStr">
        <is>
          <t>Nenhum</t>
        </is>
      </c>
      <c r="Q487" t="inlineStr">
        <is>
          <t>2026-10-07 17:04:56</t>
        </is>
      </c>
    </row>
    <row r="488">
      <c r="A488" t="n">
        <v>487</v>
      </c>
      <c r="B488" t="inlineStr">
        <is>
          <t>SENAC</t>
        </is>
      </c>
      <c r="C488" t="inlineStr">
        <is>
          <t>Transferências Regulamentares</t>
        </is>
      </c>
      <c r="D488" t="inlineStr">
        <is>
          <t>Transferências Regulamentares - download</t>
        </is>
      </c>
      <c r="E488" t="inlineStr"/>
      <c r="F488" t="inlineStr">
        <is>
          <t>SENAC GO | Exercício 2024 | Transferências Regulamentares</t>
        </is>
      </c>
      <c r="G488" t="inlineStr">
        <is>
          <t>csv</t>
        </is>
      </c>
      <c r="H488" t="inlineStr">
        <is>
          <t>download</t>
        </is>
      </c>
      <c r="I488" t="inlineStr">
        <is>
          <t>https://transparencia.senac.br/service/api/download?regional=go&amp;secao=transferenciasregulamentares&amp;ano=2026&amp;layout=transferenciasregulamentares</t>
        </is>
      </c>
      <c r="J488" t="n">
        <v>200</v>
      </c>
      <c r="K488" t="b">
        <v>1</v>
      </c>
      <c r="L488" t="inlineStr">
        <is>
          <t>application/octet-stream</t>
        </is>
      </c>
      <c r="M488" t="n">
        <v>1.8</v>
      </c>
      <c r="N488" t="inlineStr">
        <is>
          <t>SIM</t>
        </is>
      </c>
      <c r="O488" t="inlineStr">
        <is>
          <t>Nenhum</t>
        </is>
      </c>
      <c r="P488" t="inlineStr">
        <is>
          <t>Nenhum</t>
        </is>
      </c>
      <c r="Q488" t="inlineStr">
        <is>
          <t>2026-10-07 17:04:56</t>
        </is>
      </c>
    </row>
    <row r="489">
      <c r="A489" t="n">
        <v>488</v>
      </c>
      <c r="B489" t="inlineStr">
        <is>
          <t>SENAC</t>
        </is>
      </c>
      <c r="C489" t="inlineStr">
        <is>
          <t>Transferências Regulamentares</t>
        </is>
      </c>
      <c r="D489" t="inlineStr">
        <is>
          <t>Transferências Regulamentares - download</t>
        </is>
      </c>
      <c r="E489" t="inlineStr"/>
      <c r="F489" t="inlineStr">
        <is>
          <t>SENAC GO | Exercício 2025 | Transferências Regulamentares</t>
        </is>
      </c>
      <c r="G489" t="inlineStr">
        <is>
          <t>csv</t>
        </is>
      </c>
      <c r="H489" t="inlineStr">
        <is>
          <t>download</t>
        </is>
      </c>
      <c r="I489" t="inlineStr">
        <is>
          <t>https://transparencia.senac.br/service/api/download?regional=go&amp;secao=transferenciasregulamentares&amp;ano=2026&amp;layout=transferenciasregulamentares</t>
        </is>
      </c>
      <c r="J489" t="n">
        <v>200</v>
      </c>
      <c r="K489" t="b">
        <v>1</v>
      </c>
      <c r="L489" t="inlineStr">
        <is>
          <t>application/octet-stream</t>
        </is>
      </c>
      <c r="M489" t="n">
        <v>1.8</v>
      </c>
      <c r="N489" t="inlineStr">
        <is>
          <t>SIM</t>
        </is>
      </c>
      <c r="O489" t="inlineStr">
        <is>
          <t>Nenhum</t>
        </is>
      </c>
      <c r="P489" t="inlineStr">
        <is>
          <t>Nenhum</t>
        </is>
      </c>
      <c r="Q489" t="inlineStr">
        <is>
          <t>2026-10-07 17:04:56</t>
        </is>
      </c>
    </row>
    <row r="490">
      <c r="A490" t="n">
        <v>489</v>
      </c>
      <c r="B490" t="inlineStr">
        <is>
          <t>SENAC</t>
        </is>
      </c>
      <c r="C490" t="inlineStr">
        <is>
          <t>Transferências Regulamentares</t>
        </is>
      </c>
      <c r="D490" t="inlineStr">
        <is>
          <t>Transferências Regulamentares - download</t>
        </is>
      </c>
      <c r="E490" t="inlineStr"/>
      <c r="F490" t="inlineStr">
        <is>
          <t>SENAC GO | Exercício 2026 | Transferências Regulamentares</t>
        </is>
      </c>
      <c r="G490" t="inlineStr">
        <is>
          <t>csv</t>
        </is>
      </c>
      <c r="H490" t="inlineStr">
        <is>
          <t>download</t>
        </is>
      </c>
      <c r="I490" t="inlineStr">
        <is>
          <t>https://transparencia.senac.br/service/api/download?regional=go&amp;secao=transferenciasregulamentares&amp;ano=2026&amp;layout=transferenciasregulamentares</t>
        </is>
      </c>
      <c r="J490" t="n">
        <v>200</v>
      </c>
      <c r="K490" t="b">
        <v>1</v>
      </c>
      <c r="L490" t="inlineStr">
        <is>
          <t>application/octet-stream</t>
        </is>
      </c>
      <c r="M490" t="n">
        <v>1.8</v>
      </c>
      <c r="N490" t="inlineStr">
        <is>
          <t>SIM</t>
        </is>
      </c>
      <c r="O490" t="inlineStr">
        <is>
          <t>Nenhum</t>
        </is>
      </c>
      <c r="P490" t="inlineStr">
        <is>
          <t>Nenhum</t>
        </is>
      </c>
      <c r="Q490" t="inlineStr">
        <is>
          <t>2026-10-07 17:04:56</t>
        </is>
      </c>
    </row>
    <row r="491">
      <c r="A491" t="n">
        <v>490</v>
      </c>
      <c r="B491" t="inlineStr">
        <is>
          <t>SENAC</t>
        </is>
      </c>
      <c r="C491" t="inlineStr">
        <is>
          <t>Execução Orçamentária</t>
        </is>
      </c>
      <c r="D491" t="inlineStr">
        <is>
          <t>Execução Orçamentária - download</t>
        </is>
      </c>
      <c r="E491" t="inlineStr"/>
      <c r="F491" t="inlineStr">
        <is>
          <t>SENAC MA | Exercício 2024 | Execução Orçamentária</t>
        </is>
      </c>
      <c r="G491" t="inlineStr">
        <is>
          <t>csv</t>
        </is>
      </c>
      <c r="H491" t="inlineStr">
        <is>
          <t>download</t>
        </is>
      </c>
      <c r="I491" t="inlineStr">
        <is>
          <t>https://transparencia.senac.br/service/api/download?regional=ma&amp;secao=execucaoorcamentaria&amp;ano=2024&amp;layout=execucaoorcamentariareceitacategoria</t>
        </is>
      </c>
      <c r="J491" t="n">
        <v>200</v>
      </c>
      <c r="K491" t="b">
        <v>1</v>
      </c>
      <c r="L491" t="inlineStr">
        <is>
          <t>application/octet-stream</t>
        </is>
      </c>
      <c r="M491" t="n">
        <v>0.67</v>
      </c>
      <c r="N491" t="inlineStr">
        <is>
          <t>SIM</t>
        </is>
      </c>
      <c r="O491" t="inlineStr">
        <is>
          <t>Nenhum</t>
        </is>
      </c>
      <c r="P491" t="inlineStr">
        <is>
          <t>Nenhum</t>
        </is>
      </c>
      <c r="Q491" t="inlineStr">
        <is>
          <t>2026-10-07 17:04:56</t>
        </is>
      </c>
    </row>
    <row r="492">
      <c r="A492" t="n">
        <v>491</v>
      </c>
      <c r="B492" t="inlineStr">
        <is>
          <t>SENAC</t>
        </is>
      </c>
      <c r="C492" t="inlineStr">
        <is>
          <t>Execução Orçamentária</t>
        </is>
      </c>
      <c r="D492" t="inlineStr">
        <is>
          <t>Execução Orçamentária - download</t>
        </is>
      </c>
      <c r="E492" t="inlineStr"/>
      <c r="F492" t="inlineStr">
        <is>
          <t>SENAC MA | Exercício 2024 | Execução Orçamentária</t>
        </is>
      </c>
      <c r="G492" t="inlineStr">
        <is>
          <t>csv</t>
        </is>
      </c>
      <c r="H492" t="inlineStr">
        <is>
          <t>download</t>
        </is>
      </c>
      <c r="I492" t="inlineStr">
        <is>
          <t>https://transparencia.senac.br/service/api/download?regional=ma&amp;secao=execucaoorcamentaria&amp;ano=2024&amp;layout=execucaoorcamentariadespesacategoria</t>
        </is>
      </c>
      <c r="J492" t="n">
        <v>200</v>
      </c>
      <c r="K492" t="b">
        <v>1</v>
      </c>
      <c r="L492" t="inlineStr">
        <is>
          <t>application/octet-stream</t>
        </is>
      </c>
      <c r="M492" t="n">
        <v>1.1</v>
      </c>
      <c r="N492" t="inlineStr">
        <is>
          <t>SIM</t>
        </is>
      </c>
      <c r="O492" t="inlineStr">
        <is>
          <t>Nenhum</t>
        </is>
      </c>
      <c r="P492" t="inlineStr">
        <is>
          <t>Nenhum</t>
        </is>
      </c>
      <c r="Q492" t="inlineStr">
        <is>
          <t>2026-10-07 17:04:56</t>
        </is>
      </c>
    </row>
    <row r="493">
      <c r="A493" t="n">
        <v>492</v>
      </c>
      <c r="B493" t="inlineStr">
        <is>
          <t>SENAC</t>
        </is>
      </c>
      <c r="C493" t="inlineStr">
        <is>
          <t>Execução Orçamentária</t>
        </is>
      </c>
      <c r="D493" t="inlineStr">
        <is>
          <t>Execução Orçamentária - download</t>
        </is>
      </c>
      <c r="E493" t="inlineStr"/>
      <c r="F493" t="inlineStr">
        <is>
          <t>SENAC MA | Exercício 2024 | Execução Orçamentária</t>
        </is>
      </c>
      <c r="G493" t="inlineStr">
        <is>
          <t>csv</t>
        </is>
      </c>
      <c r="H493" t="inlineStr">
        <is>
          <t>download</t>
        </is>
      </c>
      <c r="I493" t="inlineStr">
        <is>
          <t>https://transparencia.senac.br/service/api/download?regional=ma&amp;secao=execucaoorcamentaria&amp;ano=2024&amp;layout=despesaporfinalidadeprogramatrabalhoorcamento</t>
        </is>
      </c>
      <c r="J493" t="n">
        <v>200</v>
      </c>
      <c r="K493" t="b">
        <v>1</v>
      </c>
      <c r="L493" t="inlineStr">
        <is>
          <t>application/octet-stream</t>
        </is>
      </c>
      <c r="M493" t="n">
        <v>0.41</v>
      </c>
      <c r="N493" t="inlineStr">
        <is>
          <t>SIM</t>
        </is>
      </c>
      <c r="O493" t="inlineStr">
        <is>
          <t>Nenhum</t>
        </is>
      </c>
      <c r="P493" t="inlineStr">
        <is>
          <t>Nenhum</t>
        </is>
      </c>
      <c r="Q493" t="inlineStr">
        <is>
          <t>2026-10-07 17:04:56</t>
        </is>
      </c>
    </row>
    <row r="494">
      <c r="A494" t="n">
        <v>493</v>
      </c>
      <c r="B494" t="inlineStr">
        <is>
          <t>SENAC</t>
        </is>
      </c>
      <c r="C494" t="inlineStr">
        <is>
          <t>Execução Orçamentária</t>
        </is>
      </c>
      <c r="D494" t="inlineStr">
        <is>
          <t>Execução Orçamentária - download</t>
        </is>
      </c>
      <c r="E494" t="inlineStr"/>
      <c r="F494" t="inlineStr">
        <is>
          <t>SENAC MA | Exercício 2024 | Execução Orçamentária</t>
        </is>
      </c>
      <c r="G494" t="inlineStr">
        <is>
          <t>csv</t>
        </is>
      </c>
      <c r="H494" t="inlineStr">
        <is>
          <t>download</t>
        </is>
      </c>
      <c r="I494" t="inlineStr">
        <is>
          <t>https://transparencia.senac.br/service/api/download?regional=ma&amp;secao=execucaoorcamentaria&amp;ano=2024&amp;layout=execucaoorcamentariareceita</t>
        </is>
      </c>
      <c r="J494" t="n">
        <v>200</v>
      </c>
      <c r="K494" t="b">
        <v>1</v>
      </c>
      <c r="L494" t="inlineStr">
        <is>
          <t>application/octet-stream</t>
        </is>
      </c>
      <c r="M494" t="n">
        <v>1.3</v>
      </c>
      <c r="N494" t="inlineStr">
        <is>
          <t>SIM</t>
        </is>
      </c>
      <c r="O494" t="inlineStr">
        <is>
          <t>Nenhum</t>
        </is>
      </c>
      <c r="P494" t="inlineStr">
        <is>
          <t>Nenhum</t>
        </is>
      </c>
      <c r="Q494" t="inlineStr">
        <is>
          <t>2026-10-07 17:04:56</t>
        </is>
      </c>
    </row>
    <row r="495">
      <c r="A495" t="n">
        <v>494</v>
      </c>
      <c r="B495" t="inlineStr">
        <is>
          <t>SENAC</t>
        </is>
      </c>
      <c r="C495" t="inlineStr">
        <is>
          <t>Execução Orçamentária</t>
        </is>
      </c>
      <c r="D495" t="inlineStr">
        <is>
          <t>Execução Orçamentária - download</t>
        </is>
      </c>
      <c r="E495" t="inlineStr"/>
      <c r="F495" t="inlineStr">
        <is>
          <t>SENAC MA | Exercício 2024 | Execução Orçamentária</t>
        </is>
      </c>
      <c r="G495" t="inlineStr">
        <is>
          <t>csv</t>
        </is>
      </c>
      <c r="H495" t="inlineStr">
        <is>
          <t>download</t>
        </is>
      </c>
      <c r="I495" t="inlineStr">
        <is>
          <t>https://transparencia.senac.br/service/api/download?regional=ma&amp;secao=execucaoorcamentaria&amp;ano=2024&amp;layout=execucaoorcamentariadespesa</t>
        </is>
      </c>
      <c r="J495" t="n">
        <v>200</v>
      </c>
      <c r="K495" t="b">
        <v>1</v>
      </c>
      <c r="L495" t="inlineStr">
        <is>
          <t>application/octet-stream</t>
        </is>
      </c>
      <c r="M495" t="n">
        <v>1.78</v>
      </c>
      <c r="N495" t="inlineStr">
        <is>
          <t>SIM</t>
        </is>
      </c>
      <c r="O495" t="inlineStr">
        <is>
          <t>Nenhum</t>
        </is>
      </c>
      <c r="P495" t="inlineStr">
        <is>
          <t>Nenhum</t>
        </is>
      </c>
      <c r="Q495" t="inlineStr">
        <is>
          <t>2026-10-07 17:04:56</t>
        </is>
      </c>
    </row>
    <row r="496">
      <c r="A496" t="n">
        <v>495</v>
      </c>
      <c r="B496" t="inlineStr">
        <is>
          <t>SENAC</t>
        </is>
      </c>
      <c r="C496" t="inlineStr">
        <is>
          <t>Execução Orçamentária</t>
        </is>
      </c>
      <c r="D496" t="inlineStr">
        <is>
          <t>Execução Orçamentária - download</t>
        </is>
      </c>
      <c r="E496" t="inlineStr"/>
      <c r="F496" t="inlineStr">
        <is>
          <t>SENAC MA | Exercício 2024 | Execução Orçamentária</t>
        </is>
      </c>
      <c r="G496" t="inlineStr">
        <is>
          <t>csv</t>
        </is>
      </c>
      <c r="H496" t="inlineStr">
        <is>
          <t>download</t>
        </is>
      </c>
      <c r="I496" t="inlineStr">
        <is>
          <t>https://transparencia.senac.br/service/api/download?regional=ma&amp;secao=execucaoorcamentaria&amp;ano=2024&amp;layout=despesaporfinalidadeprogramatrabalhoprevisao</t>
        </is>
      </c>
      <c r="J496" t="n">
        <v>200</v>
      </c>
      <c r="K496" t="b">
        <v>1</v>
      </c>
      <c r="L496" t="inlineStr">
        <is>
          <t>application/octet-stream</t>
        </is>
      </c>
      <c r="M496" t="n">
        <v>0.58</v>
      </c>
      <c r="N496" t="inlineStr">
        <is>
          <t>SIM</t>
        </is>
      </c>
      <c r="O496" t="inlineStr">
        <is>
          <t>Nenhum</t>
        </is>
      </c>
      <c r="P496" t="inlineStr">
        <is>
          <t>Nenhum</t>
        </is>
      </c>
      <c r="Q496" t="inlineStr">
        <is>
          <t>2026-10-07 17:04:56</t>
        </is>
      </c>
    </row>
    <row r="497">
      <c r="A497" t="n">
        <v>496</v>
      </c>
      <c r="B497" t="inlineStr">
        <is>
          <t>SENAC</t>
        </is>
      </c>
      <c r="C497" t="inlineStr">
        <is>
          <t>Execução Orçamentária</t>
        </is>
      </c>
      <c r="D497" t="inlineStr">
        <is>
          <t>Execução Orçamentária - download</t>
        </is>
      </c>
      <c r="E497" t="inlineStr"/>
      <c r="F497" t="inlineStr">
        <is>
          <t>SENAC MA | Exercício 2025 | Execução Orçamentária</t>
        </is>
      </c>
      <c r="G497" t="inlineStr">
        <is>
          <t>csv</t>
        </is>
      </c>
      <c r="H497" t="inlineStr">
        <is>
          <t>download</t>
        </is>
      </c>
      <c r="I497" t="inlineStr">
        <is>
          <t>https://transparencia.senac.br/service/api/download?regional=ma&amp;secao=execucaoorcamentaria&amp;ano=2025&amp;layout=execucaoorcamentariareceitacategoria</t>
        </is>
      </c>
      <c r="J497" t="n">
        <v>200</v>
      </c>
      <c r="K497" t="b">
        <v>1</v>
      </c>
      <c r="L497" t="inlineStr">
        <is>
          <t>application/octet-stream</t>
        </is>
      </c>
      <c r="M497" t="n">
        <v>0.55</v>
      </c>
      <c r="N497" t="inlineStr">
        <is>
          <t>SIM</t>
        </is>
      </c>
      <c r="O497" t="inlineStr">
        <is>
          <t>Nenhum</t>
        </is>
      </c>
      <c r="P497" t="inlineStr">
        <is>
          <t>Nenhum</t>
        </is>
      </c>
      <c r="Q497" t="inlineStr">
        <is>
          <t>2026-10-07 17:04:56</t>
        </is>
      </c>
    </row>
    <row r="498">
      <c r="A498" t="n">
        <v>497</v>
      </c>
      <c r="B498" t="inlineStr">
        <is>
          <t>SENAC</t>
        </is>
      </c>
      <c r="C498" t="inlineStr">
        <is>
          <t>Execução Orçamentária</t>
        </is>
      </c>
      <c r="D498" t="inlineStr">
        <is>
          <t>Execução Orçamentária - download</t>
        </is>
      </c>
      <c r="E498" t="inlineStr"/>
      <c r="F498" t="inlineStr">
        <is>
          <t>SENAC MA | Exercício 2025 | Execução Orçamentária</t>
        </is>
      </c>
      <c r="G498" t="inlineStr">
        <is>
          <t>csv</t>
        </is>
      </c>
      <c r="H498" t="inlineStr">
        <is>
          <t>download</t>
        </is>
      </c>
      <c r="I498" t="inlineStr">
        <is>
          <t>https://transparencia.senac.br/service/api/download?regional=ma&amp;secao=execucaoorcamentaria&amp;ano=2025&amp;layout=execucaoorcamentariadespesacategoria</t>
        </is>
      </c>
      <c r="J498" t="n">
        <v>200</v>
      </c>
      <c r="K498" t="b">
        <v>1</v>
      </c>
      <c r="L498" t="inlineStr">
        <is>
          <t>application/octet-stream</t>
        </is>
      </c>
      <c r="M498" t="n">
        <v>1.16</v>
      </c>
      <c r="N498" t="inlineStr">
        <is>
          <t>SIM</t>
        </is>
      </c>
      <c r="O498" t="inlineStr">
        <is>
          <t>Nenhum</t>
        </is>
      </c>
      <c r="P498" t="inlineStr">
        <is>
          <t>Nenhum</t>
        </is>
      </c>
      <c r="Q498" t="inlineStr">
        <is>
          <t>2026-10-07 17:04:56</t>
        </is>
      </c>
    </row>
    <row r="499">
      <c r="A499" t="n">
        <v>498</v>
      </c>
      <c r="B499" t="inlineStr">
        <is>
          <t>SENAC</t>
        </is>
      </c>
      <c r="C499" t="inlineStr">
        <is>
          <t>Execução Orçamentária</t>
        </is>
      </c>
      <c r="D499" t="inlineStr">
        <is>
          <t>Execução Orçamentária - download</t>
        </is>
      </c>
      <c r="E499" t="inlineStr"/>
      <c r="F499" t="inlineStr">
        <is>
          <t>SENAC MA | Exercício 2025 | Execução Orçamentária</t>
        </is>
      </c>
      <c r="G499" t="inlineStr">
        <is>
          <t>csv</t>
        </is>
      </c>
      <c r="H499" t="inlineStr">
        <is>
          <t>download</t>
        </is>
      </c>
      <c r="I499" t="inlineStr">
        <is>
          <t>https://transparencia.senac.br/service/api/download?regional=ma&amp;secao=execucaoorcamentaria&amp;ano=2025&amp;layout=despesaporfinalidadeprogramatrabalhoorcamento</t>
        </is>
      </c>
      <c r="J499" t="n">
        <v>200</v>
      </c>
      <c r="K499" t="b">
        <v>1</v>
      </c>
      <c r="L499" t="inlineStr">
        <is>
          <t>application/octet-stream</t>
        </is>
      </c>
      <c r="M499" t="n">
        <v>0.4</v>
      </c>
      <c r="N499" t="inlineStr">
        <is>
          <t>SIM</t>
        </is>
      </c>
      <c r="O499" t="inlineStr">
        <is>
          <t>Nenhum</t>
        </is>
      </c>
      <c r="P499" t="inlineStr">
        <is>
          <t>Nenhum</t>
        </is>
      </c>
      <c r="Q499" t="inlineStr">
        <is>
          <t>2026-10-07 17:04:56</t>
        </is>
      </c>
    </row>
    <row r="500">
      <c r="A500" t="n">
        <v>499</v>
      </c>
      <c r="B500" t="inlineStr">
        <is>
          <t>SENAC</t>
        </is>
      </c>
      <c r="C500" t="inlineStr">
        <is>
          <t>Execução Orçamentária</t>
        </is>
      </c>
      <c r="D500" t="inlineStr">
        <is>
          <t>Execução Orçamentária - download</t>
        </is>
      </c>
      <c r="E500" t="inlineStr"/>
      <c r="F500" t="inlineStr">
        <is>
          <t>SENAC MA | Exercício 2025 | Execução Orçamentária</t>
        </is>
      </c>
      <c r="G500" t="inlineStr">
        <is>
          <t>csv</t>
        </is>
      </c>
      <c r="H500" t="inlineStr">
        <is>
          <t>download</t>
        </is>
      </c>
      <c r="I500" t="inlineStr">
        <is>
          <t>https://transparencia.senac.br/service/api/download?regional=ma&amp;secao=execucaoorcamentaria&amp;ano=2025&amp;layout=execucaoorcamentariareceita</t>
        </is>
      </c>
      <c r="J500" t="n">
        <v>200</v>
      </c>
      <c r="K500" t="b">
        <v>1</v>
      </c>
      <c r="L500" t="inlineStr">
        <is>
          <t>application/octet-stream</t>
        </is>
      </c>
      <c r="M500" t="n">
        <v>1.29</v>
      </c>
      <c r="N500" t="inlineStr">
        <is>
          <t>SIM</t>
        </is>
      </c>
      <c r="O500" t="inlineStr">
        <is>
          <t>Nenhum</t>
        </is>
      </c>
      <c r="P500" t="inlineStr">
        <is>
          <t>Nenhum</t>
        </is>
      </c>
      <c r="Q500" t="inlineStr">
        <is>
          <t>2026-10-07 17:04:56</t>
        </is>
      </c>
    </row>
    <row r="501">
      <c r="A501" t="n">
        <v>500</v>
      </c>
      <c r="B501" t="inlineStr">
        <is>
          <t>SENAC</t>
        </is>
      </c>
      <c r="C501" t="inlineStr">
        <is>
          <t>Execução Orçamentária</t>
        </is>
      </c>
      <c r="D501" t="inlineStr">
        <is>
          <t>Execução Orçamentária - download</t>
        </is>
      </c>
      <c r="E501" t="inlineStr"/>
      <c r="F501" t="inlineStr">
        <is>
          <t>SENAC MA | Exercício 2025 | Execução Orçamentária</t>
        </is>
      </c>
      <c r="G501" t="inlineStr">
        <is>
          <t>csv</t>
        </is>
      </c>
      <c r="H501" t="inlineStr">
        <is>
          <t>download</t>
        </is>
      </c>
      <c r="I501" t="inlineStr">
        <is>
          <t>https://transparencia.senac.br/service/api/download?regional=ma&amp;secao=execucaoorcamentaria&amp;ano=2025&amp;layout=execucaoorcamentariadespesa</t>
        </is>
      </c>
      <c r="J501" t="n">
        <v>200</v>
      </c>
      <c r="K501" t="b">
        <v>1</v>
      </c>
      <c r="L501" t="inlineStr">
        <is>
          <t>application/octet-stream</t>
        </is>
      </c>
      <c r="M501" t="n">
        <v>1.89</v>
      </c>
      <c r="N501" t="inlineStr">
        <is>
          <t>SIM</t>
        </is>
      </c>
      <c r="O501" t="inlineStr">
        <is>
          <t>Nenhum</t>
        </is>
      </c>
      <c r="P501" t="inlineStr">
        <is>
          <t>Nenhum</t>
        </is>
      </c>
      <c r="Q501" t="inlineStr">
        <is>
          <t>2026-10-07 17:04:56</t>
        </is>
      </c>
    </row>
    <row r="502">
      <c r="A502" t="n">
        <v>501</v>
      </c>
      <c r="B502" t="inlineStr">
        <is>
          <t>SENAC</t>
        </is>
      </c>
      <c r="C502" t="inlineStr">
        <is>
          <t>Execução Orçamentária</t>
        </is>
      </c>
      <c r="D502" t="inlineStr">
        <is>
          <t>Execução Orçamentária - download</t>
        </is>
      </c>
      <c r="E502" t="inlineStr"/>
      <c r="F502" t="inlineStr">
        <is>
          <t>SENAC MA | Exercício 2025 | Execução Orçamentária</t>
        </is>
      </c>
      <c r="G502" t="inlineStr">
        <is>
          <t>csv</t>
        </is>
      </c>
      <c r="H502" t="inlineStr">
        <is>
          <t>download</t>
        </is>
      </c>
      <c r="I502" t="inlineStr">
        <is>
          <t>https://transparencia.senac.br/service/api/download?regional=ma&amp;secao=execucaoorcamentaria&amp;ano=2025&amp;layout=despesaporfinalidadeprogramatrabalhoprevisao</t>
        </is>
      </c>
      <c r="J502" t="n">
        <v>200</v>
      </c>
      <c r="K502" t="b">
        <v>1</v>
      </c>
      <c r="L502" t="inlineStr">
        <is>
          <t>application/octet-stream</t>
        </is>
      </c>
      <c r="M502" t="n">
        <v>0.58</v>
      </c>
      <c r="N502" t="inlineStr">
        <is>
          <t>SIM</t>
        </is>
      </c>
      <c r="O502" t="inlineStr">
        <is>
          <t>Nenhum</t>
        </is>
      </c>
      <c r="P502" t="inlineStr">
        <is>
          <t>Nenhum</t>
        </is>
      </c>
      <c r="Q502" t="inlineStr">
        <is>
          <t>2026-10-07 17:04:56</t>
        </is>
      </c>
    </row>
    <row r="503">
      <c r="A503" t="n">
        <v>502</v>
      </c>
      <c r="B503" t="inlineStr">
        <is>
          <t>SENAC</t>
        </is>
      </c>
      <c r="C503" t="inlineStr">
        <is>
          <t>Execução Orçamentária</t>
        </is>
      </c>
      <c r="D503" t="inlineStr">
        <is>
          <t>Execução Orçamentária - download</t>
        </is>
      </c>
      <c r="E503" t="inlineStr"/>
      <c r="F503" t="inlineStr">
        <is>
          <t>SENAC MA | Exercício 2026 | Execução Orçamentária</t>
        </is>
      </c>
      <c r="G503" t="inlineStr">
        <is>
          <t>csv</t>
        </is>
      </c>
      <c r="H503" t="inlineStr">
        <is>
          <t>download</t>
        </is>
      </c>
      <c r="I503" t="inlineStr">
        <is>
          <t>https://transparencia.senac.br/service/api/download?regional=ma&amp;secao=execucaoorcamentaria&amp;ano=2026&amp;layout=execucaoorcamentariareceitacategoria</t>
        </is>
      </c>
      <c r="J503" t="n">
        <v>200</v>
      </c>
      <c r="K503" t="b">
        <v>1</v>
      </c>
      <c r="L503" t="inlineStr">
        <is>
          <t>application/octet-stream</t>
        </is>
      </c>
      <c r="M503" t="n">
        <v>0.45</v>
      </c>
      <c r="N503" t="inlineStr">
        <is>
          <t>SIM</t>
        </is>
      </c>
      <c r="O503" t="inlineStr">
        <is>
          <t>Nenhum</t>
        </is>
      </c>
      <c r="P503" t="inlineStr">
        <is>
          <t>Nenhum</t>
        </is>
      </c>
      <c r="Q503" t="inlineStr">
        <is>
          <t>2026-10-07 17:04:56</t>
        </is>
      </c>
    </row>
    <row r="504">
      <c r="A504" t="n">
        <v>503</v>
      </c>
      <c r="B504" t="inlineStr">
        <is>
          <t>SENAC</t>
        </is>
      </c>
      <c r="C504" t="inlineStr">
        <is>
          <t>Execução Orçamentária</t>
        </is>
      </c>
      <c r="D504" t="inlineStr">
        <is>
          <t>Execução Orçamentária - download</t>
        </is>
      </c>
      <c r="E504" t="inlineStr"/>
      <c r="F504" t="inlineStr">
        <is>
          <t>SENAC MA | Exercício 2026 | Execução Orçamentária</t>
        </is>
      </c>
      <c r="G504" t="inlineStr">
        <is>
          <t>csv</t>
        </is>
      </c>
      <c r="H504" t="inlineStr">
        <is>
          <t>download</t>
        </is>
      </c>
      <c r="I504" t="inlineStr">
        <is>
          <t>https://transparencia.senac.br/service/api/download?regional=ma&amp;secao=execucaoorcamentaria&amp;ano=2026&amp;layout=execucaoorcamentariadespesacategoria</t>
        </is>
      </c>
      <c r="J504" t="n">
        <v>200</v>
      </c>
      <c r="K504" t="b">
        <v>1</v>
      </c>
      <c r="L504" t="inlineStr">
        <is>
          <t>application/octet-stream</t>
        </is>
      </c>
      <c r="M504" t="n">
        <v>1.12</v>
      </c>
      <c r="N504" t="inlineStr">
        <is>
          <t>SIM</t>
        </is>
      </c>
      <c r="O504" t="inlineStr">
        <is>
          <t>Nenhum</t>
        </is>
      </c>
      <c r="P504" t="inlineStr">
        <is>
          <t>Nenhum</t>
        </is>
      </c>
      <c r="Q504" t="inlineStr">
        <is>
          <t>2026-10-07 17:04:56</t>
        </is>
      </c>
    </row>
    <row r="505">
      <c r="A505" t="n">
        <v>504</v>
      </c>
      <c r="B505" t="inlineStr">
        <is>
          <t>SENAC</t>
        </is>
      </c>
      <c r="C505" t="inlineStr">
        <is>
          <t>Execução Orçamentária</t>
        </is>
      </c>
      <c r="D505" t="inlineStr">
        <is>
          <t>Execução Orçamentária - download</t>
        </is>
      </c>
      <c r="E505" t="inlineStr"/>
      <c r="F505" t="inlineStr">
        <is>
          <t>SENAC MA | Exercício 2026 | Execução Orçamentária</t>
        </is>
      </c>
      <c r="G505" t="inlineStr">
        <is>
          <t>csv</t>
        </is>
      </c>
      <c r="H505" t="inlineStr">
        <is>
          <t>download</t>
        </is>
      </c>
      <c r="I505" t="inlineStr">
        <is>
          <t>https://transparencia.senac.br/service/api/download?regional=ma&amp;secao=execucaoorcamentaria&amp;ano=2026&amp;layout=despesaporfinalidadeprogramatrabalhoorcamento</t>
        </is>
      </c>
      <c r="J505" t="n">
        <v>200</v>
      </c>
      <c r="K505" t="b">
        <v>1</v>
      </c>
      <c r="L505" t="inlineStr">
        <is>
          <t>application/octet-stream</t>
        </is>
      </c>
      <c r="M505" t="n">
        <v>0.41</v>
      </c>
      <c r="N505" t="inlineStr">
        <is>
          <t>SIM</t>
        </is>
      </c>
      <c r="O505" t="inlineStr">
        <is>
          <t>Nenhum</t>
        </is>
      </c>
      <c r="P505" t="inlineStr">
        <is>
          <t>Nenhum</t>
        </is>
      </c>
      <c r="Q505" t="inlineStr">
        <is>
          <t>2026-10-07 17:04:56</t>
        </is>
      </c>
    </row>
    <row r="506">
      <c r="A506" t="n">
        <v>505</v>
      </c>
      <c r="B506" t="inlineStr">
        <is>
          <t>SENAC</t>
        </is>
      </c>
      <c r="C506" t="inlineStr">
        <is>
          <t>Execução Orçamentária</t>
        </is>
      </c>
      <c r="D506" t="inlineStr">
        <is>
          <t>Execução Orçamentária - download</t>
        </is>
      </c>
      <c r="E506" t="inlineStr"/>
      <c r="F506" t="inlineStr">
        <is>
          <t>SENAC MA | Exercício 2026 | Execução Orçamentária</t>
        </is>
      </c>
      <c r="G506" t="inlineStr">
        <is>
          <t>csv</t>
        </is>
      </c>
      <c r="H506" t="inlineStr">
        <is>
          <t>download</t>
        </is>
      </c>
      <c r="I506" t="inlineStr">
        <is>
          <t>https://transparencia.senac.br/service/api/download?regional=ma&amp;secao=execucaoorcamentaria&amp;ano=2026&amp;layout=execucaoorcamentariareceita</t>
        </is>
      </c>
      <c r="J506" t="n">
        <v>200</v>
      </c>
      <c r="K506" t="b">
        <v>1</v>
      </c>
      <c r="L506" t="inlineStr">
        <is>
          <t>application/octet-stream</t>
        </is>
      </c>
      <c r="M506" t="n">
        <v>1.26</v>
      </c>
      <c r="N506" t="inlineStr">
        <is>
          <t>SIM</t>
        </is>
      </c>
      <c r="O506" t="inlineStr">
        <is>
          <t>Nenhum</t>
        </is>
      </c>
      <c r="P506" t="inlineStr">
        <is>
          <t>Nenhum</t>
        </is>
      </c>
      <c r="Q506" t="inlineStr">
        <is>
          <t>2026-10-07 17:04:56</t>
        </is>
      </c>
    </row>
    <row r="507">
      <c r="A507" t="n">
        <v>506</v>
      </c>
      <c r="B507" t="inlineStr">
        <is>
          <t>SENAC</t>
        </is>
      </c>
      <c r="C507" t="inlineStr">
        <is>
          <t>Execução Orçamentária</t>
        </is>
      </c>
      <c r="D507" t="inlineStr">
        <is>
          <t>Execução Orçamentária - download</t>
        </is>
      </c>
      <c r="E507" t="inlineStr"/>
      <c r="F507" t="inlineStr">
        <is>
          <t>SENAC MA | Exercício 2026 | Execução Orçamentária</t>
        </is>
      </c>
      <c r="G507" t="inlineStr">
        <is>
          <t>csv</t>
        </is>
      </c>
      <c r="H507" t="inlineStr">
        <is>
          <t>download</t>
        </is>
      </c>
      <c r="I507" t="inlineStr">
        <is>
          <t>https://transparencia.senac.br/service/api/download?regional=ma&amp;secao=execucaoorcamentaria&amp;ano=2026&amp;layout=execucaoorcamentariadespesa</t>
        </is>
      </c>
      <c r="J507" t="n">
        <v>200</v>
      </c>
      <c r="K507" t="b">
        <v>1</v>
      </c>
      <c r="L507" t="inlineStr">
        <is>
          <t>application/octet-stream</t>
        </is>
      </c>
      <c r="M507" t="n">
        <v>1.68</v>
      </c>
      <c r="N507" t="inlineStr">
        <is>
          <t>SIM</t>
        </is>
      </c>
      <c r="O507" t="inlineStr">
        <is>
          <t>Nenhum</t>
        </is>
      </c>
      <c r="P507" t="inlineStr">
        <is>
          <t>Nenhum</t>
        </is>
      </c>
      <c r="Q507" t="inlineStr">
        <is>
          <t>2026-10-07 17:04:56</t>
        </is>
      </c>
    </row>
    <row r="508">
      <c r="A508" t="n">
        <v>507</v>
      </c>
      <c r="B508" t="inlineStr">
        <is>
          <t>SENAC</t>
        </is>
      </c>
      <c r="C508" t="inlineStr">
        <is>
          <t>Execução Orçamentária</t>
        </is>
      </c>
      <c r="D508" t="inlineStr">
        <is>
          <t>Execução Orçamentária - download</t>
        </is>
      </c>
      <c r="E508" t="inlineStr"/>
      <c r="F508" t="inlineStr">
        <is>
          <t>SENAC MA | Exercício 2026 | Execução Orçamentária</t>
        </is>
      </c>
      <c r="G508" t="inlineStr">
        <is>
          <t>csv</t>
        </is>
      </c>
      <c r="H508" t="inlineStr">
        <is>
          <t>download</t>
        </is>
      </c>
      <c r="I508" t="inlineStr">
        <is>
          <t>https://transparencia.senac.br/service/api/download?regional=ma&amp;secao=execucaoorcamentaria&amp;ano=2026&amp;layout=despesaporfinalidadeprogramatrabalhoprevisao</t>
        </is>
      </c>
      <c r="J508" t="n">
        <v>200</v>
      </c>
      <c r="K508" t="b">
        <v>1</v>
      </c>
      <c r="L508" t="inlineStr">
        <is>
          <t>application/octet-stream</t>
        </is>
      </c>
      <c r="M508" t="n">
        <v>0.58</v>
      </c>
      <c r="N508" t="inlineStr">
        <is>
          <t>SIM</t>
        </is>
      </c>
      <c r="O508" t="inlineStr">
        <is>
          <t>Nenhum</t>
        </is>
      </c>
      <c r="P508" t="inlineStr">
        <is>
          <t>Nenhum</t>
        </is>
      </c>
      <c r="Q508" t="inlineStr">
        <is>
          <t>2026-10-07 17:04:56</t>
        </is>
      </c>
    </row>
    <row r="509">
      <c r="A509" t="n">
        <v>508</v>
      </c>
      <c r="B509" t="inlineStr">
        <is>
          <t>SENAC</t>
        </is>
      </c>
      <c r="C509" t="inlineStr">
        <is>
          <t>Demonstrações Contábeis</t>
        </is>
      </c>
      <c r="D509" t="inlineStr">
        <is>
          <t>Demonstrações Contábeis - Arquivo CSV</t>
        </is>
      </c>
      <c r="E509" t="inlineStr"/>
      <c r="F509" t="inlineStr">
        <is>
          <t>SENAC MA | Exercício 2024 | Demonstrações Contábeis</t>
        </is>
      </c>
      <c r="G509" t="inlineStr">
        <is>
          <t>csv</t>
        </is>
      </c>
      <c r="H509" t="inlineStr">
        <is>
          <t>Balanço Financeiro_2025.csv</t>
        </is>
      </c>
      <c r="I509" t="inlineStr">
        <is>
          <t>https://transparencia.senac.br/assets/files/2025/DemonstracoesContabeis/MA/Balanço Financeiro_2025.csv</t>
        </is>
      </c>
      <c r="J509" t="n">
        <v>200</v>
      </c>
      <c r="K509" t="b">
        <v>1</v>
      </c>
      <c r="L509" t="inlineStr">
        <is>
          <t>application/octet-stream</t>
        </is>
      </c>
      <c r="M509" t="n">
        <v>5.7</v>
      </c>
      <c r="N509" t="inlineStr">
        <is>
          <t>NÃO</t>
        </is>
      </c>
      <c r="O509" t="inlineStr">
        <is>
          <t>Nomes de Colunas: 8 coluna(s) sem nome definido (ex: Unnamed: 6). | Espaçamento Visual: 7 coluna(s) totalmente em branco (Colunas: [6, 7, 8, 9, 10]).</t>
        </is>
      </c>
      <c r="P509" t="inlineStr">
        <is>
          <t>Nenhum</t>
        </is>
      </c>
      <c r="Q509" t="inlineStr">
        <is>
          <t>2026-10-07 17:04:56</t>
        </is>
      </c>
    </row>
    <row r="510">
      <c r="A510" t="n">
        <v>509</v>
      </c>
      <c r="B510" t="inlineStr">
        <is>
          <t>SENAC</t>
        </is>
      </c>
      <c r="C510" t="inlineStr">
        <is>
          <t>Demonstrações Contábeis</t>
        </is>
      </c>
      <c r="D510" t="inlineStr">
        <is>
          <t>Demonstrações Contábeis - Arquivo CSV</t>
        </is>
      </c>
      <c r="E510" t="inlineStr"/>
      <c r="F510" t="inlineStr">
        <is>
          <t>SENAC MA | Exercício 2024 | Demonstrações Contábeis</t>
        </is>
      </c>
      <c r="G510" t="inlineStr">
        <is>
          <t>csv</t>
        </is>
      </c>
      <c r="H510" t="inlineStr">
        <is>
          <t>Balanço Orçamentário Receita_2025.csv</t>
        </is>
      </c>
      <c r="I510" t="inlineStr">
        <is>
          <t>https://transparencia.senac.br/assets/files/2025/DemonstracoesContabeis/MA/Balanço Orçamentário Receita_2025.csv</t>
        </is>
      </c>
      <c r="J510" t="n">
        <v>200</v>
      </c>
      <c r="K510" t="b">
        <v>1</v>
      </c>
      <c r="L510" t="inlineStr">
        <is>
          <t>application/octet-stream</t>
        </is>
      </c>
      <c r="M510" t="n">
        <v>3.66</v>
      </c>
      <c r="N510" t="inlineStr">
        <is>
          <t>NÃO</t>
        </is>
      </c>
      <c r="O510" t="inlineStr">
        <is>
          <t>Nomes de Colunas: 10 coluna(s) sem nome definido (ex: Unnamed: 7). | Espaçamento Visual: 9 coluna(s) totalmente em branco (Colunas: [7, 8, 9, 10, 11]). | Linhas de Totais: Uso de 'Total/Subtotal' na coluna 'Especificação' (Linhas: 38, 40).</t>
        </is>
      </c>
      <c r="P510" t="inlineStr">
        <is>
          <t>Nenhum</t>
        </is>
      </c>
      <c r="Q510" t="inlineStr">
        <is>
          <t>2026-10-07 17:04:56</t>
        </is>
      </c>
    </row>
    <row r="511">
      <c r="A511" t="n">
        <v>510</v>
      </c>
      <c r="B511" t="inlineStr">
        <is>
          <t>SENAC</t>
        </is>
      </c>
      <c r="C511" t="inlineStr">
        <is>
          <t>Demonstrações Contábeis</t>
        </is>
      </c>
      <c r="D511" t="inlineStr">
        <is>
          <t>Demonstrações Contábeis - Arquivo CSV</t>
        </is>
      </c>
      <c r="E511" t="inlineStr"/>
      <c r="F511" t="inlineStr">
        <is>
          <t>SENAC MA | Exercício 2024 | Demonstrações Contábeis</t>
        </is>
      </c>
      <c r="G511" t="inlineStr">
        <is>
          <t>csv</t>
        </is>
      </c>
      <c r="H511" t="inlineStr">
        <is>
          <t>Balanço Orçamentário Despesa_2025.csv</t>
        </is>
      </c>
      <c r="I511" t="inlineStr">
        <is>
          <t>https://transparencia.senac.br/assets/files/2025/DemonstracoesContabeis/MA/Balanço Orçamentário Despesa_2025.csv</t>
        </is>
      </c>
      <c r="J511" t="n">
        <v>200</v>
      </c>
      <c r="K511" t="b">
        <v>1</v>
      </c>
      <c r="L511" t="inlineStr">
        <is>
          <t>application/octet-stream</t>
        </is>
      </c>
      <c r="M511" t="n">
        <v>4.72</v>
      </c>
      <c r="N511" t="inlineStr">
        <is>
          <t>NÃO</t>
        </is>
      </c>
      <c r="O511" t="inlineStr">
        <is>
          <t>Nomes de Colunas: 6 coluna(s) sem nome definido (ex: Unnamed: 7). | Espaçamento Visual: 5 coluna(s) totalmente em branco (Colunas: [7, 8, 9, 10, 11]). | Linhas de Totais: Uso de 'Total/Subtotal' na coluna 'Especificação' (Linhas: 53, 55).</t>
        </is>
      </c>
      <c r="P511" t="inlineStr">
        <is>
          <t>Nenhum</t>
        </is>
      </c>
      <c r="Q511" t="inlineStr">
        <is>
          <t>2026-10-07 17:04:56</t>
        </is>
      </c>
    </row>
    <row r="512">
      <c r="A512" t="n">
        <v>511</v>
      </c>
      <c r="B512" t="inlineStr">
        <is>
          <t>SENAC</t>
        </is>
      </c>
      <c r="C512" t="inlineStr">
        <is>
          <t>Demonstrações Contábeis</t>
        </is>
      </c>
      <c r="D512" t="inlineStr">
        <is>
          <t>Demonstrações Contábeis - Arquivo CSV</t>
        </is>
      </c>
      <c r="E512" t="inlineStr"/>
      <c r="F512" t="inlineStr">
        <is>
          <t>SENAC MA | Exercício 2024 | Demonstrações Contábeis</t>
        </is>
      </c>
      <c r="G512" t="inlineStr">
        <is>
          <t>csv</t>
        </is>
      </c>
      <c r="H512" t="inlineStr">
        <is>
          <t>Balanço Patrimonial_2025.csv</t>
        </is>
      </c>
      <c r="I512" t="inlineStr">
        <is>
          <t>https://transparencia.senac.br/assets/files/2025/DemonstracoesContabeis/MA/Balanço Patrimonial_2025.csv</t>
        </is>
      </c>
      <c r="J512" t="n">
        <v>200</v>
      </c>
      <c r="K512" t="b">
        <v>1</v>
      </c>
      <c r="L512" t="inlineStr">
        <is>
          <t>application/octet-stream</t>
        </is>
      </c>
      <c r="M512" t="n">
        <v>3.5</v>
      </c>
      <c r="N512" t="inlineStr">
        <is>
          <t>NÃO</t>
        </is>
      </c>
      <c r="O512" t="inlineStr">
        <is>
          <t>Nomes de Colunas: 12 coluna(s) sem nome definido (ex: Unnamed: 5). | Espaçamento Visual: 11 coluna(s) totalmente em branco (Colunas: [5, 6, 7, 8, 9]).</t>
        </is>
      </c>
      <c r="P512" t="inlineStr">
        <is>
          <t>Nenhum</t>
        </is>
      </c>
      <c r="Q512" t="inlineStr">
        <is>
          <t>2026-10-07 17:04:56</t>
        </is>
      </c>
    </row>
    <row r="513">
      <c r="A513" t="n">
        <v>512</v>
      </c>
      <c r="B513" t="inlineStr">
        <is>
          <t>SENAC</t>
        </is>
      </c>
      <c r="C513" t="inlineStr">
        <is>
          <t>Demonstrações Contábeis</t>
        </is>
      </c>
      <c r="D513" t="inlineStr">
        <is>
          <t>Demonstrações Contábeis - Arquivo CSV</t>
        </is>
      </c>
      <c r="E513" t="inlineStr"/>
      <c r="F513" t="inlineStr">
        <is>
          <t>SENAC MA | Exercício 2024 | Demonstrações Contábeis</t>
        </is>
      </c>
      <c r="G513" t="inlineStr">
        <is>
          <t>csv</t>
        </is>
      </c>
      <c r="H513" t="inlineStr">
        <is>
          <t>Demonstração das Variações Patrimoniais_2025.csv</t>
        </is>
      </c>
      <c r="I513" t="inlineStr">
        <is>
          <t>https://transparencia.senac.br/assets/files/2025/DemonstracoesContabeis/MA/Demonstração das Variações Patrimoniais_2025.csv</t>
        </is>
      </c>
      <c r="J513" t="n">
        <v>200</v>
      </c>
      <c r="K513" t="b">
        <v>1</v>
      </c>
      <c r="L513" t="inlineStr">
        <is>
          <t>application/octet-stream</t>
        </is>
      </c>
      <c r="M513" t="n">
        <v>5.53</v>
      </c>
      <c r="N513" t="inlineStr">
        <is>
          <t>NÃO</t>
        </is>
      </c>
      <c r="O513" t="inlineStr">
        <is>
          <t>Nomes de Colunas: 3 coluna(s) sem nome definido (ex: Unnamed: 5). | Espaçamento Visual: 2 coluna(s) totalmente em branco (Colunas: [5, 6]).</t>
        </is>
      </c>
      <c r="P513" t="inlineStr">
        <is>
          <t>Nenhum</t>
        </is>
      </c>
      <c r="Q513" t="inlineStr">
        <is>
          <t>2026-10-07 17:04:56</t>
        </is>
      </c>
    </row>
    <row r="514">
      <c r="A514" t="n">
        <v>513</v>
      </c>
      <c r="B514" t="inlineStr">
        <is>
          <t>SENAC</t>
        </is>
      </c>
      <c r="C514" t="inlineStr">
        <is>
          <t>Demonstrações Contábeis</t>
        </is>
      </c>
      <c r="D514" t="inlineStr">
        <is>
          <t>Demonstrações Contábeis - Arquivo CSV</t>
        </is>
      </c>
      <c r="E514" t="inlineStr"/>
      <c r="F514" t="inlineStr">
        <is>
          <t>SENAC MA | Exercício 2024 | Demonstrações Contábeis</t>
        </is>
      </c>
      <c r="G514" t="inlineStr">
        <is>
          <t>csv</t>
        </is>
      </c>
      <c r="H514" t="inlineStr">
        <is>
          <t>Demonstração dos Fluxos de Caixa_2025.csv</t>
        </is>
      </c>
      <c r="I514" t="inlineStr">
        <is>
          <t>https://transparencia.senac.br/assets/files/2025/DemonstracoesContabeis/MA/Demonstração dos Fluxos de Caixa_2025.csv</t>
        </is>
      </c>
      <c r="J514" t="n">
        <v>200</v>
      </c>
      <c r="K514" t="b">
        <v>1</v>
      </c>
      <c r="L514" t="inlineStr">
        <is>
          <t>application/octet-stream</t>
        </is>
      </c>
      <c r="M514" t="n">
        <v>4.35</v>
      </c>
      <c r="N514" t="inlineStr">
        <is>
          <t>NÃO</t>
        </is>
      </c>
      <c r="O514" t="inlineStr">
        <is>
          <t>Nomes de Colunas: 12 coluna(s) sem nome definido (ex: Unnamed: 4). | Espaçamento Visual: 11 coluna(s) totalmente em branco (Colunas: [4, 5, 6, 7, 8]).</t>
        </is>
      </c>
      <c r="P514" t="inlineStr">
        <is>
          <t>Nenhum</t>
        </is>
      </c>
      <c r="Q514" t="inlineStr">
        <is>
          <t>2026-10-07 17:04:56</t>
        </is>
      </c>
    </row>
    <row r="515">
      <c r="A515" t="n">
        <v>514</v>
      </c>
      <c r="B515" t="inlineStr">
        <is>
          <t>SENAC</t>
        </is>
      </c>
      <c r="C515" t="inlineStr">
        <is>
          <t>Demonstrações Contábeis</t>
        </is>
      </c>
      <c r="D515" t="inlineStr">
        <is>
          <t>Demonstrações Contábeis - Arquivo CSV</t>
        </is>
      </c>
      <c r="E515" t="inlineStr"/>
      <c r="F515" t="inlineStr">
        <is>
          <t>SENAC MA | Exercício 2025 | Demonstrações Contábeis</t>
        </is>
      </c>
      <c r="G515" t="inlineStr">
        <is>
          <t>csv</t>
        </is>
      </c>
      <c r="H515" t="inlineStr">
        <is>
          <t>Balanço Financeiro_2025.csv</t>
        </is>
      </c>
      <c r="I515" t="inlineStr">
        <is>
          <t>https://transparencia.senac.br/assets/files/2025/DemonstracoesContabeis/MA/Balanço Financeiro_2025.csv</t>
        </is>
      </c>
      <c r="J515" t="n">
        <v>200</v>
      </c>
      <c r="K515" t="b">
        <v>1</v>
      </c>
      <c r="L515" t="inlineStr">
        <is>
          <t>application/octet-stream</t>
        </is>
      </c>
      <c r="M515" t="n">
        <v>5.7</v>
      </c>
      <c r="N515" t="inlineStr">
        <is>
          <t>NÃO</t>
        </is>
      </c>
      <c r="O515" t="inlineStr">
        <is>
          <t>Nomes de Colunas: 8 coluna(s) sem nome definido (ex: Unnamed: 6). | Espaçamento Visual: 7 coluna(s) totalmente em branco (Colunas: [6, 7, 8, 9, 10]).</t>
        </is>
      </c>
      <c r="P515" t="inlineStr">
        <is>
          <t>Nenhum</t>
        </is>
      </c>
      <c r="Q515" t="inlineStr">
        <is>
          <t>2026-10-07 17:04:56</t>
        </is>
      </c>
    </row>
    <row r="516">
      <c r="A516" t="n">
        <v>515</v>
      </c>
      <c r="B516" t="inlineStr">
        <is>
          <t>SENAC</t>
        </is>
      </c>
      <c r="C516" t="inlineStr">
        <is>
          <t>Demonstrações Contábeis</t>
        </is>
      </c>
      <c r="D516" t="inlineStr">
        <is>
          <t>Demonstrações Contábeis - Arquivo CSV</t>
        </is>
      </c>
      <c r="E516" t="inlineStr"/>
      <c r="F516" t="inlineStr">
        <is>
          <t>SENAC MA | Exercício 2025 | Demonstrações Contábeis</t>
        </is>
      </c>
      <c r="G516" t="inlineStr">
        <is>
          <t>csv</t>
        </is>
      </c>
      <c r="H516" t="inlineStr">
        <is>
          <t>Balanço Orçamentário Receita_2025.csv</t>
        </is>
      </c>
      <c r="I516" t="inlineStr">
        <is>
          <t>https://transparencia.senac.br/assets/files/2025/DemonstracoesContabeis/MA/Balanço Orçamentário Receita_2025.csv</t>
        </is>
      </c>
      <c r="J516" t="n">
        <v>200</v>
      </c>
      <c r="K516" t="b">
        <v>1</v>
      </c>
      <c r="L516" t="inlineStr">
        <is>
          <t>application/octet-stream</t>
        </is>
      </c>
      <c r="M516" t="n">
        <v>3.66</v>
      </c>
      <c r="N516" t="inlineStr">
        <is>
          <t>NÃO</t>
        </is>
      </c>
      <c r="O516" t="inlineStr">
        <is>
          <t>Nomes de Colunas: 10 coluna(s) sem nome definido (ex: Unnamed: 7). | Espaçamento Visual: 9 coluna(s) totalmente em branco (Colunas: [7, 8, 9, 10, 11]). | Linhas de Totais: Uso de 'Total/Subtotal' na coluna 'Especificação' (Linhas: 38, 40).</t>
        </is>
      </c>
      <c r="P516" t="inlineStr">
        <is>
          <t>Nenhum</t>
        </is>
      </c>
      <c r="Q516" t="inlineStr">
        <is>
          <t>2026-10-07 17:04:56</t>
        </is>
      </c>
    </row>
    <row r="517">
      <c r="A517" t="n">
        <v>516</v>
      </c>
      <c r="B517" t="inlineStr">
        <is>
          <t>SENAC</t>
        </is>
      </c>
      <c r="C517" t="inlineStr">
        <is>
          <t>Demonstrações Contábeis</t>
        </is>
      </c>
      <c r="D517" t="inlineStr">
        <is>
          <t>Demonstrações Contábeis - Arquivo CSV</t>
        </is>
      </c>
      <c r="E517" t="inlineStr"/>
      <c r="F517" t="inlineStr">
        <is>
          <t>SENAC MA | Exercício 2025 | Demonstrações Contábeis</t>
        </is>
      </c>
      <c r="G517" t="inlineStr">
        <is>
          <t>csv</t>
        </is>
      </c>
      <c r="H517" t="inlineStr">
        <is>
          <t>Balanço Orçamentário Despesa_2025.csv</t>
        </is>
      </c>
      <c r="I517" t="inlineStr">
        <is>
          <t>https://transparencia.senac.br/assets/files/2025/DemonstracoesContabeis/MA/Balanço Orçamentário Despesa_2025.csv</t>
        </is>
      </c>
      <c r="J517" t="n">
        <v>200</v>
      </c>
      <c r="K517" t="b">
        <v>1</v>
      </c>
      <c r="L517" t="inlineStr">
        <is>
          <t>application/octet-stream</t>
        </is>
      </c>
      <c r="M517" t="n">
        <v>4.72</v>
      </c>
      <c r="N517" t="inlineStr">
        <is>
          <t>NÃO</t>
        </is>
      </c>
      <c r="O517" t="inlineStr">
        <is>
          <t>Nomes de Colunas: 6 coluna(s) sem nome definido (ex: Unnamed: 7). | Espaçamento Visual: 5 coluna(s) totalmente em branco (Colunas: [7, 8, 9, 10, 11]). | Linhas de Totais: Uso de 'Total/Subtotal' na coluna 'Especificação' (Linhas: 53, 55).</t>
        </is>
      </c>
      <c r="P517" t="inlineStr">
        <is>
          <t>Nenhum</t>
        </is>
      </c>
      <c r="Q517" t="inlineStr">
        <is>
          <t>2026-10-07 17:04:56</t>
        </is>
      </c>
    </row>
    <row r="518">
      <c r="A518" t="n">
        <v>517</v>
      </c>
      <c r="B518" t="inlineStr">
        <is>
          <t>SENAC</t>
        </is>
      </c>
      <c r="C518" t="inlineStr">
        <is>
          <t>Demonstrações Contábeis</t>
        </is>
      </c>
      <c r="D518" t="inlineStr">
        <is>
          <t>Demonstrações Contábeis - Arquivo CSV</t>
        </is>
      </c>
      <c r="E518" t="inlineStr"/>
      <c r="F518" t="inlineStr">
        <is>
          <t>SENAC MA | Exercício 2025 | Demonstrações Contábeis</t>
        </is>
      </c>
      <c r="G518" t="inlineStr">
        <is>
          <t>csv</t>
        </is>
      </c>
      <c r="H518" t="inlineStr">
        <is>
          <t>Balanço Patrimonial_2025.csv</t>
        </is>
      </c>
      <c r="I518" t="inlineStr">
        <is>
          <t>https://transparencia.senac.br/assets/files/2025/DemonstracoesContabeis/MA/Balanço Patrimonial_2025.csv</t>
        </is>
      </c>
      <c r="J518" t="n">
        <v>200</v>
      </c>
      <c r="K518" t="b">
        <v>1</v>
      </c>
      <c r="L518" t="inlineStr">
        <is>
          <t>application/octet-stream</t>
        </is>
      </c>
      <c r="M518" t="n">
        <v>3.5</v>
      </c>
      <c r="N518" t="inlineStr">
        <is>
          <t>NÃO</t>
        </is>
      </c>
      <c r="O518" t="inlineStr">
        <is>
          <t>Nomes de Colunas: 12 coluna(s) sem nome definido (ex: Unnamed: 5). | Espaçamento Visual: 11 coluna(s) totalmente em branco (Colunas: [5, 6, 7, 8, 9]).</t>
        </is>
      </c>
      <c r="P518" t="inlineStr">
        <is>
          <t>Nenhum</t>
        </is>
      </c>
      <c r="Q518" t="inlineStr">
        <is>
          <t>2026-10-07 17:04:56</t>
        </is>
      </c>
    </row>
    <row r="519">
      <c r="A519" t="n">
        <v>518</v>
      </c>
      <c r="B519" t="inlineStr">
        <is>
          <t>SENAC</t>
        </is>
      </c>
      <c r="C519" t="inlineStr">
        <is>
          <t>Demonstrações Contábeis</t>
        </is>
      </c>
      <c r="D519" t="inlineStr">
        <is>
          <t>Demonstrações Contábeis - Arquivo CSV</t>
        </is>
      </c>
      <c r="E519" t="inlineStr"/>
      <c r="F519" t="inlineStr">
        <is>
          <t>SENAC MA | Exercício 2025 | Demonstrações Contábeis</t>
        </is>
      </c>
      <c r="G519" t="inlineStr">
        <is>
          <t>csv</t>
        </is>
      </c>
      <c r="H519" t="inlineStr">
        <is>
          <t>Demonstração das Variações Patrimoniais_2025.csv</t>
        </is>
      </c>
      <c r="I519" t="inlineStr">
        <is>
          <t>https://transparencia.senac.br/assets/files/2025/DemonstracoesContabeis/MA/Demonstração das Variações Patrimoniais_2025.csv</t>
        </is>
      </c>
      <c r="J519" t="n">
        <v>200</v>
      </c>
      <c r="K519" t="b">
        <v>1</v>
      </c>
      <c r="L519" t="inlineStr">
        <is>
          <t>application/octet-stream</t>
        </is>
      </c>
      <c r="M519" t="n">
        <v>5.53</v>
      </c>
      <c r="N519" t="inlineStr">
        <is>
          <t>NÃO</t>
        </is>
      </c>
      <c r="O519" t="inlineStr">
        <is>
          <t>Nomes de Colunas: 3 coluna(s) sem nome definido (ex: Unnamed: 5). | Espaçamento Visual: 2 coluna(s) totalmente em branco (Colunas: [5, 6]).</t>
        </is>
      </c>
      <c r="P519" t="inlineStr">
        <is>
          <t>Nenhum</t>
        </is>
      </c>
      <c r="Q519" t="inlineStr">
        <is>
          <t>2026-10-07 17:04:56</t>
        </is>
      </c>
    </row>
    <row r="520">
      <c r="A520" t="n">
        <v>519</v>
      </c>
      <c r="B520" t="inlineStr">
        <is>
          <t>SENAC</t>
        </is>
      </c>
      <c r="C520" t="inlineStr">
        <is>
          <t>Demonstrações Contábeis</t>
        </is>
      </c>
      <c r="D520" t="inlineStr">
        <is>
          <t>Demonstrações Contábeis - Arquivo CSV</t>
        </is>
      </c>
      <c r="E520" t="inlineStr"/>
      <c r="F520" t="inlineStr">
        <is>
          <t>SENAC MA | Exercício 2025 | Demonstrações Contábeis</t>
        </is>
      </c>
      <c r="G520" t="inlineStr">
        <is>
          <t>csv</t>
        </is>
      </c>
      <c r="H520" t="inlineStr">
        <is>
          <t>Demonstração dos Fluxos de Caixa_2025.csv</t>
        </is>
      </c>
      <c r="I520" t="inlineStr">
        <is>
          <t>https://transparencia.senac.br/assets/files/2025/DemonstracoesContabeis/MA/Demonstração dos Fluxos de Caixa_2025.csv</t>
        </is>
      </c>
      <c r="J520" t="n">
        <v>200</v>
      </c>
      <c r="K520" t="b">
        <v>1</v>
      </c>
      <c r="L520" t="inlineStr">
        <is>
          <t>application/octet-stream</t>
        </is>
      </c>
      <c r="M520" t="n">
        <v>4.35</v>
      </c>
      <c r="N520" t="inlineStr">
        <is>
          <t>NÃO</t>
        </is>
      </c>
      <c r="O520" t="inlineStr">
        <is>
          <t>Nomes de Colunas: 12 coluna(s) sem nome definido (ex: Unnamed: 4). | Espaçamento Visual: 11 coluna(s) totalmente em branco (Colunas: [4, 5, 6, 7, 8]).</t>
        </is>
      </c>
      <c r="P520" t="inlineStr">
        <is>
          <t>Nenhum</t>
        </is>
      </c>
      <c r="Q520" t="inlineStr">
        <is>
          <t>2026-10-07 17:04:56</t>
        </is>
      </c>
    </row>
    <row r="521">
      <c r="A521" t="n">
        <v>520</v>
      </c>
      <c r="B521" t="inlineStr">
        <is>
          <t>SENAC</t>
        </is>
      </c>
      <c r="C521" t="inlineStr">
        <is>
          <t>Demonstrações Contábeis</t>
        </is>
      </c>
      <c r="D521" t="inlineStr">
        <is>
          <t>Demonstrações Contábeis - Arquivo CSV</t>
        </is>
      </c>
      <c r="E521" t="inlineStr"/>
      <c r="F521" t="inlineStr">
        <is>
          <t>SENAC MA | Exercício 2026 | Demonstrações Contábeis</t>
        </is>
      </c>
      <c r="G521" t="inlineStr">
        <is>
          <t>csv</t>
        </is>
      </c>
      <c r="H521" t="inlineStr">
        <is>
          <t>Balanço Financeiro_2025.csv</t>
        </is>
      </c>
      <c r="I521" t="inlineStr">
        <is>
          <t>https://transparencia.senac.br/assets/files/2025/DemonstracoesContabeis/MA/Balanço Financeiro_2025.csv</t>
        </is>
      </c>
      <c r="J521" t="n">
        <v>200</v>
      </c>
      <c r="K521" t="b">
        <v>1</v>
      </c>
      <c r="L521" t="inlineStr">
        <is>
          <t>application/octet-stream</t>
        </is>
      </c>
      <c r="M521" t="n">
        <v>5.7</v>
      </c>
      <c r="N521" t="inlineStr">
        <is>
          <t>NÃO</t>
        </is>
      </c>
      <c r="O521" t="inlineStr">
        <is>
          <t>Nomes de Colunas: 8 coluna(s) sem nome definido (ex: Unnamed: 6). | Espaçamento Visual: 7 coluna(s) totalmente em branco (Colunas: [6, 7, 8, 9, 10]).</t>
        </is>
      </c>
      <c r="P521" t="inlineStr">
        <is>
          <t>Nenhum</t>
        </is>
      </c>
      <c r="Q521" t="inlineStr">
        <is>
          <t>2026-10-07 17:04:56</t>
        </is>
      </c>
    </row>
    <row r="522">
      <c r="A522" t="n">
        <v>521</v>
      </c>
      <c r="B522" t="inlineStr">
        <is>
          <t>SENAC</t>
        </is>
      </c>
      <c r="C522" t="inlineStr">
        <is>
          <t>Demonstrações Contábeis</t>
        </is>
      </c>
      <c r="D522" t="inlineStr">
        <is>
          <t>Demonstrações Contábeis - Arquivo CSV</t>
        </is>
      </c>
      <c r="E522" t="inlineStr"/>
      <c r="F522" t="inlineStr">
        <is>
          <t>SENAC MA | Exercício 2026 | Demonstrações Contábeis</t>
        </is>
      </c>
      <c r="G522" t="inlineStr">
        <is>
          <t>csv</t>
        </is>
      </c>
      <c r="H522" t="inlineStr">
        <is>
          <t>Balanço Orçamentário Receita_2025.csv</t>
        </is>
      </c>
      <c r="I522" t="inlineStr">
        <is>
          <t>https://transparencia.senac.br/assets/files/2025/DemonstracoesContabeis/MA/Balanço Orçamentário Receita_2025.csv</t>
        </is>
      </c>
      <c r="J522" t="n">
        <v>200</v>
      </c>
      <c r="K522" t="b">
        <v>1</v>
      </c>
      <c r="L522" t="inlineStr">
        <is>
          <t>application/octet-stream</t>
        </is>
      </c>
      <c r="M522" t="n">
        <v>3.66</v>
      </c>
      <c r="N522" t="inlineStr">
        <is>
          <t>NÃO</t>
        </is>
      </c>
      <c r="O522" t="inlineStr">
        <is>
          <t>Nomes de Colunas: 10 coluna(s) sem nome definido (ex: Unnamed: 7). | Espaçamento Visual: 9 coluna(s) totalmente em branco (Colunas: [7, 8, 9, 10, 11]). | Linhas de Totais: Uso de 'Total/Subtotal' na coluna 'Especificação' (Linhas: 38, 40).</t>
        </is>
      </c>
      <c r="P522" t="inlineStr">
        <is>
          <t>Nenhum</t>
        </is>
      </c>
      <c r="Q522" t="inlineStr">
        <is>
          <t>2026-10-07 17:04:56</t>
        </is>
      </c>
    </row>
    <row r="523">
      <c r="A523" t="n">
        <v>522</v>
      </c>
      <c r="B523" t="inlineStr">
        <is>
          <t>SENAC</t>
        </is>
      </c>
      <c r="C523" t="inlineStr">
        <is>
          <t>Demonstrações Contábeis</t>
        </is>
      </c>
      <c r="D523" t="inlineStr">
        <is>
          <t>Demonstrações Contábeis - Arquivo CSV</t>
        </is>
      </c>
      <c r="E523" t="inlineStr"/>
      <c r="F523" t="inlineStr">
        <is>
          <t>SENAC MA | Exercício 2026 | Demonstrações Contábeis</t>
        </is>
      </c>
      <c r="G523" t="inlineStr">
        <is>
          <t>csv</t>
        </is>
      </c>
      <c r="H523" t="inlineStr">
        <is>
          <t>Balanço Orçamentário Despesa_2025.csv</t>
        </is>
      </c>
      <c r="I523" t="inlineStr">
        <is>
          <t>https://transparencia.senac.br/assets/files/2025/DemonstracoesContabeis/MA/Balanço Orçamentário Despesa_2025.csv</t>
        </is>
      </c>
      <c r="J523" t="n">
        <v>200</v>
      </c>
      <c r="K523" t="b">
        <v>1</v>
      </c>
      <c r="L523" t="inlineStr">
        <is>
          <t>application/octet-stream</t>
        </is>
      </c>
      <c r="M523" t="n">
        <v>4.72</v>
      </c>
      <c r="N523" t="inlineStr">
        <is>
          <t>NÃO</t>
        </is>
      </c>
      <c r="O523" t="inlineStr">
        <is>
          <t>Nomes de Colunas: 6 coluna(s) sem nome definido (ex: Unnamed: 7). | Espaçamento Visual: 5 coluna(s) totalmente em branco (Colunas: [7, 8, 9, 10, 11]). | Linhas de Totais: Uso de 'Total/Subtotal' na coluna 'Especificação' (Linhas: 53, 55).</t>
        </is>
      </c>
      <c r="P523" t="inlineStr">
        <is>
          <t>Nenhum</t>
        </is>
      </c>
      <c r="Q523" t="inlineStr">
        <is>
          <t>2026-10-07 17:04:56</t>
        </is>
      </c>
    </row>
    <row r="524">
      <c r="A524" t="n">
        <v>523</v>
      </c>
      <c r="B524" t="inlineStr">
        <is>
          <t>SENAC</t>
        </is>
      </c>
      <c r="C524" t="inlineStr">
        <is>
          <t>Demonstrações Contábeis</t>
        </is>
      </c>
      <c r="D524" t="inlineStr">
        <is>
          <t>Demonstrações Contábeis - Arquivo CSV</t>
        </is>
      </c>
      <c r="E524" t="inlineStr"/>
      <c r="F524" t="inlineStr">
        <is>
          <t>SENAC MA | Exercício 2026 | Demonstrações Contábeis</t>
        </is>
      </c>
      <c r="G524" t="inlineStr">
        <is>
          <t>csv</t>
        </is>
      </c>
      <c r="H524" t="inlineStr">
        <is>
          <t>Balanço Patrimonial_2025.csv</t>
        </is>
      </c>
      <c r="I524" t="inlineStr">
        <is>
          <t>https://transparencia.senac.br/assets/files/2025/DemonstracoesContabeis/MA/Balanço Patrimonial_2025.csv</t>
        </is>
      </c>
      <c r="J524" t="n">
        <v>200</v>
      </c>
      <c r="K524" t="b">
        <v>1</v>
      </c>
      <c r="L524" t="inlineStr">
        <is>
          <t>application/octet-stream</t>
        </is>
      </c>
      <c r="M524" t="n">
        <v>3.5</v>
      </c>
      <c r="N524" t="inlineStr">
        <is>
          <t>NÃO</t>
        </is>
      </c>
      <c r="O524" t="inlineStr">
        <is>
          <t>Nomes de Colunas: 12 coluna(s) sem nome definido (ex: Unnamed: 5). | Espaçamento Visual: 11 coluna(s) totalmente em branco (Colunas: [5, 6, 7, 8, 9]).</t>
        </is>
      </c>
      <c r="P524" t="inlineStr">
        <is>
          <t>Nenhum</t>
        </is>
      </c>
      <c r="Q524" t="inlineStr">
        <is>
          <t>2026-10-07 17:04:56</t>
        </is>
      </c>
    </row>
    <row r="525">
      <c r="A525" t="n">
        <v>524</v>
      </c>
      <c r="B525" t="inlineStr">
        <is>
          <t>SENAC</t>
        </is>
      </c>
      <c r="C525" t="inlineStr">
        <is>
          <t>Demonstrações Contábeis</t>
        </is>
      </c>
      <c r="D525" t="inlineStr">
        <is>
          <t>Demonstrações Contábeis - Arquivo CSV</t>
        </is>
      </c>
      <c r="E525" t="inlineStr"/>
      <c r="F525" t="inlineStr">
        <is>
          <t>SENAC MA | Exercício 2026 | Demonstrações Contábeis</t>
        </is>
      </c>
      <c r="G525" t="inlineStr">
        <is>
          <t>csv</t>
        </is>
      </c>
      <c r="H525" t="inlineStr">
        <is>
          <t>Demonstração das Variações Patrimoniais_2025.csv</t>
        </is>
      </c>
      <c r="I525" t="inlineStr">
        <is>
          <t>https://transparencia.senac.br/assets/files/2025/DemonstracoesContabeis/MA/Demonstração das Variações Patrimoniais_2025.csv</t>
        </is>
      </c>
      <c r="J525" t="n">
        <v>200</v>
      </c>
      <c r="K525" t="b">
        <v>1</v>
      </c>
      <c r="L525" t="inlineStr">
        <is>
          <t>application/octet-stream</t>
        </is>
      </c>
      <c r="M525" t="n">
        <v>5.53</v>
      </c>
      <c r="N525" t="inlineStr">
        <is>
          <t>NÃO</t>
        </is>
      </c>
      <c r="O525" t="inlineStr">
        <is>
          <t>Nomes de Colunas: 3 coluna(s) sem nome definido (ex: Unnamed: 5). | Espaçamento Visual: 2 coluna(s) totalmente em branco (Colunas: [5, 6]).</t>
        </is>
      </c>
      <c r="P525" t="inlineStr">
        <is>
          <t>Nenhum</t>
        </is>
      </c>
      <c r="Q525" t="inlineStr">
        <is>
          <t>2026-10-07 17:04:56</t>
        </is>
      </c>
    </row>
    <row r="526">
      <c r="A526" t="n">
        <v>525</v>
      </c>
      <c r="B526" t="inlineStr">
        <is>
          <t>SENAC</t>
        </is>
      </c>
      <c r="C526" t="inlineStr">
        <is>
          <t>Demonstrações Contábeis</t>
        </is>
      </c>
      <c r="D526" t="inlineStr">
        <is>
          <t>Demonstrações Contábeis - Arquivo CSV</t>
        </is>
      </c>
      <c r="E526" t="inlineStr"/>
      <c r="F526" t="inlineStr">
        <is>
          <t>SENAC MA | Exercício 2026 | Demonstrações Contábeis</t>
        </is>
      </c>
      <c r="G526" t="inlineStr">
        <is>
          <t>csv</t>
        </is>
      </c>
      <c r="H526" t="inlineStr">
        <is>
          <t>Demonstração dos Fluxos de Caixa_2025.csv</t>
        </is>
      </c>
      <c r="I526" t="inlineStr">
        <is>
          <t>https://transparencia.senac.br/assets/files/2025/DemonstracoesContabeis/MA/Demonstração dos Fluxos de Caixa_2025.csv</t>
        </is>
      </c>
      <c r="J526" t="n">
        <v>200</v>
      </c>
      <c r="K526" t="b">
        <v>1</v>
      </c>
      <c r="L526" t="inlineStr">
        <is>
          <t>application/octet-stream</t>
        </is>
      </c>
      <c r="M526" t="n">
        <v>4.35</v>
      </c>
      <c r="N526" t="inlineStr">
        <is>
          <t>NÃO</t>
        </is>
      </c>
      <c r="O526" t="inlineStr">
        <is>
          <t>Nomes de Colunas: 12 coluna(s) sem nome definido (ex: Unnamed: 4). | Espaçamento Visual: 11 coluna(s) totalmente em branco (Colunas: [4, 5, 6, 7, 8]).</t>
        </is>
      </c>
      <c r="P526" t="inlineStr">
        <is>
          <t>Nenhum</t>
        </is>
      </c>
      <c r="Q526" t="inlineStr">
        <is>
          <t>2026-10-07 17:04:56</t>
        </is>
      </c>
    </row>
    <row r="527">
      <c r="A527" t="n">
        <v>526</v>
      </c>
      <c r="B527" t="inlineStr">
        <is>
          <t>SENAC</t>
        </is>
      </c>
      <c r="C527" t="inlineStr">
        <is>
          <t>Licitações</t>
        </is>
      </c>
      <c r="D527" t="inlineStr">
        <is>
          <t>Licitações - download</t>
        </is>
      </c>
      <c r="E527" t="inlineStr"/>
      <c r="F527" t="inlineStr">
        <is>
          <t>SENAC MA | Exercício 2024 | Licitações</t>
        </is>
      </c>
      <c r="G527" t="inlineStr">
        <is>
          <t>csv</t>
        </is>
      </c>
      <c r="H527" t="inlineStr">
        <is>
          <t>download</t>
        </is>
      </c>
      <c r="I527" t="inlineStr">
        <is>
          <t>https://transparencia.senac.br/service/api/download?regional=ma&amp;secao=Licitacoes&amp;ano=0&amp;layout=licitacoes</t>
        </is>
      </c>
      <c r="J527" t="n">
        <v>200</v>
      </c>
      <c r="K527" t="b">
        <v>1</v>
      </c>
      <c r="L527" t="inlineStr">
        <is>
          <t>application/octet-stream</t>
        </is>
      </c>
      <c r="M527" t="n">
        <v>21.89</v>
      </c>
      <c r="N527" t="inlineStr">
        <is>
          <t>SIM</t>
        </is>
      </c>
      <c r="O527" t="inlineStr">
        <is>
          <t>Nenhum</t>
        </is>
      </c>
      <c r="P527" t="inlineStr">
        <is>
          <t>Nenhum</t>
        </is>
      </c>
      <c r="Q527" t="inlineStr">
        <is>
          <t>2026-10-07 17:04:56</t>
        </is>
      </c>
    </row>
    <row r="528">
      <c r="A528" t="n">
        <v>527</v>
      </c>
      <c r="B528" t="inlineStr">
        <is>
          <t>SENAC</t>
        </is>
      </c>
      <c r="C528" t="inlineStr">
        <is>
          <t>Licitações</t>
        </is>
      </c>
      <c r="D528" t="inlineStr">
        <is>
          <t>Licitações - download</t>
        </is>
      </c>
      <c r="E528" t="inlineStr"/>
      <c r="F528" t="inlineStr">
        <is>
          <t>SENAC MA | Exercício 2025 | Licitações</t>
        </is>
      </c>
      <c r="G528" t="inlineStr">
        <is>
          <t>csv</t>
        </is>
      </c>
      <c r="H528" t="inlineStr">
        <is>
          <t>download</t>
        </is>
      </c>
      <c r="I528" t="inlineStr">
        <is>
          <t>https://transparencia.senac.br/service/api/download?regional=ma&amp;secao=Licitacoes&amp;ano=0&amp;layout=licitacoes</t>
        </is>
      </c>
      <c r="J528" t="n">
        <v>200</v>
      </c>
      <c r="K528" t="b">
        <v>1</v>
      </c>
      <c r="L528" t="inlineStr">
        <is>
          <t>application/octet-stream</t>
        </is>
      </c>
      <c r="M528" t="n">
        <v>21.89</v>
      </c>
      <c r="N528" t="inlineStr">
        <is>
          <t>SIM</t>
        </is>
      </c>
      <c r="O528" t="inlineStr">
        <is>
          <t>Nenhum</t>
        </is>
      </c>
      <c r="P528" t="inlineStr">
        <is>
          <t>Nenhum</t>
        </is>
      </c>
      <c r="Q528" t="inlineStr">
        <is>
          <t>2026-10-07 17:04:56</t>
        </is>
      </c>
    </row>
    <row r="529">
      <c r="A529" t="n">
        <v>528</v>
      </c>
      <c r="B529" t="inlineStr">
        <is>
          <t>SENAC</t>
        </is>
      </c>
      <c r="C529" t="inlineStr">
        <is>
          <t>Licitações</t>
        </is>
      </c>
      <c r="D529" t="inlineStr">
        <is>
          <t>Licitações - download</t>
        </is>
      </c>
      <c r="E529" t="inlineStr"/>
      <c r="F529" t="inlineStr">
        <is>
          <t>SENAC MA | Exercício 2026 | Licitações</t>
        </is>
      </c>
      <c r="G529" t="inlineStr">
        <is>
          <t>csv</t>
        </is>
      </c>
      <c r="H529" t="inlineStr">
        <is>
          <t>download</t>
        </is>
      </c>
      <c r="I529" t="inlineStr">
        <is>
          <t>https://transparencia.senac.br/service/api/download?regional=ma&amp;secao=Licitacoes&amp;ano=0&amp;layout=licitacoes</t>
        </is>
      </c>
      <c r="J529" t="n">
        <v>200</v>
      </c>
      <c r="K529" t="b">
        <v>1</v>
      </c>
      <c r="L529" t="inlineStr">
        <is>
          <t>application/octet-stream</t>
        </is>
      </c>
      <c r="M529" t="n">
        <v>21.89</v>
      </c>
      <c r="N529" t="inlineStr">
        <is>
          <t>SIM</t>
        </is>
      </c>
      <c r="O529" t="inlineStr">
        <is>
          <t>Nenhum</t>
        </is>
      </c>
      <c r="P529" t="inlineStr">
        <is>
          <t>Nenhum</t>
        </is>
      </c>
      <c r="Q529" t="inlineStr">
        <is>
          <t>2026-10-07 17:04:56</t>
        </is>
      </c>
    </row>
    <row r="530">
      <c r="A530" t="n">
        <v>529</v>
      </c>
      <c r="B530" t="inlineStr">
        <is>
          <t>SENAC</t>
        </is>
      </c>
      <c r="C530" t="inlineStr">
        <is>
          <t>Contratos, Parcerias, Convênios e Patrocínios</t>
        </is>
      </c>
      <c r="D530" t="inlineStr">
        <is>
          <t>Contratos, Parcerias, Convênios e Patrocínios - download</t>
        </is>
      </c>
      <c r="E530" t="inlineStr"/>
      <c r="F530" t="inlineStr">
        <is>
          <t>SENAC MA | Exercício 2024 | Contratos, Parcerias, Convênios e Patrocínios</t>
        </is>
      </c>
      <c r="G530" t="inlineStr">
        <is>
          <t>csv</t>
        </is>
      </c>
      <c r="H530" t="inlineStr">
        <is>
          <t>download</t>
        </is>
      </c>
      <c r="I530" t="inlineStr">
        <is>
          <t>https://transparencia.senac.br/service/api/download?regional=ma&amp;secao=ContratosParcerias&amp;ano=0&amp;layout=contratos</t>
        </is>
      </c>
      <c r="J530" t="n">
        <v>200</v>
      </c>
      <c r="K530" t="b">
        <v>1</v>
      </c>
      <c r="L530" t="inlineStr">
        <is>
          <t>application/octet-stream</t>
        </is>
      </c>
      <c r="M530" t="n">
        <v>10.95</v>
      </c>
      <c r="N530" t="inlineStr">
        <is>
          <t>NÃO</t>
        </is>
      </c>
      <c r="O530" t="inlineStr">
        <is>
          <t>Poluição de Célula: Coluna 'Objeto' contém números misturados diretamente com texto (Linhas: 035/2025).</t>
        </is>
      </c>
      <c r="P530" t="inlineStr">
        <is>
          <t>Nenhum</t>
        </is>
      </c>
      <c r="Q530" t="inlineStr">
        <is>
          <t>2026-10-07 17:04:56</t>
        </is>
      </c>
    </row>
    <row r="531">
      <c r="A531" t="n">
        <v>530</v>
      </c>
      <c r="B531" t="inlineStr">
        <is>
          <t>SENAC</t>
        </is>
      </c>
      <c r="C531" t="inlineStr">
        <is>
          <t>Contratos, Parcerias, Convênios e Patrocínios</t>
        </is>
      </c>
      <c r="D531" t="inlineStr">
        <is>
          <t>Contratos, Parcerias, Convênios e Patrocínios - download</t>
        </is>
      </c>
      <c r="E531" t="inlineStr"/>
      <c r="F531" t="inlineStr">
        <is>
          <t>SENAC MA | Exercício 2024 | Contratos, Parcerias, Convênios e Patrocínios</t>
        </is>
      </c>
      <c r="G531" t="inlineStr">
        <is>
          <t>csv</t>
        </is>
      </c>
      <c r="H531" t="inlineStr">
        <is>
          <t>download</t>
        </is>
      </c>
      <c r="I531" t="inlineStr">
        <is>
          <t>https://transparencia.senac.br/service/api/download?regional=ma&amp;secao=ContratosParcerias&amp;ano=0&amp;layout=convenios</t>
        </is>
      </c>
      <c r="J531" t="n">
        <v>200</v>
      </c>
      <c r="K531" t="b">
        <v>1</v>
      </c>
      <c r="L531" t="inlineStr">
        <is>
          <t>application/octet-stream</t>
        </is>
      </c>
      <c r="M531" t="n">
        <v>0.37</v>
      </c>
      <c r="N531" t="inlineStr">
        <is>
          <t>SIM</t>
        </is>
      </c>
      <c r="O531" t="inlineStr">
        <is>
          <t>Nenhum</t>
        </is>
      </c>
      <c r="P531" t="inlineStr">
        <is>
          <t>Nenhum</t>
        </is>
      </c>
      <c r="Q531" t="inlineStr">
        <is>
          <t>2026-10-07 17:04:56</t>
        </is>
      </c>
    </row>
    <row r="532">
      <c r="A532" t="n">
        <v>531</v>
      </c>
      <c r="B532" t="inlineStr">
        <is>
          <t>SENAC</t>
        </is>
      </c>
      <c r="C532" t="inlineStr">
        <is>
          <t>Contratos, Parcerias, Convênios e Patrocínios</t>
        </is>
      </c>
      <c r="D532" t="inlineStr">
        <is>
          <t>Contratos, Parcerias, Convênios e Patrocínios - download</t>
        </is>
      </c>
      <c r="E532" t="inlineStr"/>
      <c r="F532" t="inlineStr">
        <is>
          <t>SENAC MA | Exercício 2025 | Contratos, Parcerias, Convênios e Patrocínios</t>
        </is>
      </c>
      <c r="G532" t="inlineStr">
        <is>
          <t>csv</t>
        </is>
      </c>
      <c r="H532" t="inlineStr">
        <is>
          <t>download</t>
        </is>
      </c>
      <c r="I532" t="inlineStr">
        <is>
          <t>https://transparencia.senac.br/service/api/download?regional=ma&amp;secao=ContratosParcerias&amp;ano=0&amp;layout=contratos</t>
        </is>
      </c>
      <c r="J532" t="n">
        <v>200</v>
      </c>
      <c r="K532" t="b">
        <v>1</v>
      </c>
      <c r="L532" t="inlineStr">
        <is>
          <t>application/octet-stream</t>
        </is>
      </c>
      <c r="M532" t="n">
        <v>10.95</v>
      </c>
      <c r="N532" t="inlineStr">
        <is>
          <t>NÃO</t>
        </is>
      </c>
      <c r="O532" t="inlineStr">
        <is>
          <t>Poluição de Célula: Coluna 'Objeto' contém números misturados diretamente com texto (Linhas: 035/2025).</t>
        </is>
      </c>
      <c r="P532" t="inlineStr">
        <is>
          <t>Nenhum</t>
        </is>
      </c>
      <c r="Q532" t="inlineStr">
        <is>
          <t>2026-10-07 17:04:56</t>
        </is>
      </c>
    </row>
    <row r="533">
      <c r="A533" t="n">
        <v>532</v>
      </c>
      <c r="B533" t="inlineStr">
        <is>
          <t>SENAC</t>
        </is>
      </c>
      <c r="C533" t="inlineStr">
        <is>
          <t>Contratos, Parcerias, Convênios e Patrocínios</t>
        </is>
      </c>
      <c r="D533" t="inlineStr">
        <is>
          <t>Contratos, Parcerias, Convênios e Patrocínios - download</t>
        </is>
      </c>
      <c r="E533" t="inlineStr"/>
      <c r="F533" t="inlineStr">
        <is>
          <t>SENAC MA | Exercício 2025 | Contratos, Parcerias, Convênios e Patrocínios</t>
        </is>
      </c>
      <c r="G533" t="inlineStr">
        <is>
          <t>csv</t>
        </is>
      </c>
      <c r="H533" t="inlineStr">
        <is>
          <t>download</t>
        </is>
      </c>
      <c r="I533" t="inlineStr">
        <is>
          <t>https://transparencia.senac.br/service/api/download?regional=ma&amp;secao=ContratosParcerias&amp;ano=0&amp;layout=convenios</t>
        </is>
      </c>
      <c r="J533" t="n">
        <v>200</v>
      </c>
      <c r="K533" t="b">
        <v>1</v>
      </c>
      <c r="L533" t="inlineStr">
        <is>
          <t>application/octet-stream</t>
        </is>
      </c>
      <c r="M533" t="n">
        <v>0.37</v>
      </c>
      <c r="N533" t="inlineStr">
        <is>
          <t>SIM</t>
        </is>
      </c>
      <c r="O533" t="inlineStr">
        <is>
          <t>Nenhum</t>
        </is>
      </c>
      <c r="P533" t="inlineStr">
        <is>
          <t>Nenhum</t>
        </is>
      </c>
      <c r="Q533" t="inlineStr">
        <is>
          <t>2026-10-07 17:04:56</t>
        </is>
      </c>
    </row>
    <row r="534">
      <c r="A534" t="n">
        <v>533</v>
      </c>
      <c r="B534" t="inlineStr">
        <is>
          <t>SENAC</t>
        </is>
      </c>
      <c r="C534" t="inlineStr">
        <is>
          <t>Contratos, Parcerias, Convênios e Patrocínios</t>
        </is>
      </c>
      <c r="D534" t="inlineStr">
        <is>
          <t>Contratos, Parcerias, Convênios e Patrocínios - download</t>
        </is>
      </c>
      <c r="E534" t="inlineStr"/>
      <c r="F534" t="inlineStr">
        <is>
          <t>SENAC MA | Exercício 2026 | Contratos, Parcerias, Convênios e Patrocínios</t>
        </is>
      </c>
      <c r="G534" t="inlineStr">
        <is>
          <t>csv</t>
        </is>
      </c>
      <c r="H534" t="inlineStr">
        <is>
          <t>download</t>
        </is>
      </c>
      <c r="I534" t="inlineStr">
        <is>
          <t>https://transparencia.senac.br/service/api/download?regional=ma&amp;secao=ContratosParcerias&amp;ano=0&amp;layout=contratos</t>
        </is>
      </c>
      <c r="J534" t="n">
        <v>200</v>
      </c>
      <c r="K534" t="b">
        <v>1</v>
      </c>
      <c r="L534" t="inlineStr">
        <is>
          <t>application/octet-stream</t>
        </is>
      </c>
      <c r="M534" t="n">
        <v>10.95</v>
      </c>
      <c r="N534" t="inlineStr">
        <is>
          <t>NÃO</t>
        </is>
      </c>
      <c r="O534" t="inlineStr">
        <is>
          <t>Poluição de Célula: Coluna 'Objeto' contém números misturados diretamente com texto (Linhas: 035/2025).</t>
        </is>
      </c>
      <c r="P534" t="inlineStr">
        <is>
          <t>Nenhum</t>
        </is>
      </c>
      <c r="Q534" t="inlineStr">
        <is>
          <t>2026-10-07 17:04:56</t>
        </is>
      </c>
    </row>
    <row r="535">
      <c r="A535" t="n">
        <v>534</v>
      </c>
      <c r="B535" t="inlineStr">
        <is>
          <t>SENAC</t>
        </is>
      </c>
      <c r="C535" t="inlineStr">
        <is>
          <t>Contratos, Parcerias, Convênios e Patrocínios</t>
        </is>
      </c>
      <c r="D535" t="inlineStr">
        <is>
          <t>Contratos, Parcerias, Convênios e Patrocínios - download</t>
        </is>
      </c>
      <c r="E535" t="inlineStr"/>
      <c r="F535" t="inlineStr">
        <is>
          <t>SENAC MA | Exercício 2026 | Contratos, Parcerias, Convênios e Patrocínios</t>
        </is>
      </c>
      <c r="G535" t="inlineStr">
        <is>
          <t>csv</t>
        </is>
      </c>
      <c r="H535" t="inlineStr">
        <is>
          <t>download</t>
        </is>
      </c>
      <c r="I535" t="inlineStr">
        <is>
          <t>https://transparencia.senac.br/service/api/download?regional=ma&amp;secao=ContratosParcerias&amp;ano=0&amp;layout=convenios</t>
        </is>
      </c>
      <c r="J535" t="n">
        <v>200</v>
      </c>
      <c r="K535" t="b">
        <v>1</v>
      </c>
      <c r="L535" t="inlineStr">
        <is>
          <t>application/octet-stream</t>
        </is>
      </c>
      <c r="M535" t="n">
        <v>0.37</v>
      </c>
      <c r="N535" t="inlineStr">
        <is>
          <t>SIM</t>
        </is>
      </c>
      <c r="O535" t="inlineStr">
        <is>
          <t>Nenhum</t>
        </is>
      </c>
      <c r="P535" t="inlineStr">
        <is>
          <t>Nenhum</t>
        </is>
      </c>
      <c r="Q535" t="inlineStr">
        <is>
          <t>2026-10-07 17:04:56</t>
        </is>
      </c>
    </row>
    <row r="536">
      <c r="A536" t="n">
        <v>535</v>
      </c>
      <c r="B536" t="inlineStr">
        <is>
          <t>SENAC</t>
        </is>
      </c>
      <c r="C536" t="inlineStr">
        <is>
          <t>Transferências Regulamentares</t>
        </is>
      </c>
      <c r="D536" t="inlineStr">
        <is>
          <t>Transferências Regulamentares - download</t>
        </is>
      </c>
      <c r="E536" t="inlineStr"/>
      <c r="F536" t="inlineStr">
        <is>
          <t>SENAC MA | Exercício 2024 | Transferências Regulamentares</t>
        </is>
      </c>
      <c r="G536" t="inlineStr">
        <is>
          <t>csv</t>
        </is>
      </c>
      <c r="H536" t="inlineStr">
        <is>
          <t>download</t>
        </is>
      </c>
      <c r="I536" t="inlineStr">
        <is>
          <t>https://transparencia.senac.br/service/api/download?regional=ma&amp;secao=transferenciasregulamentares&amp;ano=2026&amp;layout=transferenciasregulamentares</t>
        </is>
      </c>
      <c r="J536" t="n">
        <v>200</v>
      </c>
      <c r="K536" t="b">
        <v>1</v>
      </c>
      <c r="L536" t="inlineStr">
        <is>
          <t>application/octet-stream</t>
        </is>
      </c>
      <c r="M536" t="n">
        <v>2.27</v>
      </c>
      <c r="N536" t="inlineStr">
        <is>
          <t>SIM</t>
        </is>
      </c>
      <c r="O536" t="inlineStr">
        <is>
          <t>Nenhum</t>
        </is>
      </c>
      <c r="P536" t="inlineStr">
        <is>
          <t>Nenhum</t>
        </is>
      </c>
      <c r="Q536" t="inlineStr">
        <is>
          <t>2026-10-07 17:04:56</t>
        </is>
      </c>
    </row>
    <row r="537">
      <c r="A537" t="n">
        <v>536</v>
      </c>
      <c r="B537" t="inlineStr">
        <is>
          <t>SENAC</t>
        </is>
      </c>
      <c r="C537" t="inlineStr">
        <is>
          <t>Transferências Regulamentares</t>
        </is>
      </c>
      <c r="D537" t="inlineStr">
        <is>
          <t>Transferências Regulamentares - download</t>
        </is>
      </c>
      <c r="E537" t="inlineStr"/>
      <c r="F537" t="inlineStr">
        <is>
          <t>SENAC MA | Exercício 2025 | Transferências Regulamentares</t>
        </is>
      </c>
      <c r="G537" t="inlineStr">
        <is>
          <t>csv</t>
        </is>
      </c>
      <c r="H537" t="inlineStr">
        <is>
          <t>download</t>
        </is>
      </c>
      <c r="I537" t="inlineStr">
        <is>
          <t>https://transparencia.senac.br/service/api/download?regional=ma&amp;secao=transferenciasregulamentares&amp;ano=2026&amp;layout=transferenciasregulamentares</t>
        </is>
      </c>
      <c r="J537" t="n">
        <v>200</v>
      </c>
      <c r="K537" t="b">
        <v>1</v>
      </c>
      <c r="L537" t="inlineStr">
        <is>
          <t>application/octet-stream</t>
        </is>
      </c>
      <c r="M537" t="n">
        <v>2.27</v>
      </c>
      <c r="N537" t="inlineStr">
        <is>
          <t>SIM</t>
        </is>
      </c>
      <c r="O537" t="inlineStr">
        <is>
          <t>Nenhum</t>
        </is>
      </c>
      <c r="P537" t="inlineStr">
        <is>
          <t>Nenhum</t>
        </is>
      </c>
      <c r="Q537" t="inlineStr">
        <is>
          <t>2026-10-07 17:04:56</t>
        </is>
      </c>
    </row>
    <row r="538">
      <c r="A538" t="n">
        <v>537</v>
      </c>
      <c r="B538" t="inlineStr">
        <is>
          <t>SENAC</t>
        </is>
      </c>
      <c r="C538" t="inlineStr">
        <is>
          <t>Transferências Regulamentares</t>
        </is>
      </c>
      <c r="D538" t="inlineStr">
        <is>
          <t>Transferências Regulamentares - download</t>
        </is>
      </c>
      <c r="E538" t="inlineStr"/>
      <c r="F538" t="inlineStr">
        <is>
          <t>SENAC MA | Exercício 2026 | Transferências Regulamentares</t>
        </is>
      </c>
      <c r="G538" t="inlineStr">
        <is>
          <t>csv</t>
        </is>
      </c>
      <c r="H538" t="inlineStr">
        <is>
          <t>download</t>
        </is>
      </c>
      <c r="I538" t="inlineStr">
        <is>
          <t>https://transparencia.senac.br/service/api/download?regional=ma&amp;secao=transferenciasregulamentares&amp;ano=2026&amp;layout=transferenciasregulamentares</t>
        </is>
      </c>
      <c r="J538" t="n">
        <v>200</v>
      </c>
      <c r="K538" t="b">
        <v>1</v>
      </c>
      <c r="L538" t="inlineStr">
        <is>
          <t>application/octet-stream</t>
        </is>
      </c>
      <c r="M538" t="n">
        <v>2.27</v>
      </c>
      <c r="N538" t="inlineStr">
        <is>
          <t>SIM</t>
        </is>
      </c>
      <c r="O538" t="inlineStr">
        <is>
          <t>Nenhum</t>
        </is>
      </c>
      <c r="P538" t="inlineStr">
        <is>
          <t>Nenhum</t>
        </is>
      </c>
      <c r="Q538" t="inlineStr">
        <is>
          <t>2026-10-07 17:04:56</t>
        </is>
      </c>
    </row>
    <row r="539">
      <c r="A539" t="n">
        <v>538</v>
      </c>
      <c r="B539" t="inlineStr">
        <is>
          <t>SENAC</t>
        </is>
      </c>
      <c r="C539" t="inlineStr">
        <is>
          <t>Execução Orçamentária</t>
        </is>
      </c>
      <c r="D539" t="inlineStr">
        <is>
          <t>Execução Orçamentária - download</t>
        </is>
      </c>
      <c r="E539" t="inlineStr"/>
      <c r="F539" t="inlineStr">
        <is>
          <t>SENAC MG | Exercício 2024 | Execução Orçamentária</t>
        </is>
      </c>
      <c r="G539" t="inlineStr">
        <is>
          <t>csv</t>
        </is>
      </c>
      <c r="H539" t="inlineStr">
        <is>
          <t>download</t>
        </is>
      </c>
      <c r="I539" t="inlineStr">
        <is>
          <t>https://transparencia.senac.br/service/api/download?regional=mg&amp;secao=execucaoorcamentaria&amp;ano=2024&amp;layout=execucaoorcamentariareceitacategoria</t>
        </is>
      </c>
      <c r="J539" t="n">
        <v>200</v>
      </c>
      <c r="K539" t="b">
        <v>1</v>
      </c>
      <c r="L539" t="inlineStr">
        <is>
          <t>application/octet-stream</t>
        </is>
      </c>
      <c r="M539" t="n">
        <v>0.54</v>
      </c>
      <c r="N539" t="inlineStr">
        <is>
          <t>SIM</t>
        </is>
      </c>
      <c r="O539" t="inlineStr">
        <is>
          <t>Nenhum</t>
        </is>
      </c>
      <c r="P539" t="inlineStr">
        <is>
          <t>Nenhum</t>
        </is>
      </c>
      <c r="Q539" t="inlineStr">
        <is>
          <t>2026-10-07 17:04:56</t>
        </is>
      </c>
    </row>
    <row r="540">
      <c r="A540" t="n">
        <v>539</v>
      </c>
      <c r="B540" t="inlineStr">
        <is>
          <t>SENAC</t>
        </is>
      </c>
      <c r="C540" t="inlineStr">
        <is>
          <t>Execução Orçamentária</t>
        </is>
      </c>
      <c r="D540" t="inlineStr">
        <is>
          <t>Execução Orçamentária - download</t>
        </is>
      </c>
      <c r="E540" t="inlineStr"/>
      <c r="F540" t="inlineStr">
        <is>
          <t>SENAC MG | Exercício 2024 | Execução Orçamentária</t>
        </is>
      </c>
      <c r="G540" t="inlineStr">
        <is>
          <t>csv</t>
        </is>
      </c>
      <c r="H540" t="inlineStr">
        <is>
          <t>download</t>
        </is>
      </c>
      <c r="I540" t="inlineStr">
        <is>
          <t>https://transparencia.senac.br/service/api/download?regional=mg&amp;secao=execucaoorcamentaria&amp;ano=2024&amp;layout=execucaoorcamentariadespesacategoria</t>
        </is>
      </c>
      <c r="J540" t="n">
        <v>200</v>
      </c>
      <c r="K540" t="b">
        <v>1</v>
      </c>
      <c r="L540" t="inlineStr">
        <is>
          <t>application/octet-stream</t>
        </is>
      </c>
      <c r="M540" t="n">
        <v>1.2</v>
      </c>
      <c r="N540" t="inlineStr">
        <is>
          <t>SIM</t>
        </is>
      </c>
      <c r="O540" t="inlineStr">
        <is>
          <t>Nenhum</t>
        </is>
      </c>
      <c r="P540" t="inlineStr">
        <is>
          <t>Nenhum</t>
        </is>
      </c>
      <c r="Q540" t="inlineStr">
        <is>
          <t>2026-10-07 17:04:56</t>
        </is>
      </c>
    </row>
    <row r="541">
      <c r="A541" t="n">
        <v>540</v>
      </c>
      <c r="B541" t="inlineStr">
        <is>
          <t>SENAC</t>
        </is>
      </c>
      <c r="C541" t="inlineStr">
        <is>
          <t>Execução Orçamentária</t>
        </is>
      </c>
      <c r="D541" t="inlineStr">
        <is>
          <t>Execução Orçamentária - download</t>
        </is>
      </c>
      <c r="E541" t="inlineStr"/>
      <c r="F541" t="inlineStr">
        <is>
          <t>SENAC MG | Exercício 2024 | Execução Orçamentária</t>
        </is>
      </c>
      <c r="G541" t="inlineStr">
        <is>
          <t>csv</t>
        </is>
      </c>
      <c r="H541" t="inlineStr">
        <is>
          <t>download</t>
        </is>
      </c>
      <c r="I541" t="inlineStr">
        <is>
          <t>https://transparencia.senac.br/service/api/download?regional=mg&amp;secao=execucaoorcamentaria&amp;ano=2024&amp;layout=despesaporfinalidadeprogramatrabalhoorcamento</t>
        </is>
      </c>
      <c r="J541" t="n">
        <v>200</v>
      </c>
      <c r="K541" t="b">
        <v>1</v>
      </c>
      <c r="L541" t="inlineStr">
        <is>
          <t>application/octet-stream</t>
        </is>
      </c>
      <c r="M541" t="n">
        <v>0.42</v>
      </c>
      <c r="N541" t="inlineStr">
        <is>
          <t>SIM</t>
        </is>
      </c>
      <c r="O541" t="inlineStr">
        <is>
          <t>Nenhum</t>
        </is>
      </c>
      <c r="P541" t="inlineStr">
        <is>
          <t>Nenhum</t>
        </is>
      </c>
      <c r="Q541" t="inlineStr">
        <is>
          <t>2026-10-07 17:04:56</t>
        </is>
      </c>
    </row>
    <row r="542">
      <c r="A542" t="n">
        <v>541</v>
      </c>
      <c r="B542" t="inlineStr">
        <is>
          <t>SENAC</t>
        </is>
      </c>
      <c r="C542" t="inlineStr">
        <is>
          <t>Execução Orçamentária</t>
        </is>
      </c>
      <c r="D542" t="inlineStr">
        <is>
          <t>Execução Orçamentária - download</t>
        </is>
      </c>
      <c r="E542" t="inlineStr"/>
      <c r="F542" t="inlineStr">
        <is>
          <t>SENAC MG | Exercício 2024 | Execução Orçamentária</t>
        </is>
      </c>
      <c r="G542" t="inlineStr">
        <is>
          <t>csv</t>
        </is>
      </c>
      <c r="H542" t="inlineStr">
        <is>
          <t>download</t>
        </is>
      </c>
      <c r="I542" t="inlineStr">
        <is>
          <t>https://transparencia.senac.br/service/api/download?regional=mg&amp;secao=execucaoorcamentaria&amp;ano=2024&amp;layout=execucaoorcamentariareceita</t>
        </is>
      </c>
      <c r="J542" t="n">
        <v>200</v>
      </c>
      <c r="K542" t="b">
        <v>1</v>
      </c>
      <c r="L542" t="inlineStr">
        <is>
          <t>application/octet-stream</t>
        </is>
      </c>
      <c r="M542" t="n">
        <v>1.14</v>
      </c>
      <c r="N542" t="inlineStr">
        <is>
          <t>SIM</t>
        </is>
      </c>
      <c r="O542" t="inlineStr">
        <is>
          <t>Nenhum</t>
        </is>
      </c>
      <c r="P542" t="inlineStr">
        <is>
          <t>Nenhum</t>
        </is>
      </c>
      <c r="Q542" t="inlineStr">
        <is>
          <t>2026-10-07 17:04:56</t>
        </is>
      </c>
    </row>
    <row r="543">
      <c r="A543" t="n">
        <v>542</v>
      </c>
      <c r="B543" t="inlineStr">
        <is>
          <t>SENAC</t>
        </is>
      </c>
      <c r="C543" t="inlineStr">
        <is>
          <t>Execução Orçamentária</t>
        </is>
      </c>
      <c r="D543" t="inlineStr">
        <is>
          <t>Execução Orçamentária - download</t>
        </is>
      </c>
      <c r="E543" t="inlineStr"/>
      <c r="F543" t="inlineStr">
        <is>
          <t>SENAC MG | Exercício 2024 | Execução Orçamentária</t>
        </is>
      </c>
      <c r="G543" t="inlineStr">
        <is>
          <t>csv</t>
        </is>
      </c>
      <c r="H543" t="inlineStr">
        <is>
          <t>download</t>
        </is>
      </c>
      <c r="I543" t="inlineStr">
        <is>
          <t>https://transparencia.senac.br/service/api/download?regional=mg&amp;secao=execucaoorcamentaria&amp;ano=2024&amp;layout=execucaoorcamentariadespesa</t>
        </is>
      </c>
      <c r="J543" t="n">
        <v>200</v>
      </c>
      <c r="K543" t="b">
        <v>1</v>
      </c>
      <c r="L543" t="inlineStr">
        <is>
          <t>application/octet-stream</t>
        </is>
      </c>
      <c r="M543" t="n">
        <v>1.8</v>
      </c>
      <c r="N543" t="inlineStr">
        <is>
          <t>SIM</t>
        </is>
      </c>
      <c r="O543" t="inlineStr">
        <is>
          <t>Nenhum</t>
        </is>
      </c>
      <c r="P543" t="inlineStr">
        <is>
          <t>Nenhum</t>
        </is>
      </c>
      <c r="Q543" t="inlineStr">
        <is>
          <t>2026-10-07 17:04:56</t>
        </is>
      </c>
    </row>
    <row r="544">
      <c r="A544" t="n">
        <v>543</v>
      </c>
      <c r="B544" t="inlineStr">
        <is>
          <t>SENAC</t>
        </is>
      </c>
      <c r="C544" t="inlineStr">
        <is>
          <t>Execução Orçamentária</t>
        </is>
      </c>
      <c r="D544" t="inlineStr">
        <is>
          <t>Execução Orçamentária - download</t>
        </is>
      </c>
      <c r="E544" t="inlineStr"/>
      <c r="F544" t="inlineStr">
        <is>
          <t>SENAC MG | Exercício 2024 | Execução Orçamentária</t>
        </is>
      </c>
      <c r="G544" t="inlineStr">
        <is>
          <t>csv</t>
        </is>
      </c>
      <c r="H544" t="inlineStr">
        <is>
          <t>download</t>
        </is>
      </c>
      <c r="I544" t="inlineStr">
        <is>
          <t>https://transparencia.senac.br/service/api/download?regional=mg&amp;secao=execucaoorcamentaria&amp;ano=2024&amp;layout=despesaporfinalidadeprogramatrabalhoprevisao</t>
        </is>
      </c>
      <c r="J544" t="n">
        <v>200</v>
      </c>
      <c r="K544" t="b">
        <v>1</v>
      </c>
      <c r="L544" t="inlineStr">
        <is>
          <t>application/octet-stream</t>
        </is>
      </c>
      <c r="M544" t="n">
        <v>0.59</v>
      </c>
      <c r="N544" t="inlineStr">
        <is>
          <t>SIM</t>
        </is>
      </c>
      <c r="O544" t="inlineStr">
        <is>
          <t>Nenhum</t>
        </is>
      </c>
      <c r="P544" t="inlineStr">
        <is>
          <t>Nenhum</t>
        </is>
      </c>
      <c r="Q544" t="inlineStr">
        <is>
          <t>2026-10-07 17:04:56</t>
        </is>
      </c>
    </row>
    <row r="545">
      <c r="A545" t="n">
        <v>544</v>
      </c>
      <c r="B545" t="inlineStr">
        <is>
          <t>SENAC</t>
        </is>
      </c>
      <c r="C545" t="inlineStr">
        <is>
          <t>Execução Orçamentária</t>
        </is>
      </c>
      <c r="D545" t="inlineStr">
        <is>
          <t>Execução Orçamentária - download</t>
        </is>
      </c>
      <c r="E545" t="inlineStr"/>
      <c r="F545" t="inlineStr">
        <is>
          <t>SENAC MG | Exercício 2025 | Execução Orçamentária</t>
        </is>
      </c>
      <c r="G545" t="inlineStr">
        <is>
          <t>csv</t>
        </is>
      </c>
      <c r="H545" t="inlineStr">
        <is>
          <t>download</t>
        </is>
      </c>
      <c r="I545" t="inlineStr">
        <is>
          <t>https://transparencia.senac.br/service/api/download?regional=mg&amp;secao=execucaoorcamentaria&amp;ano=2025&amp;layout=execucaoorcamentariareceitacategoria</t>
        </is>
      </c>
      <c r="J545" t="n">
        <v>200</v>
      </c>
      <c r="K545" t="b">
        <v>1</v>
      </c>
      <c r="L545" t="inlineStr">
        <is>
          <t>application/octet-stream</t>
        </is>
      </c>
      <c r="M545" t="n">
        <v>0.61</v>
      </c>
      <c r="N545" t="inlineStr">
        <is>
          <t>SIM</t>
        </is>
      </c>
      <c r="O545" t="inlineStr">
        <is>
          <t>Nenhum</t>
        </is>
      </c>
      <c r="P545" t="inlineStr">
        <is>
          <t>Nenhum</t>
        </is>
      </c>
      <c r="Q545" t="inlineStr">
        <is>
          <t>2026-10-07 17:04:56</t>
        </is>
      </c>
    </row>
    <row r="546">
      <c r="A546" t="n">
        <v>545</v>
      </c>
      <c r="B546" t="inlineStr">
        <is>
          <t>SENAC</t>
        </is>
      </c>
      <c r="C546" t="inlineStr">
        <is>
          <t>Execução Orçamentária</t>
        </is>
      </c>
      <c r="D546" t="inlineStr">
        <is>
          <t>Execução Orçamentária - download</t>
        </is>
      </c>
      <c r="E546" t="inlineStr"/>
      <c r="F546" t="inlineStr">
        <is>
          <t>SENAC MG | Exercício 2025 | Execução Orçamentária</t>
        </is>
      </c>
      <c r="G546" t="inlineStr">
        <is>
          <t>csv</t>
        </is>
      </c>
      <c r="H546" t="inlineStr">
        <is>
          <t>download</t>
        </is>
      </c>
      <c r="I546" t="inlineStr">
        <is>
          <t>https://transparencia.senac.br/service/api/download?regional=mg&amp;secao=execucaoorcamentaria&amp;ano=2025&amp;layout=execucaoorcamentariadespesacategoria</t>
        </is>
      </c>
      <c r="J546" t="n">
        <v>200</v>
      </c>
      <c r="K546" t="b">
        <v>1</v>
      </c>
      <c r="L546" t="inlineStr">
        <is>
          <t>application/octet-stream</t>
        </is>
      </c>
      <c r="M546" t="n">
        <v>1.3</v>
      </c>
      <c r="N546" t="inlineStr">
        <is>
          <t>SIM</t>
        </is>
      </c>
      <c r="O546" t="inlineStr">
        <is>
          <t>Nenhum</t>
        </is>
      </c>
      <c r="P546" t="inlineStr">
        <is>
          <t>Nenhum</t>
        </is>
      </c>
      <c r="Q546" t="inlineStr">
        <is>
          <t>2026-10-07 17:04:56</t>
        </is>
      </c>
    </row>
    <row r="547">
      <c r="A547" t="n">
        <v>546</v>
      </c>
      <c r="B547" t="inlineStr">
        <is>
          <t>SENAC</t>
        </is>
      </c>
      <c r="C547" t="inlineStr">
        <is>
          <t>Execução Orçamentária</t>
        </is>
      </c>
      <c r="D547" t="inlineStr">
        <is>
          <t>Execução Orçamentária - download</t>
        </is>
      </c>
      <c r="E547" t="inlineStr"/>
      <c r="F547" t="inlineStr">
        <is>
          <t>SENAC MG | Exercício 2025 | Execução Orçamentária</t>
        </is>
      </c>
      <c r="G547" t="inlineStr">
        <is>
          <t>csv</t>
        </is>
      </c>
      <c r="H547" t="inlineStr">
        <is>
          <t>download</t>
        </is>
      </c>
      <c r="I547" t="inlineStr">
        <is>
          <t>https://transparencia.senac.br/service/api/download?regional=mg&amp;secao=execucaoorcamentaria&amp;ano=2025&amp;layout=despesaporfinalidadeprogramatrabalhoorcamento</t>
        </is>
      </c>
      <c r="J547" t="n">
        <v>200</v>
      </c>
      <c r="K547" t="b">
        <v>1</v>
      </c>
      <c r="L547" t="inlineStr">
        <is>
          <t>application/octet-stream</t>
        </is>
      </c>
      <c r="M547" t="n">
        <v>0.41</v>
      </c>
      <c r="N547" t="inlineStr">
        <is>
          <t>SIM</t>
        </is>
      </c>
      <c r="O547" t="inlineStr">
        <is>
          <t>Nenhum</t>
        </is>
      </c>
      <c r="P547" t="inlineStr">
        <is>
          <t>Nenhum</t>
        </is>
      </c>
      <c r="Q547" t="inlineStr">
        <is>
          <t>2026-10-07 17:04:56</t>
        </is>
      </c>
    </row>
    <row r="548">
      <c r="A548" t="n">
        <v>547</v>
      </c>
      <c r="B548" t="inlineStr">
        <is>
          <t>SENAC</t>
        </is>
      </c>
      <c r="C548" t="inlineStr">
        <is>
          <t>Execução Orçamentária</t>
        </is>
      </c>
      <c r="D548" t="inlineStr">
        <is>
          <t>Execução Orçamentária - download</t>
        </is>
      </c>
      <c r="E548" t="inlineStr"/>
      <c r="F548" t="inlineStr">
        <is>
          <t>SENAC MG | Exercício 2025 | Execução Orçamentária</t>
        </is>
      </c>
      <c r="G548" t="inlineStr">
        <is>
          <t>csv</t>
        </is>
      </c>
      <c r="H548" t="inlineStr">
        <is>
          <t>download</t>
        </is>
      </c>
      <c r="I548" t="inlineStr">
        <is>
          <t>https://transparencia.senac.br/service/api/download?regional=mg&amp;secao=execucaoorcamentaria&amp;ano=2025&amp;layout=execucaoorcamentariareceita</t>
        </is>
      </c>
      <c r="J548" t="n">
        <v>200</v>
      </c>
      <c r="K548" t="b">
        <v>1</v>
      </c>
      <c r="L548" t="inlineStr">
        <is>
          <t>application/octet-stream</t>
        </is>
      </c>
      <c r="M548" t="n">
        <v>1.35</v>
      </c>
      <c r="N548" t="inlineStr">
        <is>
          <t>SIM</t>
        </is>
      </c>
      <c r="O548" t="inlineStr">
        <is>
          <t>Nenhum</t>
        </is>
      </c>
      <c r="P548" t="inlineStr">
        <is>
          <t>Nenhum</t>
        </is>
      </c>
      <c r="Q548" t="inlineStr">
        <is>
          <t>2026-10-07 17:04:56</t>
        </is>
      </c>
    </row>
    <row r="549">
      <c r="A549" t="n">
        <v>548</v>
      </c>
      <c r="B549" t="inlineStr">
        <is>
          <t>SENAC</t>
        </is>
      </c>
      <c r="C549" t="inlineStr">
        <is>
          <t>Execução Orçamentária</t>
        </is>
      </c>
      <c r="D549" t="inlineStr">
        <is>
          <t>Execução Orçamentária - download</t>
        </is>
      </c>
      <c r="E549" t="inlineStr"/>
      <c r="F549" t="inlineStr">
        <is>
          <t>SENAC MG | Exercício 2025 | Execução Orçamentária</t>
        </is>
      </c>
      <c r="G549" t="inlineStr">
        <is>
          <t>csv</t>
        </is>
      </c>
      <c r="H549" t="inlineStr">
        <is>
          <t>download</t>
        </is>
      </c>
      <c r="I549" t="inlineStr">
        <is>
          <t>https://transparencia.senac.br/service/api/download?regional=mg&amp;secao=execucaoorcamentaria&amp;ano=2025&amp;layout=execucaoorcamentariadespesa</t>
        </is>
      </c>
      <c r="J549" t="n">
        <v>200</v>
      </c>
      <c r="K549" t="b">
        <v>1</v>
      </c>
      <c r="L549" t="inlineStr">
        <is>
          <t>application/octet-stream</t>
        </is>
      </c>
      <c r="M549" t="n">
        <v>2.02</v>
      </c>
      <c r="N549" t="inlineStr">
        <is>
          <t>SIM</t>
        </is>
      </c>
      <c r="O549" t="inlineStr">
        <is>
          <t>Nenhum</t>
        </is>
      </c>
      <c r="P549" t="inlineStr">
        <is>
          <t>Nenhum</t>
        </is>
      </c>
      <c r="Q549" t="inlineStr">
        <is>
          <t>2026-10-07 17:04:56</t>
        </is>
      </c>
    </row>
    <row r="550">
      <c r="A550" t="n">
        <v>549</v>
      </c>
      <c r="B550" t="inlineStr">
        <is>
          <t>SENAC</t>
        </is>
      </c>
      <c r="C550" t="inlineStr">
        <is>
          <t>Execução Orçamentária</t>
        </is>
      </c>
      <c r="D550" t="inlineStr">
        <is>
          <t>Execução Orçamentária - download</t>
        </is>
      </c>
      <c r="E550" t="inlineStr"/>
      <c r="F550" t="inlineStr">
        <is>
          <t>SENAC MG | Exercício 2025 | Execução Orçamentária</t>
        </is>
      </c>
      <c r="G550" t="inlineStr">
        <is>
          <t>csv</t>
        </is>
      </c>
      <c r="H550" t="inlineStr">
        <is>
          <t>download</t>
        </is>
      </c>
      <c r="I550" t="inlineStr">
        <is>
          <t>https://transparencia.senac.br/service/api/download?regional=mg&amp;secao=execucaoorcamentaria&amp;ano=2025&amp;layout=despesaporfinalidadeprogramatrabalhoprevisao</t>
        </is>
      </c>
      <c r="J550" t="n">
        <v>200</v>
      </c>
      <c r="K550" t="b">
        <v>1</v>
      </c>
      <c r="L550" t="inlineStr">
        <is>
          <t>application/octet-stream</t>
        </is>
      </c>
      <c r="M550" t="n">
        <v>0.61</v>
      </c>
      <c r="N550" t="inlineStr">
        <is>
          <t>SIM</t>
        </is>
      </c>
      <c r="O550" t="inlineStr">
        <is>
          <t>Nenhum</t>
        </is>
      </c>
      <c r="P550" t="inlineStr">
        <is>
          <t>Nenhum</t>
        </is>
      </c>
      <c r="Q550" t="inlineStr">
        <is>
          <t>2026-10-07 17:04:56</t>
        </is>
      </c>
    </row>
    <row r="551">
      <c r="A551" t="n">
        <v>550</v>
      </c>
      <c r="B551" t="inlineStr">
        <is>
          <t>SENAC</t>
        </is>
      </c>
      <c r="C551" t="inlineStr">
        <is>
          <t>Execução Orçamentária</t>
        </is>
      </c>
      <c r="D551" t="inlineStr">
        <is>
          <t>Execução Orçamentária - download</t>
        </is>
      </c>
      <c r="E551" t="inlineStr"/>
      <c r="F551" t="inlineStr">
        <is>
          <t>SENAC MG | Exercício 2026 | Execução Orçamentária</t>
        </is>
      </c>
      <c r="G551" t="inlineStr">
        <is>
          <t>csv</t>
        </is>
      </c>
      <c r="H551" t="inlineStr">
        <is>
          <t>download</t>
        </is>
      </c>
      <c r="I551" t="inlineStr">
        <is>
          <t>https://transparencia.senac.br/service/api/download?regional=mg&amp;secao=execucaoorcamentaria&amp;ano=2026&amp;layout=execucaoorcamentariareceitacategoria</t>
        </is>
      </c>
      <c r="J551" t="n">
        <v>200</v>
      </c>
      <c r="K551" t="b">
        <v>1</v>
      </c>
      <c r="L551" t="inlineStr">
        <is>
          <t>application/octet-stream</t>
        </is>
      </c>
      <c r="M551" t="n">
        <v>0.48</v>
      </c>
      <c r="N551" t="inlineStr">
        <is>
          <t>SIM</t>
        </is>
      </c>
      <c r="O551" t="inlineStr">
        <is>
          <t>Nenhum</t>
        </is>
      </c>
      <c r="P551" t="inlineStr">
        <is>
          <t>Nenhum</t>
        </is>
      </c>
      <c r="Q551" t="inlineStr">
        <is>
          <t>2026-10-07 17:04:56</t>
        </is>
      </c>
    </row>
    <row r="552">
      <c r="A552" t="n">
        <v>551</v>
      </c>
      <c r="B552" t="inlineStr">
        <is>
          <t>SENAC</t>
        </is>
      </c>
      <c r="C552" t="inlineStr">
        <is>
          <t>Execução Orçamentária</t>
        </is>
      </c>
      <c r="D552" t="inlineStr">
        <is>
          <t>Execução Orçamentária - download</t>
        </is>
      </c>
      <c r="E552" t="inlineStr"/>
      <c r="F552" t="inlineStr">
        <is>
          <t>SENAC MG | Exercício 2026 | Execução Orçamentária</t>
        </is>
      </c>
      <c r="G552" t="inlineStr">
        <is>
          <t>csv</t>
        </is>
      </c>
      <c r="H552" t="inlineStr">
        <is>
          <t>download</t>
        </is>
      </c>
      <c r="I552" t="inlineStr">
        <is>
          <t>https://transparencia.senac.br/service/api/download?regional=mg&amp;secao=execucaoorcamentaria&amp;ano=2026&amp;layout=execucaoorcamentariadespesacategoria</t>
        </is>
      </c>
      <c r="J552" t="n">
        <v>200</v>
      </c>
      <c r="K552" t="b">
        <v>1</v>
      </c>
      <c r="L552" t="inlineStr">
        <is>
          <t>application/octet-stream</t>
        </is>
      </c>
      <c r="M552" t="n">
        <v>1.3</v>
      </c>
      <c r="N552" t="inlineStr">
        <is>
          <t>SIM</t>
        </is>
      </c>
      <c r="O552" t="inlineStr">
        <is>
          <t>Nenhum</t>
        </is>
      </c>
      <c r="P552" t="inlineStr">
        <is>
          <t>Nenhum</t>
        </is>
      </c>
      <c r="Q552" t="inlineStr">
        <is>
          <t>2026-10-07 17:04:56</t>
        </is>
      </c>
    </row>
    <row r="553">
      <c r="A553" t="n">
        <v>552</v>
      </c>
      <c r="B553" t="inlineStr">
        <is>
          <t>SENAC</t>
        </is>
      </c>
      <c r="C553" t="inlineStr">
        <is>
          <t>Execução Orçamentária</t>
        </is>
      </c>
      <c r="D553" t="inlineStr">
        <is>
          <t>Execução Orçamentária - download</t>
        </is>
      </c>
      <c r="E553" t="inlineStr"/>
      <c r="F553" t="inlineStr">
        <is>
          <t>SENAC MG | Exercício 2026 | Execução Orçamentária</t>
        </is>
      </c>
      <c r="G553" t="inlineStr">
        <is>
          <t>csv</t>
        </is>
      </c>
      <c r="H553" t="inlineStr">
        <is>
          <t>download</t>
        </is>
      </c>
      <c r="I553" t="inlineStr">
        <is>
          <t>https://transparencia.senac.br/service/api/download?regional=mg&amp;secao=execucaoorcamentaria&amp;ano=2026&amp;layout=despesaporfinalidadeprogramatrabalhoorcamento</t>
        </is>
      </c>
      <c r="J553" t="n">
        <v>200</v>
      </c>
      <c r="K553" t="b">
        <v>1</v>
      </c>
      <c r="L553" t="inlineStr">
        <is>
          <t>application/octet-stream</t>
        </is>
      </c>
      <c r="M553" t="n">
        <v>0.42</v>
      </c>
      <c r="N553" t="inlineStr">
        <is>
          <t>SIM</t>
        </is>
      </c>
      <c r="O553" t="inlineStr">
        <is>
          <t>Nenhum</t>
        </is>
      </c>
      <c r="P553" t="inlineStr">
        <is>
          <t>Nenhum</t>
        </is>
      </c>
      <c r="Q553" t="inlineStr">
        <is>
          <t>2026-10-07 17:04:56</t>
        </is>
      </c>
    </row>
    <row r="554">
      <c r="A554" t="n">
        <v>553</v>
      </c>
      <c r="B554" t="inlineStr">
        <is>
          <t>SENAC</t>
        </is>
      </c>
      <c r="C554" t="inlineStr">
        <is>
          <t>Execução Orçamentária</t>
        </is>
      </c>
      <c r="D554" t="inlineStr">
        <is>
          <t>Execução Orçamentária - download</t>
        </is>
      </c>
      <c r="E554" t="inlineStr"/>
      <c r="F554" t="inlineStr">
        <is>
          <t>SENAC MG | Exercício 2026 | Execução Orçamentária</t>
        </is>
      </c>
      <c r="G554" t="inlineStr">
        <is>
          <t>csv</t>
        </is>
      </c>
      <c r="H554" t="inlineStr">
        <is>
          <t>download</t>
        </is>
      </c>
      <c r="I554" t="inlineStr">
        <is>
          <t>https://transparencia.senac.br/service/api/download?regional=mg&amp;secao=execucaoorcamentaria&amp;ano=2026&amp;layout=execucaoorcamentariareceita</t>
        </is>
      </c>
      <c r="J554" t="n">
        <v>200</v>
      </c>
      <c r="K554" t="b">
        <v>1</v>
      </c>
      <c r="L554" t="inlineStr">
        <is>
          <t>application/octet-stream</t>
        </is>
      </c>
      <c r="M554" t="n">
        <v>0.98</v>
      </c>
      <c r="N554" t="inlineStr">
        <is>
          <t>SIM</t>
        </is>
      </c>
      <c r="O554" t="inlineStr">
        <is>
          <t>Nenhum</t>
        </is>
      </c>
      <c r="P554" t="inlineStr">
        <is>
          <t>Nenhum</t>
        </is>
      </c>
      <c r="Q554" t="inlineStr">
        <is>
          <t>2026-10-07 17:04:56</t>
        </is>
      </c>
    </row>
    <row r="555">
      <c r="A555" t="n">
        <v>554</v>
      </c>
      <c r="B555" t="inlineStr">
        <is>
          <t>SENAC</t>
        </is>
      </c>
      <c r="C555" t="inlineStr">
        <is>
          <t>Execução Orçamentária</t>
        </is>
      </c>
      <c r="D555" t="inlineStr">
        <is>
          <t>Execução Orçamentária - download</t>
        </is>
      </c>
      <c r="E555" t="inlineStr"/>
      <c r="F555" t="inlineStr">
        <is>
          <t>SENAC MG | Exercício 2026 | Execução Orçamentária</t>
        </is>
      </c>
      <c r="G555" t="inlineStr">
        <is>
          <t>csv</t>
        </is>
      </c>
      <c r="H555" t="inlineStr">
        <is>
          <t>download</t>
        </is>
      </c>
      <c r="I555" t="inlineStr">
        <is>
          <t>https://transparencia.senac.br/service/api/download?regional=mg&amp;secao=execucaoorcamentaria&amp;ano=2026&amp;layout=execucaoorcamentariadespesa</t>
        </is>
      </c>
      <c r="J555" t="n">
        <v>200</v>
      </c>
      <c r="K555" t="b">
        <v>1</v>
      </c>
      <c r="L555" t="inlineStr">
        <is>
          <t>application/octet-stream</t>
        </is>
      </c>
      <c r="M555" t="n">
        <v>1.95</v>
      </c>
      <c r="N555" t="inlineStr">
        <is>
          <t>SIM</t>
        </is>
      </c>
      <c r="O555" t="inlineStr">
        <is>
          <t>Nenhum</t>
        </is>
      </c>
      <c r="P555" t="inlineStr">
        <is>
          <t>Nenhum</t>
        </is>
      </c>
      <c r="Q555" t="inlineStr">
        <is>
          <t>2026-10-07 17:04:56</t>
        </is>
      </c>
    </row>
    <row r="556">
      <c r="A556" t="n">
        <v>555</v>
      </c>
      <c r="B556" t="inlineStr">
        <is>
          <t>SENAC</t>
        </is>
      </c>
      <c r="C556" t="inlineStr">
        <is>
          <t>Execução Orçamentária</t>
        </is>
      </c>
      <c r="D556" t="inlineStr">
        <is>
          <t>Execução Orçamentária - download</t>
        </is>
      </c>
      <c r="E556" t="inlineStr"/>
      <c r="F556" t="inlineStr">
        <is>
          <t>SENAC MG | Exercício 2026 | Execução Orçamentária</t>
        </is>
      </c>
      <c r="G556" t="inlineStr">
        <is>
          <t>csv</t>
        </is>
      </c>
      <c r="H556" t="inlineStr">
        <is>
          <t>download</t>
        </is>
      </c>
      <c r="I556" t="inlineStr">
        <is>
          <t>https://transparencia.senac.br/service/api/download?regional=mg&amp;secao=execucaoorcamentaria&amp;ano=2026&amp;layout=despesaporfinalidadeprogramatrabalhoprevisao</t>
        </is>
      </c>
      <c r="J556" t="n">
        <v>200</v>
      </c>
      <c r="K556" t="b">
        <v>1</v>
      </c>
      <c r="L556" t="inlineStr">
        <is>
          <t>application/octet-stream</t>
        </is>
      </c>
      <c r="M556" t="n">
        <v>0.61</v>
      </c>
      <c r="N556" t="inlineStr">
        <is>
          <t>SIM</t>
        </is>
      </c>
      <c r="O556" t="inlineStr">
        <is>
          <t>Nenhum</t>
        </is>
      </c>
      <c r="P556" t="inlineStr">
        <is>
          <t>Nenhum</t>
        </is>
      </c>
      <c r="Q556" t="inlineStr">
        <is>
          <t>2026-10-07 17:04:56</t>
        </is>
      </c>
    </row>
    <row r="557">
      <c r="A557" t="n">
        <v>556</v>
      </c>
      <c r="B557" t="inlineStr">
        <is>
          <t>SENAC</t>
        </is>
      </c>
      <c r="C557" t="inlineStr">
        <is>
          <t>Demonstrações Contábeis</t>
        </is>
      </c>
      <c r="D557" t="inlineStr">
        <is>
          <t>Demonstrações Contábeis - Arquivo CSV</t>
        </is>
      </c>
      <c r="E557" t="inlineStr"/>
      <c r="F557" t="inlineStr">
        <is>
          <t>SENAC MG | Exercício 2024 | Demonstrações Contábeis</t>
        </is>
      </c>
      <c r="G557" t="inlineStr">
        <is>
          <t>csv</t>
        </is>
      </c>
      <c r="H557" t="inlineStr">
        <is>
          <t>Balanço Financeiro_2025.csv</t>
        </is>
      </c>
      <c r="I557" t="inlineStr">
        <is>
          <t>https://transparencia.senac.br/assets/files/2025/DemonstracoesContabeis/MG/Balanço Financeiro_2025.csv</t>
        </is>
      </c>
      <c r="J557" t="n">
        <v>200</v>
      </c>
      <c r="K557" t="b">
        <v>1</v>
      </c>
      <c r="L557" t="inlineStr">
        <is>
          <t>application/octet-stream</t>
        </is>
      </c>
      <c r="M557" t="n">
        <v>9.539999999999999</v>
      </c>
      <c r="N557" t="inlineStr">
        <is>
          <t>SIM</t>
        </is>
      </c>
      <c r="O557" t="inlineStr">
        <is>
          <t>Nenhum</t>
        </is>
      </c>
      <c r="P557" t="inlineStr">
        <is>
          <t>Nenhum</t>
        </is>
      </c>
      <c r="Q557" t="inlineStr">
        <is>
          <t>2026-10-07 17:04:56</t>
        </is>
      </c>
    </row>
    <row r="558">
      <c r="A558" t="n">
        <v>557</v>
      </c>
      <c r="B558" t="inlineStr">
        <is>
          <t>SENAC</t>
        </is>
      </c>
      <c r="C558" t="inlineStr">
        <is>
          <t>Demonstrações Contábeis</t>
        </is>
      </c>
      <c r="D558" t="inlineStr">
        <is>
          <t>Demonstrações Contábeis - Arquivo CSV</t>
        </is>
      </c>
      <c r="E558" t="inlineStr"/>
      <c r="F558" t="inlineStr">
        <is>
          <t>SENAC MG | Exercício 2024 | Demonstrações Contábeis</t>
        </is>
      </c>
      <c r="G558" t="inlineStr">
        <is>
          <t>csv</t>
        </is>
      </c>
      <c r="H558" t="inlineStr">
        <is>
          <t>Balanço Orçamentário Receita_2025.csv</t>
        </is>
      </c>
      <c r="I558" t="inlineStr">
        <is>
          <t>https://transparencia.senac.br/assets/files/2025/DemonstracoesContabeis/MG/Balanço Orçamentário Receita_2025.csv</t>
        </is>
      </c>
      <c r="J558" t="n">
        <v>200</v>
      </c>
      <c r="K558" t="b">
        <v>1</v>
      </c>
      <c r="L558" t="inlineStr">
        <is>
          <t>application/octet-stream</t>
        </is>
      </c>
      <c r="M558" t="n">
        <v>4.92</v>
      </c>
      <c r="N558" t="inlineStr">
        <is>
          <t>NÃO</t>
        </is>
      </c>
      <c r="O558" t="inlineStr">
        <is>
          <t>Linhas de Totais: Uso de 'Total/Subtotal' na coluna 'Especificação' (Linhas: 64, 66).</t>
        </is>
      </c>
      <c r="P558" t="inlineStr">
        <is>
          <t>Nenhum</t>
        </is>
      </c>
      <c r="Q558" t="inlineStr">
        <is>
          <t>2026-10-07 17:04:56</t>
        </is>
      </c>
    </row>
    <row r="559">
      <c r="A559" t="n">
        <v>558</v>
      </c>
      <c r="B559" t="inlineStr">
        <is>
          <t>SENAC</t>
        </is>
      </c>
      <c r="C559" t="inlineStr">
        <is>
          <t>Demonstrações Contábeis</t>
        </is>
      </c>
      <c r="D559" t="inlineStr">
        <is>
          <t>Demonstrações Contábeis - Arquivo CSV</t>
        </is>
      </c>
      <c r="E559" t="inlineStr"/>
      <c r="F559" t="inlineStr">
        <is>
          <t>SENAC MG | Exercício 2024 | Demonstrações Contábeis</t>
        </is>
      </c>
      <c r="G559" t="inlineStr">
        <is>
          <t>csv</t>
        </is>
      </c>
      <c r="H559" t="inlineStr">
        <is>
          <t>Balanço Orçamentário Despesa_2025.csv</t>
        </is>
      </c>
      <c r="I559" t="inlineStr">
        <is>
          <t>https://transparencia.senac.br/assets/files/2025/DemonstracoesContabeis/MG/Balanço Orçamentário Despesa_2025.csv</t>
        </is>
      </c>
      <c r="J559" t="n">
        <v>200</v>
      </c>
      <c r="K559" t="b">
        <v>1</v>
      </c>
      <c r="L559" t="inlineStr">
        <is>
          <t>application/octet-stream</t>
        </is>
      </c>
      <c r="M559" t="n">
        <v>5.71</v>
      </c>
      <c r="N559" t="inlineStr">
        <is>
          <t>NÃO</t>
        </is>
      </c>
      <c r="O559"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559" t="inlineStr">
        <is>
          <t>Nenhum</t>
        </is>
      </c>
      <c r="Q559" t="inlineStr">
        <is>
          <t>2026-10-07 17:04:56</t>
        </is>
      </c>
    </row>
    <row r="560">
      <c r="A560" t="n">
        <v>559</v>
      </c>
      <c r="B560" t="inlineStr">
        <is>
          <t>SENAC</t>
        </is>
      </c>
      <c r="C560" t="inlineStr">
        <is>
          <t>Demonstrações Contábeis</t>
        </is>
      </c>
      <c r="D560" t="inlineStr">
        <is>
          <t>Demonstrações Contábeis - Arquivo CSV</t>
        </is>
      </c>
      <c r="E560" t="inlineStr"/>
      <c r="F560" t="inlineStr">
        <is>
          <t>SENAC MG | Exercício 2024 | Demonstrações Contábeis</t>
        </is>
      </c>
      <c r="G560" t="inlineStr">
        <is>
          <t>csv</t>
        </is>
      </c>
      <c r="H560" t="inlineStr">
        <is>
          <t>Balanço Patrimonial_2025.csv</t>
        </is>
      </c>
      <c r="I560" t="inlineStr">
        <is>
          <t>https://transparencia.senac.br/assets/files/2025/DemonstracoesContabeis/MG/Balanço Patrimonial_2025.csv</t>
        </is>
      </c>
      <c r="J560" t="n">
        <v>200</v>
      </c>
      <c r="K560" t="b">
        <v>1</v>
      </c>
      <c r="L560" t="inlineStr">
        <is>
          <t>application/octet-stream</t>
        </is>
      </c>
      <c r="M560" t="n">
        <v>4.35</v>
      </c>
      <c r="N560" t="inlineStr">
        <is>
          <t>NÃO</t>
        </is>
      </c>
      <c r="O560" t="inlineStr">
        <is>
          <t>Nomes de Colunas: 7 coluna(s) sem nome definido (ex: Unnamed: 5). | Espaçamento Visual: 6 coluna(s) totalmente em branco (Colunas: [5, 6, 7, 8, 9]).</t>
        </is>
      </c>
      <c r="P560" t="inlineStr">
        <is>
          <t>Nenhum</t>
        </is>
      </c>
      <c r="Q560" t="inlineStr">
        <is>
          <t>2026-10-07 17:04:56</t>
        </is>
      </c>
    </row>
    <row r="561">
      <c r="A561" t="n">
        <v>560</v>
      </c>
      <c r="B561" t="inlineStr">
        <is>
          <t>SENAC</t>
        </is>
      </c>
      <c r="C561" t="inlineStr">
        <is>
          <t>Demonstrações Contábeis</t>
        </is>
      </c>
      <c r="D561" t="inlineStr">
        <is>
          <t>Demonstrações Contábeis - Arquivo CSV</t>
        </is>
      </c>
      <c r="E561" t="inlineStr"/>
      <c r="F561" t="inlineStr">
        <is>
          <t>SENAC MG | Exercício 2024 | Demonstrações Contábeis</t>
        </is>
      </c>
      <c r="G561" t="inlineStr">
        <is>
          <t>csv</t>
        </is>
      </c>
      <c r="H561" t="inlineStr">
        <is>
          <t>Demonstração das Variações Patrimoniais_2025.csv</t>
        </is>
      </c>
      <c r="I561" t="inlineStr">
        <is>
          <t>https://transparencia.senac.br/assets/files/2025/DemonstracoesContabeis/MG/Demonstração das Variações Patrimoniais_2025.csv</t>
        </is>
      </c>
      <c r="J561" t="n">
        <v>200</v>
      </c>
      <c r="K561" t="b">
        <v>1</v>
      </c>
      <c r="L561" t="inlineStr">
        <is>
          <t>application/octet-stream</t>
        </is>
      </c>
      <c r="M561" t="n">
        <v>6.63</v>
      </c>
      <c r="N561" t="inlineStr">
        <is>
          <t>NÃO</t>
        </is>
      </c>
      <c r="O561" t="inlineStr">
        <is>
          <t>Hierarquia Visual: Texto com recuo na coluna 'Especificação' (Linhas: 4, 6, 7, 9, 10, 12, 13, 14, 19, 22... (total 64)).</t>
        </is>
      </c>
      <c r="P561" t="inlineStr">
        <is>
          <t>Nenhum</t>
        </is>
      </c>
      <c r="Q561" t="inlineStr">
        <is>
          <t>2026-10-07 17:04:56</t>
        </is>
      </c>
    </row>
    <row r="562">
      <c r="A562" t="n">
        <v>561</v>
      </c>
      <c r="B562" t="inlineStr">
        <is>
          <t>SENAC</t>
        </is>
      </c>
      <c r="C562" t="inlineStr">
        <is>
          <t>Demonstrações Contábeis</t>
        </is>
      </c>
      <c r="D562" t="inlineStr">
        <is>
          <t>Demonstrações Contábeis - Arquivo CSV</t>
        </is>
      </c>
      <c r="E562" t="inlineStr"/>
      <c r="F562" t="inlineStr">
        <is>
          <t>SENAC MG | Exercício 2024 | Demonstrações Contábeis</t>
        </is>
      </c>
      <c r="G562" t="inlineStr">
        <is>
          <t>csv</t>
        </is>
      </c>
      <c r="H562" t="inlineStr">
        <is>
          <t>Demonstração dos Fluxos de Caixa_2025.csv</t>
        </is>
      </c>
      <c r="I562" t="inlineStr">
        <is>
          <t>https://transparencia.senac.br/assets/files/2025/DemonstracoesContabeis/MG/Demonstração dos Fluxos de Caixa_2025.csv</t>
        </is>
      </c>
      <c r="J562" t="n">
        <v>200</v>
      </c>
      <c r="K562" t="b">
        <v>1</v>
      </c>
      <c r="L562" t="inlineStr">
        <is>
          <t>application/octet-stream</t>
        </is>
      </c>
      <c r="M562" t="n">
        <v>4.38</v>
      </c>
      <c r="N562" t="inlineStr">
        <is>
          <t>SIM</t>
        </is>
      </c>
      <c r="O562" t="inlineStr">
        <is>
          <t>Nenhum</t>
        </is>
      </c>
      <c r="P562" t="inlineStr">
        <is>
          <t>Nenhum</t>
        </is>
      </c>
      <c r="Q562" t="inlineStr">
        <is>
          <t>2026-10-07 17:04:56</t>
        </is>
      </c>
    </row>
    <row r="563">
      <c r="A563" t="n">
        <v>562</v>
      </c>
      <c r="B563" t="inlineStr">
        <is>
          <t>SENAC</t>
        </is>
      </c>
      <c r="C563" t="inlineStr">
        <is>
          <t>Demonstrações Contábeis</t>
        </is>
      </c>
      <c r="D563" t="inlineStr">
        <is>
          <t>Demonstrações Contábeis - Arquivo CSV</t>
        </is>
      </c>
      <c r="E563" t="inlineStr"/>
      <c r="F563" t="inlineStr">
        <is>
          <t>SENAC MG | Exercício 2025 | Demonstrações Contábeis</t>
        </is>
      </c>
      <c r="G563" t="inlineStr">
        <is>
          <t>csv</t>
        </is>
      </c>
      <c r="H563" t="inlineStr">
        <is>
          <t>Balanço Financeiro_2025.csv</t>
        </is>
      </c>
      <c r="I563" t="inlineStr">
        <is>
          <t>https://transparencia.senac.br/assets/files/2025/DemonstracoesContabeis/MG/Balanço Financeiro_2025.csv</t>
        </is>
      </c>
      <c r="J563" t="n">
        <v>200</v>
      </c>
      <c r="K563" t="b">
        <v>1</v>
      </c>
      <c r="L563" t="inlineStr">
        <is>
          <t>application/octet-stream</t>
        </is>
      </c>
      <c r="M563" t="n">
        <v>9.539999999999999</v>
      </c>
      <c r="N563" t="inlineStr">
        <is>
          <t>SIM</t>
        </is>
      </c>
      <c r="O563" t="inlineStr">
        <is>
          <t>Nenhum</t>
        </is>
      </c>
      <c r="P563" t="inlineStr">
        <is>
          <t>Nenhum</t>
        </is>
      </c>
      <c r="Q563" t="inlineStr">
        <is>
          <t>2026-10-07 17:04:56</t>
        </is>
      </c>
    </row>
    <row r="564">
      <c r="A564" t="n">
        <v>563</v>
      </c>
      <c r="B564" t="inlineStr">
        <is>
          <t>SENAC</t>
        </is>
      </c>
      <c r="C564" t="inlineStr">
        <is>
          <t>Demonstrações Contábeis</t>
        </is>
      </c>
      <c r="D564" t="inlineStr">
        <is>
          <t>Demonstrações Contábeis - Arquivo CSV</t>
        </is>
      </c>
      <c r="E564" t="inlineStr"/>
      <c r="F564" t="inlineStr">
        <is>
          <t>SENAC MG | Exercício 2025 | Demonstrações Contábeis</t>
        </is>
      </c>
      <c r="G564" t="inlineStr">
        <is>
          <t>csv</t>
        </is>
      </c>
      <c r="H564" t="inlineStr">
        <is>
          <t>Balanço Orçamentário Receita_2025.csv</t>
        </is>
      </c>
      <c r="I564" t="inlineStr">
        <is>
          <t>https://transparencia.senac.br/assets/files/2025/DemonstracoesContabeis/MG/Balanço Orçamentário Receita_2025.csv</t>
        </is>
      </c>
      <c r="J564" t="n">
        <v>200</v>
      </c>
      <c r="K564" t="b">
        <v>1</v>
      </c>
      <c r="L564" t="inlineStr">
        <is>
          <t>application/octet-stream</t>
        </is>
      </c>
      <c r="M564" t="n">
        <v>4.92</v>
      </c>
      <c r="N564" t="inlineStr">
        <is>
          <t>NÃO</t>
        </is>
      </c>
      <c r="O564" t="inlineStr">
        <is>
          <t>Linhas de Totais: Uso de 'Total/Subtotal' na coluna 'Especificação' (Linhas: 64, 66).</t>
        </is>
      </c>
      <c r="P564" t="inlineStr">
        <is>
          <t>Nenhum</t>
        </is>
      </c>
      <c r="Q564" t="inlineStr">
        <is>
          <t>2026-10-07 17:04:56</t>
        </is>
      </c>
    </row>
    <row r="565">
      <c r="A565" t="n">
        <v>564</v>
      </c>
      <c r="B565" t="inlineStr">
        <is>
          <t>SENAC</t>
        </is>
      </c>
      <c r="C565" t="inlineStr">
        <is>
          <t>Demonstrações Contábeis</t>
        </is>
      </c>
      <c r="D565" t="inlineStr">
        <is>
          <t>Demonstrações Contábeis - Arquivo CSV</t>
        </is>
      </c>
      <c r="E565" t="inlineStr"/>
      <c r="F565" t="inlineStr">
        <is>
          <t>SENAC MG | Exercício 2025 | Demonstrações Contábeis</t>
        </is>
      </c>
      <c r="G565" t="inlineStr">
        <is>
          <t>csv</t>
        </is>
      </c>
      <c r="H565" t="inlineStr">
        <is>
          <t>Balanço Orçamentário Despesa_2025.csv</t>
        </is>
      </c>
      <c r="I565" t="inlineStr">
        <is>
          <t>https://transparencia.senac.br/assets/files/2025/DemonstracoesContabeis/MG/Balanço Orçamentário Despesa_2025.csv</t>
        </is>
      </c>
      <c r="J565" t="n">
        <v>200</v>
      </c>
      <c r="K565" t="b">
        <v>1</v>
      </c>
      <c r="L565" t="inlineStr">
        <is>
          <t>application/octet-stream</t>
        </is>
      </c>
      <c r="M565" t="n">
        <v>5.71</v>
      </c>
      <c r="N565" t="inlineStr">
        <is>
          <t>NÃO</t>
        </is>
      </c>
      <c r="O56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565" t="inlineStr">
        <is>
          <t>Nenhum</t>
        </is>
      </c>
      <c r="Q565" t="inlineStr">
        <is>
          <t>2026-10-07 17:04:56</t>
        </is>
      </c>
    </row>
    <row r="566">
      <c r="A566" t="n">
        <v>565</v>
      </c>
      <c r="B566" t="inlineStr">
        <is>
          <t>SENAC</t>
        </is>
      </c>
      <c r="C566" t="inlineStr">
        <is>
          <t>Demonstrações Contábeis</t>
        </is>
      </c>
      <c r="D566" t="inlineStr">
        <is>
          <t>Demonstrações Contábeis - Arquivo CSV</t>
        </is>
      </c>
      <c r="E566" t="inlineStr"/>
      <c r="F566" t="inlineStr">
        <is>
          <t>SENAC MG | Exercício 2025 | Demonstrações Contábeis</t>
        </is>
      </c>
      <c r="G566" t="inlineStr">
        <is>
          <t>csv</t>
        </is>
      </c>
      <c r="H566" t="inlineStr">
        <is>
          <t>Balanço Patrimonial_2025.csv</t>
        </is>
      </c>
      <c r="I566" t="inlineStr">
        <is>
          <t>https://transparencia.senac.br/assets/files/2025/DemonstracoesContabeis/MG/Balanço Patrimonial_2025.csv</t>
        </is>
      </c>
      <c r="J566" t="n">
        <v>200</v>
      </c>
      <c r="K566" t="b">
        <v>1</v>
      </c>
      <c r="L566" t="inlineStr">
        <is>
          <t>application/octet-stream</t>
        </is>
      </c>
      <c r="M566" t="n">
        <v>4.35</v>
      </c>
      <c r="N566" t="inlineStr">
        <is>
          <t>NÃO</t>
        </is>
      </c>
      <c r="O566" t="inlineStr">
        <is>
          <t>Nomes de Colunas: 7 coluna(s) sem nome definido (ex: Unnamed: 5). | Espaçamento Visual: 6 coluna(s) totalmente em branco (Colunas: [5, 6, 7, 8, 9]).</t>
        </is>
      </c>
      <c r="P566" t="inlineStr">
        <is>
          <t>Nenhum</t>
        </is>
      </c>
      <c r="Q566" t="inlineStr">
        <is>
          <t>2026-10-07 17:04:56</t>
        </is>
      </c>
    </row>
    <row r="567">
      <c r="A567" t="n">
        <v>566</v>
      </c>
      <c r="B567" t="inlineStr">
        <is>
          <t>SENAC</t>
        </is>
      </c>
      <c r="C567" t="inlineStr">
        <is>
          <t>Demonstrações Contábeis</t>
        </is>
      </c>
      <c r="D567" t="inlineStr">
        <is>
          <t>Demonstrações Contábeis - Arquivo CSV</t>
        </is>
      </c>
      <c r="E567" t="inlineStr"/>
      <c r="F567" t="inlineStr">
        <is>
          <t>SENAC MG | Exercício 2025 | Demonstrações Contábeis</t>
        </is>
      </c>
      <c r="G567" t="inlineStr">
        <is>
          <t>csv</t>
        </is>
      </c>
      <c r="H567" t="inlineStr">
        <is>
          <t>Demonstração das Variações Patrimoniais_2025.csv</t>
        </is>
      </c>
      <c r="I567" t="inlineStr">
        <is>
          <t>https://transparencia.senac.br/assets/files/2025/DemonstracoesContabeis/MG/Demonstração das Variações Patrimoniais_2025.csv</t>
        </is>
      </c>
      <c r="J567" t="n">
        <v>200</v>
      </c>
      <c r="K567" t="b">
        <v>1</v>
      </c>
      <c r="L567" t="inlineStr">
        <is>
          <t>application/octet-stream</t>
        </is>
      </c>
      <c r="M567" t="n">
        <v>6.63</v>
      </c>
      <c r="N567" t="inlineStr">
        <is>
          <t>NÃO</t>
        </is>
      </c>
      <c r="O567" t="inlineStr">
        <is>
          <t>Hierarquia Visual: Texto com recuo na coluna 'Especificação' (Linhas: 4, 6, 7, 9, 10, 12, 13, 14, 19, 22... (total 64)).</t>
        </is>
      </c>
      <c r="P567" t="inlineStr">
        <is>
          <t>Nenhum</t>
        </is>
      </c>
      <c r="Q567" t="inlineStr">
        <is>
          <t>2026-10-07 17:04:56</t>
        </is>
      </c>
    </row>
    <row r="568">
      <c r="A568" t="n">
        <v>567</v>
      </c>
      <c r="B568" t="inlineStr">
        <is>
          <t>SENAC</t>
        </is>
      </c>
      <c r="C568" t="inlineStr">
        <is>
          <t>Demonstrações Contábeis</t>
        </is>
      </c>
      <c r="D568" t="inlineStr">
        <is>
          <t>Demonstrações Contábeis - Arquivo CSV</t>
        </is>
      </c>
      <c r="E568" t="inlineStr"/>
      <c r="F568" t="inlineStr">
        <is>
          <t>SENAC MG | Exercício 2025 | Demonstrações Contábeis</t>
        </is>
      </c>
      <c r="G568" t="inlineStr">
        <is>
          <t>csv</t>
        </is>
      </c>
      <c r="H568" t="inlineStr">
        <is>
          <t>Demonstração dos Fluxos de Caixa_2025.csv</t>
        </is>
      </c>
      <c r="I568" t="inlineStr">
        <is>
          <t>https://transparencia.senac.br/assets/files/2025/DemonstracoesContabeis/MG/Demonstração dos Fluxos de Caixa_2025.csv</t>
        </is>
      </c>
      <c r="J568" t="n">
        <v>200</v>
      </c>
      <c r="K568" t="b">
        <v>1</v>
      </c>
      <c r="L568" t="inlineStr">
        <is>
          <t>application/octet-stream</t>
        </is>
      </c>
      <c r="M568" t="n">
        <v>4.38</v>
      </c>
      <c r="N568" t="inlineStr">
        <is>
          <t>SIM</t>
        </is>
      </c>
      <c r="O568" t="inlineStr">
        <is>
          <t>Nenhum</t>
        </is>
      </c>
      <c r="P568" t="inlineStr">
        <is>
          <t>Nenhum</t>
        </is>
      </c>
      <c r="Q568" t="inlineStr">
        <is>
          <t>2026-10-07 17:04:56</t>
        </is>
      </c>
    </row>
    <row r="569">
      <c r="A569" t="n">
        <v>568</v>
      </c>
      <c r="B569" t="inlineStr">
        <is>
          <t>SENAC</t>
        </is>
      </c>
      <c r="C569" t="inlineStr">
        <is>
          <t>Demonstrações Contábeis</t>
        </is>
      </c>
      <c r="D569" t="inlineStr">
        <is>
          <t>Demonstrações Contábeis - Arquivo CSV</t>
        </is>
      </c>
      <c r="E569" t="inlineStr"/>
      <c r="F569" t="inlineStr">
        <is>
          <t>SENAC MG | Exercício 2026 | Demonstrações Contábeis</t>
        </is>
      </c>
      <c r="G569" t="inlineStr">
        <is>
          <t>csv</t>
        </is>
      </c>
      <c r="H569" t="inlineStr">
        <is>
          <t>Balanço Financeiro_2025.csv</t>
        </is>
      </c>
      <c r="I569" t="inlineStr">
        <is>
          <t>https://transparencia.senac.br/assets/files/2025/DemonstracoesContabeis/MG/Balanço Financeiro_2025.csv</t>
        </is>
      </c>
      <c r="J569" t="n">
        <v>200</v>
      </c>
      <c r="K569" t="b">
        <v>1</v>
      </c>
      <c r="L569" t="inlineStr">
        <is>
          <t>application/octet-stream</t>
        </is>
      </c>
      <c r="M569" t="n">
        <v>9.539999999999999</v>
      </c>
      <c r="N569" t="inlineStr">
        <is>
          <t>SIM</t>
        </is>
      </c>
      <c r="O569" t="inlineStr">
        <is>
          <t>Nenhum</t>
        </is>
      </c>
      <c r="P569" t="inlineStr">
        <is>
          <t>Nenhum</t>
        </is>
      </c>
      <c r="Q569" t="inlineStr">
        <is>
          <t>2026-10-07 17:04:56</t>
        </is>
      </c>
    </row>
    <row r="570">
      <c r="A570" t="n">
        <v>569</v>
      </c>
      <c r="B570" t="inlineStr">
        <is>
          <t>SENAC</t>
        </is>
      </c>
      <c r="C570" t="inlineStr">
        <is>
          <t>Demonstrações Contábeis</t>
        </is>
      </c>
      <c r="D570" t="inlineStr">
        <is>
          <t>Demonstrações Contábeis - Arquivo CSV</t>
        </is>
      </c>
      <c r="E570" t="inlineStr"/>
      <c r="F570" t="inlineStr">
        <is>
          <t>SENAC MG | Exercício 2026 | Demonstrações Contábeis</t>
        </is>
      </c>
      <c r="G570" t="inlineStr">
        <is>
          <t>csv</t>
        </is>
      </c>
      <c r="H570" t="inlineStr">
        <is>
          <t>Balanço Orçamentário Receita_2025.csv</t>
        </is>
      </c>
      <c r="I570" t="inlineStr">
        <is>
          <t>https://transparencia.senac.br/assets/files/2025/DemonstracoesContabeis/MG/Balanço Orçamentário Receita_2025.csv</t>
        </is>
      </c>
      <c r="J570" t="n">
        <v>200</v>
      </c>
      <c r="K570" t="b">
        <v>1</v>
      </c>
      <c r="L570" t="inlineStr">
        <is>
          <t>application/octet-stream</t>
        </is>
      </c>
      <c r="M570" t="n">
        <v>4.92</v>
      </c>
      <c r="N570" t="inlineStr">
        <is>
          <t>NÃO</t>
        </is>
      </c>
      <c r="O570" t="inlineStr">
        <is>
          <t>Linhas de Totais: Uso de 'Total/Subtotal' na coluna 'Especificação' (Linhas: 64, 66).</t>
        </is>
      </c>
      <c r="P570" t="inlineStr">
        <is>
          <t>Nenhum</t>
        </is>
      </c>
      <c r="Q570" t="inlineStr">
        <is>
          <t>2026-10-07 17:04:56</t>
        </is>
      </c>
    </row>
    <row r="571">
      <c r="A571" t="n">
        <v>570</v>
      </c>
      <c r="B571" t="inlineStr">
        <is>
          <t>SENAC</t>
        </is>
      </c>
      <c r="C571" t="inlineStr">
        <is>
          <t>Demonstrações Contábeis</t>
        </is>
      </c>
      <c r="D571" t="inlineStr">
        <is>
          <t>Demonstrações Contábeis - Arquivo CSV</t>
        </is>
      </c>
      <c r="E571" t="inlineStr"/>
      <c r="F571" t="inlineStr">
        <is>
          <t>SENAC MG | Exercício 2026 | Demonstrações Contábeis</t>
        </is>
      </c>
      <c r="G571" t="inlineStr">
        <is>
          <t>csv</t>
        </is>
      </c>
      <c r="H571" t="inlineStr">
        <is>
          <t>Balanço Orçamentário Despesa_2025.csv</t>
        </is>
      </c>
      <c r="I571" t="inlineStr">
        <is>
          <t>https://transparencia.senac.br/assets/files/2025/DemonstracoesContabeis/MG/Balanço Orçamentário Despesa_2025.csv</t>
        </is>
      </c>
      <c r="J571" t="n">
        <v>200</v>
      </c>
      <c r="K571" t="b">
        <v>1</v>
      </c>
      <c r="L571" t="inlineStr">
        <is>
          <t>application/octet-stream</t>
        </is>
      </c>
      <c r="M571" t="n">
        <v>5.71</v>
      </c>
      <c r="N571" t="inlineStr">
        <is>
          <t>NÃO</t>
        </is>
      </c>
      <c r="O57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571" t="inlineStr">
        <is>
          <t>Nenhum</t>
        </is>
      </c>
      <c r="Q571" t="inlineStr">
        <is>
          <t>2026-10-07 17:04:56</t>
        </is>
      </c>
    </row>
    <row r="572">
      <c r="A572" t="n">
        <v>571</v>
      </c>
      <c r="B572" t="inlineStr">
        <is>
          <t>SENAC</t>
        </is>
      </c>
      <c r="C572" t="inlineStr">
        <is>
          <t>Demonstrações Contábeis</t>
        </is>
      </c>
      <c r="D572" t="inlineStr">
        <is>
          <t>Demonstrações Contábeis - Arquivo CSV</t>
        </is>
      </c>
      <c r="E572" t="inlineStr"/>
      <c r="F572" t="inlineStr">
        <is>
          <t>SENAC MG | Exercício 2026 | Demonstrações Contábeis</t>
        </is>
      </c>
      <c r="G572" t="inlineStr">
        <is>
          <t>csv</t>
        </is>
      </c>
      <c r="H572" t="inlineStr">
        <is>
          <t>Balanço Patrimonial_2025.csv</t>
        </is>
      </c>
      <c r="I572" t="inlineStr">
        <is>
          <t>https://transparencia.senac.br/assets/files/2025/DemonstracoesContabeis/MG/Balanço Patrimonial_2025.csv</t>
        </is>
      </c>
      <c r="J572" t="n">
        <v>200</v>
      </c>
      <c r="K572" t="b">
        <v>1</v>
      </c>
      <c r="L572" t="inlineStr">
        <is>
          <t>application/octet-stream</t>
        </is>
      </c>
      <c r="M572" t="n">
        <v>4.35</v>
      </c>
      <c r="N572" t="inlineStr">
        <is>
          <t>NÃO</t>
        </is>
      </c>
      <c r="O572" t="inlineStr">
        <is>
          <t>Nomes de Colunas: 7 coluna(s) sem nome definido (ex: Unnamed: 5). | Espaçamento Visual: 6 coluna(s) totalmente em branco (Colunas: [5, 6, 7, 8, 9]).</t>
        </is>
      </c>
      <c r="P572" t="inlineStr">
        <is>
          <t>Nenhum</t>
        </is>
      </c>
      <c r="Q572" t="inlineStr">
        <is>
          <t>2026-10-07 17:04:56</t>
        </is>
      </c>
    </row>
    <row r="573">
      <c r="A573" t="n">
        <v>572</v>
      </c>
      <c r="B573" t="inlineStr">
        <is>
          <t>SENAC</t>
        </is>
      </c>
      <c r="C573" t="inlineStr">
        <is>
          <t>Demonstrações Contábeis</t>
        </is>
      </c>
      <c r="D573" t="inlineStr">
        <is>
          <t>Demonstrações Contábeis - Arquivo CSV</t>
        </is>
      </c>
      <c r="E573" t="inlineStr"/>
      <c r="F573" t="inlineStr">
        <is>
          <t>SENAC MG | Exercício 2026 | Demonstrações Contábeis</t>
        </is>
      </c>
      <c r="G573" t="inlineStr">
        <is>
          <t>csv</t>
        </is>
      </c>
      <c r="H573" t="inlineStr">
        <is>
          <t>Demonstração das Variações Patrimoniais_2025.csv</t>
        </is>
      </c>
      <c r="I573" t="inlineStr">
        <is>
          <t>https://transparencia.senac.br/assets/files/2025/DemonstracoesContabeis/MG/Demonstração das Variações Patrimoniais_2025.csv</t>
        </is>
      </c>
      <c r="J573" t="n">
        <v>200</v>
      </c>
      <c r="K573" t="b">
        <v>1</v>
      </c>
      <c r="L573" t="inlineStr">
        <is>
          <t>application/octet-stream</t>
        </is>
      </c>
      <c r="M573" t="n">
        <v>6.63</v>
      </c>
      <c r="N573" t="inlineStr">
        <is>
          <t>NÃO</t>
        </is>
      </c>
      <c r="O573" t="inlineStr">
        <is>
          <t>Hierarquia Visual: Texto com recuo na coluna 'Especificação' (Linhas: 4, 6, 7, 9, 10, 12, 13, 14, 19, 22... (total 64)).</t>
        </is>
      </c>
      <c r="P573" t="inlineStr">
        <is>
          <t>Nenhum</t>
        </is>
      </c>
      <c r="Q573" t="inlineStr">
        <is>
          <t>2026-10-07 17:04:56</t>
        </is>
      </c>
    </row>
    <row r="574">
      <c r="A574" t="n">
        <v>573</v>
      </c>
      <c r="B574" t="inlineStr">
        <is>
          <t>SENAC</t>
        </is>
      </c>
      <c r="C574" t="inlineStr">
        <is>
          <t>Demonstrações Contábeis</t>
        </is>
      </c>
      <c r="D574" t="inlineStr">
        <is>
          <t>Demonstrações Contábeis - Arquivo CSV</t>
        </is>
      </c>
      <c r="E574" t="inlineStr"/>
      <c r="F574" t="inlineStr">
        <is>
          <t>SENAC MG | Exercício 2026 | Demonstrações Contábeis</t>
        </is>
      </c>
      <c r="G574" t="inlineStr">
        <is>
          <t>csv</t>
        </is>
      </c>
      <c r="H574" t="inlineStr">
        <is>
          <t>Demonstração dos Fluxos de Caixa_2025.csv</t>
        </is>
      </c>
      <c r="I574" t="inlineStr">
        <is>
          <t>https://transparencia.senac.br/assets/files/2025/DemonstracoesContabeis/MG/Demonstração dos Fluxos de Caixa_2025.csv</t>
        </is>
      </c>
      <c r="J574" t="n">
        <v>200</v>
      </c>
      <c r="K574" t="b">
        <v>1</v>
      </c>
      <c r="L574" t="inlineStr">
        <is>
          <t>application/octet-stream</t>
        </is>
      </c>
      <c r="M574" t="n">
        <v>4.38</v>
      </c>
      <c r="N574" t="inlineStr">
        <is>
          <t>SIM</t>
        </is>
      </c>
      <c r="O574" t="inlineStr">
        <is>
          <t>Nenhum</t>
        </is>
      </c>
      <c r="P574" t="inlineStr">
        <is>
          <t>Nenhum</t>
        </is>
      </c>
      <c r="Q574" t="inlineStr">
        <is>
          <t>2026-10-07 17:04:56</t>
        </is>
      </c>
    </row>
    <row r="575">
      <c r="A575" t="n">
        <v>574</v>
      </c>
      <c r="B575" t="inlineStr">
        <is>
          <t>SENAC</t>
        </is>
      </c>
      <c r="C575" t="inlineStr">
        <is>
          <t>Licitações</t>
        </is>
      </c>
      <c r="D575" t="inlineStr">
        <is>
          <t>Licitações - download</t>
        </is>
      </c>
      <c r="E575" t="inlineStr"/>
      <c r="F575" t="inlineStr">
        <is>
          <t>SENAC MG | Exercício 2024 | Licitações</t>
        </is>
      </c>
      <c r="G575" t="inlineStr">
        <is>
          <t>csv</t>
        </is>
      </c>
      <c r="H575" t="inlineStr">
        <is>
          <t>download</t>
        </is>
      </c>
      <c r="I575" t="inlineStr">
        <is>
          <t>https://transparencia.senac.br/service/api/download?regional=mg&amp;secao=Licitacoes&amp;ano=0&amp;layout=licitacoes</t>
        </is>
      </c>
      <c r="J575" t="n">
        <v>200</v>
      </c>
      <c r="K575" t="b">
        <v>1</v>
      </c>
      <c r="L575" t="inlineStr">
        <is>
          <t>application/octet-stream</t>
        </is>
      </c>
      <c r="M575" t="n">
        <v>43.76</v>
      </c>
      <c r="N575" t="inlineStr">
        <is>
          <t>SIM</t>
        </is>
      </c>
      <c r="O575" t="inlineStr">
        <is>
          <t>Nenhum</t>
        </is>
      </c>
      <c r="P575" t="inlineStr">
        <is>
          <t>Nenhum</t>
        </is>
      </c>
      <c r="Q575" t="inlineStr">
        <is>
          <t>2026-10-07 17:04:56</t>
        </is>
      </c>
    </row>
    <row r="576">
      <c r="A576" t="n">
        <v>575</v>
      </c>
      <c r="B576" t="inlineStr">
        <is>
          <t>SENAC</t>
        </is>
      </c>
      <c r="C576" t="inlineStr">
        <is>
          <t>Licitações</t>
        </is>
      </c>
      <c r="D576" t="inlineStr">
        <is>
          <t>Licitações - download</t>
        </is>
      </c>
      <c r="E576" t="inlineStr"/>
      <c r="F576" t="inlineStr">
        <is>
          <t>SENAC MG | Exercício 2025 | Licitações</t>
        </is>
      </c>
      <c r="G576" t="inlineStr">
        <is>
          <t>csv</t>
        </is>
      </c>
      <c r="H576" t="inlineStr">
        <is>
          <t>download</t>
        </is>
      </c>
      <c r="I576" t="inlineStr">
        <is>
          <t>https://transparencia.senac.br/service/api/download?regional=mg&amp;secao=Licitacoes&amp;ano=0&amp;layout=licitacoes</t>
        </is>
      </c>
      <c r="J576" t="n">
        <v>200</v>
      </c>
      <c r="K576" t="b">
        <v>1</v>
      </c>
      <c r="L576" t="inlineStr">
        <is>
          <t>application/octet-stream</t>
        </is>
      </c>
      <c r="M576" t="n">
        <v>43.76</v>
      </c>
      <c r="N576" t="inlineStr">
        <is>
          <t>SIM</t>
        </is>
      </c>
      <c r="O576" t="inlineStr">
        <is>
          <t>Nenhum</t>
        </is>
      </c>
      <c r="P576" t="inlineStr">
        <is>
          <t>Nenhum</t>
        </is>
      </c>
      <c r="Q576" t="inlineStr">
        <is>
          <t>2026-10-07 17:04:56</t>
        </is>
      </c>
    </row>
    <row r="577">
      <c r="A577" t="n">
        <v>576</v>
      </c>
      <c r="B577" t="inlineStr">
        <is>
          <t>SENAC</t>
        </is>
      </c>
      <c r="C577" t="inlineStr">
        <is>
          <t>Licitações</t>
        </is>
      </c>
      <c r="D577" t="inlineStr">
        <is>
          <t>Licitações - download</t>
        </is>
      </c>
      <c r="E577" t="inlineStr"/>
      <c r="F577" t="inlineStr">
        <is>
          <t>SENAC MG | Exercício 2026 | Licitações</t>
        </is>
      </c>
      <c r="G577" t="inlineStr">
        <is>
          <t>csv</t>
        </is>
      </c>
      <c r="H577" t="inlineStr">
        <is>
          <t>download</t>
        </is>
      </c>
      <c r="I577" t="inlineStr">
        <is>
          <t>https://transparencia.senac.br/service/api/download?regional=mg&amp;secao=Licitacoes&amp;ano=0&amp;layout=licitacoes</t>
        </is>
      </c>
      <c r="J577" t="n">
        <v>200</v>
      </c>
      <c r="K577" t="b">
        <v>1</v>
      </c>
      <c r="L577" t="inlineStr">
        <is>
          <t>application/octet-stream</t>
        </is>
      </c>
      <c r="M577" t="n">
        <v>43.76</v>
      </c>
      <c r="N577" t="inlineStr">
        <is>
          <t>SIM</t>
        </is>
      </c>
      <c r="O577" t="inlineStr">
        <is>
          <t>Nenhum</t>
        </is>
      </c>
      <c r="P577" t="inlineStr">
        <is>
          <t>Nenhum</t>
        </is>
      </c>
      <c r="Q577" t="inlineStr">
        <is>
          <t>2026-10-07 17:04:56</t>
        </is>
      </c>
    </row>
    <row r="578">
      <c r="A578" t="n">
        <v>577</v>
      </c>
      <c r="B578" t="inlineStr">
        <is>
          <t>SENAC</t>
        </is>
      </c>
      <c r="C578" t="inlineStr">
        <is>
          <t>Contratos, Parcerias, Convênios e Patrocínios</t>
        </is>
      </c>
      <c r="D578" t="inlineStr">
        <is>
          <t>Contratos, Parcerias, Convênios e Patrocínios - download</t>
        </is>
      </c>
      <c r="E578" t="inlineStr"/>
      <c r="F578" t="inlineStr">
        <is>
          <t>SENAC MG | Exercício 2024 | Contratos, Parcerias, Convênios e Patrocínios</t>
        </is>
      </c>
      <c r="G578" t="inlineStr">
        <is>
          <t>csv</t>
        </is>
      </c>
      <c r="H578" t="inlineStr">
        <is>
          <t>download</t>
        </is>
      </c>
      <c r="I578" t="inlineStr">
        <is>
          <t>https://transparencia.senac.br/service/api/download?regional=mg&amp;secao=ContratosParcerias&amp;ano=0&amp;layout=contratos</t>
        </is>
      </c>
      <c r="J578" t="n">
        <v>200</v>
      </c>
      <c r="K578" t="b">
        <v>1</v>
      </c>
      <c r="L578" t="inlineStr">
        <is>
          <t>application/octet-stream</t>
        </is>
      </c>
      <c r="M578" t="n">
        <v>70.97</v>
      </c>
      <c r="N578" t="inlineStr">
        <is>
          <t>SIM</t>
        </is>
      </c>
      <c r="O578" t="inlineStr">
        <is>
          <t>Nenhum</t>
        </is>
      </c>
      <c r="P578" t="inlineStr">
        <is>
          <t>Nenhum</t>
        </is>
      </c>
      <c r="Q578" t="inlineStr">
        <is>
          <t>2026-10-07 17:04:56</t>
        </is>
      </c>
    </row>
    <row r="579">
      <c r="A579" t="n">
        <v>578</v>
      </c>
      <c r="B579" t="inlineStr">
        <is>
          <t>SENAC</t>
        </is>
      </c>
      <c r="C579" t="inlineStr">
        <is>
          <t>Contratos, Parcerias, Convênios e Patrocínios</t>
        </is>
      </c>
      <c r="D579" t="inlineStr">
        <is>
          <t>Contratos, Parcerias, Convênios e Patrocínios - download</t>
        </is>
      </c>
      <c r="E579" t="inlineStr"/>
      <c r="F579" t="inlineStr">
        <is>
          <t>SENAC MG | Exercício 2024 | Contratos, Parcerias, Convênios e Patrocínios</t>
        </is>
      </c>
      <c r="G579" t="inlineStr">
        <is>
          <t>csv</t>
        </is>
      </c>
      <c r="H579" t="inlineStr">
        <is>
          <t>download</t>
        </is>
      </c>
      <c r="I579" t="inlineStr">
        <is>
          <t>https://transparencia.senac.br/service/api/download?regional=mg&amp;secao=ContratosParcerias&amp;ano=0&amp;layout=convenios</t>
        </is>
      </c>
      <c r="J579" t="n">
        <v>200</v>
      </c>
      <c r="K579" t="b">
        <v>1</v>
      </c>
      <c r="L579" t="inlineStr">
        <is>
          <t>application/octet-stream</t>
        </is>
      </c>
      <c r="M579" t="n">
        <v>17.02</v>
      </c>
      <c r="N579" t="inlineStr">
        <is>
          <t>SIM</t>
        </is>
      </c>
      <c r="O579" t="inlineStr">
        <is>
          <t>Nenhum</t>
        </is>
      </c>
      <c r="P579" t="inlineStr">
        <is>
          <t>Nenhum</t>
        </is>
      </c>
      <c r="Q579" t="inlineStr">
        <is>
          <t>2026-10-07 17:04:56</t>
        </is>
      </c>
    </row>
    <row r="580">
      <c r="A580" t="n">
        <v>579</v>
      </c>
      <c r="B580" t="inlineStr">
        <is>
          <t>SENAC</t>
        </is>
      </c>
      <c r="C580" t="inlineStr">
        <is>
          <t>Contratos, Parcerias, Convênios e Patrocínios</t>
        </is>
      </c>
      <c r="D580" t="inlineStr">
        <is>
          <t>Contratos, Parcerias, Convênios e Patrocínios - download</t>
        </is>
      </c>
      <c r="E580" t="inlineStr"/>
      <c r="F580" t="inlineStr">
        <is>
          <t>SENAC MG | Exercício 2024 | Contratos, Parcerias, Convênios e Patrocínios</t>
        </is>
      </c>
      <c r="G580" t="inlineStr">
        <is>
          <t>csv</t>
        </is>
      </c>
      <c r="H580" t="inlineStr">
        <is>
          <t>download</t>
        </is>
      </c>
      <c r="I580" t="inlineStr">
        <is>
          <t>https://transparencia.senac.br/service/api/download?regional=mg&amp;secao=ContratosParcerias&amp;ano=0&amp;layout=parcerias</t>
        </is>
      </c>
      <c r="J580" t="n">
        <v>200</v>
      </c>
      <c r="K580" t="b">
        <v>1</v>
      </c>
      <c r="L580" t="inlineStr">
        <is>
          <t>application/octet-stream</t>
        </is>
      </c>
      <c r="M580" t="n">
        <v>92.76000000000001</v>
      </c>
      <c r="N580" t="inlineStr">
        <is>
          <t>SIM</t>
        </is>
      </c>
      <c r="O580" t="inlineStr">
        <is>
          <t>Nenhum</t>
        </is>
      </c>
      <c r="P580" t="inlineStr">
        <is>
          <t>Nenhum</t>
        </is>
      </c>
      <c r="Q580" t="inlineStr">
        <is>
          <t>2026-10-07 17:04:56</t>
        </is>
      </c>
    </row>
    <row r="581">
      <c r="A581" t="n">
        <v>580</v>
      </c>
      <c r="B581" t="inlineStr">
        <is>
          <t>SENAC</t>
        </is>
      </c>
      <c r="C581" t="inlineStr">
        <is>
          <t>Contratos, Parcerias, Convênios e Patrocínios</t>
        </is>
      </c>
      <c r="D581" t="inlineStr">
        <is>
          <t>Contratos, Parcerias, Convênios e Patrocínios - download</t>
        </is>
      </c>
      <c r="E581" t="inlineStr"/>
      <c r="F581" t="inlineStr">
        <is>
          <t>SENAC MG | Exercício 2024 | Contratos, Parcerias, Convênios e Patrocínios</t>
        </is>
      </c>
      <c r="G581" t="inlineStr">
        <is>
          <t>csv</t>
        </is>
      </c>
      <c r="H581" t="inlineStr">
        <is>
          <t>download</t>
        </is>
      </c>
      <c r="I581" t="inlineStr">
        <is>
          <t>https://transparencia.senac.br/service/api/download?regional=mg&amp;secao=ContratosParcerias&amp;ano=0&amp;layout=patrocinios</t>
        </is>
      </c>
      <c r="J581" t="n">
        <v>200</v>
      </c>
      <c r="K581" t="b">
        <v>1</v>
      </c>
      <c r="L581" t="inlineStr">
        <is>
          <t>application/octet-stream</t>
        </is>
      </c>
      <c r="M581" t="n">
        <v>1.7</v>
      </c>
      <c r="N581" t="inlineStr">
        <is>
          <t>SIM</t>
        </is>
      </c>
      <c r="O581" t="inlineStr">
        <is>
          <t>Nenhum</t>
        </is>
      </c>
      <c r="P581" t="inlineStr">
        <is>
          <t>Nenhum</t>
        </is>
      </c>
      <c r="Q581" t="inlineStr">
        <is>
          <t>2026-10-07 17:04:56</t>
        </is>
      </c>
    </row>
    <row r="582">
      <c r="A582" t="n">
        <v>581</v>
      </c>
      <c r="B582" t="inlineStr">
        <is>
          <t>SENAC</t>
        </is>
      </c>
      <c r="C582" t="inlineStr">
        <is>
          <t>Contratos, Parcerias, Convênios e Patrocínios</t>
        </is>
      </c>
      <c r="D582" t="inlineStr">
        <is>
          <t>Contratos, Parcerias, Convênios e Patrocínios - download</t>
        </is>
      </c>
      <c r="E582" t="inlineStr"/>
      <c r="F582" t="inlineStr">
        <is>
          <t>SENAC MG | Exercício 2025 | Contratos, Parcerias, Convênios e Patrocínios</t>
        </is>
      </c>
      <c r="G582" t="inlineStr">
        <is>
          <t>csv</t>
        </is>
      </c>
      <c r="H582" t="inlineStr">
        <is>
          <t>download</t>
        </is>
      </c>
      <c r="I582" t="inlineStr">
        <is>
          <t>https://transparencia.senac.br/service/api/download?regional=mg&amp;secao=ContratosParcerias&amp;ano=0&amp;layout=contratos</t>
        </is>
      </c>
      <c r="J582" t="n">
        <v>200</v>
      </c>
      <c r="K582" t="b">
        <v>1</v>
      </c>
      <c r="L582" t="inlineStr">
        <is>
          <t>application/octet-stream</t>
        </is>
      </c>
      <c r="M582" t="n">
        <v>70.97</v>
      </c>
      <c r="N582" t="inlineStr">
        <is>
          <t>SIM</t>
        </is>
      </c>
      <c r="O582" t="inlineStr">
        <is>
          <t>Nenhum</t>
        </is>
      </c>
      <c r="P582" t="inlineStr">
        <is>
          <t>Nenhum</t>
        </is>
      </c>
      <c r="Q582" t="inlineStr">
        <is>
          <t>2026-10-07 17:04:56</t>
        </is>
      </c>
    </row>
    <row r="583">
      <c r="A583" t="n">
        <v>582</v>
      </c>
      <c r="B583" t="inlineStr">
        <is>
          <t>SENAC</t>
        </is>
      </c>
      <c r="C583" t="inlineStr">
        <is>
          <t>Contratos, Parcerias, Convênios e Patrocínios</t>
        </is>
      </c>
      <c r="D583" t="inlineStr">
        <is>
          <t>Contratos, Parcerias, Convênios e Patrocínios - download</t>
        </is>
      </c>
      <c r="E583" t="inlineStr"/>
      <c r="F583" t="inlineStr">
        <is>
          <t>SENAC MG | Exercício 2025 | Contratos, Parcerias, Convênios e Patrocínios</t>
        </is>
      </c>
      <c r="G583" t="inlineStr">
        <is>
          <t>csv</t>
        </is>
      </c>
      <c r="H583" t="inlineStr">
        <is>
          <t>download</t>
        </is>
      </c>
      <c r="I583" t="inlineStr">
        <is>
          <t>https://transparencia.senac.br/service/api/download?regional=mg&amp;secao=ContratosParcerias&amp;ano=0&amp;layout=convenios</t>
        </is>
      </c>
      <c r="J583" t="n">
        <v>200</v>
      </c>
      <c r="K583" t="b">
        <v>1</v>
      </c>
      <c r="L583" t="inlineStr">
        <is>
          <t>application/octet-stream</t>
        </is>
      </c>
      <c r="M583" t="n">
        <v>17.02</v>
      </c>
      <c r="N583" t="inlineStr">
        <is>
          <t>SIM</t>
        </is>
      </c>
      <c r="O583" t="inlineStr">
        <is>
          <t>Nenhum</t>
        </is>
      </c>
      <c r="P583" t="inlineStr">
        <is>
          <t>Nenhum</t>
        </is>
      </c>
      <c r="Q583" t="inlineStr">
        <is>
          <t>2026-10-07 17:04:56</t>
        </is>
      </c>
    </row>
    <row r="584">
      <c r="A584" t="n">
        <v>583</v>
      </c>
      <c r="B584" t="inlineStr">
        <is>
          <t>SENAC</t>
        </is>
      </c>
      <c r="C584" t="inlineStr">
        <is>
          <t>Contratos, Parcerias, Convênios e Patrocínios</t>
        </is>
      </c>
      <c r="D584" t="inlineStr">
        <is>
          <t>Contratos, Parcerias, Convênios e Patrocínios - download</t>
        </is>
      </c>
      <c r="E584" t="inlineStr"/>
      <c r="F584" t="inlineStr">
        <is>
          <t>SENAC MG | Exercício 2025 | Contratos, Parcerias, Convênios e Patrocínios</t>
        </is>
      </c>
      <c r="G584" t="inlineStr">
        <is>
          <t>csv</t>
        </is>
      </c>
      <c r="H584" t="inlineStr">
        <is>
          <t>download</t>
        </is>
      </c>
      <c r="I584" t="inlineStr">
        <is>
          <t>https://transparencia.senac.br/service/api/download?regional=mg&amp;secao=ContratosParcerias&amp;ano=0&amp;layout=parcerias</t>
        </is>
      </c>
      <c r="J584" t="n">
        <v>200</v>
      </c>
      <c r="K584" t="b">
        <v>1</v>
      </c>
      <c r="L584" t="inlineStr">
        <is>
          <t>application/octet-stream</t>
        </is>
      </c>
      <c r="M584" t="n">
        <v>92.76000000000001</v>
      </c>
      <c r="N584" t="inlineStr">
        <is>
          <t>SIM</t>
        </is>
      </c>
      <c r="O584" t="inlineStr">
        <is>
          <t>Nenhum</t>
        </is>
      </c>
      <c r="P584" t="inlineStr">
        <is>
          <t>Nenhum</t>
        </is>
      </c>
      <c r="Q584" t="inlineStr">
        <is>
          <t>2026-10-07 17:04:56</t>
        </is>
      </c>
    </row>
    <row r="585">
      <c r="A585" t="n">
        <v>584</v>
      </c>
      <c r="B585" t="inlineStr">
        <is>
          <t>SENAC</t>
        </is>
      </c>
      <c r="C585" t="inlineStr">
        <is>
          <t>Contratos, Parcerias, Convênios e Patrocínios</t>
        </is>
      </c>
      <c r="D585" t="inlineStr">
        <is>
          <t>Contratos, Parcerias, Convênios e Patrocínios - download</t>
        </is>
      </c>
      <c r="E585" t="inlineStr"/>
      <c r="F585" t="inlineStr">
        <is>
          <t>SENAC MG | Exercício 2025 | Contratos, Parcerias, Convênios e Patrocínios</t>
        </is>
      </c>
      <c r="G585" t="inlineStr">
        <is>
          <t>csv</t>
        </is>
      </c>
      <c r="H585" t="inlineStr">
        <is>
          <t>download</t>
        </is>
      </c>
      <c r="I585" t="inlineStr">
        <is>
          <t>https://transparencia.senac.br/service/api/download?regional=mg&amp;secao=ContratosParcerias&amp;ano=0&amp;layout=patrocinios</t>
        </is>
      </c>
      <c r="J585" t="n">
        <v>200</v>
      </c>
      <c r="K585" t="b">
        <v>1</v>
      </c>
      <c r="L585" t="inlineStr">
        <is>
          <t>application/octet-stream</t>
        </is>
      </c>
      <c r="M585" t="n">
        <v>1.7</v>
      </c>
      <c r="N585" t="inlineStr">
        <is>
          <t>SIM</t>
        </is>
      </c>
      <c r="O585" t="inlineStr">
        <is>
          <t>Nenhum</t>
        </is>
      </c>
      <c r="P585" t="inlineStr">
        <is>
          <t>Nenhum</t>
        </is>
      </c>
      <c r="Q585" t="inlineStr">
        <is>
          <t>2026-10-07 17:04:56</t>
        </is>
      </c>
    </row>
    <row r="586">
      <c r="A586" t="n">
        <v>585</v>
      </c>
      <c r="B586" t="inlineStr">
        <is>
          <t>SENAC</t>
        </is>
      </c>
      <c r="C586" t="inlineStr">
        <is>
          <t>Contratos, Parcerias, Convênios e Patrocínios</t>
        </is>
      </c>
      <c r="D586" t="inlineStr">
        <is>
          <t>Contratos, Parcerias, Convênios e Patrocínios - download</t>
        </is>
      </c>
      <c r="E586" t="inlineStr"/>
      <c r="F586" t="inlineStr">
        <is>
          <t>SENAC MG | Exercício 2026 | Contratos, Parcerias, Convênios e Patrocínios</t>
        </is>
      </c>
      <c r="G586" t="inlineStr">
        <is>
          <t>csv</t>
        </is>
      </c>
      <c r="H586" t="inlineStr">
        <is>
          <t>download</t>
        </is>
      </c>
      <c r="I586" t="inlineStr">
        <is>
          <t>https://transparencia.senac.br/service/api/download?regional=mg&amp;secao=ContratosParcerias&amp;ano=0&amp;layout=contratos</t>
        </is>
      </c>
      <c r="J586" t="n">
        <v>200</v>
      </c>
      <c r="K586" t="b">
        <v>1</v>
      </c>
      <c r="L586" t="inlineStr">
        <is>
          <t>application/octet-stream</t>
        </is>
      </c>
      <c r="M586" t="n">
        <v>70.97</v>
      </c>
      <c r="N586" t="inlineStr">
        <is>
          <t>SIM</t>
        </is>
      </c>
      <c r="O586" t="inlineStr">
        <is>
          <t>Nenhum</t>
        </is>
      </c>
      <c r="P586" t="inlineStr">
        <is>
          <t>Nenhum</t>
        </is>
      </c>
      <c r="Q586" t="inlineStr">
        <is>
          <t>2026-10-07 17:04:56</t>
        </is>
      </c>
    </row>
    <row r="587">
      <c r="A587" t="n">
        <v>586</v>
      </c>
      <c r="B587" t="inlineStr">
        <is>
          <t>SENAC</t>
        </is>
      </c>
      <c r="C587" t="inlineStr">
        <is>
          <t>Contratos, Parcerias, Convênios e Patrocínios</t>
        </is>
      </c>
      <c r="D587" t="inlineStr">
        <is>
          <t>Contratos, Parcerias, Convênios e Patrocínios - download</t>
        </is>
      </c>
      <c r="E587" t="inlineStr"/>
      <c r="F587" t="inlineStr">
        <is>
          <t>SENAC MG | Exercício 2026 | Contratos, Parcerias, Convênios e Patrocínios</t>
        </is>
      </c>
      <c r="G587" t="inlineStr">
        <is>
          <t>csv</t>
        </is>
      </c>
      <c r="H587" t="inlineStr">
        <is>
          <t>download</t>
        </is>
      </c>
      <c r="I587" t="inlineStr">
        <is>
          <t>https://transparencia.senac.br/service/api/download?regional=mg&amp;secao=ContratosParcerias&amp;ano=0&amp;layout=convenios</t>
        </is>
      </c>
      <c r="J587" t="n">
        <v>200</v>
      </c>
      <c r="K587" t="b">
        <v>1</v>
      </c>
      <c r="L587" t="inlineStr">
        <is>
          <t>application/octet-stream</t>
        </is>
      </c>
      <c r="M587" t="n">
        <v>17.02</v>
      </c>
      <c r="N587" t="inlineStr">
        <is>
          <t>SIM</t>
        </is>
      </c>
      <c r="O587" t="inlineStr">
        <is>
          <t>Nenhum</t>
        </is>
      </c>
      <c r="P587" t="inlineStr">
        <is>
          <t>Nenhum</t>
        </is>
      </c>
      <c r="Q587" t="inlineStr">
        <is>
          <t>2026-10-07 17:04:56</t>
        </is>
      </c>
    </row>
    <row r="588">
      <c r="A588" t="n">
        <v>587</v>
      </c>
      <c r="B588" t="inlineStr">
        <is>
          <t>SENAC</t>
        </is>
      </c>
      <c r="C588" t="inlineStr">
        <is>
          <t>Contratos, Parcerias, Convênios e Patrocínios</t>
        </is>
      </c>
      <c r="D588" t="inlineStr">
        <is>
          <t>Contratos, Parcerias, Convênios e Patrocínios - download</t>
        </is>
      </c>
      <c r="E588" t="inlineStr"/>
      <c r="F588" t="inlineStr">
        <is>
          <t>SENAC MG | Exercício 2026 | Contratos, Parcerias, Convênios e Patrocínios</t>
        </is>
      </c>
      <c r="G588" t="inlineStr">
        <is>
          <t>csv</t>
        </is>
      </c>
      <c r="H588" t="inlineStr">
        <is>
          <t>download</t>
        </is>
      </c>
      <c r="I588" t="inlineStr">
        <is>
          <t>https://transparencia.senac.br/service/api/download?regional=mg&amp;secao=ContratosParcerias&amp;ano=0&amp;layout=parcerias</t>
        </is>
      </c>
      <c r="J588" t="n">
        <v>200</v>
      </c>
      <c r="K588" t="b">
        <v>1</v>
      </c>
      <c r="L588" t="inlineStr">
        <is>
          <t>application/octet-stream</t>
        </is>
      </c>
      <c r="M588" t="n">
        <v>92.76000000000001</v>
      </c>
      <c r="N588" t="inlineStr">
        <is>
          <t>SIM</t>
        </is>
      </c>
      <c r="O588" t="inlineStr">
        <is>
          <t>Nenhum</t>
        </is>
      </c>
      <c r="P588" t="inlineStr">
        <is>
          <t>Nenhum</t>
        </is>
      </c>
      <c r="Q588" t="inlineStr">
        <is>
          <t>2026-10-07 17:04:56</t>
        </is>
      </c>
    </row>
    <row r="589">
      <c r="A589" t="n">
        <v>588</v>
      </c>
      <c r="B589" t="inlineStr">
        <is>
          <t>SENAC</t>
        </is>
      </c>
      <c r="C589" t="inlineStr">
        <is>
          <t>Contratos, Parcerias, Convênios e Patrocínios</t>
        </is>
      </c>
      <c r="D589" t="inlineStr">
        <is>
          <t>Contratos, Parcerias, Convênios e Patrocínios - download</t>
        </is>
      </c>
      <c r="E589" t="inlineStr"/>
      <c r="F589" t="inlineStr">
        <is>
          <t>SENAC MG | Exercício 2026 | Contratos, Parcerias, Convênios e Patrocínios</t>
        </is>
      </c>
      <c r="G589" t="inlineStr">
        <is>
          <t>csv</t>
        </is>
      </c>
      <c r="H589" t="inlineStr">
        <is>
          <t>download</t>
        </is>
      </c>
      <c r="I589" t="inlineStr">
        <is>
          <t>https://transparencia.senac.br/service/api/download?regional=mg&amp;secao=ContratosParcerias&amp;ano=0&amp;layout=patrocinios</t>
        </is>
      </c>
      <c r="J589" t="n">
        <v>200</v>
      </c>
      <c r="K589" t="b">
        <v>1</v>
      </c>
      <c r="L589" t="inlineStr">
        <is>
          <t>application/octet-stream</t>
        </is>
      </c>
      <c r="M589" t="n">
        <v>1.7</v>
      </c>
      <c r="N589" t="inlineStr">
        <is>
          <t>SIM</t>
        </is>
      </c>
      <c r="O589" t="inlineStr">
        <is>
          <t>Nenhum</t>
        </is>
      </c>
      <c r="P589" t="inlineStr">
        <is>
          <t>Nenhum</t>
        </is>
      </c>
      <c r="Q589" t="inlineStr">
        <is>
          <t>2026-10-07 17:04:56</t>
        </is>
      </c>
    </row>
    <row r="590">
      <c r="A590" t="n">
        <v>589</v>
      </c>
      <c r="B590" t="inlineStr">
        <is>
          <t>SENAC</t>
        </is>
      </c>
      <c r="C590" t="inlineStr">
        <is>
          <t>Transferências Regulamentares</t>
        </is>
      </c>
      <c r="D590" t="inlineStr">
        <is>
          <t>Transferências Regulamentares - download</t>
        </is>
      </c>
      <c r="E590" t="inlineStr"/>
      <c r="F590" t="inlineStr">
        <is>
          <t>SENAC MG | Exercício 2024 | Transferências Regulamentares</t>
        </is>
      </c>
      <c r="G590" t="inlineStr">
        <is>
          <t>csv</t>
        </is>
      </c>
      <c r="H590" t="inlineStr">
        <is>
          <t>download</t>
        </is>
      </c>
      <c r="I590" t="inlineStr">
        <is>
          <t>https://transparencia.senac.br/service/api/download?regional=mg&amp;secao=transferenciasregulamentares&amp;ano=2026&amp;layout=transferenciasregulamentares</t>
        </is>
      </c>
      <c r="J590" t="n">
        <v>200</v>
      </c>
      <c r="K590" t="b">
        <v>1</v>
      </c>
      <c r="L590" t="inlineStr">
        <is>
          <t>application/octet-stream</t>
        </is>
      </c>
      <c r="M590" t="n">
        <v>1.69</v>
      </c>
      <c r="N590" t="inlineStr">
        <is>
          <t>SIM</t>
        </is>
      </c>
      <c r="O590" t="inlineStr">
        <is>
          <t>Nenhum</t>
        </is>
      </c>
      <c r="P590" t="inlineStr">
        <is>
          <t>Nenhum</t>
        </is>
      </c>
      <c r="Q590" t="inlineStr">
        <is>
          <t>2026-10-07 17:04:56</t>
        </is>
      </c>
    </row>
    <row r="591">
      <c r="A591" t="n">
        <v>590</v>
      </c>
      <c r="B591" t="inlineStr">
        <is>
          <t>SENAC</t>
        </is>
      </c>
      <c r="C591" t="inlineStr">
        <is>
          <t>Transferências Regulamentares</t>
        </is>
      </c>
      <c r="D591" t="inlineStr">
        <is>
          <t>Transferências Regulamentares - download</t>
        </is>
      </c>
      <c r="E591" t="inlineStr"/>
      <c r="F591" t="inlineStr">
        <is>
          <t>SENAC MG | Exercício 2025 | Transferências Regulamentares</t>
        </is>
      </c>
      <c r="G591" t="inlineStr">
        <is>
          <t>csv</t>
        </is>
      </c>
      <c r="H591" t="inlineStr">
        <is>
          <t>download</t>
        </is>
      </c>
      <c r="I591" t="inlineStr">
        <is>
          <t>https://transparencia.senac.br/service/api/download?regional=mg&amp;secao=transferenciasregulamentares&amp;ano=2026&amp;layout=transferenciasregulamentares</t>
        </is>
      </c>
      <c r="J591" t="n">
        <v>200</v>
      </c>
      <c r="K591" t="b">
        <v>1</v>
      </c>
      <c r="L591" t="inlineStr">
        <is>
          <t>application/octet-stream</t>
        </is>
      </c>
      <c r="M591" t="n">
        <v>1.69</v>
      </c>
      <c r="N591" t="inlineStr">
        <is>
          <t>SIM</t>
        </is>
      </c>
      <c r="O591" t="inlineStr">
        <is>
          <t>Nenhum</t>
        </is>
      </c>
      <c r="P591" t="inlineStr">
        <is>
          <t>Nenhum</t>
        </is>
      </c>
      <c r="Q591" t="inlineStr">
        <is>
          <t>2026-10-07 17:04:56</t>
        </is>
      </c>
    </row>
    <row r="592">
      <c r="A592" t="n">
        <v>591</v>
      </c>
      <c r="B592" t="inlineStr">
        <is>
          <t>SENAC</t>
        </is>
      </c>
      <c r="C592" t="inlineStr">
        <is>
          <t>Transferências Regulamentares</t>
        </is>
      </c>
      <c r="D592" t="inlineStr">
        <is>
          <t>Transferências Regulamentares - download</t>
        </is>
      </c>
      <c r="E592" t="inlineStr"/>
      <c r="F592" t="inlineStr">
        <is>
          <t>SENAC MG | Exercício 2026 | Transferências Regulamentares</t>
        </is>
      </c>
      <c r="G592" t="inlineStr">
        <is>
          <t>csv</t>
        </is>
      </c>
      <c r="H592" t="inlineStr">
        <is>
          <t>download</t>
        </is>
      </c>
      <c r="I592" t="inlineStr">
        <is>
          <t>https://transparencia.senac.br/service/api/download?regional=mg&amp;secao=transferenciasregulamentares&amp;ano=2026&amp;layout=transferenciasregulamentares</t>
        </is>
      </c>
      <c r="J592" t="n">
        <v>200</v>
      </c>
      <c r="K592" t="b">
        <v>1</v>
      </c>
      <c r="L592" t="inlineStr">
        <is>
          <t>application/octet-stream</t>
        </is>
      </c>
      <c r="M592" t="n">
        <v>1.69</v>
      </c>
      <c r="N592" t="inlineStr">
        <is>
          <t>SIM</t>
        </is>
      </c>
      <c r="O592" t="inlineStr">
        <is>
          <t>Nenhum</t>
        </is>
      </c>
      <c r="P592" t="inlineStr">
        <is>
          <t>Nenhum</t>
        </is>
      </c>
      <c r="Q592" t="inlineStr">
        <is>
          <t>2026-10-07 17:04:56</t>
        </is>
      </c>
    </row>
    <row r="593">
      <c r="A593" t="n">
        <v>592</v>
      </c>
      <c r="B593" t="inlineStr">
        <is>
          <t>SENAC</t>
        </is>
      </c>
      <c r="C593" t="inlineStr">
        <is>
          <t>Execução Orçamentária</t>
        </is>
      </c>
      <c r="D593" t="inlineStr">
        <is>
          <t>Execução Orçamentária - download</t>
        </is>
      </c>
      <c r="E593" t="inlineStr"/>
      <c r="F593" t="inlineStr">
        <is>
          <t>SENAC MS | Exercício 2024 | Execução Orçamentária</t>
        </is>
      </c>
      <c r="G593" t="inlineStr">
        <is>
          <t>csv</t>
        </is>
      </c>
      <c r="H593" t="inlineStr">
        <is>
          <t>download</t>
        </is>
      </c>
      <c r="I593" t="inlineStr">
        <is>
          <t>https://transparencia.senac.br/service/api/download?regional=ms&amp;secao=execucaoorcamentaria&amp;ano=2024&amp;layout=execucaoorcamentariareceitacategoria</t>
        </is>
      </c>
      <c r="J593" t="n">
        <v>200</v>
      </c>
      <c r="K593" t="b">
        <v>1</v>
      </c>
      <c r="L593" t="inlineStr">
        <is>
          <t>application/octet-stream</t>
        </is>
      </c>
      <c r="M593" t="n">
        <v>0.48</v>
      </c>
      <c r="N593" t="inlineStr">
        <is>
          <t>SIM</t>
        </is>
      </c>
      <c r="O593" t="inlineStr">
        <is>
          <t>Nenhum</t>
        </is>
      </c>
      <c r="P593" t="inlineStr">
        <is>
          <t>Nenhum</t>
        </is>
      </c>
      <c r="Q593" t="inlineStr">
        <is>
          <t>2026-10-07 17:04:56</t>
        </is>
      </c>
    </row>
    <row r="594">
      <c r="A594" t="n">
        <v>593</v>
      </c>
      <c r="B594" t="inlineStr">
        <is>
          <t>SENAC</t>
        </is>
      </c>
      <c r="C594" t="inlineStr">
        <is>
          <t>Execução Orçamentária</t>
        </is>
      </c>
      <c r="D594" t="inlineStr">
        <is>
          <t>Execução Orçamentária - download</t>
        </is>
      </c>
      <c r="E594" t="inlineStr"/>
      <c r="F594" t="inlineStr">
        <is>
          <t>SENAC MS | Exercício 2024 | Execução Orçamentária</t>
        </is>
      </c>
      <c r="G594" t="inlineStr">
        <is>
          <t>csv</t>
        </is>
      </c>
      <c r="H594" t="inlineStr">
        <is>
          <t>download</t>
        </is>
      </c>
      <c r="I594" t="inlineStr">
        <is>
          <t>https://transparencia.senac.br/service/api/download?regional=ms&amp;secao=execucaoorcamentaria&amp;ano=2024&amp;layout=execucaoorcamentariadespesacategoria</t>
        </is>
      </c>
      <c r="J594" t="n">
        <v>200</v>
      </c>
      <c r="K594" t="b">
        <v>1</v>
      </c>
      <c r="L594" t="inlineStr">
        <is>
          <t>application/octet-stream</t>
        </is>
      </c>
      <c r="M594" t="n">
        <v>1.03</v>
      </c>
      <c r="N594" t="inlineStr">
        <is>
          <t>SIM</t>
        </is>
      </c>
      <c r="O594" t="inlineStr">
        <is>
          <t>Nenhum</t>
        </is>
      </c>
      <c r="P594" t="inlineStr">
        <is>
          <t>Nenhum</t>
        </is>
      </c>
      <c r="Q594" t="inlineStr">
        <is>
          <t>2026-10-07 17:04:56</t>
        </is>
      </c>
    </row>
    <row r="595">
      <c r="A595" t="n">
        <v>594</v>
      </c>
      <c r="B595" t="inlineStr">
        <is>
          <t>SENAC</t>
        </is>
      </c>
      <c r="C595" t="inlineStr">
        <is>
          <t>Execução Orçamentária</t>
        </is>
      </c>
      <c r="D595" t="inlineStr">
        <is>
          <t>Execução Orçamentária - download</t>
        </is>
      </c>
      <c r="E595" t="inlineStr"/>
      <c r="F595" t="inlineStr">
        <is>
          <t>SENAC MS | Exercício 2024 | Execução Orçamentária</t>
        </is>
      </c>
      <c r="G595" t="inlineStr">
        <is>
          <t>csv</t>
        </is>
      </c>
      <c r="H595" t="inlineStr">
        <is>
          <t>download</t>
        </is>
      </c>
      <c r="I595" t="inlineStr">
        <is>
          <t>https://transparencia.senac.br/service/api/download?regional=ms&amp;secao=execucaoorcamentaria&amp;ano=2024&amp;layout=despesaporfinalidadeprogramatrabalhoorcamento</t>
        </is>
      </c>
      <c r="J595" t="n">
        <v>200</v>
      </c>
      <c r="K595" t="b">
        <v>1</v>
      </c>
      <c r="L595" t="inlineStr">
        <is>
          <t>application/octet-stream</t>
        </is>
      </c>
      <c r="M595" t="n">
        <v>0.41</v>
      </c>
      <c r="N595" t="inlineStr">
        <is>
          <t>SIM</t>
        </is>
      </c>
      <c r="O595" t="inlineStr">
        <is>
          <t>Nenhum</t>
        </is>
      </c>
      <c r="P595" t="inlineStr">
        <is>
          <t>Nenhum</t>
        </is>
      </c>
      <c r="Q595" t="inlineStr">
        <is>
          <t>2026-10-07 17:04:56</t>
        </is>
      </c>
    </row>
    <row r="596">
      <c r="A596" t="n">
        <v>595</v>
      </c>
      <c r="B596" t="inlineStr">
        <is>
          <t>SENAC</t>
        </is>
      </c>
      <c r="C596" t="inlineStr">
        <is>
          <t>Execução Orçamentária</t>
        </is>
      </c>
      <c r="D596" t="inlineStr">
        <is>
          <t>Execução Orçamentária - download</t>
        </is>
      </c>
      <c r="E596" t="inlineStr"/>
      <c r="F596" t="inlineStr">
        <is>
          <t>SENAC MS | Exercício 2024 | Execução Orçamentária</t>
        </is>
      </c>
      <c r="G596" t="inlineStr">
        <is>
          <t>csv</t>
        </is>
      </c>
      <c r="H596" t="inlineStr">
        <is>
          <t>download</t>
        </is>
      </c>
      <c r="I596" t="inlineStr">
        <is>
          <t>https://transparencia.senac.br/service/api/download?regional=ms&amp;secao=execucaoorcamentaria&amp;ano=2024&amp;layout=execucaoorcamentariareceita</t>
        </is>
      </c>
      <c r="J596" t="n">
        <v>200</v>
      </c>
      <c r="K596" t="b">
        <v>1</v>
      </c>
      <c r="L596" t="inlineStr">
        <is>
          <t>application/octet-stream</t>
        </is>
      </c>
      <c r="M596" t="n">
        <v>1.01</v>
      </c>
      <c r="N596" t="inlineStr">
        <is>
          <t>SIM</t>
        </is>
      </c>
      <c r="O596" t="inlineStr">
        <is>
          <t>Nenhum</t>
        </is>
      </c>
      <c r="P596" t="inlineStr">
        <is>
          <t>Nenhum</t>
        </is>
      </c>
      <c r="Q596" t="inlineStr">
        <is>
          <t>2026-10-07 17:04:56</t>
        </is>
      </c>
    </row>
    <row r="597">
      <c r="A597" t="n">
        <v>596</v>
      </c>
      <c r="B597" t="inlineStr">
        <is>
          <t>SENAC</t>
        </is>
      </c>
      <c r="C597" t="inlineStr">
        <is>
          <t>Execução Orçamentária</t>
        </is>
      </c>
      <c r="D597" t="inlineStr">
        <is>
          <t>Execução Orçamentária - download</t>
        </is>
      </c>
      <c r="E597" t="inlineStr"/>
      <c r="F597" t="inlineStr">
        <is>
          <t>SENAC MS | Exercício 2024 | Execução Orçamentária</t>
        </is>
      </c>
      <c r="G597" t="inlineStr">
        <is>
          <t>csv</t>
        </is>
      </c>
      <c r="H597" t="inlineStr">
        <is>
          <t>download</t>
        </is>
      </c>
      <c r="I597" t="inlineStr">
        <is>
          <t>https://transparencia.senac.br/service/api/download?regional=ms&amp;secao=execucaoorcamentaria&amp;ano=2024&amp;layout=execucaoorcamentariadespesa</t>
        </is>
      </c>
      <c r="J597" t="n">
        <v>200</v>
      </c>
      <c r="K597" t="b">
        <v>1</v>
      </c>
      <c r="L597" t="inlineStr">
        <is>
          <t>application/octet-stream</t>
        </is>
      </c>
      <c r="M597" t="n">
        <v>1.68</v>
      </c>
      <c r="N597" t="inlineStr">
        <is>
          <t>SIM</t>
        </is>
      </c>
      <c r="O597" t="inlineStr">
        <is>
          <t>Nenhum</t>
        </is>
      </c>
      <c r="P597" t="inlineStr">
        <is>
          <t>Nenhum</t>
        </is>
      </c>
      <c r="Q597" t="inlineStr">
        <is>
          <t>2026-10-07 17:04:56</t>
        </is>
      </c>
    </row>
    <row r="598">
      <c r="A598" t="n">
        <v>597</v>
      </c>
      <c r="B598" t="inlineStr">
        <is>
          <t>SENAC</t>
        </is>
      </c>
      <c r="C598" t="inlineStr">
        <is>
          <t>Execução Orçamentária</t>
        </is>
      </c>
      <c r="D598" t="inlineStr">
        <is>
          <t>Execução Orçamentária - download</t>
        </is>
      </c>
      <c r="E598" t="inlineStr"/>
      <c r="F598" t="inlineStr">
        <is>
          <t>SENAC MS | Exercício 2024 | Execução Orçamentária</t>
        </is>
      </c>
      <c r="G598" t="inlineStr">
        <is>
          <t>csv</t>
        </is>
      </c>
      <c r="H598" t="inlineStr">
        <is>
          <t>download</t>
        </is>
      </c>
      <c r="I598" t="inlineStr">
        <is>
          <t>https://transparencia.senac.br/service/api/download?regional=ms&amp;secao=execucaoorcamentaria&amp;ano=2024&amp;layout=despesaporfinalidadeprogramatrabalhoprevisao</t>
        </is>
      </c>
      <c r="J598" t="n">
        <v>200</v>
      </c>
      <c r="K598" t="b">
        <v>1</v>
      </c>
      <c r="L598" t="inlineStr">
        <is>
          <t>application/octet-stream</t>
        </is>
      </c>
      <c r="M598" t="n">
        <v>0.59</v>
      </c>
      <c r="N598" t="inlineStr">
        <is>
          <t>SIM</t>
        </is>
      </c>
      <c r="O598" t="inlineStr">
        <is>
          <t>Nenhum</t>
        </is>
      </c>
      <c r="P598" t="inlineStr">
        <is>
          <t>Nenhum</t>
        </is>
      </c>
      <c r="Q598" t="inlineStr">
        <is>
          <t>2026-10-07 17:04:56</t>
        </is>
      </c>
    </row>
    <row r="599">
      <c r="A599" t="n">
        <v>598</v>
      </c>
      <c r="B599" t="inlineStr">
        <is>
          <t>SENAC</t>
        </is>
      </c>
      <c r="C599" t="inlineStr">
        <is>
          <t>Execução Orçamentária</t>
        </is>
      </c>
      <c r="D599" t="inlineStr">
        <is>
          <t>Execução Orçamentária - download</t>
        </is>
      </c>
      <c r="E599" t="inlineStr"/>
      <c r="F599" t="inlineStr">
        <is>
          <t>SENAC MS | Exercício 2025 | Execução Orçamentária</t>
        </is>
      </c>
      <c r="G599" t="inlineStr">
        <is>
          <t>csv</t>
        </is>
      </c>
      <c r="H599" t="inlineStr">
        <is>
          <t>download</t>
        </is>
      </c>
      <c r="I599" t="inlineStr">
        <is>
          <t>https://transparencia.senac.br/service/api/download?regional=ms&amp;secao=execucaoorcamentaria&amp;ano=2025&amp;layout=execucaoorcamentariareceitacategoria</t>
        </is>
      </c>
      <c r="J599" t="n">
        <v>200</v>
      </c>
      <c r="K599" t="b">
        <v>1</v>
      </c>
      <c r="L599" t="inlineStr">
        <is>
          <t>application/octet-stream</t>
        </is>
      </c>
      <c r="M599" t="n">
        <v>0.6899999999999999</v>
      </c>
      <c r="N599" t="inlineStr">
        <is>
          <t>SIM</t>
        </is>
      </c>
      <c r="O599" t="inlineStr">
        <is>
          <t>Nenhum</t>
        </is>
      </c>
      <c r="P599" t="inlineStr">
        <is>
          <t>Nenhum</t>
        </is>
      </c>
      <c r="Q599" t="inlineStr">
        <is>
          <t>2026-10-07 17:04:56</t>
        </is>
      </c>
    </row>
    <row r="600">
      <c r="A600" t="n">
        <v>599</v>
      </c>
      <c r="B600" t="inlineStr">
        <is>
          <t>SENAC</t>
        </is>
      </c>
      <c r="C600" t="inlineStr">
        <is>
          <t>Execução Orçamentária</t>
        </is>
      </c>
      <c r="D600" t="inlineStr">
        <is>
          <t>Execução Orçamentária - download</t>
        </is>
      </c>
      <c r="E600" t="inlineStr"/>
      <c r="F600" t="inlineStr">
        <is>
          <t>SENAC MS | Exercício 2025 | Execução Orçamentária</t>
        </is>
      </c>
      <c r="G600" t="inlineStr">
        <is>
          <t>csv</t>
        </is>
      </c>
      <c r="H600" t="inlineStr">
        <is>
          <t>download</t>
        </is>
      </c>
      <c r="I600" t="inlineStr">
        <is>
          <t>https://transparencia.senac.br/service/api/download?regional=ms&amp;secao=execucaoorcamentaria&amp;ano=2025&amp;layout=execucaoorcamentariadespesacategoria</t>
        </is>
      </c>
      <c r="J600" t="n">
        <v>200</v>
      </c>
      <c r="K600" t="b">
        <v>1</v>
      </c>
      <c r="L600" t="inlineStr">
        <is>
          <t>application/octet-stream</t>
        </is>
      </c>
      <c r="M600" t="n">
        <v>1.19</v>
      </c>
      <c r="N600" t="inlineStr">
        <is>
          <t>SIM</t>
        </is>
      </c>
      <c r="O600" t="inlineStr">
        <is>
          <t>Nenhum</t>
        </is>
      </c>
      <c r="P600" t="inlineStr">
        <is>
          <t>Nenhum</t>
        </is>
      </c>
      <c r="Q600" t="inlineStr">
        <is>
          <t>2026-10-07 17:04:56</t>
        </is>
      </c>
    </row>
    <row r="601">
      <c r="A601" t="n">
        <v>600</v>
      </c>
      <c r="B601" t="inlineStr">
        <is>
          <t>SENAC</t>
        </is>
      </c>
      <c r="C601" t="inlineStr">
        <is>
          <t>Execução Orçamentária</t>
        </is>
      </c>
      <c r="D601" t="inlineStr">
        <is>
          <t>Execução Orçamentária - download</t>
        </is>
      </c>
      <c r="E601" t="inlineStr"/>
      <c r="F601" t="inlineStr">
        <is>
          <t>SENAC MS | Exercício 2025 | Execução Orçamentária</t>
        </is>
      </c>
      <c r="G601" t="inlineStr">
        <is>
          <t>csv</t>
        </is>
      </c>
      <c r="H601" t="inlineStr">
        <is>
          <t>download</t>
        </is>
      </c>
      <c r="I601" t="inlineStr">
        <is>
          <t>https://transparencia.senac.br/service/api/download?regional=ms&amp;secao=execucaoorcamentaria&amp;ano=2025&amp;layout=despesaporfinalidadeprogramatrabalhoorcamento</t>
        </is>
      </c>
      <c r="J601" t="n">
        <v>200</v>
      </c>
      <c r="K601" t="b">
        <v>1</v>
      </c>
      <c r="L601" t="inlineStr">
        <is>
          <t>application/octet-stream</t>
        </is>
      </c>
      <c r="M601" t="n">
        <v>0.4</v>
      </c>
      <c r="N601" t="inlineStr">
        <is>
          <t>SIM</t>
        </is>
      </c>
      <c r="O601" t="inlineStr">
        <is>
          <t>Nenhum</t>
        </is>
      </c>
      <c r="P601" t="inlineStr">
        <is>
          <t>Nenhum</t>
        </is>
      </c>
      <c r="Q601" t="inlineStr">
        <is>
          <t>2026-10-07 17:04:56</t>
        </is>
      </c>
    </row>
    <row r="602">
      <c r="A602" t="n">
        <v>601</v>
      </c>
      <c r="B602" t="inlineStr">
        <is>
          <t>SENAC</t>
        </is>
      </c>
      <c r="C602" t="inlineStr">
        <is>
          <t>Execução Orçamentária</t>
        </is>
      </c>
      <c r="D602" t="inlineStr">
        <is>
          <t>Execução Orçamentária - download</t>
        </is>
      </c>
      <c r="E602" t="inlineStr"/>
      <c r="F602" t="inlineStr">
        <is>
          <t>SENAC MS | Exercício 2025 | Execução Orçamentária</t>
        </is>
      </c>
      <c r="G602" t="inlineStr">
        <is>
          <t>csv</t>
        </is>
      </c>
      <c r="H602" t="inlineStr">
        <is>
          <t>download</t>
        </is>
      </c>
      <c r="I602" t="inlineStr">
        <is>
          <t>https://transparencia.senac.br/service/api/download?regional=ms&amp;secao=execucaoorcamentaria&amp;ano=2025&amp;layout=execucaoorcamentariareceita</t>
        </is>
      </c>
      <c r="J602" t="n">
        <v>200</v>
      </c>
      <c r="K602" t="b">
        <v>1</v>
      </c>
      <c r="L602" t="inlineStr">
        <is>
          <t>application/octet-stream</t>
        </is>
      </c>
      <c r="M602" t="n">
        <v>1.56</v>
      </c>
      <c r="N602" t="inlineStr">
        <is>
          <t>SIM</t>
        </is>
      </c>
      <c r="O602" t="inlineStr">
        <is>
          <t>Nenhum</t>
        </is>
      </c>
      <c r="P602" t="inlineStr">
        <is>
          <t>Nenhum</t>
        </is>
      </c>
      <c r="Q602" t="inlineStr">
        <is>
          <t>2026-10-07 17:04:56</t>
        </is>
      </c>
    </row>
    <row r="603">
      <c r="A603" t="n">
        <v>602</v>
      </c>
      <c r="B603" t="inlineStr">
        <is>
          <t>SENAC</t>
        </is>
      </c>
      <c r="C603" t="inlineStr">
        <is>
          <t>Execução Orçamentária</t>
        </is>
      </c>
      <c r="D603" t="inlineStr">
        <is>
          <t>Execução Orçamentária - download</t>
        </is>
      </c>
      <c r="E603" t="inlineStr"/>
      <c r="F603" t="inlineStr">
        <is>
          <t>SENAC MS | Exercício 2025 | Execução Orçamentária</t>
        </is>
      </c>
      <c r="G603" t="inlineStr">
        <is>
          <t>csv</t>
        </is>
      </c>
      <c r="H603" t="inlineStr">
        <is>
          <t>download</t>
        </is>
      </c>
      <c r="I603" t="inlineStr">
        <is>
          <t>https://transparencia.senac.br/service/api/download?regional=ms&amp;secao=execucaoorcamentaria&amp;ano=2025&amp;layout=execucaoorcamentariadespesa</t>
        </is>
      </c>
      <c r="J603" t="n">
        <v>200</v>
      </c>
      <c r="K603" t="b">
        <v>1</v>
      </c>
      <c r="L603" t="inlineStr">
        <is>
          <t>application/octet-stream</t>
        </is>
      </c>
      <c r="M603" t="n">
        <v>1.81</v>
      </c>
      <c r="N603" t="inlineStr">
        <is>
          <t>SIM</t>
        </is>
      </c>
      <c r="O603" t="inlineStr">
        <is>
          <t>Nenhum</t>
        </is>
      </c>
      <c r="P603" t="inlineStr">
        <is>
          <t>Nenhum</t>
        </is>
      </c>
      <c r="Q603" t="inlineStr">
        <is>
          <t>2026-10-07 17:04:56</t>
        </is>
      </c>
    </row>
    <row r="604">
      <c r="A604" t="n">
        <v>603</v>
      </c>
      <c r="B604" t="inlineStr">
        <is>
          <t>SENAC</t>
        </is>
      </c>
      <c r="C604" t="inlineStr">
        <is>
          <t>Execução Orçamentária</t>
        </is>
      </c>
      <c r="D604" t="inlineStr">
        <is>
          <t>Execução Orçamentária - download</t>
        </is>
      </c>
      <c r="E604" t="inlineStr"/>
      <c r="F604" t="inlineStr">
        <is>
          <t>SENAC MS | Exercício 2025 | Execução Orçamentária</t>
        </is>
      </c>
      <c r="G604" t="inlineStr">
        <is>
          <t>csv</t>
        </is>
      </c>
      <c r="H604" t="inlineStr">
        <is>
          <t>download</t>
        </is>
      </c>
      <c r="I604" t="inlineStr">
        <is>
          <t>https://transparencia.senac.br/service/api/download?regional=ms&amp;secao=execucaoorcamentaria&amp;ano=2025&amp;layout=despesaporfinalidadeprogramatrabalhoprevisao</t>
        </is>
      </c>
      <c r="J604" t="n">
        <v>200</v>
      </c>
      <c r="K604" t="b">
        <v>1</v>
      </c>
      <c r="L604" t="inlineStr">
        <is>
          <t>application/octet-stream</t>
        </is>
      </c>
      <c r="M604" t="n">
        <v>0.6</v>
      </c>
      <c r="N604" t="inlineStr">
        <is>
          <t>SIM</t>
        </is>
      </c>
      <c r="O604" t="inlineStr">
        <is>
          <t>Nenhum</t>
        </is>
      </c>
      <c r="P604" t="inlineStr">
        <is>
          <t>Nenhum</t>
        </is>
      </c>
      <c r="Q604" t="inlineStr">
        <is>
          <t>2026-10-07 17:04:56</t>
        </is>
      </c>
    </row>
    <row r="605">
      <c r="A605" t="n">
        <v>604</v>
      </c>
      <c r="B605" t="inlineStr">
        <is>
          <t>SENAC</t>
        </is>
      </c>
      <c r="C605" t="inlineStr">
        <is>
          <t>Execução Orçamentária</t>
        </is>
      </c>
      <c r="D605" t="inlineStr">
        <is>
          <t>Execução Orçamentária - download</t>
        </is>
      </c>
      <c r="E605" t="inlineStr"/>
      <c r="F605" t="inlineStr">
        <is>
          <t>SENAC MS | Exercício 2026 | Execução Orçamentária</t>
        </is>
      </c>
      <c r="G605" t="inlineStr">
        <is>
          <t>csv</t>
        </is>
      </c>
      <c r="H605" t="inlineStr">
        <is>
          <t>download</t>
        </is>
      </c>
      <c r="I605" t="inlineStr">
        <is>
          <t>https://transparencia.senac.br/service/api/download?regional=ms&amp;secao=execucaoorcamentaria&amp;ano=2026&amp;layout=execucaoorcamentariareceitacategoria</t>
        </is>
      </c>
      <c r="J605" t="n">
        <v>200</v>
      </c>
      <c r="K605" t="b">
        <v>1</v>
      </c>
      <c r="L605" t="inlineStr">
        <is>
          <t>application/octet-stream</t>
        </is>
      </c>
      <c r="M605" t="n">
        <v>0.58</v>
      </c>
      <c r="N605" t="inlineStr">
        <is>
          <t>SIM</t>
        </is>
      </c>
      <c r="O605" t="inlineStr">
        <is>
          <t>Nenhum</t>
        </is>
      </c>
      <c r="P605" t="inlineStr">
        <is>
          <t>Nenhum</t>
        </is>
      </c>
      <c r="Q605" t="inlineStr">
        <is>
          <t>2026-10-07 17:04:56</t>
        </is>
      </c>
    </row>
    <row r="606">
      <c r="A606" t="n">
        <v>605</v>
      </c>
      <c r="B606" t="inlineStr">
        <is>
          <t>SENAC</t>
        </is>
      </c>
      <c r="C606" t="inlineStr">
        <is>
          <t>Execução Orçamentária</t>
        </is>
      </c>
      <c r="D606" t="inlineStr">
        <is>
          <t>Execução Orçamentária - download</t>
        </is>
      </c>
      <c r="E606" t="inlineStr"/>
      <c r="F606" t="inlineStr">
        <is>
          <t>SENAC MS | Exercício 2026 | Execução Orçamentária</t>
        </is>
      </c>
      <c r="G606" t="inlineStr">
        <is>
          <t>csv</t>
        </is>
      </c>
      <c r="H606" t="inlineStr">
        <is>
          <t>download</t>
        </is>
      </c>
      <c r="I606" t="inlineStr">
        <is>
          <t>https://transparencia.senac.br/service/api/download?regional=ms&amp;secao=execucaoorcamentaria&amp;ano=2026&amp;layout=execucaoorcamentariadespesacategoria</t>
        </is>
      </c>
      <c r="J606" t="n">
        <v>200</v>
      </c>
      <c r="K606" t="b">
        <v>1</v>
      </c>
      <c r="L606" t="inlineStr">
        <is>
          <t>application/octet-stream</t>
        </is>
      </c>
      <c r="M606" t="n">
        <v>1.14</v>
      </c>
      <c r="N606" t="inlineStr">
        <is>
          <t>SIM</t>
        </is>
      </c>
      <c r="O606" t="inlineStr">
        <is>
          <t>Nenhum</t>
        </is>
      </c>
      <c r="P606" t="inlineStr">
        <is>
          <t>Nenhum</t>
        </is>
      </c>
      <c r="Q606" t="inlineStr">
        <is>
          <t>2026-10-07 17:04:56</t>
        </is>
      </c>
    </row>
    <row r="607">
      <c r="A607" t="n">
        <v>606</v>
      </c>
      <c r="B607" t="inlineStr">
        <is>
          <t>SENAC</t>
        </is>
      </c>
      <c r="C607" t="inlineStr">
        <is>
          <t>Execução Orçamentária</t>
        </is>
      </c>
      <c r="D607" t="inlineStr">
        <is>
          <t>Execução Orçamentária - download</t>
        </is>
      </c>
      <c r="E607" t="inlineStr"/>
      <c r="F607" t="inlineStr">
        <is>
          <t>SENAC MS | Exercício 2026 | Execução Orçamentária</t>
        </is>
      </c>
      <c r="G607" t="inlineStr">
        <is>
          <t>csv</t>
        </is>
      </c>
      <c r="H607" t="inlineStr">
        <is>
          <t>download</t>
        </is>
      </c>
      <c r="I607" t="inlineStr">
        <is>
          <t>https://transparencia.senac.br/service/api/download?regional=ms&amp;secao=execucaoorcamentaria&amp;ano=2026&amp;layout=despesaporfinalidadeprogramatrabalhoorcamento</t>
        </is>
      </c>
      <c r="J607" t="n">
        <v>200</v>
      </c>
      <c r="K607" t="b">
        <v>1</v>
      </c>
      <c r="L607" t="inlineStr">
        <is>
          <t>application/octet-stream</t>
        </is>
      </c>
      <c r="M607" t="n">
        <v>0.41</v>
      </c>
      <c r="N607" t="inlineStr">
        <is>
          <t>SIM</t>
        </is>
      </c>
      <c r="O607" t="inlineStr">
        <is>
          <t>Nenhum</t>
        </is>
      </c>
      <c r="P607" t="inlineStr">
        <is>
          <t>Nenhum</t>
        </is>
      </c>
      <c r="Q607" t="inlineStr">
        <is>
          <t>2026-10-07 17:04:56</t>
        </is>
      </c>
    </row>
    <row r="608">
      <c r="A608" t="n">
        <v>607</v>
      </c>
      <c r="B608" t="inlineStr">
        <is>
          <t>SENAC</t>
        </is>
      </c>
      <c r="C608" t="inlineStr">
        <is>
          <t>Execução Orçamentária</t>
        </is>
      </c>
      <c r="D608" t="inlineStr">
        <is>
          <t>Execução Orçamentária - download</t>
        </is>
      </c>
      <c r="E608" t="inlineStr"/>
      <c r="F608" t="inlineStr">
        <is>
          <t>SENAC MS | Exercício 2026 | Execução Orçamentária</t>
        </is>
      </c>
      <c r="G608" t="inlineStr">
        <is>
          <t>csv</t>
        </is>
      </c>
      <c r="H608" t="inlineStr">
        <is>
          <t>download</t>
        </is>
      </c>
      <c r="I608" t="inlineStr">
        <is>
          <t>https://transparencia.senac.br/service/api/download?regional=ms&amp;secao=execucaoorcamentaria&amp;ano=2026&amp;layout=execucaoorcamentariareceita</t>
        </is>
      </c>
      <c r="J608" t="n">
        <v>200</v>
      </c>
      <c r="K608" t="b">
        <v>1</v>
      </c>
      <c r="L608" t="inlineStr">
        <is>
          <t>application/octet-stream</t>
        </is>
      </c>
      <c r="M608" t="n">
        <v>1.33</v>
      </c>
      <c r="N608" t="inlineStr">
        <is>
          <t>SIM</t>
        </is>
      </c>
      <c r="O608" t="inlineStr">
        <is>
          <t>Nenhum</t>
        </is>
      </c>
      <c r="P608" t="inlineStr">
        <is>
          <t>Nenhum</t>
        </is>
      </c>
      <c r="Q608" t="inlineStr">
        <is>
          <t>2026-10-07 17:04:56</t>
        </is>
      </c>
    </row>
    <row r="609">
      <c r="A609" t="n">
        <v>608</v>
      </c>
      <c r="B609" t="inlineStr">
        <is>
          <t>SENAC</t>
        </is>
      </c>
      <c r="C609" t="inlineStr">
        <is>
          <t>Execução Orçamentária</t>
        </is>
      </c>
      <c r="D609" t="inlineStr">
        <is>
          <t>Execução Orçamentária - download</t>
        </is>
      </c>
      <c r="E609" t="inlineStr"/>
      <c r="F609" t="inlineStr">
        <is>
          <t>SENAC MS | Exercício 2026 | Execução Orçamentária</t>
        </is>
      </c>
      <c r="G609" t="inlineStr">
        <is>
          <t>csv</t>
        </is>
      </c>
      <c r="H609" t="inlineStr">
        <is>
          <t>download</t>
        </is>
      </c>
      <c r="I609" t="inlineStr">
        <is>
          <t>https://transparencia.senac.br/service/api/download?regional=ms&amp;secao=execucaoorcamentaria&amp;ano=2026&amp;layout=execucaoorcamentariadespesa</t>
        </is>
      </c>
      <c r="J609" t="n">
        <v>200</v>
      </c>
      <c r="K609" t="b">
        <v>1</v>
      </c>
      <c r="L609" t="inlineStr">
        <is>
          <t>application/octet-stream</t>
        </is>
      </c>
      <c r="M609" t="n">
        <v>1.77</v>
      </c>
      <c r="N609" t="inlineStr">
        <is>
          <t>SIM</t>
        </is>
      </c>
      <c r="O609" t="inlineStr">
        <is>
          <t>Nenhum</t>
        </is>
      </c>
      <c r="P609" t="inlineStr">
        <is>
          <t>Nenhum</t>
        </is>
      </c>
      <c r="Q609" t="inlineStr">
        <is>
          <t>2026-10-07 17:04:56</t>
        </is>
      </c>
    </row>
    <row r="610">
      <c r="A610" t="n">
        <v>609</v>
      </c>
      <c r="B610" t="inlineStr">
        <is>
          <t>SENAC</t>
        </is>
      </c>
      <c r="C610" t="inlineStr">
        <is>
          <t>Execução Orçamentária</t>
        </is>
      </c>
      <c r="D610" t="inlineStr">
        <is>
          <t>Execução Orçamentária - download</t>
        </is>
      </c>
      <c r="E610" t="inlineStr"/>
      <c r="F610" t="inlineStr">
        <is>
          <t>SENAC MS | Exercício 2026 | Execução Orçamentária</t>
        </is>
      </c>
      <c r="G610" t="inlineStr">
        <is>
          <t>csv</t>
        </is>
      </c>
      <c r="H610" t="inlineStr">
        <is>
          <t>download</t>
        </is>
      </c>
      <c r="I610" t="inlineStr">
        <is>
          <t>https://transparencia.senac.br/service/api/download?regional=ms&amp;secao=execucaoorcamentaria&amp;ano=2026&amp;layout=despesaporfinalidadeprogramatrabalhoprevisao</t>
        </is>
      </c>
      <c r="J610" t="n">
        <v>200</v>
      </c>
      <c r="K610" t="b">
        <v>1</v>
      </c>
      <c r="L610" t="inlineStr">
        <is>
          <t>application/octet-stream</t>
        </is>
      </c>
      <c r="M610" t="n">
        <v>0.58</v>
      </c>
      <c r="N610" t="inlineStr">
        <is>
          <t>SIM</t>
        </is>
      </c>
      <c r="O610" t="inlineStr">
        <is>
          <t>Nenhum</t>
        </is>
      </c>
      <c r="P610" t="inlineStr">
        <is>
          <t>Nenhum</t>
        </is>
      </c>
      <c r="Q610" t="inlineStr">
        <is>
          <t>2026-10-07 17:04:56</t>
        </is>
      </c>
    </row>
    <row r="611">
      <c r="A611" t="n">
        <v>610</v>
      </c>
      <c r="B611" t="inlineStr">
        <is>
          <t>SENAC</t>
        </is>
      </c>
      <c r="C611" t="inlineStr">
        <is>
          <t>Demonstrações Contábeis</t>
        </is>
      </c>
      <c r="D611" t="inlineStr">
        <is>
          <t>Demonstrações Contábeis - Arquivo CSV</t>
        </is>
      </c>
      <c r="E611" t="inlineStr"/>
      <c r="F611" t="inlineStr">
        <is>
          <t>SENAC MS | Exercício 2024 | Demonstrações Contábeis</t>
        </is>
      </c>
      <c r="G611" t="inlineStr">
        <is>
          <t>csv</t>
        </is>
      </c>
      <c r="H611" t="inlineStr">
        <is>
          <t>Balanço Financeiro_2025.csv</t>
        </is>
      </c>
      <c r="I611" t="inlineStr">
        <is>
          <t>https://transparencia.senac.br/assets/files/2025/DemonstracoesContabeis/MS/Balanço Financeiro_2025.csv</t>
        </is>
      </c>
      <c r="J611" t="n">
        <v>200</v>
      </c>
      <c r="K611" t="b">
        <v>1</v>
      </c>
      <c r="L611" t="inlineStr">
        <is>
          <t>application/octet-stream</t>
        </is>
      </c>
      <c r="M611" t="n">
        <v>9.210000000000001</v>
      </c>
      <c r="N611" t="inlineStr">
        <is>
          <t>NÃO</t>
        </is>
      </c>
      <c r="O611" t="inlineStr">
        <is>
          <t>Nomes de Colunas: 1 coluna(s) sem nome definido (ex: Unnamed: 6).</t>
        </is>
      </c>
      <c r="P611" t="inlineStr">
        <is>
          <t>Nenhum</t>
        </is>
      </c>
      <c r="Q611" t="inlineStr">
        <is>
          <t>2026-10-07 17:04:56</t>
        </is>
      </c>
    </row>
    <row r="612">
      <c r="A612" t="n">
        <v>611</v>
      </c>
      <c r="B612" t="inlineStr">
        <is>
          <t>SENAC</t>
        </is>
      </c>
      <c r="C612" t="inlineStr">
        <is>
          <t>Demonstrações Contábeis</t>
        </is>
      </c>
      <c r="D612" t="inlineStr">
        <is>
          <t>Demonstrações Contábeis - Arquivo CSV</t>
        </is>
      </c>
      <c r="E612" t="inlineStr"/>
      <c r="F612" t="inlineStr">
        <is>
          <t>SENAC MS | Exercício 2024 | Demonstrações Contábeis</t>
        </is>
      </c>
      <c r="G612" t="inlineStr">
        <is>
          <t>csv</t>
        </is>
      </c>
      <c r="H612" t="inlineStr">
        <is>
          <t>Balanço Orçamentário Receita_2025.csv</t>
        </is>
      </c>
      <c r="I612" t="inlineStr">
        <is>
          <t>https://transparencia.senac.br/assets/files/2025/DemonstracoesContabeis/MS/Balanço Orçamentário Receita_2025.csv</t>
        </is>
      </c>
      <c r="J612" t="n">
        <v>200</v>
      </c>
      <c r="K612" t="b">
        <v>1</v>
      </c>
      <c r="L612" t="inlineStr">
        <is>
          <t>application/octet-stream</t>
        </is>
      </c>
      <c r="M612" t="n">
        <v>5.32</v>
      </c>
      <c r="N612" t="inlineStr">
        <is>
          <t>NÃO</t>
        </is>
      </c>
      <c r="O612" t="inlineStr">
        <is>
          <t>Nomes de Colunas: 4 coluna(s) sem nome definido (ex: Unnamed: 7). | Espaçamento Visual: 3 coluna(s) totalmente em branco (Colunas: [7, 8, 9]). | Linhas de Totais: Uso de 'Total/Subtotal' na coluna 'Especificação' (Linhas: 64, 66).</t>
        </is>
      </c>
      <c r="P612" t="inlineStr">
        <is>
          <t>Nenhum</t>
        </is>
      </c>
      <c r="Q612" t="inlineStr">
        <is>
          <t>2026-10-07 17:04:56</t>
        </is>
      </c>
    </row>
    <row r="613">
      <c r="A613" t="n">
        <v>612</v>
      </c>
      <c r="B613" t="inlineStr">
        <is>
          <t>SENAC</t>
        </is>
      </c>
      <c r="C613" t="inlineStr">
        <is>
          <t>Demonstrações Contábeis</t>
        </is>
      </c>
      <c r="D613" t="inlineStr">
        <is>
          <t>Demonstrações Contábeis - Arquivo CSV</t>
        </is>
      </c>
      <c r="E613" t="inlineStr"/>
      <c r="F613" t="inlineStr">
        <is>
          <t>SENAC MS | Exercício 2024 | Demonstrações Contábeis</t>
        </is>
      </c>
      <c r="G613" t="inlineStr">
        <is>
          <t>csv</t>
        </is>
      </c>
      <c r="H613" t="inlineStr">
        <is>
          <t>Balanço Orçamentário Despesa_2025.csv</t>
        </is>
      </c>
      <c r="I613" t="inlineStr">
        <is>
          <t>https://transparencia.senac.br/assets/files/2025/DemonstracoesContabeis/MS/Balanço Orçamentário Despesa_2025.csv</t>
        </is>
      </c>
      <c r="J613" t="n">
        <v>200</v>
      </c>
      <c r="K613" t="b">
        <v>1</v>
      </c>
      <c r="L613" t="inlineStr">
        <is>
          <t>application/octet-stream</t>
        </is>
      </c>
      <c r="M613" t="n">
        <v>4.64</v>
      </c>
      <c r="N613" t="inlineStr">
        <is>
          <t>NÃO</t>
        </is>
      </c>
      <c r="O613" t="inlineStr">
        <is>
          <t>Linhas de Totais: Uso de 'Total/Subtotal' na coluna 'Especificação' (Linhas: 57, 59).</t>
        </is>
      </c>
      <c r="P613" t="inlineStr">
        <is>
          <t>Nenhum</t>
        </is>
      </c>
      <c r="Q613" t="inlineStr">
        <is>
          <t>2026-10-07 17:04:56</t>
        </is>
      </c>
    </row>
    <row r="614">
      <c r="A614" t="n">
        <v>613</v>
      </c>
      <c r="B614" t="inlineStr">
        <is>
          <t>SENAC</t>
        </is>
      </c>
      <c r="C614" t="inlineStr">
        <is>
          <t>Demonstrações Contábeis</t>
        </is>
      </c>
      <c r="D614" t="inlineStr">
        <is>
          <t>Demonstrações Contábeis - Arquivo CSV</t>
        </is>
      </c>
      <c r="E614" t="inlineStr"/>
      <c r="F614" t="inlineStr">
        <is>
          <t>SENAC MS | Exercício 2024 | Demonstrações Contábeis</t>
        </is>
      </c>
      <c r="G614" t="inlineStr">
        <is>
          <t>csv</t>
        </is>
      </c>
      <c r="H614" t="inlineStr">
        <is>
          <t>Balanço Patrimonial_2025.csv</t>
        </is>
      </c>
      <c r="I614" t="inlineStr">
        <is>
          <t>https://transparencia.senac.br/assets/files/2025/DemonstracoesContabeis/MS/Balanço Patrimonial_2025.csv</t>
        </is>
      </c>
      <c r="J614" t="n">
        <v>200</v>
      </c>
      <c r="K614" t="b">
        <v>1</v>
      </c>
      <c r="L614" t="inlineStr">
        <is>
          <t>application/octet-stream</t>
        </is>
      </c>
      <c r="M614" t="n">
        <v>3.95</v>
      </c>
      <c r="N614" t="inlineStr">
        <is>
          <t>NÃO</t>
        </is>
      </c>
      <c r="O614" t="inlineStr">
        <is>
          <t>Nomes de Colunas: 2 coluna(s) sem nome definido (ex: Unnamed: 5). | Espaçamento Visual: 1 coluna(s) totalmente em branco (Colunas: [5]).</t>
        </is>
      </c>
      <c r="P614" t="inlineStr">
        <is>
          <t>Nenhum</t>
        </is>
      </c>
      <c r="Q614" t="inlineStr">
        <is>
          <t>2026-10-07 17:04:56</t>
        </is>
      </c>
    </row>
    <row r="615">
      <c r="A615" t="n">
        <v>614</v>
      </c>
      <c r="B615" t="inlineStr">
        <is>
          <t>SENAC</t>
        </is>
      </c>
      <c r="C615" t="inlineStr">
        <is>
          <t>Demonstrações Contábeis</t>
        </is>
      </c>
      <c r="D615" t="inlineStr">
        <is>
          <t>Demonstrações Contábeis - Arquivo CSV</t>
        </is>
      </c>
      <c r="E615" t="inlineStr"/>
      <c r="F615" t="inlineStr">
        <is>
          <t>SENAC MS | Exercício 2024 | Demonstrações Contábeis</t>
        </is>
      </c>
      <c r="G615" t="inlineStr">
        <is>
          <t>csv</t>
        </is>
      </c>
      <c r="H615" t="inlineStr">
        <is>
          <t>Demonstração das Variações Patrimoniais_2025.csv</t>
        </is>
      </c>
      <c r="I615" t="inlineStr">
        <is>
          <t>https://transparencia.senac.br/assets/files/2025/DemonstracoesContabeis/MS/Demonstração das Variações Patrimoniais_2025.csv</t>
        </is>
      </c>
      <c r="J615" t="n">
        <v>200</v>
      </c>
      <c r="K615" t="b">
        <v>1</v>
      </c>
      <c r="L615" t="inlineStr">
        <is>
          <t>application/octet-stream</t>
        </is>
      </c>
      <c r="M615" t="n">
        <v>6.88</v>
      </c>
      <c r="N615" t="inlineStr">
        <is>
          <t>NÃO</t>
        </is>
      </c>
      <c r="O615" t="inlineStr">
        <is>
          <t>Nomes de Colunas: 1 coluna(s) sem nome definido (ex: Unnamed: 5). | Espaçamento Visual: 1 coluna(s) totalmente em branco (Colunas: [5]). | Hierarquia Visual: Texto com recuo na coluna 'Especificação' (Linhas: 4, 6, 7, 9, 10, 12, 13, 14, 19, 22... (total 64)).</t>
        </is>
      </c>
      <c r="P615" t="inlineStr">
        <is>
          <t>Nenhum</t>
        </is>
      </c>
      <c r="Q615" t="inlineStr">
        <is>
          <t>2026-10-07 17:04:56</t>
        </is>
      </c>
    </row>
    <row r="616">
      <c r="A616" t="n">
        <v>615</v>
      </c>
      <c r="B616" t="inlineStr">
        <is>
          <t>SENAC</t>
        </is>
      </c>
      <c r="C616" t="inlineStr">
        <is>
          <t>Demonstrações Contábeis</t>
        </is>
      </c>
      <c r="D616" t="inlineStr">
        <is>
          <t>Demonstrações Contábeis - Arquivo CSV</t>
        </is>
      </c>
      <c r="E616" t="inlineStr"/>
      <c r="F616" t="inlineStr">
        <is>
          <t>SENAC MS | Exercício 2024 | Demonstrações Contábeis</t>
        </is>
      </c>
      <c r="G616" t="inlineStr">
        <is>
          <t>csv</t>
        </is>
      </c>
      <c r="H616" t="inlineStr">
        <is>
          <t>Demonstração dos Fluxos de Caixa_2025.csv</t>
        </is>
      </c>
      <c r="I616" t="inlineStr">
        <is>
          <t>https://transparencia.senac.br/assets/files/2025/DemonstracoesContabeis/MS/Demonstração dos Fluxos de Caixa_2025.csv</t>
        </is>
      </c>
      <c r="J616" t="n">
        <v>200</v>
      </c>
      <c r="K616" t="b">
        <v>1</v>
      </c>
      <c r="L616" t="inlineStr">
        <is>
          <t>application/octet-stream</t>
        </is>
      </c>
      <c r="M616" t="n">
        <v>4.33</v>
      </c>
      <c r="N616" t="inlineStr">
        <is>
          <t>NÃO</t>
        </is>
      </c>
      <c r="O616" t="inlineStr">
        <is>
          <t>Nomes de Colunas: 1 coluna(s) sem nome definido (ex: Unnamed: 4).</t>
        </is>
      </c>
      <c r="P616" t="inlineStr">
        <is>
          <t>Nenhum</t>
        </is>
      </c>
      <c r="Q616" t="inlineStr">
        <is>
          <t>2026-10-07 17:04:56</t>
        </is>
      </c>
    </row>
    <row r="617">
      <c r="A617" t="n">
        <v>616</v>
      </c>
      <c r="B617" t="inlineStr">
        <is>
          <t>SENAC</t>
        </is>
      </c>
      <c r="C617" t="inlineStr">
        <is>
          <t>Demonstrações Contábeis</t>
        </is>
      </c>
      <c r="D617" t="inlineStr">
        <is>
          <t>Demonstrações Contábeis - Arquivo CSV</t>
        </is>
      </c>
      <c r="E617" t="inlineStr"/>
      <c r="F617" t="inlineStr">
        <is>
          <t>SENAC MS | Exercício 2025 | Demonstrações Contábeis</t>
        </is>
      </c>
      <c r="G617" t="inlineStr">
        <is>
          <t>csv</t>
        </is>
      </c>
      <c r="H617" t="inlineStr">
        <is>
          <t>Balanço Financeiro_2025.csv</t>
        </is>
      </c>
      <c r="I617" t="inlineStr">
        <is>
          <t>https://transparencia.senac.br/assets/files/2025/DemonstracoesContabeis/MS/Balanço Financeiro_2025.csv</t>
        </is>
      </c>
      <c r="J617" t="n">
        <v>200</v>
      </c>
      <c r="K617" t="b">
        <v>1</v>
      </c>
      <c r="L617" t="inlineStr">
        <is>
          <t>application/octet-stream</t>
        </is>
      </c>
      <c r="M617" t="n">
        <v>9.210000000000001</v>
      </c>
      <c r="N617" t="inlineStr">
        <is>
          <t>NÃO</t>
        </is>
      </c>
      <c r="O617" t="inlineStr">
        <is>
          <t>Nomes de Colunas: 1 coluna(s) sem nome definido (ex: Unnamed: 6).</t>
        </is>
      </c>
      <c r="P617" t="inlineStr">
        <is>
          <t>Nenhum</t>
        </is>
      </c>
      <c r="Q617" t="inlineStr">
        <is>
          <t>2026-10-07 17:04:56</t>
        </is>
      </c>
    </row>
    <row r="618">
      <c r="A618" t="n">
        <v>617</v>
      </c>
      <c r="B618" t="inlineStr">
        <is>
          <t>SENAC</t>
        </is>
      </c>
      <c r="C618" t="inlineStr">
        <is>
          <t>Demonstrações Contábeis</t>
        </is>
      </c>
      <c r="D618" t="inlineStr">
        <is>
          <t>Demonstrações Contábeis - Arquivo CSV</t>
        </is>
      </c>
      <c r="E618" t="inlineStr"/>
      <c r="F618" t="inlineStr">
        <is>
          <t>SENAC MS | Exercício 2025 | Demonstrações Contábeis</t>
        </is>
      </c>
      <c r="G618" t="inlineStr">
        <is>
          <t>csv</t>
        </is>
      </c>
      <c r="H618" t="inlineStr">
        <is>
          <t>Balanço Orçamentário Receita_2025.csv</t>
        </is>
      </c>
      <c r="I618" t="inlineStr">
        <is>
          <t>https://transparencia.senac.br/assets/files/2025/DemonstracoesContabeis/MS/Balanço Orçamentário Receita_2025.csv</t>
        </is>
      </c>
      <c r="J618" t="n">
        <v>200</v>
      </c>
      <c r="K618" t="b">
        <v>1</v>
      </c>
      <c r="L618" t="inlineStr">
        <is>
          <t>application/octet-stream</t>
        </is>
      </c>
      <c r="M618" t="n">
        <v>5.32</v>
      </c>
      <c r="N618" t="inlineStr">
        <is>
          <t>NÃO</t>
        </is>
      </c>
      <c r="O618" t="inlineStr">
        <is>
          <t>Nomes de Colunas: 4 coluna(s) sem nome definido (ex: Unnamed: 7). | Espaçamento Visual: 3 coluna(s) totalmente em branco (Colunas: [7, 8, 9]). | Linhas de Totais: Uso de 'Total/Subtotal' na coluna 'Especificação' (Linhas: 64, 66).</t>
        </is>
      </c>
      <c r="P618" t="inlineStr">
        <is>
          <t>Nenhum</t>
        </is>
      </c>
      <c r="Q618" t="inlineStr">
        <is>
          <t>2026-10-07 17:04:56</t>
        </is>
      </c>
    </row>
    <row r="619">
      <c r="A619" t="n">
        <v>618</v>
      </c>
      <c r="B619" t="inlineStr">
        <is>
          <t>SENAC</t>
        </is>
      </c>
      <c r="C619" t="inlineStr">
        <is>
          <t>Demonstrações Contábeis</t>
        </is>
      </c>
      <c r="D619" t="inlineStr">
        <is>
          <t>Demonstrações Contábeis - Arquivo CSV</t>
        </is>
      </c>
      <c r="E619" t="inlineStr"/>
      <c r="F619" t="inlineStr">
        <is>
          <t>SENAC MS | Exercício 2025 | Demonstrações Contábeis</t>
        </is>
      </c>
      <c r="G619" t="inlineStr">
        <is>
          <t>csv</t>
        </is>
      </c>
      <c r="H619" t="inlineStr">
        <is>
          <t>Balanço Orçamentário Despesa_2025.csv</t>
        </is>
      </c>
      <c r="I619" t="inlineStr">
        <is>
          <t>https://transparencia.senac.br/assets/files/2025/DemonstracoesContabeis/MS/Balanço Orçamentário Despesa_2025.csv</t>
        </is>
      </c>
      <c r="J619" t="n">
        <v>200</v>
      </c>
      <c r="K619" t="b">
        <v>1</v>
      </c>
      <c r="L619" t="inlineStr">
        <is>
          <t>application/octet-stream</t>
        </is>
      </c>
      <c r="M619" t="n">
        <v>4.64</v>
      </c>
      <c r="N619" t="inlineStr">
        <is>
          <t>NÃO</t>
        </is>
      </c>
      <c r="O619" t="inlineStr">
        <is>
          <t>Linhas de Totais: Uso de 'Total/Subtotal' na coluna 'Especificação' (Linhas: 57, 59).</t>
        </is>
      </c>
      <c r="P619" t="inlineStr">
        <is>
          <t>Nenhum</t>
        </is>
      </c>
      <c r="Q619" t="inlineStr">
        <is>
          <t>2026-10-07 17:04:56</t>
        </is>
      </c>
    </row>
    <row r="620">
      <c r="A620" t="n">
        <v>619</v>
      </c>
      <c r="B620" t="inlineStr">
        <is>
          <t>SENAC</t>
        </is>
      </c>
      <c r="C620" t="inlineStr">
        <is>
          <t>Demonstrações Contábeis</t>
        </is>
      </c>
      <c r="D620" t="inlineStr">
        <is>
          <t>Demonstrações Contábeis - Arquivo CSV</t>
        </is>
      </c>
      <c r="E620" t="inlineStr"/>
      <c r="F620" t="inlineStr">
        <is>
          <t>SENAC MS | Exercício 2025 | Demonstrações Contábeis</t>
        </is>
      </c>
      <c r="G620" t="inlineStr">
        <is>
          <t>csv</t>
        </is>
      </c>
      <c r="H620" t="inlineStr">
        <is>
          <t>Balanço Patrimonial_2025.csv</t>
        </is>
      </c>
      <c r="I620" t="inlineStr">
        <is>
          <t>https://transparencia.senac.br/assets/files/2025/DemonstracoesContabeis/MS/Balanço Patrimonial_2025.csv</t>
        </is>
      </c>
      <c r="J620" t="n">
        <v>200</v>
      </c>
      <c r="K620" t="b">
        <v>1</v>
      </c>
      <c r="L620" t="inlineStr">
        <is>
          <t>application/octet-stream</t>
        </is>
      </c>
      <c r="M620" t="n">
        <v>3.95</v>
      </c>
      <c r="N620" t="inlineStr">
        <is>
          <t>NÃO</t>
        </is>
      </c>
      <c r="O620" t="inlineStr">
        <is>
          <t>Nomes de Colunas: 2 coluna(s) sem nome definido (ex: Unnamed: 5). | Espaçamento Visual: 1 coluna(s) totalmente em branco (Colunas: [5]).</t>
        </is>
      </c>
      <c r="P620" t="inlineStr">
        <is>
          <t>Nenhum</t>
        </is>
      </c>
      <c r="Q620" t="inlineStr">
        <is>
          <t>2026-10-07 17:04:56</t>
        </is>
      </c>
    </row>
    <row r="621">
      <c r="A621" t="n">
        <v>620</v>
      </c>
      <c r="B621" t="inlineStr">
        <is>
          <t>SENAC</t>
        </is>
      </c>
      <c r="C621" t="inlineStr">
        <is>
          <t>Demonstrações Contábeis</t>
        </is>
      </c>
      <c r="D621" t="inlineStr">
        <is>
          <t>Demonstrações Contábeis - Arquivo CSV</t>
        </is>
      </c>
      <c r="E621" t="inlineStr"/>
      <c r="F621" t="inlineStr">
        <is>
          <t>SENAC MS | Exercício 2025 | Demonstrações Contábeis</t>
        </is>
      </c>
      <c r="G621" t="inlineStr">
        <is>
          <t>csv</t>
        </is>
      </c>
      <c r="H621" t="inlineStr">
        <is>
          <t>Demonstração das Variações Patrimoniais_2025.csv</t>
        </is>
      </c>
      <c r="I621" t="inlineStr">
        <is>
          <t>https://transparencia.senac.br/assets/files/2025/DemonstracoesContabeis/MS/Demonstração das Variações Patrimoniais_2025.csv</t>
        </is>
      </c>
      <c r="J621" t="n">
        <v>200</v>
      </c>
      <c r="K621" t="b">
        <v>1</v>
      </c>
      <c r="L621" t="inlineStr">
        <is>
          <t>application/octet-stream</t>
        </is>
      </c>
      <c r="M621" t="n">
        <v>6.88</v>
      </c>
      <c r="N621" t="inlineStr">
        <is>
          <t>NÃO</t>
        </is>
      </c>
      <c r="O621" t="inlineStr">
        <is>
          <t>Nomes de Colunas: 1 coluna(s) sem nome definido (ex: Unnamed: 5). | Espaçamento Visual: 1 coluna(s) totalmente em branco (Colunas: [5]). | Hierarquia Visual: Texto com recuo na coluna 'Especificação' (Linhas: 4, 6, 7, 9, 10, 12, 13, 14, 19, 22... (total 64)).</t>
        </is>
      </c>
      <c r="P621" t="inlineStr">
        <is>
          <t>Nenhum</t>
        </is>
      </c>
      <c r="Q621" t="inlineStr">
        <is>
          <t>2026-10-07 17:04:56</t>
        </is>
      </c>
    </row>
    <row r="622">
      <c r="A622" t="n">
        <v>621</v>
      </c>
      <c r="B622" t="inlineStr">
        <is>
          <t>SENAC</t>
        </is>
      </c>
      <c r="C622" t="inlineStr">
        <is>
          <t>Demonstrações Contábeis</t>
        </is>
      </c>
      <c r="D622" t="inlineStr">
        <is>
          <t>Demonstrações Contábeis - Arquivo CSV</t>
        </is>
      </c>
      <c r="E622" t="inlineStr"/>
      <c r="F622" t="inlineStr">
        <is>
          <t>SENAC MS | Exercício 2025 | Demonstrações Contábeis</t>
        </is>
      </c>
      <c r="G622" t="inlineStr">
        <is>
          <t>csv</t>
        </is>
      </c>
      <c r="H622" t="inlineStr">
        <is>
          <t>Demonstração dos Fluxos de Caixa_2025.csv</t>
        </is>
      </c>
      <c r="I622" t="inlineStr">
        <is>
          <t>https://transparencia.senac.br/assets/files/2025/DemonstracoesContabeis/MS/Demonstração dos Fluxos de Caixa_2025.csv</t>
        </is>
      </c>
      <c r="J622" t="n">
        <v>200</v>
      </c>
      <c r="K622" t="b">
        <v>1</v>
      </c>
      <c r="L622" t="inlineStr">
        <is>
          <t>application/octet-stream</t>
        </is>
      </c>
      <c r="M622" t="n">
        <v>4.33</v>
      </c>
      <c r="N622" t="inlineStr">
        <is>
          <t>NÃO</t>
        </is>
      </c>
      <c r="O622" t="inlineStr">
        <is>
          <t>Nomes de Colunas: 1 coluna(s) sem nome definido (ex: Unnamed: 4).</t>
        </is>
      </c>
      <c r="P622" t="inlineStr">
        <is>
          <t>Nenhum</t>
        </is>
      </c>
      <c r="Q622" t="inlineStr">
        <is>
          <t>2026-10-07 17:04:56</t>
        </is>
      </c>
    </row>
    <row r="623">
      <c r="A623" t="n">
        <v>622</v>
      </c>
      <c r="B623" t="inlineStr">
        <is>
          <t>SENAC</t>
        </is>
      </c>
      <c r="C623" t="inlineStr">
        <is>
          <t>Demonstrações Contábeis</t>
        </is>
      </c>
      <c r="D623" t="inlineStr">
        <is>
          <t>Demonstrações Contábeis - Arquivo CSV</t>
        </is>
      </c>
      <c r="E623" t="inlineStr"/>
      <c r="F623" t="inlineStr">
        <is>
          <t>SENAC MS | Exercício 2026 | Demonstrações Contábeis</t>
        </is>
      </c>
      <c r="G623" t="inlineStr">
        <is>
          <t>csv</t>
        </is>
      </c>
      <c r="H623" t="inlineStr">
        <is>
          <t>Balanço Financeiro_2025.csv</t>
        </is>
      </c>
      <c r="I623" t="inlineStr">
        <is>
          <t>https://transparencia.senac.br/assets/files/2025/DemonstracoesContabeis/MS/Balanço Financeiro_2025.csv</t>
        </is>
      </c>
      <c r="J623" t="n">
        <v>200</v>
      </c>
      <c r="K623" t="b">
        <v>1</v>
      </c>
      <c r="L623" t="inlineStr">
        <is>
          <t>application/octet-stream</t>
        </is>
      </c>
      <c r="M623" t="n">
        <v>9.210000000000001</v>
      </c>
      <c r="N623" t="inlineStr">
        <is>
          <t>NÃO</t>
        </is>
      </c>
      <c r="O623" t="inlineStr">
        <is>
          <t>Nomes de Colunas: 1 coluna(s) sem nome definido (ex: Unnamed: 6).</t>
        </is>
      </c>
      <c r="P623" t="inlineStr">
        <is>
          <t>Nenhum</t>
        </is>
      </c>
      <c r="Q623" t="inlineStr">
        <is>
          <t>2026-10-07 17:04:56</t>
        </is>
      </c>
    </row>
    <row r="624">
      <c r="A624" t="n">
        <v>623</v>
      </c>
      <c r="B624" t="inlineStr">
        <is>
          <t>SENAC</t>
        </is>
      </c>
      <c r="C624" t="inlineStr">
        <is>
          <t>Demonstrações Contábeis</t>
        </is>
      </c>
      <c r="D624" t="inlineStr">
        <is>
          <t>Demonstrações Contábeis - Arquivo CSV</t>
        </is>
      </c>
      <c r="E624" t="inlineStr"/>
      <c r="F624" t="inlineStr">
        <is>
          <t>SENAC MS | Exercício 2026 | Demonstrações Contábeis</t>
        </is>
      </c>
      <c r="G624" t="inlineStr">
        <is>
          <t>csv</t>
        </is>
      </c>
      <c r="H624" t="inlineStr">
        <is>
          <t>Balanço Orçamentário Receita_2025.csv</t>
        </is>
      </c>
      <c r="I624" t="inlineStr">
        <is>
          <t>https://transparencia.senac.br/assets/files/2025/DemonstracoesContabeis/MS/Balanço Orçamentário Receita_2025.csv</t>
        </is>
      </c>
      <c r="J624" t="n">
        <v>200</v>
      </c>
      <c r="K624" t="b">
        <v>1</v>
      </c>
      <c r="L624" t="inlineStr">
        <is>
          <t>application/octet-stream</t>
        </is>
      </c>
      <c r="M624" t="n">
        <v>5.32</v>
      </c>
      <c r="N624" t="inlineStr">
        <is>
          <t>NÃO</t>
        </is>
      </c>
      <c r="O624" t="inlineStr">
        <is>
          <t>Nomes de Colunas: 4 coluna(s) sem nome definido (ex: Unnamed: 7). | Espaçamento Visual: 3 coluna(s) totalmente em branco (Colunas: [7, 8, 9]). | Linhas de Totais: Uso de 'Total/Subtotal' na coluna 'Especificação' (Linhas: 64, 66).</t>
        </is>
      </c>
      <c r="P624" t="inlineStr">
        <is>
          <t>Nenhum</t>
        </is>
      </c>
      <c r="Q624" t="inlineStr">
        <is>
          <t>2026-10-07 17:04:56</t>
        </is>
      </c>
    </row>
    <row r="625">
      <c r="A625" t="n">
        <v>624</v>
      </c>
      <c r="B625" t="inlineStr">
        <is>
          <t>SENAC</t>
        </is>
      </c>
      <c r="C625" t="inlineStr">
        <is>
          <t>Demonstrações Contábeis</t>
        </is>
      </c>
      <c r="D625" t="inlineStr">
        <is>
          <t>Demonstrações Contábeis - Arquivo CSV</t>
        </is>
      </c>
      <c r="E625" t="inlineStr"/>
      <c r="F625" t="inlineStr">
        <is>
          <t>SENAC MS | Exercício 2026 | Demonstrações Contábeis</t>
        </is>
      </c>
      <c r="G625" t="inlineStr">
        <is>
          <t>csv</t>
        </is>
      </c>
      <c r="H625" t="inlineStr">
        <is>
          <t>Balanço Orçamentário Despesa_2025.csv</t>
        </is>
      </c>
      <c r="I625" t="inlineStr">
        <is>
          <t>https://transparencia.senac.br/assets/files/2025/DemonstracoesContabeis/MS/Balanço Orçamentário Despesa_2025.csv</t>
        </is>
      </c>
      <c r="J625" t="n">
        <v>200</v>
      </c>
      <c r="K625" t="b">
        <v>1</v>
      </c>
      <c r="L625" t="inlineStr">
        <is>
          <t>application/octet-stream</t>
        </is>
      </c>
      <c r="M625" t="n">
        <v>4.64</v>
      </c>
      <c r="N625" t="inlineStr">
        <is>
          <t>NÃO</t>
        </is>
      </c>
      <c r="O625" t="inlineStr">
        <is>
          <t>Linhas de Totais: Uso de 'Total/Subtotal' na coluna 'Especificação' (Linhas: 57, 59).</t>
        </is>
      </c>
      <c r="P625" t="inlineStr">
        <is>
          <t>Nenhum</t>
        </is>
      </c>
      <c r="Q625" t="inlineStr">
        <is>
          <t>2026-10-07 17:04:56</t>
        </is>
      </c>
    </row>
    <row r="626">
      <c r="A626" t="n">
        <v>625</v>
      </c>
      <c r="B626" t="inlineStr">
        <is>
          <t>SENAC</t>
        </is>
      </c>
      <c r="C626" t="inlineStr">
        <is>
          <t>Demonstrações Contábeis</t>
        </is>
      </c>
      <c r="D626" t="inlineStr">
        <is>
          <t>Demonstrações Contábeis - Arquivo CSV</t>
        </is>
      </c>
      <c r="E626" t="inlineStr"/>
      <c r="F626" t="inlineStr">
        <is>
          <t>SENAC MS | Exercício 2026 | Demonstrações Contábeis</t>
        </is>
      </c>
      <c r="G626" t="inlineStr">
        <is>
          <t>csv</t>
        </is>
      </c>
      <c r="H626" t="inlineStr">
        <is>
          <t>Balanço Patrimonial_2025.csv</t>
        </is>
      </c>
      <c r="I626" t="inlineStr">
        <is>
          <t>https://transparencia.senac.br/assets/files/2025/DemonstracoesContabeis/MS/Balanço Patrimonial_2025.csv</t>
        </is>
      </c>
      <c r="J626" t="n">
        <v>200</v>
      </c>
      <c r="K626" t="b">
        <v>1</v>
      </c>
      <c r="L626" t="inlineStr">
        <is>
          <t>application/octet-stream</t>
        </is>
      </c>
      <c r="M626" t="n">
        <v>3.95</v>
      </c>
      <c r="N626" t="inlineStr">
        <is>
          <t>NÃO</t>
        </is>
      </c>
      <c r="O626" t="inlineStr">
        <is>
          <t>Nomes de Colunas: 2 coluna(s) sem nome definido (ex: Unnamed: 5). | Espaçamento Visual: 1 coluna(s) totalmente em branco (Colunas: [5]).</t>
        </is>
      </c>
      <c r="P626" t="inlineStr">
        <is>
          <t>Nenhum</t>
        </is>
      </c>
      <c r="Q626" t="inlineStr">
        <is>
          <t>2026-10-07 17:04:56</t>
        </is>
      </c>
    </row>
    <row r="627">
      <c r="A627" t="n">
        <v>626</v>
      </c>
      <c r="B627" t="inlineStr">
        <is>
          <t>SENAC</t>
        </is>
      </c>
      <c r="C627" t="inlineStr">
        <is>
          <t>Demonstrações Contábeis</t>
        </is>
      </c>
      <c r="D627" t="inlineStr">
        <is>
          <t>Demonstrações Contábeis - Arquivo CSV</t>
        </is>
      </c>
      <c r="E627" t="inlineStr"/>
      <c r="F627" t="inlineStr">
        <is>
          <t>SENAC MS | Exercício 2026 | Demonstrações Contábeis</t>
        </is>
      </c>
      <c r="G627" t="inlineStr">
        <is>
          <t>csv</t>
        </is>
      </c>
      <c r="H627" t="inlineStr">
        <is>
          <t>Demonstração das Variações Patrimoniais_2025.csv</t>
        </is>
      </c>
      <c r="I627" t="inlineStr">
        <is>
          <t>https://transparencia.senac.br/assets/files/2025/DemonstracoesContabeis/MS/Demonstração das Variações Patrimoniais_2025.csv</t>
        </is>
      </c>
      <c r="J627" t="n">
        <v>200</v>
      </c>
      <c r="K627" t="b">
        <v>1</v>
      </c>
      <c r="L627" t="inlineStr">
        <is>
          <t>application/octet-stream</t>
        </is>
      </c>
      <c r="M627" t="n">
        <v>6.88</v>
      </c>
      <c r="N627" t="inlineStr">
        <is>
          <t>NÃO</t>
        </is>
      </c>
      <c r="O627" t="inlineStr">
        <is>
          <t>Nomes de Colunas: 1 coluna(s) sem nome definido (ex: Unnamed: 5). | Espaçamento Visual: 1 coluna(s) totalmente em branco (Colunas: [5]). | Hierarquia Visual: Texto com recuo na coluna 'Especificação' (Linhas: 4, 6, 7, 9, 10, 12, 13, 14, 19, 22... (total 64)).</t>
        </is>
      </c>
      <c r="P627" t="inlineStr">
        <is>
          <t>Nenhum</t>
        </is>
      </c>
      <c r="Q627" t="inlineStr">
        <is>
          <t>2026-10-07 17:04:56</t>
        </is>
      </c>
    </row>
    <row r="628">
      <c r="A628" t="n">
        <v>627</v>
      </c>
      <c r="B628" t="inlineStr">
        <is>
          <t>SENAC</t>
        </is>
      </c>
      <c r="C628" t="inlineStr">
        <is>
          <t>Demonstrações Contábeis</t>
        </is>
      </c>
      <c r="D628" t="inlineStr">
        <is>
          <t>Demonstrações Contábeis - Arquivo CSV</t>
        </is>
      </c>
      <c r="E628" t="inlineStr"/>
      <c r="F628" t="inlineStr">
        <is>
          <t>SENAC MS | Exercício 2026 | Demonstrações Contábeis</t>
        </is>
      </c>
      <c r="G628" t="inlineStr">
        <is>
          <t>csv</t>
        </is>
      </c>
      <c r="H628" t="inlineStr">
        <is>
          <t>Demonstração dos Fluxos de Caixa_2025.csv</t>
        </is>
      </c>
      <c r="I628" t="inlineStr">
        <is>
          <t>https://transparencia.senac.br/assets/files/2025/DemonstracoesContabeis/MS/Demonstração dos Fluxos de Caixa_2025.csv</t>
        </is>
      </c>
      <c r="J628" t="n">
        <v>200</v>
      </c>
      <c r="K628" t="b">
        <v>1</v>
      </c>
      <c r="L628" t="inlineStr">
        <is>
          <t>application/octet-stream</t>
        </is>
      </c>
      <c r="M628" t="n">
        <v>4.33</v>
      </c>
      <c r="N628" t="inlineStr">
        <is>
          <t>NÃO</t>
        </is>
      </c>
      <c r="O628" t="inlineStr">
        <is>
          <t>Nomes de Colunas: 1 coluna(s) sem nome definido (ex: Unnamed: 4).</t>
        </is>
      </c>
      <c r="P628" t="inlineStr">
        <is>
          <t>Nenhum</t>
        </is>
      </c>
      <c r="Q628" t="inlineStr">
        <is>
          <t>2026-10-07 17:04:56</t>
        </is>
      </c>
    </row>
    <row r="629">
      <c r="A629" t="n">
        <v>628</v>
      </c>
      <c r="B629" t="inlineStr">
        <is>
          <t>SENAC</t>
        </is>
      </c>
      <c r="C629" t="inlineStr">
        <is>
          <t>Licitações</t>
        </is>
      </c>
      <c r="D629" t="inlineStr">
        <is>
          <t>Licitações - download</t>
        </is>
      </c>
      <c r="E629" t="inlineStr"/>
      <c r="F629" t="inlineStr">
        <is>
          <t>SENAC MS | Exercício 2024 | Licitações</t>
        </is>
      </c>
      <c r="G629" t="inlineStr">
        <is>
          <t>csv</t>
        </is>
      </c>
      <c r="H629" t="inlineStr">
        <is>
          <t>download</t>
        </is>
      </c>
      <c r="I629" t="inlineStr">
        <is>
          <t>https://transparencia.senac.br/service/api/download?regional=ms&amp;secao=Licitacoes&amp;ano=0&amp;layout=licitacoes</t>
        </is>
      </c>
      <c r="J629" t="n">
        <v>200</v>
      </c>
      <c r="K629" t="b">
        <v>1</v>
      </c>
      <c r="L629" t="inlineStr">
        <is>
          <t>application/octet-stream</t>
        </is>
      </c>
      <c r="M629" t="n">
        <v>34.7</v>
      </c>
      <c r="N629" t="inlineStr">
        <is>
          <t>SIM</t>
        </is>
      </c>
      <c r="O629" t="inlineStr">
        <is>
          <t>Nenhum</t>
        </is>
      </c>
      <c r="P629" t="inlineStr">
        <is>
          <t>Nenhum</t>
        </is>
      </c>
      <c r="Q629" t="inlineStr">
        <is>
          <t>2026-10-07 17:04:56</t>
        </is>
      </c>
    </row>
    <row r="630">
      <c r="A630" t="n">
        <v>629</v>
      </c>
      <c r="B630" t="inlineStr">
        <is>
          <t>SENAC</t>
        </is>
      </c>
      <c r="C630" t="inlineStr">
        <is>
          <t>Licitações</t>
        </is>
      </c>
      <c r="D630" t="inlineStr">
        <is>
          <t>Licitações - download</t>
        </is>
      </c>
      <c r="E630" t="inlineStr"/>
      <c r="F630" t="inlineStr">
        <is>
          <t>SENAC MS | Exercício 2025 | Licitações</t>
        </is>
      </c>
      <c r="G630" t="inlineStr">
        <is>
          <t>csv</t>
        </is>
      </c>
      <c r="H630" t="inlineStr">
        <is>
          <t>download</t>
        </is>
      </c>
      <c r="I630" t="inlineStr">
        <is>
          <t>https://transparencia.senac.br/service/api/download?regional=ms&amp;secao=Licitacoes&amp;ano=0&amp;layout=licitacoes</t>
        </is>
      </c>
      <c r="J630" t="n">
        <v>200</v>
      </c>
      <c r="K630" t="b">
        <v>1</v>
      </c>
      <c r="L630" t="inlineStr">
        <is>
          <t>application/octet-stream</t>
        </is>
      </c>
      <c r="M630" t="n">
        <v>34.7</v>
      </c>
      <c r="N630" t="inlineStr">
        <is>
          <t>SIM</t>
        </is>
      </c>
      <c r="O630" t="inlineStr">
        <is>
          <t>Nenhum</t>
        </is>
      </c>
      <c r="P630" t="inlineStr">
        <is>
          <t>Nenhum</t>
        </is>
      </c>
      <c r="Q630" t="inlineStr">
        <is>
          <t>2026-10-07 17:04:56</t>
        </is>
      </c>
    </row>
    <row r="631">
      <c r="A631" t="n">
        <v>630</v>
      </c>
      <c r="B631" t="inlineStr">
        <is>
          <t>SENAC</t>
        </is>
      </c>
      <c r="C631" t="inlineStr">
        <is>
          <t>Licitações</t>
        </is>
      </c>
      <c r="D631" t="inlineStr">
        <is>
          <t>Licitações - download</t>
        </is>
      </c>
      <c r="E631" t="inlineStr"/>
      <c r="F631" t="inlineStr">
        <is>
          <t>SENAC MS | Exercício 2026 | Licitações</t>
        </is>
      </c>
      <c r="G631" t="inlineStr">
        <is>
          <t>csv</t>
        </is>
      </c>
      <c r="H631" t="inlineStr">
        <is>
          <t>download</t>
        </is>
      </c>
      <c r="I631" t="inlineStr">
        <is>
          <t>https://transparencia.senac.br/service/api/download?regional=ms&amp;secao=Licitacoes&amp;ano=0&amp;layout=licitacoes</t>
        </is>
      </c>
      <c r="J631" t="n">
        <v>200</v>
      </c>
      <c r="K631" t="b">
        <v>1</v>
      </c>
      <c r="L631" t="inlineStr">
        <is>
          <t>application/octet-stream</t>
        </is>
      </c>
      <c r="M631" t="n">
        <v>34.7</v>
      </c>
      <c r="N631" t="inlineStr">
        <is>
          <t>SIM</t>
        </is>
      </c>
      <c r="O631" t="inlineStr">
        <is>
          <t>Nenhum</t>
        </is>
      </c>
      <c r="P631" t="inlineStr">
        <is>
          <t>Nenhum</t>
        </is>
      </c>
      <c r="Q631" t="inlineStr">
        <is>
          <t>2026-10-07 17:04:56</t>
        </is>
      </c>
    </row>
    <row r="632">
      <c r="A632" t="n">
        <v>631</v>
      </c>
      <c r="B632" t="inlineStr">
        <is>
          <t>SENAC</t>
        </is>
      </c>
      <c r="C632" t="inlineStr">
        <is>
          <t>Contratos, Parcerias, Convênios e Patrocínios</t>
        </is>
      </c>
      <c r="D632" t="inlineStr">
        <is>
          <t>Contratos, Parcerias, Convênios e Patrocínios - download</t>
        </is>
      </c>
      <c r="E632" t="inlineStr"/>
      <c r="F632" t="inlineStr">
        <is>
          <t>SENAC MS | Exercício 2024 | Contratos, Parcerias, Convênios e Patrocínios</t>
        </is>
      </c>
      <c r="G632" t="inlineStr">
        <is>
          <t>csv</t>
        </is>
      </c>
      <c r="H632" t="inlineStr">
        <is>
          <t>download</t>
        </is>
      </c>
      <c r="I632" t="inlineStr">
        <is>
          <t>https://transparencia.senac.br/service/api/download?regional=ms&amp;secao=ContratosParcerias&amp;ano=0&amp;layout=contratos</t>
        </is>
      </c>
      <c r="J632" t="n">
        <v>200</v>
      </c>
      <c r="K632" t="b">
        <v>1</v>
      </c>
      <c r="L632" t="inlineStr">
        <is>
          <t>application/octet-stream</t>
        </is>
      </c>
      <c r="M632" t="n">
        <v>43.83</v>
      </c>
      <c r="N632" t="inlineStr">
        <is>
          <t>NÃO</t>
        </is>
      </c>
      <c r="O632" t="inlineStr">
        <is>
          <t>Poluição de Célula: Coluna 'Objeto' contém números misturados diretamente com texto (Linhas: CPSE - 209.2024, CRED - 131.2026).</t>
        </is>
      </c>
      <c r="P632" t="inlineStr">
        <is>
          <t>Nenhum</t>
        </is>
      </c>
      <c r="Q632" t="inlineStr">
        <is>
          <t>2026-10-07 17:04:56</t>
        </is>
      </c>
    </row>
    <row r="633">
      <c r="A633" t="n">
        <v>632</v>
      </c>
      <c r="B633" t="inlineStr">
        <is>
          <t>SENAC</t>
        </is>
      </c>
      <c r="C633" t="inlineStr">
        <is>
          <t>Contratos, Parcerias, Convênios e Patrocínios</t>
        </is>
      </c>
      <c r="D633" t="inlineStr">
        <is>
          <t>Contratos, Parcerias, Convênios e Patrocínios - download</t>
        </is>
      </c>
      <c r="E633" t="inlineStr"/>
      <c r="F633" t="inlineStr">
        <is>
          <t>SENAC MS | Exercício 2024 | Contratos, Parcerias, Convênios e Patrocínios</t>
        </is>
      </c>
      <c r="G633" t="inlineStr">
        <is>
          <t>csv</t>
        </is>
      </c>
      <c r="H633" t="inlineStr">
        <is>
          <t>download</t>
        </is>
      </c>
      <c r="I633" t="inlineStr">
        <is>
          <t>https://transparencia.senac.br/service/api/download?regional=ms&amp;secao=ContratosParcerias&amp;ano=0&amp;layout=parcerias</t>
        </is>
      </c>
      <c r="J633" t="n">
        <v>200</v>
      </c>
      <c r="K633" t="b">
        <v>1</v>
      </c>
      <c r="L633" t="inlineStr">
        <is>
          <t>application/octet-stream</t>
        </is>
      </c>
      <c r="M633" t="n">
        <v>21.22</v>
      </c>
      <c r="N633" t="inlineStr">
        <is>
          <t>SIM</t>
        </is>
      </c>
      <c r="O633" t="inlineStr">
        <is>
          <t>Falha de processamento: int() argument must be a string, a bytes-like object or a real number, not 'Series'</t>
        </is>
      </c>
      <c r="P633" t="inlineStr">
        <is>
          <t>Nenhum</t>
        </is>
      </c>
      <c r="Q633" t="inlineStr">
        <is>
          <t>2026-10-07 17:04:56</t>
        </is>
      </c>
    </row>
    <row r="634">
      <c r="A634" t="n">
        <v>633</v>
      </c>
      <c r="B634" t="inlineStr">
        <is>
          <t>SENAC</t>
        </is>
      </c>
      <c r="C634" t="inlineStr">
        <is>
          <t>Contratos, Parcerias, Convênios e Patrocínios</t>
        </is>
      </c>
      <c r="D634" t="inlineStr">
        <is>
          <t>Contratos, Parcerias, Convênios e Patrocínios - download</t>
        </is>
      </c>
      <c r="E634" t="inlineStr"/>
      <c r="F634" t="inlineStr">
        <is>
          <t>SENAC MS | Exercício 2025 | Contratos, Parcerias, Convênios e Patrocínios</t>
        </is>
      </c>
      <c r="G634" t="inlineStr">
        <is>
          <t>csv</t>
        </is>
      </c>
      <c r="H634" t="inlineStr">
        <is>
          <t>download</t>
        </is>
      </c>
      <c r="I634" t="inlineStr">
        <is>
          <t>https://transparencia.senac.br/service/api/download?regional=ms&amp;secao=ContratosParcerias&amp;ano=0&amp;layout=contratos</t>
        </is>
      </c>
      <c r="J634" t="n">
        <v>200</v>
      </c>
      <c r="K634" t="b">
        <v>1</v>
      </c>
      <c r="L634" t="inlineStr">
        <is>
          <t>application/octet-stream</t>
        </is>
      </c>
      <c r="M634" t="n">
        <v>43.83</v>
      </c>
      <c r="N634" t="inlineStr">
        <is>
          <t>NÃO</t>
        </is>
      </c>
      <c r="O634" t="inlineStr">
        <is>
          <t>Poluição de Célula: Coluna 'Objeto' contém números misturados diretamente com texto (Linhas: CPSE - 209.2024, CRED - 131.2026).</t>
        </is>
      </c>
      <c r="P634" t="inlineStr">
        <is>
          <t>Nenhum</t>
        </is>
      </c>
      <c r="Q634" t="inlineStr">
        <is>
          <t>2026-10-07 17:04:56</t>
        </is>
      </c>
    </row>
    <row r="635">
      <c r="A635" t="n">
        <v>634</v>
      </c>
      <c r="B635" t="inlineStr">
        <is>
          <t>SENAC</t>
        </is>
      </c>
      <c r="C635" t="inlineStr">
        <is>
          <t>Contratos, Parcerias, Convênios e Patrocínios</t>
        </is>
      </c>
      <c r="D635" t="inlineStr">
        <is>
          <t>Contratos, Parcerias, Convênios e Patrocínios - download</t>
        </is>
      </c>
      <c r="E635" t="inlineStr"/>
      <c r="F635" t="inlineStr">
        <is>
          <t>SENAC MS | Exercício 2025 | Contratos, Parcerias, Convênios e Patrocínios</t>
        </is>
      </c>
      <c r="G635" t="inlineStr">
        <is>
          <t>csv</t>
        </is>
      </c>
      <c r="H635" t="inlineStr">
        <is>
          <t>download</t>
        </is>
      </c>
      <c r="I635" t="inlineStr">
        <is>
          <t>https://transparencia.senac.br/service/api/download?regional=ms&amp;secao=ContratosParcerias&amp;ano=0&amp;layout=parcerias</t>
        </is>
      </c>
      <c r="J635" t="n">
        <v>200</v>
      </c>
      <c r="K635" t="b">
        <v>1</v>
      </c>
      <c r="L635" t="inlineStr">
        <is>
          <t>application/octet-stream</t>
        </is>
      </c>
      <c r="M635" t="n">
        <v>21.22</v>
      </c>
      <c r="N635" t="inlineStr">
        <is>
          <t>SIM</t>
        </is>
      </c>
      <c r="O635" t="inlineStr">
        <is>
          <t>Falha de processamento: int() argument must be a string, a bytes-like object or a real number, not 'Series'</t>
        </is>
      </c>
      <c r="P635" t="inlineStr">
        <is>
          <t>Nenhum</t>
        </is>
      </c>
      <c r="Q635" t="inlineStr">
        <is>
          <t>2026-10-07 17:04:56</t>
        </is>
      </c>
    </row>
    <row r="636">
      <c r="A636" t="n">
        <v>635</v>
      </c>
      <c r="B636" t="inlineStr">
        <is>
          <t>SENAC</t>
        </is>
      </c>
      <c r="C636" t="inlineStr">
        <is>
          <t>Contratos, Parcerias, Convênios e Patrocínios</t>
        </is>
      </c>
      <c r="D636" t="inlineStr">
        <is>
          <t>Contratos, Parcerias, Convênios e Patrocínios - download</t>
        </is>
      </c>
      <c r="E636" t="inlineStr"/>
      <c r="F636" t="inlineStr">
        <is>
          <t>SENAC MS | Exercício 2026 | Contratos, Parcerias, Convênios e Patrocínios</t>
        </is>
      </c>
      <c r="G636" t="inlineStr">
        <is>
          <t>csv</t>
        </is>
      </c>
      <c r="H636" t="inlineStr">
        <is>
          <t>download</t>
        </is>
      </c>
      <c r="I636" t="inlineStr">
        <is>
          <t>https://transparencia.senac.br/service/api/download?regional=ms&amp;secao=ContratosParcerias&amp;ano=0&amp;layout=contratos</t>
        </is>
      </c>
      <c r="J636" t="n">
        <v>200</v>
      </c>
      <c r="K636" t="b">
        <v>1</v>
      </c>
      <c r="L636" t="inlineStr">
        <is>
          <t>application/octet-stream</t>
        </is>
      </c>
      <c r="M636" t="n">
        <v>43.83</v>
      </c>
      <c r="N636" t="inlineStr">
        <is>
          <t>NÃO</t>
        </is>
      </c>
      <c r="O636" t="inlineStr">
        <is>
          <t>Poluição de Célula: Coluna 'Objeto' contém números misturados diretamente com texto (Linhas: CPSE - 209.2024, CRED - 131.2026).</t>
        </is>
      </c>
      <c r="P636" t="inlineStr">
        <is>
          <t>Nenhum</t>
        </is>
      </c>
      <c r="Q636" t="inlineStr">
        <is>
          <t>2026-10-07 17:04:56</t>
        </is>
      </c>
    </row>
    <row r="637">
      <c r="A637" t="n">
        <v>636</v>
      </c>
      <c r="B637" t="inlineStr">
        <is>
          <t>SENAC</t>
        </is>
      </c>
      <c r="C637" t="inlineStr">
        <is>
          <t>Contratos, Parcerias, Convênios e Patrocínios</t>
        </is>
      </c>
      <c r="D637" t="inlineStr">
        <is>
          <t>Contratos, Parcerias, Convênios e Patrocínios - download</t>
        </is>
      </c>
      <c r="E637" t="inlineStr"/>
      <c r="F637" t="inlineStr">
        <is>
          <t>SENAC MS | Exercício 2026 | Contratos, Parcerias, Convênios e Patrocínios</t>
        </is>
      </c>
      <c r="G637" t="inlineStr">
        <is>
          <t>csv</t>
        </is>
      </c>
      <c r="H637" t="inlineStr">
        <is>
          <t>download</t>
        </is>
      </c>
      <c r="I637" t="inlineStr">
        <is>
          <t>https://transparencia.senac.br/service/api/download?regional=ms&amp;secao=ContratosParcerias&amp;ano=0&amp;layout=parcerias</t>
        </is>
      </c>
      <c r="J637" t="n">
        <v>200</v>
      </c>
      <c r="K637" t="b">
        <v>1</v>
      </c>
      <c r="L637" t="inlineStr">
        <is>
          <t>application/octet-stream</t>
        </is>
      </c>
      <c r="M637" t="n">
        <v>21.22</v>
      </c>
      <c r="N637" t="inlineStr">
        <is>
          <t>SIM</t>
        </is>
      </c>
      <c r="O637" t="inlineStr">
        <is>
          <t>Falha de processamento: int() argument must be a string, a bytes-like object or a real number, not 'Series'</t>
        </is>
      </c>
      <c r="P637" t="inlineStr">
        <is>
          <t>Nenhum</t>
        </is>
      </c>
      <c r="Q637" t="inlineStr">
        <is>
          <t>2026-10-07 17:04:56</t>
        </is>
      </c>
    </row>
    <row r="638">
      <c r="A638" t="n">
        <v>637</v>
      </c>
      <c r="B638" t="inlineStr">
        <is>
          <t>SENAC</t>
        </is>
      </c>
      <c r="C638" t="inlineStr">
        <is>
          <t>Transferências Regulamentares</t>
        </is>
      </c>
      <c r="D638" t="inlineStr">
        <is>
          <t>Transferências Regulamentares - download</t>
        </is>
      </c>
      <c r="E638" t="inlineStr"/>
      <c r="F638" t="inlineStr">
        <is>
          <t>SENAC MS | Exercício 2024 | Transferências Regulamentares</t>
        </is>
      </c>
      <c r="G638" t="inlineStr">
        <is>
          <t>csv</t>
        </is>
      </c>
      <c r="H638" t="inlineStr">
        <is>
          <t>download</t>
        </is>
      </c>
      <c r="I638" t="inlineStr">
        <is>
          <t>https://transparencia.senac.br/service/api/download?regional=ms&amp;secao=transferenciasregulamentares&amp;ano=2026&amp;layout=transferenciasregulamentares</t>
        </is>
      </c>
      <c r="J638" t="n">
        <v>200</v>
      </c>
      <c r="K638" t="b">
        <v>1</v>
      </c>
      <c r="L638" t="inlineStr">
        <is>
          <t>application/octet-stream</t>
        </is>
      </c>
      <c r="M638" t="n">
        <v>1.1</v>
      </c>
      <c r="N638" t="inlineStr">
        <is>
          <t>SIM</t>
        </is>
      </c>
      <c r="O638" t="inlineStr">
        <is>
          <t>Nenhum</t>
        </is>
      </c>
      <c r="P638" t="inlineStr">
        <is>
          <t>Nenhum</t>
        </is>
      </c>
      <c r="Q638" t="inlineStr">
        <is>
          <t>2026-10-07 17:04:56</t>
        </is>
      </c>
    </row>
    <row r="639">
      <c r="A639" t="n">
        <v>638</v>
      </c>
      <c r="B639" t="inlineStr">
        <is>
          <t>SENAC</t>
        </is>
      </c>
      <c r="C639" t="inlineStr">
        <is>
          <t>Transferências Regulamentares</t>
        </is>
      </c>
      <c r="D639" t="inlineStr">
        <is>
          <t>Transferências Regulamentares - download</t>
        </is>
      </c>
      <c r="E639" t="inlineStr"/>
      <c r="F639" t="inlineStr">
        <is>
          <t>SENAC MS | Exercício 2025 | Transferências Regulamentares</t>
        </is>
      </c>
      <c r="G639" t="inlineStr">
        <is>
          <t>csv</t>
        </is>
      </c>
      <c r="H639" t="inlineStr">
        <is>
          <t>download</t>
        </is>
      </c>
      <c r="I639" t="inlineStr">
        <is>
          <t>https://transparencia.senac.br/service/api/download?regional=ms&amp;secao=transferenciasregulamentares&amp;ano=2026&amp;layout=transferenciasregulamentares</t>
        </is>
      </c>
      <c r="J639" t="n">
        <v>200</v>
      </c>
      <c r="K639" t="b">
        <v>1</v>
      </c>
      <c r="L639" t="inlineStr">
        <is>
          <t>application/octet-stream</t>
        </is>
      </c>
      <c r="M639" t="n">
        <v>1.1</v>
      </c>
      <c r="N639" t="inlineStr">
        <is>
          <t>SIM</t>
        </is>
      </c>
      <c r="O639" t="inlineStr">
        <is>
          <t>Nenhum</t>
        </is>
      </c>
      <c r="P639" t="inlineStr">
        <is>
          <t>Nenhum</t>
        </is>
      </c>
      <c r="Q639" t="inlineStr">
        <is>
          <t>2026-10-07 17:04:56</t>
        </is>
      </c>
    </row>
    <row r="640">
      <c r="A640" t="n">
        <v>639</v>
      </c>
      <c r="B640" t="inlineStr">
        <is>
          <t>SENAC</t>
        </is>
      </c>
      <c r="C640" t="inlineStr">
        <is>
          <t>Transferências Regulamentares</t>
        </is>
      </c>
      <c r="D640" t="inlineStr">
        <is>
          <t>Transferências Regulamentares - download</t>
        </is>
      </c>
      <c r="E640" t="inlineStr"/>
      <c r="F640" t="inlineStr">
        <is>
          <t>SENAC MS | Exercício 2026 | Transferências Regulamentares</t>
        </is>
      </c>
      <c r="G640" t="inlineStr">
        <is>
          <t>csv</t>
        </is>
      </c>
      <c r="H640" t="inlineStr">
        <is>
          <t>download</t>
        </is>
      </c>
      <c r="I640" t="inlineStr">
        <is>
          <t>https://transparencia.senac.br/service/api/download?regional=ms&amp;secao=transferenciasregulamentares&amp;ano=2026&amp;layout=transferenciasregulamentares</t>
        </is>
      </c>
      <c r="J640" t="n">
        <v>200</v>
      </c>
      <c r="K640" t="b">
        <v>1</v>
      </c>
      <c r="L640" t="inlineStr">
        <is>
          <t>application/octet-stream</t>
        </is>
      </c>
      <c r="M640" t="n">
        <v>1.1</v>
      </c>
      <c r="N640" t="inlineStr">
        <is>
          <t>SIM</t>
        </is>
      </c>
      <c r="O640" t="inlineStr">
        <is>
          <t>Nenhum</t>
        </is>
      </c>
      <c r="P640" t="inlineStr">
        <is>
          <t>Nenhum</t>
        </is>
      </c>
      <c r="Q640" t="inlineStr">
        <is>
          <t>2026-10-07 17:04:56</t>
        </is>
      </c>
    </row>
    <row r="641">
      <c r="A641" t="n">
        <v>640</v>
      </c>
      <c r="B641" t="inlineStr">
        <is>
          <t>SENAC</t>
        </is>
      </c>
      <c r="C641" t="inlineStr">
        <is>
          <t>Execução Orçamentária</t>
        </is>
      </c>
      <c r="D641" t="inlineStr">
        <is>
          <t>Execução Orçamentária - download</t>
        </is>
      </c>
      <c r="E641" t="inlineStr"/>
      <c r="F641" t="inlineStr">
        <is>
          <t>SENAC MT | Exercício 2024 | Execução Orçamentária</t>
        </is>
      </c>
      <c r="G641" t="inlineStr">
        <is>
          <t>csv</t>
        </is>
      </c>
      <c r="H641" t="inlineStr">
        <is>
          <t>download</t>
        </is>
      </c>
      <c r="I641" t="inlineStr">
        <is>
          <t>https://transparencia.senac.br/service/api/download?regional=mt&amp;secao=execucaoorcamentaria&amp;ano=2024&amp;layout=execucaoorcamentariareceitacategoria</t>
        </is>
      </c>
      <c r="J641" t="n">
        <v>200</v>
      </c>
      <c r="K641" t="b">
        <v>1</v>
      </c>
      <c r="L641" t="inlineStr">
        <is>
          <t>application/octet-stream</t>
        </is>
      </c>
      <c r="M641" t="n">
        <v>0.44</v>
      </c>
      <c r="N641" t="inlineStr">
        <is>
          <t>SIM</t>
        </is>
      </c>
      <c r="O641" t="inlineStr">
        <is>
          <t>Nenhum</t>
        </is>
      </c>
      <c r="P641" t="inlineStr">
        <is>
          <t>Nenhum</t>
        </is>
      </c>
      <c r="Q641" t="inlineStr">
        <is>
          <t>2026-10-07 17:04:56</t>
        </is>
      </c>
    </row>
    <row r="642">
      <c r="A642" t="n">
        <v>641</v>
      </c>
      <c r="B642" t="inlineStr">
        <is>
          <t>SENAC</t>
        </is>
      </c>
      <c r="C642" t="inlineStr">
        <is>
          <t>Execução Orçamentária</t>
        </is>
      </c>
      <c r="D642" t="inlineStr">
        <is>
          <t>Execução Orçamentária - download</t>
        </is>
      </c>
      <c r="E642" t="inlineStr"/>
      <c r="F642" t="inlineStr">
        <is>
          <t>SENAC MT | Exercício 2024 | Execução Orçamentária</t>
        </is>
      </c>
      <c r="G642" t="inlineStr">
        <is>
          <t>csv</t>
        </is>
      </c>
      <c r="H642" t="inlineStr">
        <is>
          <t>download</t>
        </is>
      </c>
      <c r="I642" t="inlineStr">
        <is>
          <t>https://transparencia.senac.br/service/api/download?regional=mt&amp;secao=execucaoorcamentaria&amp;ano=2024&amp;layout=execucaoorcamentariadespesacategoria</t>
        </is>
      </c>
      <c r="J642" t="n">
        <v>200</v>
      </c>
      <c r="K642" t="b">
        <v>1</v>
      </c>
      <c r="L642" t="inlineStr">
        <is>
          <t>application/octet-stream</t>
        </is>
      </c>
      <c r="M642" t="n">
        <v>1.05</v>
      </c>
      <c r="N642" t="inlineStr">
        <is>
          <t>SIM</t>
        </is>
      </c>
      <c r="O642" t="inlineStr">
        <is>
          <t>Nenhum</t>
        </is>
      </c>
      <c r="P642" t="inlineStr">
        <is>
          <t>Nenhum</t>
        </is>
      </c>
      <c r="Q642" t="inlineStr">
        <is>
          <t>2026-10-07 17:04:56</t>
        </is>
      </c>
    </row>
    <row r="643">
      <c r="A643" t="n">
        <v>642</v>
      </c>
      <c r="B643" t="inlineStr">
        <is>
          <t>SENAC</t>
        </is>
      </c>
      <c r="C643" t="inlineStr">
        <is>
          <t>Execução Orçamentária</t>
        </is>
      </c>
      <c r="D643" t="inlineStr">
        <is>
          <t>Execução Orçamentária - download</t>
        </is>
      </c>
      <c r="E643" t="inlineStr"/>
      <c r="F643" t="inlineStr">
        <is>
          <t>SENAC MT | Exercício 2024 | Execução Orçamentária</t>
        </is>
      </c>
      <c r="G643" t="inlineStr">
        <is>
          <t>csv</t>
        </is>
      </c>
      <c r="H643" t="inlineStr">
        <is>
          <t>download</t>
        </is>
      </c>
      <c r="I643" t="inlineStr">
        <is>
          <t>https://transparencia.senac.br/service/api/download?regional=mt&amp;secao=execucaoorcamentaria&amp;ano=2024&amp;layout=despesaporfinalidadeprogramatrabalhoorcamento</t>
        </is>
      </c>
      <c r="J643" t="n">
        <v>200</v>
      </c>
      <c r="K643" t="b">
        <v>1</v>
      </c>
      <c r="L643" t="inlineStr">
        <is>
          <t>application/octet-stream</t>
        </is>
      </c>
      <c r="M643" t="n">
        <v>0.41</v>
      </c>
      <c r="N643" t="inlineStr">
        <is>
          <t>SIM</t>
        </is>
      </c>
      <c r="O643" t="inlineStr">
        <is>
          <t>Nenhum</t>
        </is>
      </c>
      <c r="P643" t="inlineStr">
        <is>
          <t>Nenhum</t>
        </is>
      </c>
      <c r="Q643" t="inlineStr">
        <is>
          <t>2026-10-07 17:04:56</t>
        </is>
      </c>
    </row>
    <row r="644">
      <c r="A644" t="n">
        <v>643</v>
      </c>
      <c r="B644" t="inlineStr">
        <is>
          <t>SENAC</t>
        </is>
      </c>
      <c r="C644" t="inlineStr">
        <is>
          <t>Execução Orçamentária</t>
        </is>
      </c>
      <c r="D644" t="inlineStr">
        <is>
          <t>Execução Orçamentária - download</t>
        </is>
      </c>
      <c r="E644" t="inlineStr"/>
      <c r="F644" t="inlineStr">
        <is>
          <t>SENAC MT | Exercício 2024 | Execução Orçamentária</t>
        </is>
      </c>
      <c r="G644" t="inlineStr">
        <is>
          <t>csv</t>
        </is>
      </c>
      <c r="H644" t="inlineStr">
        <is>
          <t>download</t>
        </is>
      </c>
      <c r="I644" t="inlineStr">
        <is>
          <t>https://transparencia.senac.br/service/api/download?regional=mt&amp;secao=execucaoorcamentaria&amp;ano=2024&amp;layout=execucaoorcamentariareceita</t>
        </is>
      </c>
      <c r="J644" t="n">
        <v>200</v>
      </c>
      <c r="K644" t="b">
        <v>1</v>
      </c>
      <c r="L644" t="inlineStr">
        <is>
          <t>application/octet-stream</t>
        </is>
      </c>
      <c r="M644" t="n">
        <v>1.01</v>
      </c>
      <c r="N644" t="inlineStr">
        <is>
          <t>SIM</t>
        </is>
      </c>
      <c r="O644" t="inlineStr">
        <is>
          <t>Nenhum</t>
        </is>
      </c>
      <c r="P644" t="inlineStr">
        <is>
          <t>Nenhum</t>
        </is>
      </c>
      <c r="Q644" t="inlineStr">
        <is>
          <t>2026-10-07 17:04:56</t>
        </is>
      </c>
    </row>
    <row r="645">
      <c r="A645" t="n">
        <v>644</v>
      </c>
      <c r="B645" t="inlineStr">
        <is>
          <t>SENAC</t>
        </is>
      </c>
      <c r="C645" t="inlineStr">
        <is>
          <t>Execução Orçamentária</t>
        </is>
      </c>
      <c r="D645" t="inlineStr">
        <is>
          <t>Execução Orçamentária - download</t>
        </is>
      </c>
      <c r="E645" t="inlineStr"/>
      <c r="F645" t="inlineStr">
        <is>
          <t>SENAC MT | Exercício 2024 | Execução Orçamentária</t>
        </is>
      </c>
      <c r="G645" t="inlineStr">
        <is>
          <t>csv</t>
        </is>
      </c>
      <c r="H645" t="inlineStr">
        <is>
          <t>download</t>
        </is>
      </c>
      <c r="I645" t="inlineStr">
        <is>
          <t>https://transparencia.senac.br/service/api/download?regional=mt&amp;secao=execucaoorcamentaria&amp;ano=2024&amp;layout=execucaoorcamentariadespesa</t>
        </is>
      </c>
      <c r="J645" t="n">
        <v>200</v>
      </c>
      <c r="K645" t="b">
        <v>1</v>
      </c>
      <c r="L645" t="inlineStr">
        <is>
          <t>application/octet-stream</t>
        </is>
      </c>
      <c r="M645" t="n">
        <v>1.73</v>
      </c>
      <c r="N645" t="inlineStr">
        <is>
          <t>SIM</t>
        </is>
      </c>
      <c r="O645" t="inlineStr">
        <is>
          <t>Nenhum</t>
        </is>
      </c>
      <c r="P645" t="inlineStr">
        <is>
          <t>Nenhum</t>
        </is>
      </c>
      <c r="Q645" t="inlineStr">
        <is>
          <t>2026-10-07 17:04:56</t>
        </is>
      </c>
    </row>
    <row r="646">
      <c r="A646" t="n">
        <v>645</v>
      </c>
      <c r="B646" t="inlineStr">
        <is>
          <t>SENAC</t>
        </is>
      </c>
      <c r="C646" t="inlineStr">
        <is>
          <t>Execução Orçamentária</t>
        </is>
      </c>
      <c r="D646" t="inlineStr">
        <is>
          <t>Execução Orçamentária - download</t>
        </is>
      </c>
      <c r="E646" t="inlineStr"/>
      <c r="F646" t="inlineStr">
        <is>
          <t>SENAC MT | Exercício 2024 | Execução Orçamentária</t>
        </is>
      </c>
      <c r="G646" t="inlineStr">
        <is>
          <t>csv</t>
        </is>
      </c>
      <c r="H646" t="inlineStr">
        <is>
          <t>download</t>
        </is>
      </c>
      <c r="I646" t="inlineStr">
        <is>
          <t>https://transparencia.senac.br/service/api/download?regional=mt&amp;secao=execucaoorcamentaria&amp;ano=2024&amp;layout=despesaporfinalidadeprogramatrabalhoprevisao</t>
        </is>
      </c>
      <c r="J646" t="n">
        <v>200</v>
      </c>
      <c r="K646" t="b">
        <v>1</v>
      </c>
      <c r="L646" t="inlineStr">
        <is>
          <t>application/octet-stream</t>
        </is>
      </c>
      <c r="M646" t="n">
        <v>0.59</v>
      </c>
      <c r="N646" t="inlineStr">
        <is>
          <t>SIM</t>
        </is>
      </c>
      <c r="O646" t="inlineStr">
        <is>
          <t>Nenhum</t>
        </is>
      </c>
      <c r="P646" t="inlineStr">
        <is>
          <t>Nenhum</t>
        </is>
      </c>
      <c r="Q646" t="inlineStr">
        <is>
          <t>2026-10-07 17:04:56</t>
        </is>
      </c>
    </row>
    <row r="647">
      <c r="A647" t="n">
        <v>646</v>
      </c>
      <c r="B647" t="inlineStr">
        <is>
          <t>SENAC</t>
        </is>
      </c>
      <c r="C647" t="inlineStr">
        <is>
          <t>Execução Orçamentária</t>
        </is>
      </c>
      <c r="D647" t="inlineStr">
        <is>
          <t>Execução Orçamentária - download</t>
        </is>
      </c>
      <c r="E647" t="inlineStr"/>
      <c r="F647" t="inlineStr">
        <is>
          <t>SENAC MT | Exercício 2025 | Execução Orçamentária</t>
        </is>
      </c>
      <c r="G647" t="inlineStr">
        <is>
          <t>csv</t>
        </is>
      </c>
      <c r="H647" t="inlineStr">
        <is>
          <t>download</t>
        </is>
      </c>
      <c r="I647" t="inlineStr">
        <is>
          <t>https://transparencia.senac.br/service/api/download?regional=mt&amp;secao=execucaoorcamentaria&amp;ano=2025&amp;layout=execucaoorcamentariareceitacategoria</t>
        </is>
      </c>
      <c r="J647" t="n">
        <v>200</v>
      </c>
      <c r="K647" t="b">
        <v>1</v>
      </c>
      <c r="L647" t="inlineStr">
        <is>
          <t>application/octet-stream</t>
        </is>
      </c>
      <c r="M647" t="n">
        <v>0.45</v>
      </c>
      <c r="N647" t="inlineStr">
        <is>
          <t>SIM</t>
        </is>
      </c>
      <c r="O647" t="inlineStr">
        <is>
          <t>Nenhum</t>
        </is>
      </c>
      <c r="P647" t="inlineStr">
        <is>
          <t>Nenhum</t>
        </is>
      </c>
      <c r="Q647" t="inlineStr">
        <is>
          <t>2026-10-07 17:04:56</t>
        </is>
      </c>
    </row>
    <row r="648">
      <c r="A648" t="n">
        <v>647</v>
      </c>
      <c r="B648" t="inlineStr">
        <is>
          <t>SENAC</t>
        </is>
      </c>
      <c r="C648" t="inlineStr">
        <is>
          <t>Execução Orçamentária</t>
        </is>
      </c>
      <c r="D648" t="inlineStr">
        <is>
          <t>Execução Orçamentária - download</t>
        </is>
      </c>
      <c r="E648" t="inlineStr"/>
      <c r="F648" t="inlineStr">
        <is>
          <t>SENAC MT | Exercício 2025 | Execução Orçamentária</t>
        </is>
      </c>
      <c r="G648" t="inlineStr">
        <is>
          <t>csv</t>
        </is>
      </c>
      <c r="H648" t="inlineStr">
        <is>
          <t>download</t>
        </is>
      </c>
      <c r="I648" t="inlineStr">
        <is>
          <t>https://transparencia.senac.br/service/api/download?regional=mt&amp;secao=execucaoorcamentaria&amp;ano=2025&amp;layout=execucaoorcamentariadespesacategoria</t>
        </is>
      </c>
      <c r="J648" t="n">
        <v>200</v>
      </c>
      <c r="K648" t="b">
        <v>1</v>
      </c>
      <c r="L648" t="inlineStr">
        <is>
          <t>application/octet-stream</t>
        </is>
      </c>
      <c r="M648" t="n">
        <v>1.16</v>
      </c>
      <c r="N648" t="inlineStr">
        <is>
          <t>SIM</t>
        </is>
      </c>
      <c r="O648" t="inlineStr">
        <is>
          <t>Nenhum</t>
        </is>
      </c>
      <c r="P648" t="inlineStr">
        <is>
          <t>Nenhum</t>
        </is>
      </c>
      <c r="Q648" t="inlineStr">
        <is>
          <t>2026-10-07 17:04:56</t>
        </is>
      </c>
    </row>
    <row r="649">
      <c r="A649" t="n">
        <v>648</v>
      </c>
      <c r="B649" t="inlineStr">
        <is>
          <t>SENAC</t>
        </is>
      </c>
      <c r="C649" t="inlineStr">
        <is>
          <t>Execução Orçamentária</t>
        </is>
      </c>
      <c r="D649" t="inlineStr">
        <is>
          <t>Execução Orçamentária - download</t>
        </is>
      </c>
      <c r="E649" t="inlineStr"/>
      <c r="F649" t="inlineStr">
        <is>
          <t>SENAC MT | Exercício 2025 | Execução Orçamentária</t>
        </is>
      </c>
      <c r="G649" t="inlineStr">
        <is>
          <t>csv</t>
        </is>
      </c>
      <c r="H649" t="inlineStr">
        <is>
          <t>download</t>
        </is>
      </c>
      <c r="I649" t="inlineStr">
        <is>
          <t>https://transparencia.senac.br/service/api/download?regional=mt&amp;secao=execucaoorcamentaria&amp;ano=2025&amp;layout=despesaporfinalidadeprogramatrabalhoorcamento</t>
        </is>
      </c>
      <c r="J649" t="n">
        <v>200</v>
      </c>
      <c r="K649" t="b">
        <v>1</v>
      </c>
      <c r="L649" t="inlineStr">
        <is>
          <t>application/octet-stream</t>
        </is>
      </c>
      <c r="M649" t="n">
        <v>0.41</v>
      </c>
      <c r="N649" t="inlineStr">
        <is>
          <t>SIM</t>
        </is>
      </c>
      <c r="O649" t="inlineStr">
        <is>
          <t>Nenhum</t>
        </is>
      </c>
      <c r="P649" t="inlineStr">
        <is>
          <t>Nenhum</t>
        </is>
      </c>
      <c r="Q649" t="inlineStr">
        <is>
          <t>2026-10-07 17:04:56</t>
        </is>
      </c>
    </row>
    <row r="650">
      <c r="A650" t="n">
        <v>649</v>
      </c>
      <c r="B650" t="inlineStr">
        <is>
          <t>SENAC</t>
        </is>
      </c>
      <c r="C650" t="inlineStr">
        <is>
          <t>Execução Orçamentária</t>
        </is>
      </c>
      <c r="D650" t="inlineStr">
        <is>
          <t>Execução Orçamentária - download</t>
        </is>
      </c>
      <c r="E650" t="inlineStr"/>
      <c r="F650" t="inlineStr">
        <is>
          <t>SENAC MT | Exercício 2025 | Execução Orçamentária</t>
        </is>
      </c>
      <c r="G650" t="inlineStr">
        <is>
          <t>csv</t>
        </is>
      </c>
      <c r="H650" t="inlineStr">
        <is>
          <t>download</t>
        </is>
      </c>
      <c r="I650" t="inlineStr">
        <is>
          <t>https://transparencia.senac.br/service/api/download?regional=mt&amp;secao=execucaoorcamentaria&amp;ano=2025&amp;layout=execucaoorcamentariareceita</t>
        </is>
      </c>
      <c r="J650" t="n">
        <v>200</v>
      </c>
      <c r="K650" t="b">
        <v>1</v>
      </c>
      <c r="L650" t="inlineStr">
        <is>
          <t>application/octet-stream</t>
        </is>
      </c>
      <c r="M650" t="n">
        <v>1.1</v>
      </c>
      <c r="N650" t="inlineStr">
        <is>
          <t>SIM</t>
        </is>
      </c>
      <c r="O650" t="inlineStr">
        <is>
          <t>Nenhum</t>
        </is>
      </c>
      <c r="P650" t="inlineStr">
        <is>
          <t>Nenhum</t>
        </is>
      </c>
      <c r="Q650" t="inlineStr">
        <is>
          <t>2026-10-07 17:04:56</t>
        </is>
      </c>
    </row>
    <row r="651">
      <c r="A651" t="n">
        <v>650</v>
      </c>
      <c r="B651" t="inlineStr">
        <is>
          <t>SENAC</t>
        </is>
      </c>
      <c r="C651" t="inlineStr">
        <is>
          <t>Execução Orçamentária</t>
        </is>
      </c>
      <c r="D651" t="inlineStr">
        <is>
          <t>Execução Orçamentária - download</t>
        </is>
      </c>
      <c r="E651" t="inlineStr"/>
      <c r="F651" t="inlineStr">
        <is>
          <t>SENAC MT | Exercício 2025 | Execução Orçamentária</t>
        </is>
      </c>
      <c r="G651" t="inlineStr">
        <is>
          <t>csv</t>
        </is>
      </c>
      <c r="H651" t="inlineStr">
        <is>
          <t>download</t>
        </is>
      </c>
      <c r="I651" t="inlineStr">
        <is>
          <t>https://transparencia.senac.br/service/api/download?regional=mt&amp;secao=execucaoorcamentaria&amp;ano=2025&amp;layout=execucaoorcamentariadespesa</t>
        </is>
      </c>
      <c r="J651" t="n">
        <v>200</v>
      </c>
      <c r="K651" t="b">
        <v>1</v>
      </c>
      <c r="L651" t="inlineStr">
        <is>
          <t>application/octet-stream</t>
        </is>
      </c>
      <c r="M651" t="n">
        <v>1.84</v>
      </c>
      <c r="N651" t="inlineStr">
        <is>
          <t>SIM</t>
        </is>
      </c>
      <c r="O651" t="inlineStr">
        <is>
          <t>Nenhum</t>
        </is>
      </c>
      <c r="P651" t="inlineStr">
        <is>
          <t>Nenhum</t>
        </is>
      </c>
      <c r="Q651" t="inlineStr">
        <is>
          <t>2026-10-07 17:04:56</t>
        </is>
      </c>
    </row>
    <row r="652">
      <c r="A652" t="n">
        <v>651</v>
      </c>
      <c r="B652" t="inlineStr">
        <is>
          <t>SENAC</t>
        </is>
      </c>
      <c r="C652" t="inlineStr">
        <is>
          <t>Execução Orçamentária</t>
        </is>
      </c>
      <c r="D652" t="inlineStr">
        <is>
          <t>Execução Orçamentária - download</t>
        </is>
      </c>
      <c r="E652" t="inlineStr"/>
      <c r="F652" t="inlineStr">
        <is>
          <t>SENAC MT | Exercício 2025 | Execução Orçamentária</t>
        </is>
      </c>
      <c r="G652" t="inlineStr">
        <is>
          <t>csv</t>
        </is>
      </c>
      <c r="H652" t="inlineStr">
        <is>
          <t>download</t>
        </is>
      </c>
      <c r="I652" t="inlineStr">
        <is>
          <t>https://transparencia.senac.br/service/api/download?regional=mt&amp;secao=execucaoorcamentaria&amp;ano=2025&amp;layout=despesaporfinalidadeprogramatrabalhoprevisao</t>
        </is>
      </c>
      <c r="J652" t="n">
        <v>200</v>
      </c>
      <c r="K652" t="b">
        <v>1</v>
      </c>
      <c r="L652" t="inlineStr">
        <is>
          <t>application/octet-stream</t>
        </is>
      </c>
      <c r="M652" t="n">
        <v>0.6</v>
      </c>
      <c r="N652" t="inlineStr">
        <is>
          <t>SIM</t>
        </is>
      </c>
      <c r="O652" t="inlineStr">
        <is>
          <t>Nenhum</t>
        </is>
      </c>
      <c r="P652" t="inlineStr">
        <is>
          <t>Nenhum</t>
        </is>
      </c>
      <c r="Q652" t="inlineStr">
        <is>
          <t>2026-10-07 17:04:56</t>
        </is>
      </c>
    </row>
    <row r="653">
      <c r="A653" t="n">
        <v>652</v>
      </c>
      <c r="B653" t="inlineStr">
        <is>
          <t>SENAC</t>
        </is>
      </c>
      <c r="C653" t="inlineStr">
        <is>
          <t>Execução Orçamentária</t>
        </is>
      </c>
      <c r="D653" t="inlineStr">
        <is>
          <t>Execução Orçamentária - download</t>
        </is>
      </c>
      <c r="E653" t="inlineStr"/>
      <c r="F653" t="inlineStr">
        <is>
          <t>SENAC MT | Exercício 2026 | Execução Orçamentária</t>
        </is>
      </c>
      <c r="G653" t="inlineStr">
        <is>
          <t>csv</t>
        </is>
      </c>
      <c r="H653" t="inlineStr">
        <is>
          <t>download</t>
        </is>
      </c>
      <c r="I653" t="inlineStr">
        <is>
          <t>https://transparencia.senac.br/service/api/download?regional=mt&amp;secao=execucaoorcamentaria&amp;ano=2026&amp;layout=execucaoorcamentariareceitacategoria</t>
        </is>
      </c>
      <c r="J653" t="n">
        <v>200</v>
      </c>
      <c r="K653" t="b">
        <v>1</v>
      </c>
      <c r="L653" t="inlineStr">
        <is>
          <t>application/octet-stream</t>
        </is>
      </c>
      <c r="M653" t="n">
        <v>0.45</v>
      </c>
      <c r="N653" t="inlineStr">
        <is>
          <t>SIM</t>
        </is>
      </c>
      <c r="O653" t="inlineStr">
        <is>
          <t>Nenhum</t>
        </is>
      </c>
      <c r="P653" t="inlineStr">
        <is>
          <t>Nenhum</t>
        </is>
      </c>
      <c r="Q653" t="inlineStr">
        <is>
          <t>2026-10-07 17:04:56</t>
        </is>
      </c>
    </row>
    <row r="654">
      <c r="A654" t="n">
        <v>653</v>
      </c>
      <c r="B654" t="inlineStr">
        <is>
          <t>SENAC</t>
        </is>
      </c>
      <c r="C654" t="inlineStr">
        <is>
          <t>Execução Orçamentária</t>
        </is>
      </c>
      <c r="D654" t="inlineStr">
        <is>
          <t>Execução Orçamentária - download</t>
        </is>
      </c>
      <c r="E654" t="inlineStr"/>
      <c r="F654" t="inlineStr">
        <is>
          <t>SENAC MT | Exercício 2026 | Execução Orçamentária</t>
        </is>
      </c>
      <c r="G654" t="inlineStr">
        <is>
          <t>csv</t>
        </is>
      </c>
      <c r="H654" t="inlineStr">
        <is>
          <t>download</t>
        </is>
      </c>
      <c r="I654" t="inlineStr">
        <is>
          <t>https://transparencia.senac.br/service/api/download?regional=mt&amp;secao=execucaoorcamentaria&amp;ano=2026&amp;layout=execucaoorcamentariadespesacategoria</t>
        </is>
      </c>
      <c r="J654" t="n">
        <v>200</v>
      </c>
      <c r="K654" t="b">
        <v>1</v>
      </c>
      <c r="L654" t="inlineStr">
        <is>
          <t>application/octet-stream</t>
        </is>
      </c>
      <c r="M654" t="n">
        <v>1.16</v>
      </c>
      <c r="N654" t="inlineStr">
        <is>
          <t>SIM</t>
        </is>
      </c>
      <c r="O654" t="inlineStr">
        <is>
          <t>Nenhum</t>
        </is>
      </c>
      <c r="P654" t="inlineStr">
        <is>
          <t>Nenhum</t>
        </is>
      </c>
      <c r="Q654" t="inlineStr">
        <is>
          <t>2026-10-07 17:04:56</t>
        </is>
      </c>
    </row>
    <row r="655">
      <c r="A655" t="n">
        <v>654</v>
      </c>
      <c r="B655" t="inlineStr">
        <is>
          <t>SENAC</t>
        </is>
      </c>
      <c r="C655" t="inlineStr">
        <is>
          <t>Execução Orçamentária</t>
        </is>
      </c>
      <c r="D655" t="inlineStr">
        <is>
          <t>Execução Orçamentária - download</t>
        </is>
      </c>
      <c r="E655" t="inlineStr"/>
      <c r="F655" t="inlineStr">
        <is>
          <t>SENAC MT | Exercício 2026 | Execução Orçamentária</t>
        </is>
      </c>
      <c r="G655" t="inlineStr">
        <is>
          <t>csv</t>
        </is>
      </c>
      <c r="H655" t="inlineStr">
        <is>
          <t>download</t>
        </is>
      </c>
      <c r="I655" t="inlineStr">
        <is>
          <t>https://transparencia.senac.br/service/api/download?regional=mt&amp;secao=execucaoorcamentaria&amp;ano=2026&amp;layout=despesaporfinalidadeprogramatrabalhoorcamento</t>
        </is>
      </c>
      <c r="J655" t="n">
        <v>200</v>
      </c>
      <c r="K655" t="b">
        <v>1</v>
      </c>
      <c r="L655" t="inlineStr">
        <is>
          <t>application/octet-stream</t>
        </is>
      </c>
      <c r="M655" t="n">
        <v>0.41</v>
      </c>
      <c r="N655" t="inlineStr">
        <is>
          <t>SIM</t>
        </is>
      </c>
      <c r="O655" t="inlineStr">
        <is>
          <t>Nenhum</t>
        </is>
      </c>
      <c r="P655" t="inlineStr">
        <is>
          <t>Nenhum</t>
        </is>
      </c>
      <c r="Q655" t="inlineStr">
        <is>
          <t>2026-10-07 17:04:56</t>
        </is>
      </c>
    </row>
    <row r="656">
      <c r="A656" t="n">
        <v>655</v>
      </c>
      <c r="B656" t="inlineStr">
        <is>
          <t>SENAC</t>
        </is>
      </c>
      <c r="C656" t="inlineStr">
        <is>
          <t>Execução Orçamentária</t>
        </is>
      </c>
      <c r="D656" t="inlineStr">
        <is>
          <t>Execução Orçamentária - download</t>
        </is>
      </c>
      <c r="E656" t="inlineStr"/>
      <c r="F656" t="inlineStr">
        <is>
          <t>SENAC MT | Exercício 2026 | Execução Orçamentária</t>
        </is>
      </c>
      <c r="G656" t="inlineStr">
        <is>
          <t>csv</t>
        </is>
      </c>
      <c r="H656" t="inlineStr">
        <is>
          <t>download</t>
        </is>
      </c>
      <c r="I656" t="inlineStr">
        <is>
          <t>https://transparencia.senac.br/service/api/download?regional=mt&amp;secao=execucaoorcamentaria&amp;ano=2026&amp;layout=execucaoorcamentariareceita</t>
        </is>
      </c>
      <c r="J656" t="n">
        <v>200</v>
      </c>
      <c r="K656" t="b">
        <v>1</v>
      </c>
      <c r="L656" t="inlineStr">
        <is>
          <t>application/octet-stream</t>
        </is>
      </c>
      <c r="M656" t="n">
        <v>1.07</v>
      </c>
      <c r="N656" t="inlineStr">
        <is>
          <t>SIM</t>
        </is>
      </c>
      <c r="O656" t="inlineStr">
        <is>
          <t>Nenhum</t>
        </is>
      </c>
      <c r="P656" t="inlineStr">
        <is>
          <t>Nenhum</t>
        </is>
      </c>
      <c r="Q656" t="inlineStr">
        <is>
          <t>2026-10-07 17:04:56</t>
        </is>
      </c>
    </row>
    <row r="657">
      <c r="A657" t="n">
        <v>656</v>
      </c>
      <c r="B657" t="inlineStr">
        <is>
          <t>SENAC</t>
        </is>
      </c>
      <c r="C657" t="inlineStr">
        <is>
          <t>Execução Orçamentária</t>
        </is>
      </c>
      <c r="D657" t="inlineStr">
        <is>
          <t>Execução Orçamentária - download</t>
        </is>
      </c>
      <c r="E657" t="inlineStr"/>
      <c r="F657" t="inlineStr">
        <is>
          <t>SENAC MT | Exercício 2026 | Execução Orçamentária</t>
        </is>
      </c>
      <c r="G657" t="inlineStr">
        <is>
          <t>csv</t>
        </is>
      </c>
      <c r="H657" t="inlineStr">
        <is>
          <t>download</t>
        </is>
      </c>
      <c r="I657" t="inlineStr">
        <is>
          <t>https://transparencia.senac.br/service/api/download?regional=mt&amp;secao=execucaoorcamentaria&amp;ano=2026&amp;layout=execucaoorcamentariadespesa</t>
        </is>
      </c>
      <c r="J657" t="n">
        <v>200</v>
      </c>
      <c r="K657" t="b">
        <v>1</v>
      </c>
      <c r="L657" t="inlineStr">
        <is>
          <t>application/octet-stream</t>
        </is>
      </c>
      <c r="M657" t="n">
        <v>1.83</v>
      </c>
      <c r="N657" t="inlineStr">
        <is>
          <t>SIM</t>
        </is>
      </c>
      <c r="O657" t="inlineStr">
        <is>
          <t>Nenhum</t>
        </is>
      </c>
      <c r="P657" t="inlineStr">
        <is>
          <t>Nenhum</t>
        </is>
      </c>
      <c r="Q657" t="inlineStr">
        <is>
          <t>2026-10-07 17:04:56</t>
        </is>
      </c>
    </row>
    <row r="658">
      <c r="A658" t="n">
        <v>657</v>
      </c>
      <c r="B658" t="inlineStr">
        <is>
          <t>SENAC</t>
        </is>
      </c>
      <c r="C658" t="inlineStr">
        <is>
          <t>Execução Orçamentária</t>
        </is>
      </c>
      <c r="D658" t="inlineStr">
        <is>
          <t>Execução Orçamentária - download</t>
        </is>
      </c>
      <c r="E658" t="inlineStr"/>
      <c r="F658" t="inlineStr">
        <is>
          <t>SENAC MT | Exercício 2026 | Execução Orçamentária</t>
        </is>
      </c>
      <c r="G658" t="inlineStr">
        <is>
          <t>csv</t>
        </is>
      </c>
      <c r="H658" t="inlineStr">
        <is>
          <t>download</t>
        </is>
      </c>
      <c r="I658" t="inlineStr">
        <is>
          <t>https://transparencia.senac.br/service/api/download?regional=mt&amp;secao=execucaoorcamentaria&amp;ano=2026&amp;layout=despesaporfinalidadeprogramatrabalhoprevisao</t>
        </is>
      </c>
      <c r="J658" t="n">
        <v>200</v>
      </c>
      <c r="K658" t="b">
        <v>1</v>
      </c>
      <c r="L658" t="inlineStr">
        <is>
          <t>application/octet-stream</t>
        </is>
      </c>
      <c r="M658" t="n">
        <v>0.6</v>
      </c>
      <c r="N658" t="inlineStr">
        <is>
          <t>SIM</t>
        </is>
      </c>
      <c r="O658" t="inlineStr">
        <is>
          <t>Nenhum</t>
        </is>
      </c>
      <c r="P658" t="inlineStr">
        <is>
          <t>Nenhum</t>
        </is>
      </c>
      <c r="Q658" t="inlineStr">
        <is>
          <t>2026-10-07 17:04:56</t>
        </is>
      </c>
    </row>
    <row r="659">
      <c r="A659" t="n">
        <v>658</v>
      </c>
      <c r="B659" t="inlineStr">
        <is>
          <t>SENAC</t>
        </is>
      </c>
      <c r="C659" t="inlineStr">
        <is>
          <t>Demonstrações Contábeis</t>
        </is>
      </c>
      <c r="D659" t="inlineStr">
        <is>
          <t>Demonstrações Contábeis - Arquivo CSV</t>
        </is>
      </c>
      <c r="E659" t="inlineStr"/>
      <c r="F659" t="inlineStr">
        <is>
          <t>SENAC MT | Exercício 2024 | Demonstrações Contábeis</t>
        </is>
      </c>
      <c r="G659" t="inlineStr">
        <is>
          <t>csv</t>
        </is>
      </c>
      <c r="H659" t="inlineStr">
        <is>
          <t>Balanço Financeiro_2025.csv</t>
        </is>
      </c>
      <c r="I659" t="inlineStr">
        <is>
          <t>https://transparencia.senac.br/assets/files/2025/DemonstracoesContabeis/MT/Balanço Financeiro_2025.csv</t>
        </is>
      </c>
      <c r="J659" t="n">
        <v>200</v>
      </c>
      <c r="K659" t="b">
        <v>1</v>
      </c>
      <c r="L659" t="inlineStr">
        <is>
          <t>application/octet-stream</t>
        </is>
      </c>
      <c r="M659" t="n">
        <v>9.130000000000001</v>
      </c>
      <c r="N659" t="inlineStr">
        <is>
          <t>SIM</t>
        </is>
      </c>
      <c r="O659" t="inlineStr">
        <is>
          <t>Nenhum</t>
        </is>
      </c>
      <c r="P659" t="inlineStr">
        <is>
          <t>Nenhum</t>
        </is>
      </c>
      <c r="Q659" t="inlineStr">
        <is>
          <t>2026-10-07 17:04:56</t>
        </is>
      </c>
    </row>
    <row r="660">
      <c r="A660" t="n">
        <v>659</v>
      </c>
      <c r="B660" t="inlineStr">
        <is>
          <t>SENAC</t>
        </is>
      </c>
      <c r="C660" t="inlineStr">
        <is>
          <t>Demonstrações Contábeis</t>
        </is>
      </c>
      <c r="D660" t="inlineStr">
        <is>
          <t>Demonstrações Contábeis - Arquivo CSV</t>
        </is>
      </c>
      <c r="E660" t="inlineStr"/>
      <c r="F660" t="inlineStr">
        <is>
          <t>SENAC MT | Exercício 2024 | Demonstrações Contábeis</t>
        </is>
      </c>
      <c r="G660" t="inlineStr">
        <is>
          <t>csv</t>
        </is>
      </c>
      <c r="H660" t="inlineStr">
        <is>
          <t>Balanço Orçamentário Receita_2025.csv</t>
        </is>
      </c>
      <c r="I660" t="inlineStr">
        <is>
          <t>https://transparencia.senac.br/assets/files/2025/DemonstracoesContabeis/MT/Balanço Orçamentário Receita_2025.csv</t>
        </is>
      </c>
      <c r="J660" t="n">
        <v>200</v>
      </c>
      <c r="K660" t="b">
        <v>1</v>
      </c>
      <c r="L660" t="inlineStr">
        <is>
          <t>application/octet-stream</t>
        </is>
      </c>
      <c r="M660" t="n">
        <v>4.79</v>
      </c>
      <c r="N660" t="inlineStr">
        <is>
          <t>NÃO</t>
        </is>
      </c>
      <c r="O660" t="inlineStr">
        <is>
          <t>Linhas de Totais: Uso de 'Total/Subtotal' na coluna 'Especificação' (Linhas: 64, 66).</t>
        </is>
      </c>
      <c r="P660" t="inlineStr">
        <is>
          <t>Nenhum</t>
        </is>
      </c>
      <c r="Q660" t="inlineStr">
        <is>
          <t>2026-10-07 17:04:56</t>
        </is>
      </c>
    </row>
    <row r="661">
      <c r="A661" t="n">
        <v>660</v>
      </c>
      <c r="B661" t="inlineStr">
        <is>
          <t>SENAC</t>
        </is>
      </c>
      <c r="C661" t="inlineStr">
        <is>
          <t>Demonstrações Contábeis</t>
        </is>
      </c>
      <c r="D661" t="inlineStr">
        <is>
          <t>Demonstrações Contábeis - Arquivo CSV</t>
        </is>
      </c>
      <c r="E661" t="inlineStr"/>
      <c r="F661" t="inlineStr">
        <is>
          <t>SENAC MT | Exercício 2024 | Demonstrações Contábeis</t>
        </is>
      </c>
      <c r="G661" t="inlineStr">
        <is>
          <t>csv</t>
        </is>
      </c>
      <c r="H661" t="inlineStr">
        <is>
          <t>Balanço Orçamentário Despesa_2025.csv</t>
        </is>
      </c>
      <c r="I661" t="inlineStr">
        <is>
          <t>https://transparencia.senac.br/assets/files/2025/DemonstracoesContabeis/MT/Balanço Orçamentário Despesa_2025.csv</t>
        </is>
      </c>
      <c r="J661" t="n">
        <v>200</v>
      </c>
      <c r="K661" t="b">
        <v>1</v>
      </c>
      <c r="L661" t="inlineStr">
        <is>
          <t>application/octet-stream</t>
        </is>
      </c>
      <c r="M661" t="n">
        <v>5.49</v>
      </c>
      <c r="N661" t="inlineStr">
        <is>
          <t>NÃO</t>
        </is>
      </c>
      <c r="O66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661" t="inlineStr">
        <is>
          <t>Nenhum</t>
        </is>
      </c>
      <c r="Q661" t="inlineStr">
        <is>
          <t>2026-10-07 17:04:56</t>
        </is>
      </c>
    </row>
    <row r="662">
      <c r="A662" t="n">
        <v>661</v>
      </c>
      <c r="B662" t="inlineStr">
        <is>
          <t>SENAC</t>
        </is>
      </c>
      <c r="C662" t="inlineStr">
        <is>
          <t>Demonstrações Contábeis</t>
        </is>
      </c>
      <c r="D662" t="inlineStr">
        <is>
          <t>Demonstrações Contábeis - Arquivo CSV</t>
        </is>
      </c>
      <c r="E662" t="inlineStr"/>
      <c r="F662" t="inlineStr">
        <is>
          <t>SENAC MT | Exercício 2024 | Demonstrações Contábeis</t>
        </is>
      </c>
      <c r="G662" t="inlineStr">
        <is>
          <t>csv</t>
        </is>
      </c>
      <c r="H662" t="inlineStr">
        <is>
          <t>Balanço Patrimonial_2025.csv</t>
        </is>
      </c>
      <c r="I662" t="inlineStr">
        <is>
          <t>https://transparencia.senac.br/assets/files/2025/DemonstracoesContabeis/MT/Balanço Patrimonial_2025.csv</t>
        </is>
      </c>
      <c r="J662" t="n">
        <v>200</v>
      </c>
      <c r="K662" t="b">
        <v>1</v>
      </c>
      <c r="L662" t="inlineStr">
        <is>
          <t>application/octet-stream</t>
        </is>
      </c>
      <c r="M662" t="n">
        <v>4.38</v>
      </c>
      <c r="N662" t="inlineStr">
        <is>
          <t>NÃO</t>
        </is>
      </c>
      <c r="O662" t="inlineStr">
        <is>
          <t>Nomes de Colunas: 9 coluna(s) sem nome definido (ex: Unnamed: 5). | Espaçamento Visual: 8 coluna(s) totalmente em branco (Colunas: [5, 6, 7, 8, 9]).</t>
        </is>
      </c>
      <c r="P662" t="inlineStr">
        <is>
          <t>Nenhum</t>
        </is>
      </c>
      <c r="Q662" t="inlineStr">
        <is>
          <t>2026-10-07 17:04:56</t>
        </is>
      </c>
    </row>
    <row r="663">
      <c r="A663" t="n">
        <v>662</v>
      </c>
      <c r="B663" t="inlineStr">
        <is>
          <t>SENAC</t>
        </is>
      </c>
      <c r="C663" t="inlineStr">
        <is>
          <t>Demonstrações Contábeis</t>
        </is>
      </c>
      <c r="D663" t="inlineStr">
        <is>
          <t>Demonstrações Contábeis - Arquivo CSV</t>
        </is>
      </c>
      <c r="E663" t="inlineStr"/>
      <c r="F663" t="inlineStr">
        <is>
          <t>SENAC MT | Exercício 2024 | Demonstrações Contábeis</t>
        </is>
      </c>
      <c r="G663" t="inlineStr">
        <is>
          <t>csv</t>
        </is>
      </c>
      <c r="H663" t="inlineStr">
        <is>
          <t>Demonstração das Variações Patrimoniais_2025.csv</t>
        </is>
      </c>
      <c r="I663" t="inlineStr">
        <is>
          <t>https://transparencia.senac.br/assets/files/2025/DemonstracoesContabeis/MT/Demonstração das Variações Patrimoniais_2025.csv</t>
        </is>
      </c>
      <c r="J663" t="n">
        <v>200</v>
      </c>
      <c r="K663" t="b">
        <v>1</v>
      </c>
      <c r="L663" t="inlineStr">
        <is>
          <t>application/octet-stream</t>
        </is>
      </c>
      <c r="M663" t="n">
        <v>6.38</v>
      </c>
      <c r="N663" t="inlineStr">
        <is>
          <t>NÃO</t>
        </is>
      </c>
      <c r="O663" t="inlineStr">
        <is>
          <t>Hierarquia Visual: Texto com recuo na coluna 'Especificação' (Linhas: 4, 6, 7, 9, 10, 12, 13, 14, 19, 22... (total 64)).</t>
        </is>
      </c>
      <c r="P663" t="inlineStr">
        <is>
          <t>Nenhum</t>
        </is>
      </c>
      <c r="Q663" t="inlineStr">
        <is>
          <t>2026-10-07 17:04:56</t>
        </is>
      </c>
    </row>
    <row r="664">
      <c r="A664" t="n">
        <v>663</v>
      </c>
      <c r="B664" t="inlineStr">
        <is>
          <t>SENAC</t>
        </is>
      </c>
      <c r="C664" t="inlineStr">
        <is>
          <t>Demonstrações Contábeis</t>
        </is>
      </c>
      <c r="D664" t="inlineStr">
        <is>
          <t>Demonstrações Contábeis - Arquivo CSV</t>
        </is>
      </c>
      <c r="E664" t="inlineStr"/>
      <c r="F664" t="inlineStr">
        <is>
          <t>SENAC MT | Exercício 2024 | Demonstrações Contábeis</t>
        </is>
      </c>
      <c r="G664" t="inlineStr">
        <is>
          <t>csv</t>
        </is>
      </c>
      <c r="H664" t="inlineStr">
        <is>
          <t>Demonstração dos Fluxos de Caixa_2025.csv</t>
        </is>
      </c>
      <c r="I664" t="inlineStr">
        <is>
          <t>https://transparencia.senac.br/assets/files/2025/DemonstracoesContabeis/MT/Demonstração dos Fluxos de Caixa_2025.csv</t>
        </is>
      </c>
      <c r="J664" t="n">
        <v>200</v>
      </c>
      <c r="K664" t="b">
        <v>1</v>
      </c>
      <c r="L664" t="inlineStr">
        <is>
          <t>application/octet-stream</t>
        </is>
      </c>
      <c r="M664" t="n">
        <v>4.77</v>
      </c>
      <c r="N664" t="inlineStr">
        <is>
          <t>NÃO</t>
        </is>
      </c>
      <c r="O664" t="inlineStr">
        <is>
          <t>Nomes de Colunas: 5 coluna(s) sem nome definido (ex: Unnamed: 4). | Espaçamento Visual: 4 coluna(s) totalmente em branco (Colunas: [4, 5, 6, 7]).</t>
        </is>
      </c>
      <c r="P664" t="inlineStr">
        <is>
          <t>Nenhum</t>
        </is>
      </c>
      <c r="Q664" t="inlineStr">
        <is>
          <t>2026-10-07 17:04:56</t>
        </is>
      </c>
    </row>
    <row r="665">
      <c r="A665" t="n">
        <v>664</v>
      </c>
      <c r="B665" t="inlineStr">
        <is>
          <t>SENAC</t>
        </is>
      </c>
      <c r="C665" t="inlineStr">
        <is>
          <t>Demonstrações Contábeis</t>
        </is>
      </c>
      <c r="D665" t="inlineStr">
        <is>
          <t>Demonstrações Contábeis - Arquivo CSV</t>
        </is>
      </c>
      <c r="E665" t="inlineStr"/>
      <c r="F665" t="inlineStr">
        <is>
          <t>SENAC MT | Exercício 2025 | Demonstrações Contábeis</t>
        </is>
      </c>
      <c r="G665" t="inlineStr">
        <is>
          <t>csv</t>
        </is>
      </c>
      <c r="H665" t="inlineStr">
        <is>
          <t>Balanço Financeiro_2025.csv</t>
        </is>
      </c>
      <c r="I665" t="inlineStr">
        <is>
          <t>https://transparencia.senac.br/assets/files/2025/DemonstracoesContabeis/MT/Balanço Financeiro_2025.csv</t>
        </is>
      </c>
      <c r="J665" t="n">
        <v>200</v>
      </c>
      <c r="K665" t="b">
        <v>1</v>
      </c>
      <c r="L665" t="inlineStr">
        <is>
          <t>application/octet-stream</t>
        </is>
      </c>
      <c r="M665" t="n">
        <v>9.130000000000001</v>
      </c>
      <c r="N665" t="inlineStr">
        <is>
          <t>SIM</t>
        </is>
      </c>
      <c r="O665" t="inlineStr">
        <is>
          <t>Nenhum</t>
        </is>
      </c>
      <c r="P665" t="inlineStr">
        <is>
          <t>Nenhum</t>
        </is>
      </c>
      <c r="Q665" t="inlineStr">
        <is>
          <t>2026-10-07 17:04:56</t>
        </is>
      </c>
    </row>
    <row r="666">
      <c r="A666" t="n">
        <v>665</v>
      </c>
      <c r="B666" t="inlineStr">
        <is>
          <t>SENAC</t>
        </is>
      </c>
      <c r="C666" t="inlineStr">
        <is>
          <t>Demonstrações Contábeis</t>
        </is>
      </c>
      <c r="D666" t="inlineStr">
        <is>
          <t>Demonstrações Contábeis - Arquivo CSV</t>
        </is>
      </c>
      <c r="E666" t="inlineStr"/>
      <c r="F666" t="inlineStr">
        <is>
          <t>SENAC MT | Exercício 2025 | Demonstrações Contábeis</t>
        </is>
      </c>
      <c r="G666" t="inlineStr">
        <is>
          <t>csv</t>
        </is>
      </c>
      <c r="H666" t="inlineStr">
        <is>
          <t>Balanço Orçamentário Receita_2025.csv</t>
        </is>
      </c>
      <c r="I666" t="inlineStr">
        <is>
          <t>https://transparencia.senac.br/assets/files/2025/DemonstracoesContabeis/MT/Balanço Orçamentário Receita_2025.csv</t>
        </is>
      </c>
      <c r="J666" t="n">
        <v>200</v>
      </c>
      <c r="K666" t="b">
        <v>1</v>
      </c>
      <c r="L666" t="inlineStr">
        <is>
          <t>application/octet-stream</t>
        </is>
      </c>
      <c r="M666" t="n">
        <v>4.79</v>
      </c>
      <c r="N666" t="inlineStr">
        <is>
          <t>NÃO</t>
        </is>
      </c>
      <c r="O666" t="inlineStr">
        <is>
          <t>Linhas de Totais: Uso de 'Total/Subtotal' na coluna 'Especificação' (Linhas: 64, 66).</t>
        </is>
      </c>
      <c r="P666" t="inlineStr">
        <is>
          <t>Nenhum</t>
        </is>
      </c>
      <c r="Q666" t="inlineStr">
        <is>
          <t>2026-10-07 17:04:56</t>
        </is>
      </c>
    </row>
    <row r="667">
      <c r="A667" t="n">
        <v>666</v>
      </c>
      <c r="B667" t="inlineStr">
        <is>
          <t>SENAC</t>
        </is>
      </c>
      <c r="C667" t="inlineStr">
        <is>
          <t>Demonstrações Contábeis</t>
        </is>
      </c>
      <c r="D667" t="inlineStr">
        <is>
          <t>Demonstrações Contábeis - Arquivo CSV</t>
        </is>
      </c>
      <c r="E667" t="inlineStr"/>
      <c r="F667" t="inlineStr">
        <is>
          <t>SENAC MT | Exercício 2025 | Demonstrações Contábeis</t>
        </is>
      </c>
      <c r="G667" t="inlineStr">
        <is>
          <t>csv</t>
        </is>
      </c>
      <c r="H667" t="inlineStr">
        <is>
          <t>Balanço Orçamentário Despesa_2025.csv</t>
        </is>
      </c>
      <c r="I667" t="inlineStr">
        <is>
          <t>https://transparencia.senac.br/assets/files/2025/DemonstracoesContabeis/MT/Balanço Orçamentário Despesa_2025.csv</t>
        </is>
      </c>
      <c r="J667" t="n">
        <v>200</v>
      </c>
      <c r="K667" t="b">
        <v>1</v>
      </c>
      <c r="L667" t="inlineStr">
        <is>
          <t>application/octet-stream</t>
        </is>
      </c>
      <c r="M667" t="n">
        <v>5.49</v>
      </c>
      <c r="N667" t="inlineStr">
        <is>
          <t>NÃO</t>
        </is>
      </c>
      <c r="O667"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667" t="inlineStr">
        <is>
          <t>Nenhum</t>
        </is>
      </c>
      <c r="Q667" t="inlineStr">
        <is>
          <t>2026-10-07 17:04:56</t>
        </is>
      </c>
    </row>
    <row r="668">
      <c r="A668" t="n">
        <v>667</v>
      </c>
      <c r="B668" t="inlineStr">
        <is>
          <t>SENAC</t>
        </is>
      </c>
      <c r="C668" t="inlineStr">
        <is>
          <t>Demonstrações Contábeis</t>
        </is>
      </c>
      <c r="D668" t="inlineStr">
        <is>
          <t>Demonstrações Contábeis - Arquivo CSV</t>
        </is>
      </c>
      <c r="E668" t="inlineStr"/>
      <c r="F668" t="inlineStr">
        <is>
          <t>SENAC MT | Exercício 2025 | Demonstrações Contábeis</t>
        </is>
      </c>
      <c r="G668" t="inlineStr">
        <is>
          <t>csv</t>
        </is>
      </c>
      <c r="H668" t="inlineStr">
        <is>
          <t>Balanço Patrimonial_2025.csv</t>
        </is>
      </c>
      <c r="I668" t="inlineStr">
        <is>
          <t>https://transparencia.senac.br/assets/files/2025/DemonstracoesContabeis/MT/Balanço Patrimonial_2025.csv</t>
        </is>
      </c>
      <c r="J668" t="n">
        <v>200</v>
      </c>
      <c r="K668" t="b">
        <v>1</v>
      </c>
      <c r="L668" t="inlineStr">
        <is>
          <t>application/octet-stream</t>
        </is>
      </c>
      <c r="M668" t="n">
        <v>4.38</v>
      </c>
      <c r="N668" t="inlineStr">
        <is>
          <t>NÃO</t>
        </is>
      </c>
      <c r="O668" t="inlineStr">
        <is>
          <t>Nomes de Colunas: 9 coluna(s) sem nome definido (ex: Unnamed: 5). | Espaçamento Visual: 8 coluna(s) totalmente em branco (Colunas: [5, 6, 7, 8, 9]).</t>
        </is>
      </c>
      <c r="P668" t="inlineStr">
        <is>
          <t>Nenhum</t>
        </is>
      </c>
      <c r="Q668" t="inlineStr">
        <is>
          <t>2026-10-07 17:04:56</t>
        </is>
      </c>
    </row>
    <row r="669">
      <c r="A669" t="n">
        <v>668</v>
      </c>
      <c r="B669" t="inlineStr">
        <is>
          <t>SENAC</t>
        </is>
      </c>
      <c r="C669" t="inlineStr">
        <is>
          <t>Demonstrações Contábeis</t>
        </is>
      </c>
      <c r="D669" t="inlineStr">
        <is>
          <t>Demonstrações Contábeis - Arquivo CSV</t>
        </is>
      </c>
      <c r="E669" t="inlineStr"/>
      <c r="F669" t="inlineStr">
        <is>
          <t>SENAC MT | Exercício 2025 | Demonstrações Contábeis</t>
        </is>
      </c>
      <c r="G669" t="inlineStr">
        <is>
          <t>csv</t>
        </is>
      </c>
      <c r="H669" t="inlineStr">
        <is>
          <t>Demonstração das Variações Patrimoniais_2025.csv</t>
        </is>
      </c>
      <c r="I669" t="inlineStr">
        <is>
          <t>https://transparencia.senac.br/assets/files/2025/DemonstracoesContabeis/MT/Demonstração das Variações Patrimoniais_2025.csv</t>
        </is>
      </c>
      <c r="J669" t="n">
        <v>200</v>
      </c>
      <c r="K669" t="b">
        <v>1</v>
      </c>
      <c r="L669" t="inlineStr">
        <is>
          <t>application/octet-stream</t>
        </is>
      </c>
      <c r="M669" t="n">
        <v>6.38</v>
      </c>
      <c r="N669" t="inlineStr">
        <is>
          <t>NÃO</t>
        </is>
      </c>
      <c r="O669" t="inlineStr">
        <is>
          <t>Hierarquia Visual: Texto com recuo na coluna 'Especificação' (Linhas: 4, 6, 7, 9, 10, 12, 13, 14, 19, 22... (total 64)).</t>
        </is>
      </c>
      <c r="P669" t="inlineStr">
        <is>
          <t>Nenhum</t>
        </is>
      </c>
      <c r="Q669" t="inlineStr">
        <is>
          <t>2026-10-07 17:04:56</t>
        </is>
      </c>
    </row>
    <row r="670">
      <c r="A670" t="n">
        <v>669</v>
      </c>
      <c r="B670" t="inlineStr">
        <is>
          <t>SENAC</t>
        </is>
      </c>
      <c r="C670" t="inlineStr">
        <is>
          <t>Demonstrações Contábeis</t>
        </is>
      </c>
      <c r="D670" t="inlineStr">
        <is>
          <t>Demonstrações Contábeis - Arquivo CSV</t>
        </is>
      </c>
      <c r="E670" t="inlineStr"/>
      <c r="F670" t="inlineStr">
        <is>
          <t>SENAC MT | Exercício 2025 | Demonstrações Contábeis</t>
        </is>
      </c>
      <c r="G670" t="inlineStr">
        <is>
          <t>csv</t>
        </is>
      </c>
      <c r="H670" t="inlineStr">
        <is>
          <t>Demonstração dos Fluxos de Caixa_2025.csv</t>
        </is>
      </c>
      <c r="I670" t="inlineStr">
        <is>
          <t>https://transparencia.senac.br/assets/files/2025/DemonstracoesContabeis/MT/Demonstração dos Fluxos de Caixa_2025.csv</t>
        </is>
      </c>
      <c r="J670" t="n">
        <v>200</v>
      </c>
      <c r="K670" t="b">
        <v>1</v>
      </c>
      <c r="L670" t="inlineStr">
        <is>
          <t>application/octet-stream</t>
        </is>
      </c>
      <c r="M670" t="n">
        <v>4.77</v>
      </c>
      <c r="N670" t="inlineStr">
        <is>
          <t>NÃO</t>
        </is>
      </c>
      <c r="O670" t="inlineStr">
        <is>
          <t>Nomes de Colunas: 5 coluna(s) sem nome definido (ex: Unnamed: 4). | Espaçamento Visual: 4 coluna(s) totalmente em branco (Colunas: [4, 5, 6, 7]).</t>
        </is>
      </c>
      <c r="P670" t="inlineStr">
        <is>
          <t>Nenhum</t>
        </is>
      </c>
      <c r="Q670" t="inlineStr">
        <is>
          <t>2026-10-07 17:04:56</t>
        </is>
      </c>
    </row>
    <row r="671">
      <c r="A671" t="n">
        <v>670</v>
      </c>
      <c r="B671" t="inlineStr">
        <is>
          <t>SENAC</t>
        </is>
      </c>
      <c r="C671" t="inlineStr">
        <is>
          <t>Demonstrações Contábeis</t>
        </is>
      </c>
      <c r="D671" t="inlineStr">
        <is>
          <t>Demonstrações Contábeis - Arquivo CSV</t>
        </is>
      </c>
      <c r="E671" t="inlineStr"/>
      <c r="F671" t="inlineStr">
        <is>
          <t>SENAC MT | Exercício 2026 | Demonstrações Contábeis</t>
        </is>
      </c>
      <c r="G671" t="inlineStr">
        <is>
          <t>csv</t>
        </is>
      </c>
      <c r="H671" t="inlineStr">
        <is>
          <t>Balanço Financeiro_2025.csv</t>
        </is>
      </c>
      <c r="I671" t="inlineStr">
        <is>
          <t>https://transparencia.senac.br/assets/files/2025/DemonstracoesContabeis/MT/Balanço Financeiro_2025.csv</t>
        </is>
      </c>
      <c r="J671" t="n">
        <v>200</v>
      </c>
      <c r="K671" t="b">
        <v>1</v>
      </c>
      <c r="L671" t="inlineStr">
        <is>
          <t>application/octet-stream</t>
        </is>
      </c>
      <c r="M671" t="n">
        <v>9.130000000000001</v>
      </c>
      <c r="N671" t="inlineStr">
        <is>
          <t>SIM</t>
        </is>
      </c>
      <c r="O671" t="inlineStr">
        <is>
          <t>Nenhum</t>
        </is>
      </c>
      <c r="P671" t="inlineStr">
        <is>
          <t>Nenhum</t>
        </is>
      </c>
      <c r="Q671" t="inlineStr">
        <is>
          <t>2026-10-07 17:04:56</t>
        </is>
      </c>
    </row>
    <row r="672">
      <c r="A672" t="n">
        <v>671</v>
      </c>
      <c r="B672" t="inlineStr">
        <is>
          <t>SENAC</t>
        </is>
      </c>
      <c r="C672" t="inlineStr">
        <is>
          <t>Demonstrações Contábeis</t>
        </is>
      </c>
      <c r="D672" t="inlineStr">
        <is>
          <t>Demonstrações Contábeis - Arquivo CSV</t>
        </is>
      </c>
      <c r="E672" t="inlineStr"/>
      <c r="F672" t="inlineStr">
        <is>
          <t>SENAC MT | Exercício 2026 | Demonstrações Contábeis</t>
        </is>
      </c>
      <c r="G672" t="inlineStr">
        <is>
          <t>csv</t>
        </is>
      </c>
      <c r="H672" t="inlineStr">
        <is>
          <t>Balanço Orçamentário Receita_2025.csv</t>
        </is>
      </c>
      <c r="I672" t="inlineStr">
        <is>
          <t>https://transparencia.senac.br/assets/files/2025/DemonstracoesContabeis/MT/Balanço Orçamentário Receita_2025.csv</t>
        </is>
      </c>
      <c r="J672" t="n">
        <v>200</v>
      </c>
      <c r="K672" t="b">
        <v>1</v>
      </c>
      <c r="L672" t="inlineStr">
        <is>
          <t>application/octet-stream</t>
        </is>
      </c>
      <c r="M672" t="n">
        <v>4.79</v>
      </c>
      <c r="N672" t="inlineStr">
        <is>
          <t>NÃO</t>
        </is>
      </c>
      <c r="O672" t="inlineStr">
        <is>
          <t>Linhas de Totais: Uso de 'Total/Subtotal' na coluna 'Especificação' (Linhas: 64, 66).</t>
        </is>
      </c>
      <c r="P672" t="inlineStr">
        <is>
          <t>Nenhum</t>
        </is>
      </c>
      <c r="Q672" t="inlineStr">
        <is>
          <t>2026-10-07 17:04:56</t>
        </is>
      </c>
    </row>
    <row r="673">
      <c r="A673" t="n">
        <v>672</v>
      </c>
      <c r="B673" t="inlineStr">
        <is>
          <t>SENAC</t>
        </is>
      </c>
      <c r="C673" t="inlineStr">
        <is>
          <t>Demonstrações Contábeis</t>
        </is>
      </c>
      <c r="D673" t="inlineStr">
        <is>
          <t>Demonstrações Contábeis - Arquivo CSV</t>
        </is>
      </c>
      <c r="E673" t="inlineStr"/>
      <c r="F673" t="inlineStr">
        <is>
          <t>SENAC MT | Exercício 2026 | Demonstrações Contábeis</t>
        </is>
      </c>
      <c r="G673" t="inlineStr">
        <is>
          <t>csv</t>
        </is>
      </c>
      <c r="H673" t="inlineStr">
        <is>
          <t>Balanço Orçamentário Despesa_2025.csv</t>
        </is>
      </c>
      <c r="I673" t="inlineStr">
        <is>
          <t>https://transparencia.senac.br/assets/files/2025/DemonstracoesContabeis/MT/Balanço Orçamentário Despesa_2025.csv</t>
        </is>
      </c>
      <c r="J673" t="n">
        <v>200</v>
      </c>
      <c r="K673" t="b">
        <v>1</v>
      </c>
      <c r="L673" t="inlineStr">
        <is>
          <t>application/octet-stream</t>
        </is>
      </c>
      <c r="M673" t="n">
        <v>5.49</v>
      </c>
      <c r="N673" t="inlineStr">
        <is>
          <t>NÃO</t>
        </is>
      </c>
      <c r="O673"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673" t="inlineStr">
        <is>
          <t>Nenhum</t>
        </is>
      </c>
      <c r="Q673" t="inlineStr">
        <is>
          <t>2026-10-07 17:04:56</t>
        </is>
      </c>
    </row>
    <row r="674">
      <c r="A674" t="n">
        <v>673</v>
      </c>
      <c r="B674" t="inlineStr">
        <is>
          <t>SENAC</t>
        </is>
      </c>
      <c r="C674" t="inlineStr">
        <is>
          <t>Demonstrações Contábeis</t>
        </is>
      </c>
      <c r="D674" t="inlineStr">
        <is>
          <t>Demonstrações Contábeis - Arquivo CSV</t>
        </is>
      </c>
      <c r="E674" t="inlineStr"/>
      <c r="F674" t="inlineStr">
        <is>
          <t>SENAC MT | Exercício 2026 | Demonstrações Contábeis</t>
        </is>
      </c>
      <c r="G674" t="inlineStr">
        <is>
          <t>csv</t>
        </is>
      </c>
      <c r="H674" t="inlineStr">
        <is>
          <t>Balanço Patrimonial_2025.csv</t>
        </is>
      </c>
      <c r="I674" t="inlineStr">
        <is>
          <t>https://transparencia.senac.br/assets/files/2025/DemonstracoesContabeis/MT/Balanço Patrimonial_2025.csv</t>
        </is>
      </c>
      <c r="J674" t="n">
        <v>200</v>
      </c>
      <c r="K674" t="b">
        <v>1</v>
      </c>
      <c r="L674" t="inlineStr">
        <is>
          <t>application/octet-stream</t>
        </is>
      </c>
      <c r="M674" t="n">
        <v>4.38</v>
      </c>
      <c r="N674" t="inlineStr">
        <is>
          <t>NÃO</t>
        </is>
      </c>
      <c r="O674" t="inlineStr">
        <is>
          <t>Nomes de Colunas: 9 coluna(s) sem nome definido (ex: Unnamed: 5). | Espaçamento Visual: 8 coluna(s) totalmente em branco (Colunas: [5, 6, 7, 8, 9]).</t>
        </is>
      </c>
      <c r="P674" t="inlineStr">
        <is>
          <t>Nenhum</t>
        </is>
      </c>
      <c r="Q674" t="inlineStr">
        <is>
          <t>2026-10-07 17:04:56</t>
        </is>
      </c>
    </row>
    <row r="675">
      <c r="A675" t="n">
        <v>674</v>
      </c>
      <c r="B675" t="inlineStr">
        <is>
          <t>SENAC</t>
        </is>
      </c>
      <c r="C675" t="inlineStr">
        <is>
          <t>Demonstrações Contábeis</t>
        </is>
      </c>
      <c r="D675" t="inlineStr">
        <is>
          <t>Demonstrações Contábeis - Arquivo CSV</t>
        </is>
      </c>
      <c r="E675" t="inlineStr"/>
      <c r="F675" t="inlineStr">
        <is>
          <t>SENAC MT | Exercício 2026 | Demonstrações Contábeis</t>
        </is>
      </c>
      <c r="G675" t="inlineStr">
        <is>
          <t>csv</t>
        </is>
      </c>
      <c r="H675" t="inlineStr">
        <is>
          <t>Demonstração das Variações Patrimoniais_2025.csv</t>
        </is>
      </c>
      <c r="I675" t="inlineStr">
        <is>
          <t>https://transparencia.senac.br/assets/files/2025/DemonstracoesContabeis/MT/Demonstração das Variações Patrimoniais_2025.csv</t>
        </is>
      </c>
      <c r="J675" t="n">
        <v>200</v>
      </c>
      <c r="K675" t="b">
        <v>1</v>
      </c>
      <c r="L675" t="inlineStr">
        <is>
          <t>application/octet-stream</t>
        </is>
      </c>
      <c r="M675" t="n">
        <v>6.38</v>
      </c>
      <c r="N675" t="inlineStr">
        <is>
          <t>NÃO</t>
        </is>
      </c>
      <c r="O675" t="inlineStr">
        <is>
          <t>Hierarquia Visual: Texto com recuo na coluna 'Especificação' (Linhas: 4, 6, 7, 9, 10, 12, 13, 14, 19, 22... (total 64)).</t>
        </is>
      </c>
      <c r="P675" t="inlineStr">
        <is>
          <t>Nenhum</t>
        </is>
      </c>
      <c r="Q675" t="inlineStr">
        <is>
          <t>2026-10-07 17:04:56</t>
        </is>
      </c>
    </row>
    <row r="676">
      <c r="A676" t="n">
        <v>675</v>
      </c>
      <c r="B676" t="inlineStr">
        <is>
          <t>SENAC</t>
        </is>
      </c>
      <c r="C676" t="inlineStr">
        <is>
          <t>Demonstrações Contábeis</t>
        </is>
      </c>
      <c r="D676" t="inlineStr">
        <is>
          <t>Demonstrações Contábeis - Arquivo CSV</t>
        </is>
      </c>
      <c r="E676" t="inlineStr"/>
      <c r="F676" t="inlineStr">
        <is>
          <t>SENAC MT | Exercício 2026 | Demonstrações Contábeis</t>
        </is>
      </c>
      <c r="G676" t="inlineStr">
        <is>
          <t>csv</t>
        </is>
      </c>
      <c r="H676" t="inlineStr">
        <is>
          <t>Demonstração dos Fluxos de Caixa_2025.csv</t>
        </is>
      </c>
      <c r="I676" t="inlineStr">
        <is>
          <t>https://transparencia.senac.br/assets/files/2025/DemonstracoesContabeis/MT/Demonstração dos Fluxos de Caixa_2025.csv</t>
        </is>
      </c>
      <c r="J676" t="n">
        <v>200</v>
      </c>
      <c r="K676" t="b">
        <v>1</v>
      </c>
      <c r="L676" t="inlineStr">
        <is>
          <t>application/octet-stream</t>
        </is>
      </c>
      <c r="M676" t="n">
        <v>4.77</v>
      </c>
      <c r="N676" t="inlineStr">
        <is>
          <t>NÃO</t>
        </is>
      </c>
      <c r="O676" t="inlineStr">
        <is>
          <t>Nomes de Colunas: 5 coluna(s) sem nome definido (ex: Unnamed: 4). | Espaçamento Visual: 4 coluna(s) totalmente em branco (Colunas: [4, 5, 6, 7]).</t>
        </is>
      </c>
      <c r="P676" t="inlineStr">
        <is>
          <t>Nenhum</t>
        </is>
      </c>
      <c r="Q676" t="inlineStr">
        <is>
          <t>2026-10-07 17:04:56</t>
        </is>
      </c>
    </row>
    <row r="677">
      <c r="A677" t="n">
        <v>676</v>
      </c>
      <c r="B677" t="inlineStr">
        <is>
          <t>SENAC</t>
        </is>
      </c>
      <c r="C677" t="inlineStr">
        <is>
          <t>Licitações</t>
        </is>
      </c>
      <c r="D677" t="inlineStr">
        <is>
          <t>Licitações - download</t>
        </is>
      </c>
      <c r="E677" t="inlineStr"/>
      <c r="F677" t="inlineStr">
        <is>
          <t>SENAC MT | Exercício 2024 | Licitações</t>
        </is>
      </c>
      <c r="G677" t="inlineStr">
        <is>
          <t>csv</t>
        </is>
      </c>
      <c r="H677" t="inlineStr">
        <is>
          <t>download</t>
        </is>
      </c>
      <c r="I677" t="inlineStr">
        <is>
          <t>https://transparencia.senac.br/service/api/download?regional=mt&amp;secao=Licitacoes&amp;ano=0&amp;layout=licitacoes</t>
        </is>
      </c>
      <c r="J677" t="n">
        <v>200</v>
      </c>
      <c r="K677" t="b">
        <v>1</v>
      </c>
      <c r="L677" t="inlineStr">
        <is>
          <t>application/octet-stream</t>
        </is>
      </c>
      <c r="M677" t="n">
        <v>41.84</v>
      </c>
      <c r="N677" t="inlineStr">
        <is>
          <t>SIM</t>
        </is>
      </c>
      <c r="O677" t="inlineStr">
        <is>
          <t>Nenhum</t>
        </is>
      </c>
      <c r="P677" t="inlineStr">
        <is>
          <t>Nenhum</t>
        </is>
      </c>
      <c r="Q677" t="inlineStr">
        <is>
          <t>2026-10-07 17:04:56</t>
        </is>
      </c>
    </row>
    <row r="678">
      <c r="A678" t="n">
        <v>677</v>
      </c>
      <c r="B678" t="inlineStr">
        <is>
          <t>SENAC</t>
        </is>
      </c>
      <c r="C678" t="inlineStr">
        <is>
          <t>Licitações</t>
        </is>
      </c>
      <c r="D678" t="inlineStr">
        <is>
          <t>Licitações - download</t>
        </is>
      </c>
      <c r="E678" t="inlineStr"/>
      <c r="F678" t="inlineStr">
        <is>
          <t>SENAC MT | Exercício 2025 | Licitações</t>
        </is>
      </c>
      <c r="G678" t="inlineStr">
        <is>
          <t>csv</t>
        </is>
      </c>
      <c r="H678" t="inlineStr">
        <is>
          <t>download</t>
        </is>
      </c>
      <c r="I678" t="inlineStr">
        <is>
          <t>https://transparencia.senac.br/service/api/download?regional=mt&amp;secao=Licitacoes&amp;ano=0&amp;layout=licitacoes</t>
        </is>
      </c>
      <c r="J678" t="n">
        <v>200</v>
      </c>
      <c r="K678" t="b">
        <v>1</v>
      </c>
      <c r="L678" t="inlineStr">
        <is>
          <t>application/octet-stream</t>
        </is>
      </c>
      <c r="M678" t="n">
        <v>41.84</v>
      </c>
      <c r="N678" t="inlineStr">
        <is>
          <t>SIM</t>
        </is>
      </c>
      <c r="O678" t="inlineStr">
        <is>
          <t>Nenhum</t>
        </is>
      </c>
      <c r="P678" t="inlineStr">
        <is>
          <t>Nenhum</t>
        </is>
      </c>
      <c r="Q678" t="inlineStr">
        <is>
          <t>2026-10-07 17:04:56</t>
        </is>
      </c>
    </row>
    <row r="679">
      <c r="A679" t="n">
        <v>678</v>
      </c>
      <c r="B679" t="inlineStr">
        <is>
          <t>SENAC</t>
        </is>
      </c>
      <c r="C679" t="inlineStr">
        <is>
          <t>Licitações</t>
        </is>
      </c>
      <c r="D679" t="inlineStr">
        <is>
          <t>Licitações - download</t>
        </is>
      </c>
      <c r="E679" t="inlineStr"/>
      <c r="F679" t="inlineStr">
        <is>
          <t>SENAC MT | Exercício 2026 | Licitações</t>
        </is>
      </c>
      <c r="G679" t="inlineStr">
        <is>
          <t>csv</t>
        </is>
      </c>
      <c r="H679" t="inlineStr">
        <is>
          <t>download</t>
        </is>
      </c>
      <c r="I679" t="inlineStr">
        <is>
          <t>https://transparencia.senac.br/service/api/download?regional=mt&amp;secao=Licitacoes&amp;ano=0&amp;layout=licitacoes</t>
        </is>
      </c>
      <c r="J679" t="n">
        <v>200</v>
      </c>
      <c r="K679" t="b">
        <v>1</v>
      </c>
      <c r="L679" t="inlineStr">
        <is>
          <t>application/octet-stream</t>
        </is>
      </c>
      <c r="M679" t="n">
        <v>41.84</v>
      </c>
      <c r="N679" t="inlineStr">
        <is>
          <t>SIM</t>
        </is>
      </c>
      <c r="O679" t="inlineStr">
        <is>
          <t>Nenhum</t>
        </is>
      </c>
      <c r="P679" t="inlineStr">
        <is>
          <t>Nenhum</t>
        </is>
      </c>
      <c r="Q679" t="inlineStr">
        <is>
          <t>2026-10-07 17:04:56</t>
        </is>
      </c>
    </row>
    <row r="680">
      <c r="A680" t="n">
        <v>679</v>
      </c>
      <c r="B680" t="inlineStr">
        <is>
          <t>SENAC</t>
        </is>
      </c>
      <c r="C680" t="inlineStr">
        <is>
          <t>Contratos, Parcerias, Convênios e Patrocínios</t>
        </is>
      </c>
      <c r="D680" t="inlineStr">
        <is>
          <t>Contratos, Parcerias, Convênios e Patrocínios - download</t>
        </is>
      </c>
      <c r="E680" t="inlineStr"/>
      <c r="F680" t="inlineStr">
        <is>
          <t>SENAC MT | Exercício 2024 | Contratos, Parcerias, Convênios e Patrocínios</t>
        </is>
      </c>
      <c r="G680" t="inlineStr">
        <is>
          <t>csv</t>
        </is>
      </c>
      <c r="H680" t="inlineStr">
        <is>
          <t>download</t>
        </is>
      </c>
      <c r="I680" t="inlineStr">
        <is>
          <t>https://transparencia.senac.br/service/api/download?regional=mt&amp;secao=ContratosParcerias&amp;ano=0&amp;layout=contratos</t>
        </is>
      </c>
      <c r="J680" t="n">
        <v>200</v>
      </c>
      <c r="K680" t="b">
        <v>1</v>
      </c>
      <c r="L680" t="inlineStr">
        <is>
          <t>application/octet-stream</t>
        </is>
      </c>
      <c r="M680" t="n">
        <v>46.56</v>
      </c>
      <c r="N680" t="inlineStr">
        <is>
          <t>SIM</t>
        </is>
      </c>
      <c r="O680" t="inlineStr">
        <is>
          <t>Nenhum</t>
        </is>
      </c>
      <c r="P680" t="inlineStr">
        <is>
          <t>Nenhum</t>
        </is>
      </c>
      <c r="Q680" t="inlineStr">
        <is>
          <t>2026-10-07 17:04:56</t>
        </is>
      </c>
    </row>
    <row r="681">
      <c r="A681" t="n">
        <v>680</v>
      </c>
      <c r="B681" t="inlineStr">
        <is>
          <t>SENAC</t>
        </is>
      </c>
      <c r="C681" t="inlineStr">
        <is>
          <t>Contratos, Parcerias, Convênios e Patrocínios</t>
        </is>
      </c>
      <c r="D681" t="inlineStr">
        <is>
          <t>Contratos, Parcerias, Convênios e Patrocínios - download</t>
        </is>
      </c>
      <c r="E681" t="inlineStr"/>
      <c r="F681" t="inlineStr">
        <is>
          <t>SENAC MT | Exercício 2024 | Contratos, Parcerias, Convênios e Patrocínios</t>
        </is>
      </c>
      <c r="G681" t="inlineStr">
        <is>
          <t>csv</t>
        </is>
      </c>
      <c r="H681" t="inlineStr">
        <is>
          <t>download</t>
        </is>
      </c>
      <c r="I681" t="inlineStr">
        <is>
          <t>https://transparencia.senac.br/service/api/download?regional=mt&amp;secao=ContratosParcerias&amp;ano=0&amp;layout=patrocinios</t>
        </is>
      </c>
      <c r="J681" t="n">
        <v>200</v>
      </c>
      <c r="K681" t="b">
        <v>1</v>
      </c>
      <c r="L681" t="inlineStr">
        <is>
          <t>application/octet-stream</t>
        </is>
      </c>
      <c r="M681" t="n">
        <v>0.55</v>
      </c>
      <c r="N681" t="inlineStr">
        <is>
          <t>SIM</t>
        </is>
      </c>
      <c r="O681" t="inlineStr">
        <is>
          <t>Nenhum</t>
        </is>
      </c>
      <c r="P681" t="inlineStr">
        <is>
          <t>Nenhum</t>
        </is>
      </c>
      <c r="Q681" t="inlineStr">
        <is>
          <t>2026-10-07 17:04:56</t>
        </is>
      </c>
    </row>
    <row r="682">
      <c r="A682" t="n">
        <v>681</v>
      </c>
      <c r="B682" t="inlineStr">
        <is>
          <t>SENAC</t>
        </is>
      </c>
      <c r="C682" t="inlineStr">
        <is>
          <t>Contratos, Parcerias, Convênios e Patrocínios</t>
        </is>
      </c>
      <c r="D682" t="inlineStr">
        <is>
          <t>Contratos, Parcerias, Convênios e Patrocínios - download</t>
        </is>
      </c>
      <c r="E682" t="inlineStr"/>
      <c r="F682" t="inlineStr">
        <is>
          <t>SENAC MT | Exercício 2025 | Contratos, Parcerias, Convênios e Patrocínios</t>
        </is>
      </c>
      <c r="G682" t="inlineStr">
        <is>
          <t>csv</t>
        </is>
      </c>
      <c r="H682" t="inlineStr">
        <is>
          <t>download</t>
        </is>
      </c>
      <c r="I682" t="inlineStr">
        <is>
          <t>https://transparencia.senac.br/service/api/download?regional=mt&amp;secao=ContratosParcerias&amp;ano=0&amp;layout=contratos</t>
        </is>
      </c>
      <c r="J682" t="n">
        <v>200</v>
      </c>
      <c r="K682" t="b">
        <v>1</v>
      </c>
      <c r="L682" t="inlineStr">
        <is>
          <t>application/octet-stream</t>
        </is>
      </c>
      <c r="M682" t="n">
        <v>46.56</v>
      </c>
      <c r="N682" t="inlineStr">
        <is>
          <t>SIM</t>
        </is>
      </c>
      <c r="O682" t="inlineStr">
        <is>
          <t>Nenhum</t>
        </is>
      </c>
      <c r="P682" t="inlineStr">
        <is>
          <t>Nenhum</t>
        </is>
      </c>
      <c r="Q682" t="inlineStr">
        <is>
          <t>2026-10-07 17:04:56</t>
        </is>
      </c>
    </row>
    <row r="683">
      <c r="A683" t="n">
        <v>682</v>
      </c>
      <c r="B683" t="inlineStr">
        <is>
          <t>SENAC</t>
        </is>
      </c>
      <c r="C683" t="inlineStr">
        <is>
          <t>Contratos, Parcerias, Convênios e Patrocínios</t>
        </is>
      </c>
      <c r="D683" t="inlineStr">
        <is>
          <t>Contratos, Parcerias, Convênios e Patrocínios - download</t>
        </is>
      </c>
      <c r="E683" t="inlineStr"/>
      <c r="F683" t="inlineStr">
        <is>
          <t>SENAC MT | Exercício 2025 | Contratos, Parcerias, Convênios e Patrocínios</t>
        </is>
      </c>
      <c r="G683" t="inlineStr">
        <is>
          <t>csv</t>
        </is>
      </c>
      <c r="H683" t="inlineStr">
        <is>
          <t>download</t>
        </is>
      </c>
      <c r="I683" t="inlineStr">
        <is>
          <t>https://transparencia.senac.br/service/api/download?regional=mt&amp;secao=ContratosParcerias&amp;ano=0&amp;layout=patrocinios</t>
        </is>
      </c>
      <c r="J683" t="n">
        <v>200</v>
      </c>
      <c r="K683" t="b">
        <v>1</v>
      </c>
      <c r="L683" t="inlineStr">
        <is>
          <t>application/octet-stream</t>
        </is>
      </c>
      <c r="M683" t="n">
        <v>0.55</v>
      </c>
      <c r="N683" t="inlineStr">
        <is>
          <t>SIM</t>
        </is>
      </c>
      <c r="O683" t="inlineStr">
        <is>
          <t>Nenhum</t>
        </is>
      </c>
      <c r="P683" t="inlineStr">
        <is>
          <t>Nenhum</t>
        </is>
      </c>
      <c r="Q683" t="inlineStr">
        <is>
          <t>2026-10-07 17:04:56</t>
        </is>
      </c>
    </row>
    <row r="684">
      <c r="A684" t="n">
        <v>683</v>
      </c>
      <c r="B684" t="inlineStr">
        <is>
          <t>SENAC</t>
        </is>
      </c>
      <c r="C684" t="inlineStr">
        <is>
          <t>Contratos, Parcerias, Convênios e Patrocínios</t>
        </is>
      </c>
      <c r="D684" t="inlineStr">
        <is>
          <t>Contratos, Parcerias, Convênios e Patrocínios - download</t>
        </is>
      </c>
      <c r="E684" t="inlineStr"/>
      <c r="F684" t="inlineStr">
        <is>
          <t>SENAC MT | Exercício 2026 | Contratos, Parcerias, Convênios e Patrocínios</t>
        </is>
      </c>
      <c r="G684" t="inlineStr">
        <is>
          <t>csv</t>
        </is>
      </c>
      <c r="H684" t="inlineStr">
        <is>
          <t>download</t>
        </is>
      </c>
      <c r="I684" t="inlineStr">
        <is>
          <t>https://transparencia.senac.br/service/api/download?regional=mt&amp;secao=ContratosParcerias&amp;ano=0&amp;layout=contratos</t>
        </is>
      </c>
      <c r="J684" t="n">
        <v>200</v>
      </c>
      <c r="K684" t="b">
        <v>1</v>
      </c>
      <c r="L684" t="inlineStr">
        <is>
          <t>application/octet-stream</t>
        </is>
      </c>
      <c r="M684" t="n">
        <v>46.56</v>
      </c>
      <c r="N684" t="inlineStr">
        <is>
          <t>SIM</t>
        </is>
      </c>
      <c r="O684" t="inlineStr">
        <is>
          <t>Nenhum</t>
        </is>
      </c>
      <c r="P684" t="inlineStr">
        <is>
          <t>Nenhum</t>
        </is>
      </c>
      <c r="Q684" t="inlineStr">
        <is>
          <t>2026-10-07 17:04:56</t>
        </is>
      </c>
    </row>
    <row r="685">
      <c r="A685" t="n">
        <v>684</v>
      </c>
      <c r="B685" t="inlineStr">
        <is>
          <t>SENAC</t>
        </is>
      </c>
      <c r="C685" t="inlineStr">
        <is>
          <t>Contratos, Parcerias, Convênios e Patrocínios</t>
        </is>
      </c>
      <c r="D685" t="inlineStr">
        <is>
          <t>Contratos, Parcerias, Convênios e Patrocínios - download</t>
        </is>
      </c>
      <c r="E685" t="inlineStr"/>
      <c r="F685" t="inlineStr">
        <is>
          <t>SENAC MT | Exercício 2026 | Contratos, Parcerias, Convênios e Patrocínios</t>
        </is>
      </c>
      <c r="G685" t="inlineStr">
        <is>
          <t>csv</t>
        </is>
      </c>
      <c r="H685" t="inlineStr">
        <is>
          <t>download</t>
        </is>
      </c>
      <c r="I685" t="inlineStr">
        <is>
          <t>https://transparencia.senac.br/service/api/download?regional=mt&amp;secao=ContratosParcerias&amp;ano=0&amp;layout=patrocinios</t>
        </is>
      </c>
      <c r="J685" t="n">
        <v>200</v>
      </c>
      <c r="K685" t="b">
        <v>1</v>
      </c>
      <c r="L685" t="inlineStr">
        <is>
          <t>application/octet-stream</t>
        </is>
      </c>
      <c r="M685" t="n">
        <v>0.55</v>
      </c>
      <c r="N685" t="inlineStr">
        <is>
          <t>SIM</t>
        </is>
      </c>
      <c r="O685" t="inlineStr">
        <is>
          <t>Nenhum</t>
        </is>
      </c>
      <c r="P685" t="inlineStr">
        <is>
          <t>Nenhum</t>
        </is>
      </c>
      <c r="Q685" t="inlineStr">
        <is>
          <t>2026-10-07 17:04:56</t>
        </is>
      </c>
    </row>
    <row r="686">
      <c r="A686" t="n">
        <v>685</v>
      </c>
      <c r="B686" t="inlineStr">
        <is>
          <t>SENAC</t>
        </is>
      </c>
      <c r="C686" t="inlineStr">
        <is>
          <t>Transferências Regulamentares</t>
        </is>
      </c>
      <c r="D686" t="inlineStr">
        <is>
          <t>Transferências Regulamentares - download</t>
        </is>
      </c>
      <c r="E686" t="inlineStr"/>
      <c r="F686" t="inlineStr">
        <is>
          <t>SENAC MT | Exercício 2024 | Transferências Regulamentares</t>
        </is>
      </c>
      <c r="G686" t="inlineStr">
        <is>
          <t>csv</t>
        </is>
      </c>
      <c r="H686" t="inlineStr">
        <is>
          <t>download</t>
        </is>
      </c>
      <c r="I686" t="inlineStr">
        <is>
          <t>https://transparencia.senac.br/service/api/download?regional=mt&amp;secao=transferenciasregulamentares&amp;ano=2026&amp;layout=transferenciasregulamentares</t>
        </is>
      </c>
      <c r="J686" t="n">
        <v>200</v>
      </c>
      <c r="K686" t="b">
        <v>1</v>
      </c>
      <c r="L686" t="inlineStr">
        <is>
          <t>application/octet-stream</t>
        </is>
      </c>
      <c r="M686" t="n">
        <v>1.57</v>
      </c>
      <c r="N686" t="inlineStr">
        <is>
          <t>SIM</t>
        </is>
      </c>
      <c r="O686" t="inlineStr">
        <is>
          <t>Nenhum</t>
        </is>
      </c>
      <c r="P686" t="inlineStr">
        <is>
          <t>Nenhum</t>
        </is>
      </c>
      <c r="Q686" t="inlineStr">
        <is>
          <t>2026-10-07 17:04:56</t>
        </is>
      </c>
    </row>
    <row r="687">
      <c r="A687" t="n">
        <v>686</v>
      </c>
      <c r="B687" t="inlineStr">
        <is>
          <t>SENAC</t>
        </is>
      </c>
      <c r="C687" t="inlineStr">
        <is>
          <t>Transferências Regulamentares</t>
        </is>
      </c>
      <c r="D687" t="inlineStr">
        <is>
          <t>Transferências Regulamentares - download</t>
        </is>
      </c>
      <c r="E687" t="inlineStr"/>
      <c r="F687" t="inlineStr">
        <is>
          <t>SENAC MT | Exercício 2025 | Transferências Regulamentares</t>
        </is>
      </c>
      <c r="G687" t="inlineStr">
        <is>
          <t>csv</t>
        </is>
      </c>
      <c r="H687" t="inlineStr">
        <is>
          <t>download</t>
        </is>
      </c>
      <c r="I687" t="inlineStr">
        <is>
          <t>https://transparencia.senac.br/service/api/download?regional=mt&amp;secao=transferenciasregulamentares&amp;ano=2026&amp;layout=transferenciasregulamentares</t>
        </is>
      </c>
      <c r="J687" t="n">
        <v>200</v>
      </c>
      <c r="K687" t="b">
        <v>1</v>
      </c>
      <c r="L687" t="inlineStr">
        <is>
          <t>application/octet-stream</t>
        </is>
      </c>
      <c r="M687" t="n">
        <v>1.57</v>
      </c>
      <c r="N687" t="inlineStr">
        <is>
          <t>SIM</t>
        </is>
      </c>
      <c r="O687" t="inlineStr">
        <is>
          <t>Nenhum</t>
        </is>
      </c>
      <c r="P687" t="inlineStr">
        <is>
          <t>Nenhum</t>
        </is>
      </c>
      <c r="Q687" t="inlineStr">
        <is>
          <t>2026-10-07 17:04:56</t>
        </is>
      </c>
    </row>
    <row r="688">
      <c r="A688" t="n">
        <v>687</v>
      </c>
      <c r="B688" t="inlineStr">
        <is>
          <t>SENAC</t>
        </is>
      </c>
      <c r="C688" t="inlineStr">
        <is>
          <t>Transferências Regulamentares</t>
        </is>
      </c>
      <c r="D688" t="inlineStr">
        <is>
          <t>Transferências Regulamentares - download</t>
        </is>
      </c>
      <c r="E688" t="inlineStr"/>
      <c r="F688" t="inlineStr">
        <is>
          <t>SENAC MT | Exercício 2026 | Transferências Regulamentares</t>
        </is>
      </c>
      <c r="G688" t="inlineStr">
        <is>
          <t>csv</t>
        </is>
      </c>
      <c r="H688" t="inlineStr">
        <is>
          <t>download</t>
        </is>
      </c>
      <c r="I688" t="inlineStr">
        <is>
          <t>https://transparencia.senac.br/service/api/download?regional=mt&amp;secao=transferenciasregulamentares&amp;ano=2026&amp;layout=transferenciasregulamentares</t>
        </is>
      </c>
      <c r="J688" t="n">
        <v>200</v>
      </c>
      <c r="K688" t="b">
        <v>1</v>
      </c>
      <c r="L688" t="inlineStr">
        <is>
          <t>application/octet-stream</t>
        </is>
      </c>
      <c r="M688" t="n">
        <v>1.57</v>
      </c>
      <c r="N688" t="inlineStr">
        <is>
          <t>SIM</t>
        </is>
      </c>
      <c r="O688" t="inlineStr">
        <is>
          <t>Nenhum</t>
        </is>
      </c>
      <c r="P688" t="inlineStr">
        <is>
          <t>Nenhum</t>
        </is>
      </c>
      <c r="Q688" t="inlineStr">
        <is>
          <t>2026-10-07 17:04:56</t>
        </is>
      </c>
    </row>
    <row r="689">
      <c r="A689" t="n">
        <v>688</v>
      </c>
      <c r="B689" t="inlineStr">
        <is>
          <t>SENAC</t>
        </is>
      </c>
      <c r="C689" t="inlineStr">
        <is>
          <t>Execução Orçamentária</t>
        </is>
      </c>
      <c r="D689" t="inlineStr">
        <is>
          <t>Execução Orçamentária - download</t>
        </is>
      </c>
      <c r="E689" t="inlineStr"/>
      <c r="F689" t="inlineStr">
        <is>
          <t>SENAC PA | Exercício 2024 | Execução Orçamentária</t>
        </is>
      </c>
      <c r="G689" t="inlineStr">
        <is>
          <t>csv</t>
        </is>
      </c>
      <c r="H689" t="inlineStr">
        <is>
          <t>download</t>
        </is>
      </c>
      <c r="I689" t="inlineStr">
        <is>
          <t>https://transparencia.senac.br/service/api/download?regional=pa&amp;secao=execucaoorcamentaria&amp;ano=2024&amp;layout=execucaoorcamentariareceitacategoria</t>
        </is>
      </c>
      <c r="J689" t="n">
        <v>200</v>
      </c>
      <c r="K689" t="b">
        <v>1</v>
      </c>
      <c r="L689" t="inlineStr">
        <is>
          <t>application/octet-stream</t>
        </is>
      </c>
      <c r="M689" t="n">
        <v>0.5</v>
      </c>
      <c r="N689" t="inlineStr">
        <is>
          <t>SIM</t>
        </is>
      </c>
      <c r="O689" t="inlineStr">
        <is>
          <t>Nenhum</t>
        </is>
      </c>
      <c r="P689" t="inlineStr">
        <is>
          <t>Nenhum</t>
        </is>
      </c>
      <c r="Q689" t="inlineStr">
        <is>
          <t>2026-10-07 17:04:56</t>
        </is>
      </c>
    </row>
    <row r="690">
      <c r="A690" t="n">
        <v>689</v>
      </c>
      <c r="B690" t="inlineStr">
        <is>
          <t>SENAC</t>
        </is>
      </c>
      <c r="C690" t="inlineStr">
        <is>
          <t>Execução Orçamentária</t>
        </is>
      </c>
      <c r="D690" t="inlineStr">
        <is>
          <t>Execução Orçamentária - download</t>
        </is>
      </c>
      <c r="E690" t="inlineStr"/>
      <c r="F690" t="inlineStr">
        <is>
          <t>SENAC PA | Exercício 2024 | Execução Orçamentária</t>
        </is>
      </c>
      <c r="G690" t="inlineStr">
        <is>
          <t>csv</t>
        </is>
      </c>
      <c r="H690" t="inlineStr">
        <is>
          <t>download</t>
        </is>
      </c>
      <c r="I690" t="inlineStr">
        <is>
          <t>https://transparencia.senac.br/service/api/download?regional=pa&amp;secao=execucaoorcamentaria&amp;ano=2024&amp;layout=execucaoorcamentariadespesacategoria</t>
        </is>
      </c>
      <c r="J690" t="n">
        <v>200</v>
      </c>
      <c r="K690" t="b">
        <v>1</v>
      </c>
      <c r="L690" t="inlineStr">
        <is>
          <t>application/octet-stream</t>
        </is>
      </c>
      <c r="M690" t="n">
        <v>1.04</v>
      </c>
      <c r="N690" t="inlineStr">
        <is>
          <t>SIM</t>
        </is>
      </c>
      <c r="O690" t="inlineStr">
        <is>
          <t>Nenhum</t>
        </is>
      </c>
      <c r="P690" t="inlineStr">
        <is>
          <t>Nenhum</t>
        </is>
      </c>
      <c r="Q690" t="inlineStr">
        <is>
          <t>2026-10-07 17:04:56</t>
        </is>
      </c>
    </row>
    <row r="691">
      <c r="A691" t="n">
        <v>690</v>
      </c>
      <c r="B691" t="inlineStr">
        <is>
          <t>SENAC</t>
        </is>
      </c>
      <c r="C691" t="inlineStr">
        <is>
          <t>Execução Orçamentária</t>
        </is>
      </c>
      <c r="D691" t="inlineStr">
        <is>
          <t>Execução Orçamentária - download</t>
        </is>
      </c>
      <c r="E691" t="inlineStr"/>
      <c r="F691" t="inlineStr">
        <is>
          <t>SENAC PA | Exercício 2024 | Execução Orçamentária</t>
        </is>
      </c>
      <c r="G691" t="inlineStr">
        <is>
          <t>csv</t>
        </is>
      </c>
      <c r="H691" t="inlineStr">
        <is>
          <t>download</t>
        </is>
      </c>
      <c r="I691" t="inlineStr">
        <is>
          <t>https://transparencia.senac.br/service/api/download?regional=pa&amp;secao=execucaoorcamentaria&amp;ano=2024&amp;layout=despesaporfinalidadeprogramatrabalhoorcamento</t>
        </is>
      </c>
      <c r="J691" t="n">
        <v>200</v>
      </c>
      <c r="K691" t="b">
        <v>1</v>
      </c>
      <c r="L691" t="inlineStr">
        <is>
          <t>application/octet-stream</t>
        </is>
      </c>
      <c r="M691" t="n">
        <v>0.4</v>
      </c>
      <c r="N691" t="inlineStr">
        <is>
          <t>SIM</t>
        </is>
      </c>
      <c r="O691" t="inlineStr">
        <is>
          <t>Nenhum</t>
        </is>
      </c>
      <c r="P691" t="inlineStr">
        <is>
          <t>Nenhum</t>
        </is>
      </c>
      <c r="Q691" t="inlineStr">
        <is>
          <t>2026-10-07 17:04:56</t>
        </is>
      </c>
    </row>
    <row r="692">
      <c r="A692" t="n">
        <v>691</v>
      </c>
      <c r="B692" t="inlineStr">
        <is>
          <t>SENAC</t>
        </is>
      </c>
      <c r="C692" t="inlineStr">
        <is>
          <t>Execução Orçamentária</t>
        </is>
      </c>
      <c r="D692" t="inlineStr">
        <is>
          <t>Execução Orçamentária - download</t>
        </is>
      </c>
      <c r="E692" t="inlineStr"/>
      <c r="F692" t="inlineStr">
        <is>
          <t>SENAC PA | Exercício 2024 | Execução Orçamentária</t>
        </is>
      </c>
      <c r="G692" t="inlineStr">
        <is>
          <t>csv</t>
        </is>
      </c>
      <c r="H692" t="inlineStr">
        <is>
          <t>download</t>
        </is>
      </c>
      <c r="I692" t="inlineStr">
        <is>
          <t>https://transparencia.senac.br/service/api/download?regional=pa&amp;secao=execucaoorcamentaria&amp;ano=2024&amp;layout=execucaoorcamentariareceita</t>
        </is>
      </c>
      <c r="J692" t="n">
        <v>200</v>
      </c>
      <c r="K692" t="b">
        <v>1</v>
      </c>
      <c r="L692" t="inlineStr">
        <is>
          <t>application/octet-stream</t>
        </is>
      </c>
      <c r="M692" t="n">
        <v>1.29</v>
      </c>
      <c r="N692" t="inlineStr">
        <is>
          <t>SIM</t>
        </is>
      </c>
      <c r="O692" t="inlineStr">
        <is>
          <t>Nenhum</t>
        </is>
      </c>
      <c r="P692" t="inlineStr">
        <is>
          <t>Nenhum</t>
        </is>
      </c>
      <c r="Q692" t="inlineStr">
        <is>
          <t>2026-10-07 17:04:56</t>
        </is>
      </c>
    </row>
    <row r="693">
      <c r="A693" t="n">
        <v>692</v>
      </c>
      <c r="B693" t="inlineStr">
        <is>
          <t>SENAC</t>
        </is>
      </c>
      <c r="C693" t="inlineStr">
        <is>
          <t>Execução Orçamentária</t>
        </is>
      </c>
      <c r="D693" t="inlineStr">
        <is>
          <t>Execução Orçamentária - download</t>
        </is>
      </c>
      <c r="E693" t="inlineStr"/>
      <c r="F693" t="inlineStr">
        <is>
          <t>SENAC PA | Exercício 2024 | Execução Orçamentária</t>
        </is>
      </c>
      <c r="G693" t="inlineStr">
        <is>
          <t>csv</t>
        </is>
      </c>
      <c r="H693" t="inlineStr">
        <is>
          <t>download</t>
        </is>
      </c>
      <c r="I693" t="inlineStr">
        <is>
          <t>https://transparencia.senac.br/service/api/download?regional=pa&amp;secao=execucaoorcamentaria&amp;ano=2024&amp;layout=execucaoorcamentariadespesa</t>
        </is>
      </c>
      <c r="J693" t="n">
        <v>200</v>
      </c>
      <c r="K693" t="b">
        <v>1</v>
      </c>
      <c r="L693" t="inlineStr">
        <is>
          <t>application/octet-stream</t>
        </is>
      </c>
      <c r="M693" t="n">
        <v>1.67</v>
      </c>
      <c r="N693" t="inlineStr">
        <is>
          <t>SIM</t>
        </is>
      </c>
      <c r="O693" t="inlineStr">
        <is>
          <t>Nenhum</t>
        </is>
      </c>
      <c r="P693" t="inlineStr">
        <is>
          <t>Nenhum</t>
        </is>
      </c>
      <c r="Q693" t="inlineStr">
        <is>
          <t>2026-10-07 17:04:56</t>
        </is>
      </c>
    </row>
    <row r="694">
      <c r="A694" t="n">
        <v>693</v>
      </c>
      <c r="B694" t="inlineStr">
        <is>
          <t>SENAC</t>
        </is>
      </c>
      <c r="C694" t="inlineStr">
        <is>
          <t>Execução Orçamentária</t>
        </is>
      </c>
      <c r="D694" t="inlineStr">
        <is>
          <t>Execução Orçamentária - download</t>
        </is>
      </c>
      <c r="E694" t="inlineStr"/>
      <c r="F694" t="inlineStr">
        <is>
          <t>SENAC PA | Exercício 2024 | Execução Orçamentária</t>
        </is>
      </c>
      <c r="G694" t="inlineStr">
        <is>
          <t>csv</t>
        </is>
      </c>
      <c r="H694" t="inlineStr">
        <is>
          <t>download</t>
        </is>
      </c>
      <c r="I694" t="inlineStr">
        <is>
          <t>https://transparencia.senac.br/service/api/download?regional=pa&amp;secao=execucaoorcamentaria&amp;ano=2024&amp;layout=despesaporfinalidadeprogramatrabalhoprevisao</t>
        </is>
      </c>
      <c r="J694" t="n">
        <v>200</v>
      </c>
      <c r="K694" t="b">
        <v>1</v>
      </c>
      <c r="L694" t="inlineStr">
        <is>
          <t>application/octet-stream</t>
        </is>
      </c>
      <c r="M694" t="n">
        <v>0.6</v>
      </c>
      <c r="N694" t="inlineStr">
        <is>
          <t>SIM</t>
        </is>
      </c>
      <c r="O694" t="inlineStr">
        <is>
          <t>Nenhum</t>
        </is>
      </c>
      <c r="P694" t="inlineStr">
        <is>
          <t>Nenhum</t>
        </is>
      </c>
      <c r="Q694" t="inlineStr">
        <is>
          <t>2026-10-07 17:04:56</t>
        </is>
      </c>
    </row>
    <row r="695">
      <c r="A695" t="n">
        <v>694</v>
      </c>
      <c r="B695" t="inlineStr">
        <is>
          <t>SENAC</t>
        </is>
      </c>
      <c r="C695" t="inlineStr">
        <is>
          <t>Execução Orçamentária</t>
        </is>
      </c>
      <c r="D695" t="inlineStr">
        <is>
          <t>Execução Orçamentária - download</t>
        </is>
      </c>
      <c r="E695" t="inlineStr"/>
      <c r="F695" t="inlineStr">
        <is>
          <t>SENAC PA | Exercício 2025 | Execução Orçamentária</t>
        </is>
      </c>
      <c r="G695" t="inlineStr">
        <is>
          <t>csv</t>
        </is>
      </c>
      <c r="H695" t="inlineStr">
        <is>
          <t>download</t>
        </is>
      </c>
      <c r="I695" t="inlineStr">
        <is>
          <t>https://transparencia.senac.br/service/api/download?regional=pa&amp;secao=execucaoorcamentaria&amp;ano=2025&amp;layout=execucaoorcamentariareceitacategoria</t>
        </is>
      </c>
      <c r="J695" t="n">
        <v>200</v>
      </c>
      <c r="K695" t="b">
        <v>1</v>
      </c>
      <c r="L695" t="inlineStr">
        <is>
          <t>application/octet-stream</t>
        </is>
      </c>
      <c r="M695" t="n">
        <v>0.51</v>
      </c>
      <c r="N695" t="inlineStr">
        <is>
          <t>SIM</t>
        </is>
      </c>
      <c r="O695" t="inlineStr">
        <is>
          <t>Nenhum</t>
        </is>
      </c>
      <c r="P695" t="inlineStr">
        <is>
          <t>Nenhum</t>
        </is>
      </c>
      <c r="Q695" t="inlineStr">
        <is>
          <t>2026-10-07 17:04:56</t>
        </is>
      </c>
    </row>
    <row r="696">
      <c r="A696" t="n">
        <v>695</v>
      </c>
      <c r="B696" t="inlineStr">
        <is>
          <t>SENAC</t>
        </is>
      </c>
      <c r="C696" t="inlineStr">
        <is>
          <t>Execução Orçamentária</t>
        </is>
      </c>
      <c r="D696" t="inlineStr">
        <is>
          <t>Execução Orçamentária - download</t>
        </is>
      </c>
      <c r="E696" t="inlineStr"/>
      <c r="F696" t="inlineStr">
        <is>
          <t>SENAC PA | Exercício 2025 | Execução Orçamentária</t>
        </is>
      </c>
      <c r="G696" t="inlineStr">
        <is>
          <t>csv</t>
        </is>
      </c>
      <c r="H696" t="inlineStr">
        <is>
          <t>download</t>
        </is>
      </c>
      <c r="I696" t="inlineStr">
        <is>
          <t>https://transparencia.senac.br/service/api/download?regional=pa&amp;secao=execucaoorcamentaria&amp;ano=2025&amp;layout=execucaoorcamentariadespesacategoria</t>
        </is>
      </c>
      <c r="J696" t="n">
        <v>200</v>
      </c>
      <c r="K696" t="b">
        <v>1</v>
      </c>
      <c r="L696" t="inlineStr">
        <is>
          <t>application/octet-stream</t>
        </is>
      </c>
      <c r="M696" t="n">
        <v>1.11</v>
      </c>
      <c r="N696" t="inlineStr">
        <is>
          <t>SIM</t>
        </is>
      </c>
      <c r="O696" t="inlineStr">
        <is>
          <t>Nenhum</t>
        </is>
      </c>
      <c r="P696" t="inlineStr">
        <is>
          <t>Nenhum</t>
        </is>
      </c>
      <c r="Q696" t="inlineStr">
        <is>
          <t>2026-10-07 17:04:56</t>
        </is>
      </c>
    </row>
    <row r="697">
      <c r="A697" t="n">
        <v>696</v>
      </c>
      <c r="B697" t="inlineStr">
        <is>
          <t>SENAC</t>
        </is>
      </c>
      <c r="C697" t="inlineStr">
        <is>
          <t>Execução Orçamentária</t>
        </is>
      </c>
      <c r="D697" t="inlineStr">
        <is>
          <t>Execução Orçamentária - download</t>
        </is>
      </c>
      <c r="E697" t="inlineStr"/>
      <c r="F697" t="inlineStr">
        <is>
          <t>SENAC PA | Exercício 2025 | Execução Orçamentária</t>
        </is>
      </c>
      <c r="G697" t="inlineStr">
        <is>
          <t>csv</t>
        </is>
      </c>
      <c r="H697" t="inlineStr">
        <is>
          <t>download</t>
        </is>
      </c>
      <c r="I697" t="inlineStr">
        <is>
          <t>https://transparencia.senac.br/service/api/download?regional=pa&amp;secao=execucaoorcamentaria&amp;ano=2025&amp;layout=despesaporfinalidadeprogramatrabalhoorcamento</t>
        </is>
      </c>
      <c r="J697" t="n">
        <v>200</v>
      </c>
      <c r="K697" t="b">
        <v>1</v>
      </c>
      <c r="L697" t="inlineStr">
        <is>
          <t>application/octet-stream</t>
        </is>
      </c>
      <c r="M697" t="n">
        <v>0.4</v>
      </c>
      <c r="N697" t="inlineStr">
        <is>
          <t>SIM</t>
        </is>
      </c>
      <c r="O697" t="inlineStr">
        <is>
          <t>Nenhum</t>
        </is>
      </c>
      <c r="P697" t="inlineStr">
        <is>
          <t>Nenhum</t>
        </is>
      </c>
      <c r="Q697" t="inlineStr">
        <is>
          <t>2026-10-07 17:04:56</t>
        </is>
      </c>
    </row>
    <row r="698">
      <c r="A698" t="n">
        <v>697</v>
      </c>
      <c r="B698" t="inlineStr">
        <is>
          <t>SENAC</t>
        </is>
      </c>
      <c r="C698" t="inlineStr">
        <is>
          <t>Execução Orçamentária</t>
        </is>
      </c>
      <c r="D698" t="inlineStr">
        <is>
          <t>Execução Orçamentária - download</t>
        </is>
      </c>
      <c r="E698" t="inlineStr"/>
      <c r="F698" t="inlineStr">
        <is>
          <t>SENAC PA | Exercício 2025 | Execução Orçamentária</t>
        </is>
      </c>
      <c r="G698" t="inlineStr">
        <is>
          <t>csv</t>
        </is>
      </c>
      <c r="H698" t="inlineStr">
        <is>
          <t>download</t>
        </is>
      </c>
      <c r="I698" t="inlineStr">
        <is>
          <t>https://transparencia.senac.br/service/api/download?regional=pa&amp;secao=execucaoorcamentaria&amp;ano=2025&amp;layout=execucaoorcamentariareceita</t>
        </is>
      </c>
      <c r="J698" t="n">
        <v>200</v>
      </c>
      <c r="K698" t="b">
        <v>1</v>
      </c>
      <c r="L698" t="inlineStr">
        <is>
          <t>application/octet-stream</t>
        </is>
      </c>
      <c r="M698" t="n">
        <v>1.25</v>
      </c>
      <c r="N698" t="inlineStr">
        <is>
          <t>SIM</t>
        </is>
      </c>
      <c r="O698" t="inlineStr">
        <is>
          <t>Nenhum</t>
        </is>
      </c>
      <c r="P698" t="inlineStr">
        <is>
          <t>Nenhum</t>
        </is>
      </c>
      <c r="Q698" t="inlineStr">
        <is>
          <t>2026-10-07 17:04:56</t>
        </is>
      </c>
    </row>
    <row r="699">
      <c r="A699" t="n">
        <v>698</v>
      </c>
      <c r="B699" t="inlineStr">
        <is>
          <t>SENAC</t>
        </is>
      </c>
      <c r="C699" t="inlineStr">
        <is>
          <t>Execução Orçamentária</t>
        </is>
      </c>
      <c r="D699" t="inlineStr">
        <is>
          <t>Execução Orçamentária - download</t>
        </is>
      </c>
      <c r="E699" t="inlineStr"/>
      <c r="F699" t="inlineStr">
        <is>
          <t>SENAC PA | Exercício 2025 | Execução Orçamentária</t>
        </is>
      </c>
      <c r="G699" t="inlineStr">
        <is>
          <t>csv</t>
        </is>
      </c>
      <c r="H699" t="inlineStr">
        <is>
          <t>download</t>
        </is>
      </c>
      <c r="I699" t="inlineStr">
        <is>
          <t>https://transparencia.senac.br/service/api/download?regional=pa&amp;secao=execucaoorcamentaria&amp;ano=2025&amp;layout=execucaoorcamentariadespesa</t>
        </is>
      </c>
      <c r="J699" t="n">
        <v>200</v>
      </c>
      <c r="K699" t="b">
        <v>1</v>
      </c>
      <c r="L699" t="inlineStr">
        <is>
          <t>application/octet-stream</t>
        </is>
      </c>
      <c r="M699" t="n">
        <v>1.66</v>
      </c>
      <c r="N699" t="inlineStr">
        <is>
          <t>SIM</t>
        </is>
      </c>
      <c r="O699" t="inlineStr">
        <is>
          <t>Nenhum</t>
        </is>
      </c>
      <c r="P699" t="inlineStr">
        <is>
          <t>Nenhum</t>
        </is>
      </c>
      <c r="Q699" t="inlineStr">
        <is>
          <t>2026-10-07 17:04:56</t>
        </is>
      </c>
    </row>
    <row r="700">
      <c r="A700" t="n">
        <v>699</v>
      </c>
      <c r="B700" t="inlineStr">
        <is>
          <t>SENAC</t>
        </is>
      </c>
      <c r="C700" t="inlineStr">
        <is>
          <t>Execução Orçamentária</t>
        </is>
      </c>
      <c r="D700" t="inlineStr">
        <is>
          <t>Execução Orçamentária - download</t>
        </is>
      </c>
      <c r="E700" t="inlineStr"/>
      <c r="F700" t="inlineStr">
        <is>
          <t>SENAC PA | Exercício 2025 | Execução Orçamentária</t>
        </is>
      </c>
      <c r="G700" t="inlineStr">
        <is>
          <t>csv</t>
        </is>
      </c>
      <c r="H700" t="inlineStr">
        <is>
          <t>download</t>
        </is>
      </c>
      <c r="I700" t="inlineStr">
        <is>
          <t>https://transparencia.senac.br/service/api/download?regional=pa&amp;secao=execucaoorcamentaria&amp;ano=2025&amp;layout=despesaporfinalidadeprogramatrabalhoprevisao</t>
        </is>
      </c>
      <c r="J700" t="n">
        <v>200</v>
      </c>
      <c r="K700" t="b">
        <v>1</v>
      </c>
      <c r="L700" t="inlineStr">
        <is>
          <t>application/octet-stream</t>
        </is>
      </c>
      <c r="M700" t="n">
        <v>0.6</v>
      </c>
      <c r="N700" t="inlineStr">
        <is>
          <t>SIM</t>
        </is>
      </c>
      <c r="O700" t="inlineStr">
        <is>
          <t>Nenhum</t>
        </is>
      </c>
      <c r="P700" t="inlineStr">
        <is>
          <t>Nenhum</t>
        </is>
      </c>
      <c r="Q700" t="inlineStr">
        <is>
          <t>2026-10-07 17:04:56</t>
        </is>
      </c>
    </row>
    <row r="701">
      <c r="A701" t="n">
        <v>700</v>
      </c>
      <c r="B701" t="inlineStr">
        <is>
          <t>SENAC</t>
        </is>
      </c>
      <c r="C701" t="inlineStr">
        <is>
          <t>Execução Orçamentária</t>
        </is>
      </c>
      <c r="D701" t="inlineStr">
        <is>
          <t>Execução Orçamentária - download</t>
        </is>
      </c>
      <c r="E701" t="inlineStr"/>
      <c r="F701" t="inlineStr">
        <is>
          <t>SENAC PA | Exercício 2026 | Execução Orçamentária</t>
        </is>
      </c>
      <c r="G701" t="inlineStr">
        <is>
          <t>csv</t>
        </is>
      </c>
      <c r="H701" t="inlineStr">
        <is>
          <t>download</t>
        </is>
      </c>
      <c r="I701" t="inlineStr">
        <is>
          <t>https://transparencia.senac.br/service/api/download?regional=pa&amp;secao=execucaoorcamentaria&amp;ano=2026&amp;layout=execucaoorcamentariareceitacategoria</t>
        </is>
      </c>
      <c r="J701" t="n">
        <v>200</v>
      </c>
      <c r="K701" t="b">
        <v>1</v>
      </c>
      <c r="L701" t="inlineStr">
        <is>
          <t>application/octet-stream</t>
        </is>
      </c>
      <c r="M701" t="n">
        <v>0.46</v>
      </c>
      <c r="N701" t="inlineStr">
        <is>
          <t>SIM</t>
        </is>
      </c>
      <c r="O701" t="inlineStr">
        <is>
          <t>Nenhum</t>
        </is>
      </c>
      <c r="P701" t="inlineStr">
        <is>
          <t>Nenhum</t>
        </is>
      </c>
      <c r="Q701" t="inlineStr">
        <is>
          <t>2026-10-07 17:04:56</t>
        </is>
      </c>
    </row>
    <row r="702">
      <c r="A702" t="n">
        <v>701</v>
      </c>
      <c r="B702" t="inlineStr">
        <is>
          <t>SENAC</t>
        </is>
      </c>
      <c r="C702" t="inlineStr">
        <is>
          <t>Execução Orçamentária</t>
        </is>
      </c>
      <c r="D702" t="inlineStr">
        <is>
          <t>Execução Orçamentária - download</t>
        </is>
      </c>
      <c r="E702" t="inlineStr"/>
      <c r="F702" t="inlineStr">
        <is>
          <t>SENAC PA | Exercício 2026 | Execução Orçamentária</t>
        </is>
      </c>
      <c r="G702" t="inlineStr">
        <is>
          <t>csv</t>
        </is>
      </c>
      <c r="H702" t="inlineStr">
        <is>
          <t>download</t>
        </is>
      </c>
      <c r="I702" t="inlineStr">
        <is>
          <t>https://transparencia.senac.br/service/api/download?regional=pa&amp;secao=execucaoorcamentaria&amp;ano=2026&amp;layout=execucaoorcamentariadespesacategoria</t>
        </is>
      </c>
      <c r="J702" t="n">
        <v>200</v>
      </c>
      <c r="K702" t="b">
        <v>1</v>
      </c>
      <c r="L702" t="inlineStr">
        <is>
          <t>application/octet-stream</t>
        </is>
      </c>
      <c r="M702" t="n">
        <v>1.11</v>
      </c>
      <c r="N702" t="inlineStr">
        <is>
          <t>SIM</t>
        </is>
      </c>
      <c r="O702" t="inlineStr">
        <is>
          <t>Nenhum</t>
        </is>
      </c>
      <c r="P702" t="inlineStr">
        <is>
          <t>Nenhum</t>
        </is>
      </c>
      <c r="Q702" t="inlineStr">
        <is>
          <t>2026-10-07 17:04:56</t>
        </is>
      </c>
    </row>
    <row r="703">
      <c r="A703" t="n">
        <v>702</v>
      </c>
      <c r="B703" t="inlineStr">
        <is>
          <t>SENAC</t>
        </is>
      </c>
      <c r="C703" t="inlineStr">
        <is>
          <t>Execução Orçamentária</t>
        </is>
      </c>
      <c r="D703" t="inlineStr">
        <is>
          <t>Execução Orçamentária - download</t>
        </is>
      </c>
      <c r="E703" t="inlineStr"/>
      <c r="F703" t="inlineStr">
        <is>
          <t>SENAC PA | Exercício 2026 | Execução Orçamentária</t>
        </is>
      </c>
      <c r="G703" t="inlineStr">
        <is>
          <t>csv</t>
        </is>
      </c>
      <c r="H703" t="inlineStr">
        <is>
          <t>download</t>
        </is>
      </c>
      <c r="I703" t="inlineStr">
        <is>
          <t>https://transparencia.senac.br/service/api/download?regional=pa&amp;secao=execucaoorcamentaria&amp;ano=2026&amp;layout=despesaporfinalidadeprogramatrabalhoorcamento</t>
        </is>
      </c>
      <c r="J703" t="n">
        <v>200</v>
      </c>
      <c r="K703" t="b">
        <v>1</v>
      </c>
      <c r="L703" t="inlineStr">
        <is>
          <t>application/octet-stream</t>
        </is>
      </c>
      <c r="M703" t="n">
        <v>0.4</v>
      </c>
      <c r="N703" t="inlineStr">
        <is>
          <t>SIM</t>
        </is>
      </c>
      <c r="O703" t="inlineStr">
        <is>
          <t>Nenhum</t>
        </is>
      </c>
      <c r="P703" t="inlineStr">
        <is>
          <t>Nenhum</t>
        </is>
      </c>
      <c r="Q703" t="inlineStr">
        <is>
          <t>2026-10-07 17:04:56</t>
        </is>
      </c>
    </row>
    <row r="704">
      <c r="A704" t="n">
        <v>703</v>
      </c>
      <c r="B704" t="inlineStr">
        <is>
          <t>SENAC</t>
        </is>
      </c>
      <c r="C704" t="inlineStr">
        <is>
          <t>Execução Orçamentária</t>
        </is>
      </c>
      <c r="D704" t="inlineStr">
        <is>
          <t>Execução Orçamentária - download</t>
        </is>
      </c>
      <c r="E704" t="inlineStr"/>
      <c r="F704" t="inlineStr">
        <is>
          <t>SENAC PA | Exercício 2026 | Execução Orçamentária</t>
        </is>
      </c>
      <c r="G704" t="inlineStr">
        <is>
          <t>csv</t>
        </is>
      </c>
      <c r="H704" t="inlineStr">
        <is>
          <t>download</t>
        </is>
      </c>
      <c r="I704" t="inlineStr">
        <is>
          <t>https://transparencia.senac.br/service/api/download?regional=pa&amp;secao=execucaoorcamentaria&amp;ano=2026&amp;layout=execucaoorcamentariareceita</t>
        </is>
      </c>
      <c r="J704" t="n">
        <v>200</v>
      </c>
      <c r="K704" t="b">
        <v>1</v>
      </c>
      <c r="L704" t="inlineStr">
        <is>
          <t>application/octet-stream</t>
        </is>
      </c>
      <c r="M704" t="n">
        <v>1.03</v>
      </c>
      <c r="N704" t="inlineStr">
        <is>
          <t>SIM</t>
        </is>
      </c>
      <c r="O704" t="inlineStr">
        <is>
          <t>Nenhum</t>
        </is>
      </c>
      <c r="P704" t="inlineStr">
        <is>
          <t>Nenhum</t>
        </is>
      </c>
      <c r="Q704" t="inlineStr">
        <is>
          <t>2026-10-07 17:04:56</t>
        </is>
      </c>
    </row>
    <row r="705">
      <c r="A705" t="n">
        <v>704</v>
      </c>
      <c r="B705" t="inlineStr">
        <is>
          <t>SENAC</t>
        </is>
      </c>
      <c r="C705" t="inlineStr">
        <is>
          <t>Execução Orçamentária</t>
        </is>
      </c>
      <c r="D705" t="inlineStr">
        <is>
          <t>Execução Orçamentária - download</t>
        </is>
      </c>
      <c r="E705" t="inlineStr"/>
      <c r="F705" t="inlineStr">
        <is>
          <t>SENAC PA | Exercício 2026 | Execução Orçamentária</t>
        </is>
      </c>
      <c r="G705" t="inlineStr">
        <is>
          <t>csv</t>
        </is>
      </c>
      <c r="H705" t="inlineStr">
        <is>
          <t>download</t>
        </is>
      </c>
      <c r="I705" t="inlineStr">
        <is>
          <t>https://transparencia.senac.br/service/api/download?regional=pa&amp;secao=execucaoorcamentaria&amp;ano=2026&amp;layout=execucaoorcamentariadespesa</t>
        </is>
      </c>
      <c r="J705" t="n">
        <v>200</v>
      </c>
      <c r="K705" t="b">
        <v>1</v>
      </c>
      <c r="L705" t="inlineStr">
        <is>
          <t>application/octet-stream</t>
        </is>
      </c>
      <c r="M705" t="n">
        <v>1.69</v>
      </c>
      <c r="N705" t="inlineStr">
        <is>
          <t>SIM</t>
        </is>
      </c>
      <c r="O705" t="inlineStr">
        <is>
          <t>Nenhum</t>
        </is>
      </c>
      <c r="P705" t="inlineStr">
        <is>
          <t>Nenhum</t>
        </is>
      </c>
      <c r="Q705" t="inlineStr">
        <is>
          <t>2026-10-07 17:04:56</t>
        </is>
      </c>
    </row>
    <row r="706">
      <c r="A706" t="n">
        <v>705</v>
      </c>
      <c r="B706" t="inlineStr">
        <is>
          <t>SENAC</t>
        </is>
      </c>
      <c r="C706" t="inlineStr">
        <is>
          <t>Execução Orçamentária</t>
        </is>
      </c>
      <c r="D706" t="inlineStr">
        <is>
          <t>Execução Orçamentária - download</t>
        </is>
      </c>
      <c r="E706" t="inlineStr"/>
      <c r="F706" t="inlineStr">
        <is>
          <t>SENAC PA | Exercício 2026 | Execução Orçamentária</t>
        </is>
      </c>
      <c r="G706" t="inlineStr">
        <is>
          <t>csv</t>
        </is>
      </c>
      <c r="H706" t="inlineStr">
        <is>
          <t>download</t>
        </is>
      </c>
      <c r="I706" t="inlineStr">
        <is>
          <t>https://transparencia.senac.br/service/api/download?regional=pa&amp;secao=execucaoorcamentaria&amp;ano=2026&amp;layout=despesaporfinalidadeprogramatrabalhoprevisao</t>
        </is>
      </c>
      <c r="J706" t="n">
        <v>200</v>
      </c>
      <c r="K706" t="b">
        <v>1</v>
      </c>
      <c r="L706" t="inlineStr">
        <is>
          <t>application/octet-stream</t>
        </is>
      </c>
      <c r="M706" t="n">
        <v>0.58</v>
      </c>
      <c r="N706" t="inlineStr">
        <is>
          <t>SIM</t>
        </is>
      </c>
      <c r="O706" t="inlineStr">
        <is>
          <t>Nenhum</t>
        </is>
      </c>
      <c r="P706" t="inlineStr">
        <is>
          <t>Nenhum</t>
        </is>
      </c>
      <c r="Q706" t="inlineStr">
        <is>
          <t>2026-10-07 17:04:56</t>
        </is>
      </c>
    </row>
    <row r="707">
      <c r="A707" t="n">
        <v>706</v>
      </c>
      <c r="B707" t="inlineStr">
        <is>
          <t>SENAC</t>
        </is>
      </c>
      <c r="C707" t="inlineStr">
        <is>
          <t>Demonstrações Contábeis</t>
        </is>
      </c>
      <c r="D707" t="inlineStr">
        <is>
          <t>Demonstrações Contábeis - Arquivo CSV</t>
        </is>
      </c>
      <c r="E707" t="inlineStr"/>
      <c r="F707" t="inlineStr">
        <is>
          <t>SENAC PA | Exercício 2024 | Demonstrações Contábeis</t>
        </is>
      </c>
      <c r="G707" t="inlineStr">
        <is>
          <t>csv</t>
        </is>
      </c>
      <c r="H707" t="inlineStr">
        <is>
          <t>Balanço Financeiro_2025.csv</t>
        </is>
      </c>
      <c r="I707" t="inlineStr">
        <is>
          <t>https://transparencia.senac.br/assets/files/2025/DemonstracoesContabeis/PA/Balanço Financeiro_2025.csv</t>
        </is>
      </c>
      <c r="J707" t="n">
        <v>200</v>
      </c>
      <c r="K707" t="b">
        <v>1</v>
      </c>
      <c r="L707" t="inlineStr">
        <is>
          <t>application/octet-stream</t>
        </is>
      </c>
      <c r="M707" t="n">
        <v>9.869999999999999</v>
      </c>
      <c r="N707" t="inlineStr">
        <is>
          <t>NÃO</t>
        </is>
      </c>
      <c r="O707" t="inlineStr">
        <is>
          <t>Nomes de Colunas: 6 coluna(s) sem nome definido (ex: Unnamed: 6). | Espaçamento Visual: 4 coluna(s) totalmente em branco (Colunas: [6, 8, 9, 10]).</t>
        </is>
      </c>
      <c r="P707" t="inlineStr">
        <is>
          <t>Nenhum</t>
        </is>
      </c>
      <c r="Q707" t="inlineStr">
        <is>
          <t>2026-10-07 17:04:56</t>
        </is>
      </c>
    </row>
    <row r="708">
      <c r="A708" t="n">
        <v>707</v>
      </c>
      <c r="B708" t="inlineStr">
        <is>
          <t>SENAC</t>
        </is>
      </c>
      <c r="C708" t="inlineStr">
        <is>
          <t>Demonstrações Contábeis</t>
        </is>
      </c>
      <c r="D708" t="inlineStr">
        <is>
          <t>Demonstrações Contábeis - Arquivo CSV</t>
        </is>
      </c>
      <c r="E708" t="inlineStr"/>
      <c r="F708" t="inlineStr">
        <is>
          <t>SENAC PA | Exercício 2024 | Demonstrações Contábeis</t>
        </is>
      </c>
      <c r="G708" t="inlineStr">
        <is>
          <t>csv</t>
        </is>
      </c>
      <c r="H708" t="inlineStr">
        <is>
          <t>Balanço Orçamentário Receita_2025.csv</t>
        </is>
      </c>
      <c r="I708" t="inlineStr">
        <is>
          <t>https://transparencia.senac.br/assets/files/2025/DemonstracoesContabeis/PA/Balanço Orçamentário Receita_2025.csv</t>
        </is>
      </c>
      <c r="J708" t="n">
        <v>200</v>
      </c>
      <c r="K708" t="b">
        <v>1</v>
      </c>
      <c r="L708" t="inlineStr">
        <is>
          <t>application/octet-stream</t>
        </is>
      </c>
      <c r="M708" t="n">
        <v>4.39</v>
      </c>
      <c r="N708" t="inlineStr">
        <is>
          <t>NÃO</t>
        </is>
      </c>
      <c r="O708" t="inlineStr">
        <is>
          <t>Linhas de Totais: Uso de 'Total/Subtotal' na coluna 'Especificação' (Linhas: 64, 66).</t>
        </is>
      </c>
      <c r="P708" t="inlineStr">
        <is>
          <t>Nenhum</t>
        </is>
      </c>
      <c r="Q708" t="inlineStr">
        <is>
          <t>2026-10-07 17:04:56</t>
        </is>
      </c>
    </row>
    <row r="709">
      <c r="A709" t="n">
        <v>708</v>
      </c>
      <c r="B709" t="inlineStr">
        <is>
          <t>SENAC</t>
        </is>
      </c>
      <c r="C709" t="inlineStr">
        <is>
          <t>Demonstrações Contábeis</t>
        </is>
      </c>
      <c r="D709" t="inlineStr">
        <is>
          <t>Demonstrações Contábeis - Arquivo CSV</t>
        </is>
      </c>
      <c r="E709" t="inlineStr"/>
      <c r="F709" t="inlineStr">
        <is>
          <t>SENAC PA | Exercício 2024 | Demonstrações Contábeis</t>
        </is>
      </c>
      <c r="G709" t="inlineStr">
        <is>
          <t>csv</t>
        </is>
      </c>
      <c r="H709" t="inlineStr">
        <is>
          <t>Balanço Orçamentário Despesa_2025.csv</t>
        </is>
      </c>
      <c r="I709" t="inlineStr">
        <is>
          <t>https://transparencia.senac.br/assets/files/2025/DemonstracoesContabeis/PA/Balanço Orçamentário Despesa_2025.csv</t>
        </is>
      </c>
      <c r="J709" t="n">
        <v>200</v>
      </c>
      <c r="K709" t="b">
        <v>1</v>
      </c>
      <c r="L709" t="inlineStr">
        <is>
          <t>application/octet-stream</t>
        </is>
      </c>
      <c r="M709" t="n">
        <v>4.57</v>
      </c>
      <c r="N709" t="inlineStr">
        <is>
          <t>NÃO</t>
        </is>
      </c>
      <c r="O709" t="inlineStr">
        <is>
          <t>Nomes de Colunas: 2 coluna(s) sem nome definido (ex: Unnamed: 7). | Espaçamento Visual: 1 coluna(s) totalmente em branco (Colunas: [7]). | Linhas de Totais: Uso de 'Total/Subtotal' na coluna 'Especificação' (Linhas: 57, 59).</t>
        </is>
      </c>
      <c r="P709" t="inlineStr">
        <is>
          <t>Nenhum</t>
        </is>
      </c>
      <c r="Q709" t="inlineStr">
        <is>
          <t>2026-10-07 17:04:56</t>
        </is>
      </c>
    </row>
    <row r="710">
      <c r="A710" t="n">
        <v>709</v>
      </c>
      <c r="B710" t="inlineStr">
        <is>
          <t>SENAC</t>
        </is>
      </c>
      <c r="C710" t="inlineStr">
        <is>
          <t>Demonstrações Contábeis</t>
        </is>
      </c>
      <c r="D710" t="inlineStr">
        <is>
          <t>Demonstrações Contábeis - Arquivo CSV</t>
        </is>
      </c>
      <c r="E710" t="inlineStr"/>
      <c r="F710" t="inlineStr">
        <is>
          <t>SENAC PA | Exercício 2024 | Demonstrações Contábeis</t>
        </is>
      </c>
      <c r="G710" t="inlineStr">
        <is>
          <t>csv</t>
        </is>
      </c>
      <c r="H710" t="inlineStr">
        <is>
          <t>Balanço Patrimonial_2025.csv</t>
        </is>
      </c>
      <c r="I710" t="inlineStr">
        <is>
          <t>https://transparencia.senac.br/assets/files/2025/DemonstracoesContabeis/PA/Balanço Patrimonial_2025.csv</t>
        </is>
      </c>
      <c r="J710" t="n">
        <v>200</v>
      </c>
      <c r="K710" t="b">
        <v>1</v>
      </c>
      <c r="L710" t="inlineStr">
        <is>
          <t>application/octet-stream</t>
        </is>
      </c>
      <c r="M710" t="n">
        <v>3.79</v>
      </c>
      <c r="N710" t="inlineStr">
        <is>
          <t>NÃO</t>
        </is>
      </c>
      <c r="O710" t="inlineStr">
        <is>
          <t>Nomes de Colunas: 2 coluna(s) sem nome definido (ex: Unnamed: 5). | Espaçamento Visual: 1 coluna(s) totalmente em branco (Colunas: [5]).</t>
        </is>
      </c>
      <c r="P710" t="inlineStr">
        <is>
          <t>Nenhum</t>
        </is>
      </c>
      <c r="Q710" t="inlineStr">
        <is>
          <t>2026-10-07 17:04:56</t>
        </is>
      </c>
    </row>
    <row r="711">
      <c r="A711" t="n">
        <v>710</v>
      </c>
      <c r="B711" t="inlineStr">
        <is>
          <t>SENAC</t>
        </is>
      </c>
      <c r="C711" t="inlineStr">
        <is>
          <t>Demonstrações Contábeis</t>
        </is>
      </c>
      <c r="D711" t="inlineStr">
        <is>
          <t>Demonstrações Contábeis - Arquivo CSV</t>
        </is>
      </c>
      <c r="E711" t="inlineStr"/>
      <c r="F711" t="inlineStr">
        <is>
          <t>SENAC PA | Exercício 2024 | Demonstrações Contábeis</t>
        </is>
      </c>
      <c r="G711" t="inlineStr">
        <is>
          <t>csv</t>
        </is>
      </c>
      <c r="H711" t="inlineStr">
        <is>
          <t>Demonstração das Variações Patrimoniais_2025.csv</t>
        </is>
      </c>
      <c r="I711" t="inlineStr">
        <is>
          <t>https://transparencia.senac.br/assets/files/2025/DemonstracoesContabeis/PA/Demonstração das Variações Patrimoniais_2025.csv</t>
        </is>
      </c>
      <c r="J711" t="n">
        <v>200</v>
      </c>
      <c r="K711" t="b">
        <v>1</v>
      </c>
      <c r="L711" t="inlineStr">
        <is>
          <t>application/octet-stream</t>
        </is>
      </c>
      <c r="M711" t="n">
        <v>6.64</v>
      </c>
      <c r="N711" t="inlineStr">
        <is>
          <t>NÃO</t>
        </is>
      </c>
      <c r="O711" t="inlineStr">
        <is>
          <t>Nomes de Colunas: 2 coluna(s) sem nome definido (ex: Unnamed: 5). | Espaçamento Visual: 1 coluna(s) totalmente em branco (Colunas: [5]). | Hierarquia Visual: Texto com recuo na coluna 'Especificação' (Linhas: 4, 6, 7, 9, 10, 12, 13, 14, 19, 22... (total 64)).</t>
        </is>
      </c>
      <c r="P711" t="inlineStr">
        <is>
          <t>Nenhum</t>
        </is>
      </c>
      <c r="Q711" t="inlineStr">
        <is>
          <t>2026-10-07 17:04:56</t>
        </is>
      </c>
    </row>
    <row r="712">
      <c r="A712" t="n">
        <v>711</v>
      </c>
      <c r="B712" t="inlineStr">
        <is>
          <t>SENAC</t>
        </is>
      </c>
      <c r="C712" t="inlineStr">
        <is>
          <t>Demonstrações Contábeis</t>
        </is>
      </c>
      <c r="D712" t="inlineStr">
        <is>
          <t>Demonstrações Contábeis - Arquivo CSV</t>
        </is>
      </c>
      <c r="E712" t="inlineStr"/>
      <c r="F712" t="inlineStr">
        <is>
          <t>SENAC PA | Exercício 2024 | Demonstrações Contábeis</t>
        </is>
      </c>
      <c r="G712" t="inlineStr">
        <is>
          <t>csv</t>
        </is>
      </c>
      <c r="H712" t="inlineStr">
        <is>
          <t>Demonstração dos Fluxos de Caixa_2025.csv</t>
        </is>
      </c>
      <c r="I712" t="inlineStr">
        <is>
          <t>https://transparencia.senac.br/assets/files/2025/DemonstracoesContabeis/PA/Demonstração dos Fluxos de Caixa_2025.csv</t>
        </is>
      </c>
      <c r="J712" t="n">
        <v>200</v>
      </c>
      <c r="K712" t="b">
        <v>1</v>
      </c>
      <c r="L712" t="inlineStr">
        <is>
          <t>application/octet-stream</t>
        </is>
      </c>
      <c r="M712" t="n">
        <v>4.34</v>
      </c>
      <c r="N712" t="inlineStr">
        <is>
          <t>NÃO</t>
        </is>
      </c>
      <c r="O712" t="inlineStr">
        <is>
          <t>Nomes de Colunas: 1 coluna(s) sem nome definido (ex: Unnamed: 4).</t>
        </is>
      </c>
      <c r="P712" t="inlineStr">
        <is>
          <t>Nenhum</t>
        </is>
      </c>
      <c r="Q712" t="inlineStr">
        <is>
          <t>2026-10-07 17:04:56</t>
        </is>
      </c>
    </row>
    <row r="713">
      <c r="A713" t="n">
        <v>712</v>
      </c>
      <c r="B713" t="inlineStr">
        <is>
          <t>SENAC</t>
        </is>
      </c>
      <c r="C713" t="inlineStr">
        <is>
          <t>Demonstrações Contábeis</t>
        </is>
      </c>
      <c r="D713" t="inlineStr">
        <is>
          <t>Demonstrações Contábeis - Arquivo CSV</t>
        </is>
      </c>
      <c r="E713" t="inlineStr"/>
      <c r="F713" t="inlineStr">
        <is>
          <t>SENAC PA | Exercício 2025 | Demonstrações Contábeis</t>
        </is>
      </c>
      <c r="G713" t="inlineStr">
        <is>
          <t>csv</t>
        </is>
      </c>
      <c r="H713" t="inlineStr">
        <is>
          <t>Balanço Financeiro_2025.csv</t>
        </is>
      </c>
      <c r="I713" t="inlineStr">
        <is>
          <t>https://transparencia.senac.br/assets/files/2025/DemonstracoesContabeis/PA/Balanço Financeiro_2025.csv</t>
        </is>
      </c>
      <c r="J713" t="n">
        <v>200</v>
      </c>
      <c r="K713" t="b">
        <v>1</v>
      </c>
      <c r="L713" t="inlineStr">
        <is>
          <t>application/octet-stream</t>
        </is>
      </c>
      <c r="M713" t="n">
        <v>9.869999999999999</v>
      </c>
      <c r="N713" t="inlineStr">
        <is>
          <t>NÃO</t>
        </is>
      </c>
      <c r="O713" t="inlineStr">
        <is>
          <t>Nomes de Colunas: 6 coluna(s) sem nome definido (ex: Unnamed: 6). | Espaçamento Visual: 4 coluna(s) totalmente em branco (Colunas: [6, 8, 9, 10]).</t>
        </is>
      </c>
      <c r="P713" t="inlineStr">
        <is>
          <t>Nenhum</t>
        </is>
      </c>
      <c r="Q713" t="inlineStr">
        <is>
          <t>2026-10-07 17:04:56</t>
        </is>
      </c>
    </row>
    <row r="714">
      <c r="A714" t="n">
        <v>713</v>
      </c>
      <c r="B714" t="inlineStr">
        <is>
          <t>SENAC</t>
        </is>
      </c>
      <c r="C714" t="inlineStr">
        <is>
          <t>Demonstrações Contábeis</t>
        </is>
      </c>
      <c r="D714" t="inlineStr">
        <is>
          <t>Demonstrações Contábeis - Arquivo CSV</t>
        </is>
      </c>
      <c r="E714" t="inlineStr"/>
      <c r="F714" t="inlineStr">
        <is>
          <t>SENAC PA | Exercício 2025 | Demonstrações Contábeis</t>
        </is>
      </c>
      <c r="G714" t="inlineStr">
        <is>
          <t>csv</t>
        </is>
      </c>
      <c r="H714" t="inlineStr">
        <is>
          <t>Balanço Orçamentário Receita_2025.csv</t>
        </is>
      </c>
      <c r="I714" t="inlineStr">
        <is>
          <t>https://transparencia.senac.br/assets/files/2025/DemonstracoesContabeis/PA/Balanço Orçamentário Receita_2025.csv</t>
        </is>
      </c>
      <c r="J714" t="n">
        <v>200</v>
      </c>
      <c r="K714" t="b">
        <v>1</v>
      </c>
      <c r="L714" t="inlineStr">
        <is>
          <t>application/octet-stream</t>
        </is>
      </c>
      <c r="M714" t="n">
        <v>4.39</v>
      </c>
      <c r="N714" t="inlineStr">
        <is>
          <t>NÃO</t>
        </is>
      </c>
      <c r="O714" t="inlineStr">
        <is>
          <t>Linhas de Totais: Uso de 'Total/Subtotal' na coluna 'Especificação' (Linhas: 64, 66).</t>
        </is>
      </c>
      <c r="P714" t="inlineStr">
        <is>
          <t>Nenhum</t>
        </is>
      </c>
      <c r="Q714" t="inlineStr">
        <is>
          <t>2026-10-07 17:04:56</t>
        </is>
      </c>
    </row>
    <row r="715">
      <c r="A715" t="n">
        <v>714</v>
      </c>
      <c r="B715" t="inlineStr">
        <is>
          <t>SENAC</t>
        </is>
      </c>
      <c r="C715" t="inlineStr">
        <is>
          <t>Demonstrações Contábeis</t>
        </is>
      </c>
      <c r="D715" t="inlineStr">
        <is>
          <t>Demonstrações Contábeis - Arquivo CSV</t>
        </is>
      </c>
      <c r="E715" t="inlineStr"/>
      <c r="F715" t="inlineStr">
        <is>
          <t>SENAC PA | Exercício 2025 | Demonstrações Contábeis</t>
        </is>
      </c>
      <c r="G715" t="inlineStr">
        <is>
          <t>csv</t>
        </is>
      </c>
      <c r="H715" t="inlineStr">
        <is>
          <t>Balanço Orçamentário Despesa_2025.csv</t>
        </is>
      </c>
      <c r="I715" t="inlineStr">
        <is>
          <t>https://transparencia.senac.br/assets/files/2025/DemonstracoesContabeis/PA/Balanço Orçamentário Despesa_2025.csv</t>
        </is>
      </c>
      <c r="J715" t="n">
        <v>200</v>
      </c>
      <c r="K715" t="b">
        <v>1</v>
      </c>
      <c r="L715" t="inlineStr">
        <is>
          <t>application/octet-stream</t>
        </is>
      </c>
      <c r="M715" t="n">
        <v>4.57</v>
      </c>
      <c r="N715" t="inlineStr">
        <is>
          <t>NÃO</t>
        </is>
      </c>
      <c r="O715" t="inlineStr">
        <is>
          <t>Nomes de Colunas: 2 coluna(s) sem nome definido (ex: Unnamed: 7). | Espaçamento Visual: 1 coluna(s) totalmente em branco (Colunas: [7]). | Linhas de Totais: Uso de 'Total/Subtotal' na coluna 'Especificação' (Linhas: 57, 59).</t>
        </is>
      </c>
      <c r="P715" t="inlineStr">
        <is>
          <t>Nenhum</t>
        </is>
      </c>
      <c r="Q715" t="inlineStr">
        <is>
          <t>2026-10-07 17:04:56</t>
        </is>
      </c>
    </row>
    <row r="716">
      <c r="A716" t="n">
        <v>715</v>
      </c>
      <c r="B716" t="inlineStr">
        <is>
          <t>SENAC</t>
        </is>
      </c>
      <c r="C716" t="inlineStr">
        <is>
          <t>Demonstrações Contábeis</t>
        </is>
      </c>
      <c r="D716" t="inlineStr">
        <is>
          <t>Demonstrações Contábeis - Arquivo CSV</t>
        </is>
      </c>
      <c r="E716" t="inlineStr"/>
      <c r="F716" t="inlineStr">
        <is>
          <t>SENAC PA | Exercício 2025 | Demonstrações Contábeis</t>
        </is>
      </c>
      <c r="G716" t="inlineStr">
        <is>
          <t>csv</t>
        </is>
      </c>
      <c r="H716" t="inlineStr">
        <is>
          <t>Balanço Patrimonial_2025.csv</t>
        </is>
      </c>
      <c r="I716" t="inlineStr">
        <is>
          <t>https://transparencia.senac.br/assets/files/2025/DemonstracoesContabeis/PA/Balanço Patrimonial_2025.csv</t>
        </is>
      </c>
      <c r="J716" t="n">
        <v>200</v>
      </c>
      <c r="K716" t="b">
        <v>1</v>
      </c>
      <c r="L716" t="inlineStr">
        <is>
          <t>application/octet-stream</t>
        </is>
      </c>
      <c r="M716" t="n">
        <v>3.79</v>
      </c>
      <c r="N716" t="inlineStr">
        <is>
          <t>NÃO</t>
        </is>
      </c>
      <c r="O716" t="inlineStr">
        <is>
          <t>Nomes de Colunas: 2 coluna(s) sem nome definido (ex: Unnamed: 5). | Espaçamento Visual: 1 coluna(s) totalmente em branco (Colunas: [5]).</t>
        </is>
      </c>
      <c r="P716" t="inlineStr">
        <is>
          <t>Nenhum</t>
        </is>
      </c>
      <c r="Q716" t="inlineStr">
        <is>
          <t>2026-10-07 17:04:56</t>
        </is>
      </c>
    </row>
    <row r="717">
      <c r="A717" t="n">
        <v>716</v>
      </c>
      <c r="B717" t="inlineStr">
        <is>
          <t>SENAC</t>
        </is>
      </c>
      <c r="C717" t="inlineStr">
        <is>
          <t>Demonstrações Contábeis</t>
        </is>
      </c>
      <c r="D717" t="inlineStr">
        <is>
          <t>Demonstrações Contábeis - Arquivo CSV</t>
        </is>
      </c>
      <c r="E717" t="inlineStr"/>
      <c r="F717" t="inlineStr">
        <is>
          <t>SENAC PA | Exercício 2025 | Demonstrações Contábeis</t>
        </is>
      </c>
      <c r="G717" t="inlineStr">
        <is>
          <t>csv</t>
        </is>
      </c>
      <c r="H717" t="inlineStr">
        <is>
          <t>Demonstração das Variações Patrimoniais_2025.csv</t>
        </is>
      </c>
      <c r="I717" t="inlineStr">
        <is>
          <t>https://transparencia.senac.br/assets/files/2025/DemonstracoesContabeis/PA/Demonstração das Variações Patrimoniais_2025.csv</t>
        </is>
      </c>
      <c r="J717" t="n">
        <v>200</v>
      </c>
      <c r="K717" t="b">
        <v>1</v>
      </c>
      <c r="L717" t="inlineStr">
        <is>
          <t>application/octet-stream</t>
        </is>
      </c>
      <c r="M717" t="n">
        <v>6.64</v>
      </c>
      <c r="N717" t="inlineStr">
        <is>
          <t>NÃO</t>
        </is>
      </c>
      <c r="O717" t="inlineStr">
        <is>
          <t>Nomes de Colunas: 2 coluna(s) sem nome definido (ex: Unnamed: 5). | Espaçamento Visual: 1 coluna(s) totalmente em branco (Colunas: [5]). | Hierarquia Visual: Texto com recuo na coluna 'Especificação' (Linhas: 4, 6, 7, 9, 10, 12, 13, 14, 19, 22... (total 64)).</t>
        </is>
      </c>
      <c r="P717" t="inlineStr">
        <is>
          <t>Nenhum</t>
        </is>
      </c>
      <c r="Q717" t="inlineStr">
        <is>
          <t>2026-10-07 17:04:56</t>
        </is>
      </c>
    </row>
    <row r="718">
      <c r="A718" t="n">
        <v>717</v>
      </c>
      <c r="B718" t="inlineStr">
        <is>
          <t>SENAC</t>
        </is>
      </c>
      <c r="C718" t="inlineStr">
        <is>
          <t>Demonstrações Contábeis</t>
        </is>
      </c>
      <c r="D718" t="inlineStr">
        <is>
          <t>Demonstrações Contábeis - Arquivo CSV</t>
        </is>
      </c>
      <c r="E718" t="inlineStr"/>
      <c r="F718" t="inlineStr">
        <is>
          <t>SENAC PA | Exercício 2025 | Demonstrações Contábeis</t>
        </is>
      </c>
      <c r="G718" t="inlineStr">
        <is>
          <t>csv</t>
        </is>
      </c>
      <c r="H718" t="inlineStr">
        <is>
          <t>Demonstração dos Fluxos de Caixa_2025.csv</t>
        </is>
      </c>
      <c r="I718" t="inlineStr">
        <is>
          <t>https://transparencia.senac.br/assets/files/2025/DemonstracoesContabeis/PA/Demonstração dos Fluxos de Caixa_2025.csv</t>
        </is>
      </c>
      <c r="J718" t="n">
        <v>200</v>
      </c>
      <c r="K718" t="b">
        <v>1</v>
      </c>
      <c r="L718" t="inlineStr">
        <is>
          <t>application/octet-stream</t>
        </is>
      </c>
      <c r="M718" t="n">
        <v>4.34</v>
      </c>
      <c r="N718" t="inlineStr">
        <is>
          <t>NÃO</t>
        </is>
      </c>
      <c r="O718" t="inlineStr">
        <is>
          <t>Nomes de Colunas: 1 coluna(s) sem nome definido (ex: Unnamed: 4).</t>
        </is>
      </c>
      <c r="P718" t="inlineStr">
        <is>
          <t>Nenhum</t>
        </is>
      </c>
      <c r="Q718" t="inlineStr">
        <is>
          <t>2026-10-07 17:04:56</t>
        </is>
      </c>
    </row>
    <row r="719">
      <c r="A719" t="n">
        <v>718</v>
      </c>
      <c r="B719" t="inlineStr">
        <is>
          <t>SENAC</t>
        </is>
      </c>
      <c r="C719" t="inlineStr">
        <is>
          <t>Demonstrações Contábeis</t>
        </is>
      </c>
      <c r="D719" t="inlineStr">
        <is>
          <t>Demonstrações Contábeis - Arquivo CSV</t>
        </is>
      </c>
      <c r="E719" t="inlineStr"/>
      <c r="F719" t="inlineStr">
        <is>
          <t>SENAC PA | Exercício 2026 | Demonstrações Contábeis</t>
        </is>
      </c>
      <c r="G719" t="inlineStr">
        <is>
          <t>csv</t>
        </is>
      </c>
      <c r="H719" t="inlineStr">
        <is>
          <t>Balanço Financeiro_2025.csv</t>
        </is>
      </c>
      <c r="I719" t="inlineStr">
        <is>
          <t>https://transparencia.senac.br/assets/files/2025/DemonstracoesContabeis/PA/Balanço Financeiro_2025.csv</t>
        </is>
      </c>
      <c r="J719" t="n">
        <v>200</v>
      </c>
      <c r="K719" t="b">
        <v>1</v>
      </c>
      <c r="L719" t="inlineStr">
        <is>
          <t>application/octet-stream</t>
        </is>
      </c>
      <c r="M719" t="n">
        <v>9.869999999999999</v>
      </c>
      <c r="N719" t="inlineStr">
        <is>
          <t>NÃO</t>
        </is>
      </c>
      <c r="O719" t="inlineStr">
        <is>
          <t>Nomes de Colunas: 6 coluna(s) sem nome definido (ex: Unnamed: 6). | Espaçamento Visual: 4 coluna(s) totalmente em branco (Colunas: [6, 8, 9, 10]).</t>
        </is>
      </c>
      <c r="P719" t="inlineStr">
        <is>
          <t>Nenhum</t>
        </is>
      </c>
      <c r="Q719" t="inlineStr">
        <is>
          <t>2026-10-07 17:04:56</t>
        </is>
      </c>
    </row>
    <row r="720">
      <c r="A720" t="n">
        <v>719</v>
      </c>
      <c r="B720" t="inlineStr">
        <is>
          <t>SENAC</t>
        </is>
      </c>
      <c r="C720" t="inlineStr">
        <is>
          <t>Demonstrações Contábeis</t>
        </is>
      </c>
      <c r="D720" t="inlineStr">
        <is>
          <t>Demonstrações Contábeis - Arquivo CSV</t>
        </is>
      </c>
      <c r="E720" t="inlineStr"/>
      <c r="F720" t="inlineStr">
        <is>
          <t>SENAC PA | Exercício 2026 | Demonstrações Contábeis</t>
        </is>
      </c>
      <c r="G720" t="inlineStr">
        <is>
          <t>csv</t>
        </is>
      </c>
      <c r="H720" t="inlineStr">
        <is>
          <t>Balanço Orçamentário Receita_2025.csv</t>
        </is>
      </c>
      <c r="I720" t="inlineStr">
        <is>
          <t>https://transparencia.senac.br/assets/files/2025/DemonstracoesContabeis/PA/Balanço Orçamentário Receita_2025.csv</t>
        </is>
      </c>
      <c r="J720" t="n">
        <v>200</v>
      </c>
      <c r="K720" t="b">
        <v>1</v>
      </c>
      <c r="L720" t="inlineStr">
        <is>
          <t>application/octet-stream</t>
        </is>
      </c>
      <c r="M720" t="n">
        <v>4.39</v>
      </c>
      <c r="N720" t="inlineStr">
        <is>
          <t>NÃO</t>
        </is>
      </c>
      <c r="O720" t="inlineStr">
        <is>
          <t>Linhas de Totais: Uso de 'Total/Subtotal' na coluna 'Especificação' (Linhas: 64, 66).</t>
        </is>
      </c>
      <c r="P720" t="inlineStr">
        <is>
          <t>Nenhum</t>
        </is>
      </c>
      <c r="Q720" t="inlineStr">
        <is>
          <t>2026-10-07 17:04:56</t>
        </is>
      </c>
    </row>
    <row r="721">
      <c r="A721" t="n">
        <v>720</v>
      </c>
      <c r="B721" t="inlineStr">
        <is>
          <t>SENAC</t>
        </is>
      </c>
      <c r="C721" t="inlineStr">
        <is>
          <t>Demonstrações Contábeis</t>
        </is>
      </c>
      <c r="D721" t="inlineStr">
        <is>
          <t>Demonstrações Contábeis - Arquivo CSV</t>
        </is>
      </c>
      <c r="E721" t="inlineStr"/>
      <c r="F721" t="inlineStr">
        <is>
          <t>SENAC PA | Exercício 2026 | Demonstrações Contábeis</t>
        </is>
      </c>
      <c r="G721" t="inlineStr">
        <is>
          <t>csv</t>
        </is>
      </c>
      <c r="H721" t="inlineStr">
        <is>
          <t>Balanço Orçamentário Despesa_2025.csv</t>
        </is>
      </c>
      <c r="I721" t="inlineStr">
        <is>
          <t>https://transparencia.senac.br/assets/files/2025/DemonstracoesContabeis/PA/Balanço Orçamentário Despesa_2025.csv</t>
        </is>
      </c>
      <c r="J721" t="n">
        <v>200</v>
      </c>
      <c r="K721" t="b">
        <v>1</v>
      </c>
      <c r="L721" t="inlineStr">
        <is>
          <t>application/octet-stream</t>
        </is>
      </c>
      <c r="M721" t="n">
        <v>4.57</v>
      </c>
      <c r="N721" t="inlineStr">
        <is>
          <t>NÃO</t>
        </is>
      </c>
      <c r="O721" t="inlineStr">
        <is>
          <t>Nomes de Colunas: 2 coluna(s) sem nome definido (ex: Unnamed: 7). | Espaçamento Visual: 1 coluna(s) totalmente em branco (Colunas: [7]). | Linhas de Totais: Uso de 'Total/Subtotal' na coluna 'Especificação' (Linhas: 57, 59).</t>
        </is>
      </c>
      <c r="P721" t="inlineStr">
        <is>
          <t>Nenhum</t>
        </is>
      </c>
      <c r="Q721" t="inlineStr">
        <is>
          <t>2026-10-07 17:04:56</t>
        </is>
      </c>
    </row>
    <row r="722">
      <c r="A722" t="n">
        <v>721</v>
      </c>
      <c r="B722" t="inlineStr">
        <is>
          <t>SENAC</t>
        </is>
      </c>
      <c r="C722" t="inlineStr">
        <is>
          <t>Demonstrações Contábeis</t>
        </is>
      </c>
      <c r="D722" t="inlineStr">
        <is>
          <t>Demonstrações Contábeis - Arquivo CSV</t>
        </is>
      </c>
      <c r="E722" t="inlineStr"/>
      <c r="F722" t="inlineStr">
        <is>
          <t>SENAC PA | Exercício 2026 | Demonstrações Contábeis</t>
        </is>
      </c>
      <c r="G722" t="inlineStr">
        <is>
          <t>csv</t>
        </is>
      </c>
      <c r="H722" t="inlineStr">
        <is>
          <t>Balanço Patrimonial_2025.csv</t>
        </is>
      </c>
      <c r="I722" t="inlineStr">
        <is>
          <t>https://transparencia.senac.br/assets/files/2025/DemonstracoesContabeis/PA/Balanço Patrimonial_2025.csv</t>
        </is>
      </c>
      <c r="J722" t="n">
        <v>200</v>
      </c>
      <c r="K722" t="b">
        <v>1</v>
      </c>
      <c r="L722" t="inlineStr">
        <is>
          <t>application/octet-stream</t>
        </is>
      </c>
      <c r="M722" t="n">
        <v>3.79</v>
      </c>
      <c r="N722" t="inlineStr">
        <is>
          <t>NÃO</t>
        </is>
      </c>
      <c r="O722" t="inlineStr">
        <is>
          <t>Nomes de Colunas: 2 coluna(s) sem nome definido (ex: Unnamed: 5). | Espaçamento Visual: 1 coluna(s) totalmente em branco (Colunas: [5]).</t>
        </is>
      </c>
      <c r="P722" t="inlineStr">
        <is>
          <t>Nenhum</t>
        </is>
      </c>
      <c r="Q722" t="inlineStr">
        <is>
          <t>2026-10-07 17:04:56</t>
        </is>
      </c>
    </row>
    <row r="723">
      <c r="A723" t="n">
        <v>722</v>
      </c>
      <c r="B723" t="inlineStr">
        <is>
          <t>SENAC</t>
        </is>
      </c>
      <c r="C723" t="inlineStr">
        <is>
          <t>Demonstrações Contábeis</t>
        </is>
      </c>
      <c r="D723" t="inlineStr">
        <is>
          <t>Demonstrações Contábeis - Arquivo CSV</t>
        </is>
      </c>
      <c r="E723" t="inlineStr"/>
      <c r="F723" t="inlineStr">
        <is>
          <t>SENAC PA | Exercício 2026 | Demonstrações Contábeis</t>
        </is>
      </c>
      <c r="G723" t="inlineStr">
        <is>
          <t>csv</t>
        </is>
      </c>
      <c r="H723" t="inlineStr">
        <is>
          <t>Demonstração das Variações Patrimoniais_2025.csv</t>
        </is>
      </c>
      <c r="I723" t="inlineStr">
        <is>
          <t>https://transparencia.senac.br/assets/files/2025/DemonstracoesContabeis/PA/Demonstração das Variações Patrimoniais_2025.csv</t>
        </is>
      </c>
      <c r="J723" t="n">
        <v>200</v>
      </c>
      <c r="K723" t="b">
        <v>1</v>
      </c>
      <c r="L723" t="inlineStr">
        <is>
          <t>application/octet-stream</t>
        </is>
      </c>
      <c r="M723" t="n">
        <v>6.64</v>
      </c>
      <c r="N723" t="inlineStr">
        <is>
          <t>NÃO</t>
        </is>
      </c>
      <c r="O723" t="inlineStr">
        <is>
          <t>Nomes de Colunas: 2 coluna(s) sem nome definido (ex: Unnamed: 5). | Espaçamento Visual: 1 coluna(s) totalmente em branco (Colunas: [5]). | Hierarquia Visual: Texto com recuo na coluna 'Especificação' (Linhas: 4, 6, 7, 9, 10, 12, 13, 14, 19, 22... (total 64)).</t>
        </is>
      </c>
      <c r="P723" t="inlineStr">
        <is>
          <t>Nenhum</t>
        </is>
      </c>
      <c r="Q723" t="inlineStr">
        <is>
          <t>2026-10-07 17:04:56</t>
        </is>
      </c>
    </row>
    <row r="724">
      <c r="A724" t="n">
        <v>723</v>
      </c>
      <c r="B724" t="inlineStr">
        <is>
          <t>SENAC</t>
        </is>
      </c>
      <c r="C724" t="inlineStr">
        <is>
          <t>Demonstrações Contábeis</t>
        </is>
      </c>
      <c r="D724" t="inlineStr">
        <is>
          <t>Demonstrações Contábeis - Arquivo CSV</t>
        </is>
      </c>
      <c r="E724" t="inlineStr"/>
      <c r="F724" t="inlineStr">
        <is>
          <t>SENAC PA | Exercício 2026 | Demonstrações Contábeis</t>
        </is>
      </c>
      <c r="G724" t="inlineStr">
        <is>
          <t>csv</t>
        </is>
      </c>
      <c r="H724" t="inlineStr">
        <is>
          <t>Demonstração dos Fluxos de Caixa_2025.csv</t>
        </is>
      </c>
      <c r="I724" t="inlineStr">
        <is>
          <t>https://transparencia.senac.br/assets/files/2025/DemonstracoesContabeis/PA/Demonstração dos Fluxos de Caixa_2025.csv</t>
        </is>
      </c>
      <c r="J724" t="n">
        <v>200</v>
      </c>
      <c r="K724" t="b">
        <v>1</v>
      </c>
      <c r="L724" t="inlineStr">
        <is>
          <t>application/octet-stream</t>
        </is>
      </c>
      <c r="M724" t="n">
        <v>4.34</v>
      </c>
      <c r="N724" t="inlineStr">
        <is>
          <t>NÃO</t>
        </is>
      </c>
      <c r="O724" t="inlineStr">
        <is>
          <t>Nomes de Colunas: 1 coluna(s) sem nome definido (ex: Unnamed: 4).</t>
        </is>
      </c>
      <c r="P724" t="inlineStr">
        <is>
          <t>Nenhum</t>
        </is>
      </c>
      <c r="Q724" t="inlineStr">
        <is>
          <t>2026-10-07 17:04:56</t>
        </is>
      </c>
    </row>
    <row r="725">
      <c r="A725" t="n">
        <v>724</v>
      </c>
      <c r="B725" t="inlineStr">
        <is>
          <t>SENAC</t>
        </is>
      </c>
      <c r="C725" t="inlineStr">
        <is>
          <t>Licitações</t>
        </is>
      </c>
      <c r="D725" t="inlineStr">
        <is>
          <t>Licitações - download</t>
        </is>
      </c>
      <c r="E725" t="inlineStr"/>
      <c r="F725" t="inlineStr">
        <is>
          <t>SENAC PA | Exercício 2024 | Licitações</t>
        </is>
      </c>
      <c r="G725" t="inlineStr">
        <is>
          <t>csv</t>
        </is>
      </c>
      <c r="H725" t="inlineStr">
        <is>
          <t>download</t>
        </is>
      </c>
      <c r="I725" t="inlineStr">
        <is>
          <t>https://transparencia.senac.br/service/api/download?regional=pa&amp;secao=Licitacoes&amp;ano=0&amp;layout=licitacoes</t>
        </is>
      </c>
      <c r="J725" t="n">
        <v>200</v>
      </c>
      <c r="K725" t="b">
        <v>1</v>
      </c>
      <c r="L725" t="inlineStr">
        <is>
          <t>application/octet-stream</t>
        </is>
      </c>
      <c r="M725" t="n">
        <v>18.44</v>
      </c>
      <c r="N725" t="inlineStr">
        <is>
          <t>SIM</t>
        </is>
      </c>
      <c r="O725" t="inlineStr">
        <is>
          <t>Nenhum</t>
        </is>
      </c>
      <c r="P725" t="inlineStr">
        <is>
          <t>Nenhum</t>
        </is>
      </c>
      <c r="Q725" t="inlineStr">
        <is>
          <t>2026-10-07 17:04:56</t>
        </is>
      </c>
    </row>
    <row r="726">
      <c r="A726" t="n">
        <v>725</v>
      </c>
      <c r="B726" t="inlineStr">
        <is>
          <t>SENAC</t>
        </is>
      </c>
      <c r="C726" t="inlineStr">
        <is>
          <t>Licitações</t>
        </is>
      </c>
      <c r="D726" t="inlineStr">
        <is>
          <t>Licitações - download</t>
        </is>
      </c>
      <c r="E726" t="inlineStr"/>
      <c r="F726" t="inlineStr">
        <is>
          <t>SENAC PA | Exercício 2025 | Licitações</t>
        </is>
      </c>
      <c r="G726" t="inlineStr">
        <is>
          <t>csv</t>
        </is>
      </c>
      <c r="H726" t="inlineStr">
        <is>
          <t>download</t>
        </is>
      </c>
      <c r="I726" t="inlineStr">
        <is>
          <t>https://transparencia.senac.br/service/api/download?regional=pa&amp;secao=Licitacoes&amp;ano=0&amp;layout=licitacoes</t>
        </is>
      </c>
      <c r="J726" t="n">
        <v>200</v>
      </c>
      <c r="K726" t="b">
        <v>1</v>
      </c>
      <c r="L726" t="inlineStr">
        <is>
          <t>application/octet-stream</t>
        </is>
      </c>
      <c r="M726" t="n">
        <v>18.44</v>
      </c>
      <c r="N726" t="inlineStr">
        <is>
          <t>SIM</t>
        </is>
      </c>
      <c r="O726" t="inlineStr">
        <is>
          <t>Nenhum</t>
        </is>
      </c>
      <c r="P726" t="inlineStr">
        <is>
          <t>Nenhum</t>
        </is>
      </c>
      <c r="Q726" t="inlineStr">
        <is>
          <t>2026-10-07 17:04:56</t>
        </is>
      </c>
    </row>
    <row r="727">
      <c r="A727" t="n">
        <v>726</v>
      </c>
      <c r="B727" t="inlineStr">
        <is>
          <t>SENAC</t>
        </is>
      </c>
      <c r="C727" t="inlineStr">
        <is>
          <t>Licitações</t>
        </is>
      </c>
      <c r="D727" t="inlineStr">
        <is>
          <t>Licitações - download</t>
        </is>
      </c>
      <c r="E727" t="inlineStr"/>
      <c r="F727" t="inlineStr">
        <is>
          <t>SENAC PA | Exercício 2026 | Licitações</t>
        </is>
      </c>
      <c r="G727" t="inlineStr">
        <is>
          <t>csv</t>
        </is>
      </c>
      <c r="H727" t="inlineStr">
        <is>
          <t>download</t>
        </is>
      </c>
      <c r="I727" t="inlineStr">
        <is>
          <t>https://transparencia.senac.br/service/api/download?regional=pa&amp;secao=Licitacoes&amp;ano=0&amp;layout=licitacoes</t>
        </is>
      </c>
      <c r="J727" t="n">
        <v>200</v>
      </c>
      <c r="K727" t="b">
        <v>1</v>
      </c>
      <c r="L727" t="inlineStr">
        <is>
          <t>application/octet-stream</t>
        </is>
      </c>
      <c r="M727" t="n">
        <v>18.44</v>
      </c>
      <c r="N727" t="inlineStr">
        <is>
          <t>SIM</t>
        </is>
      </c>
      <c r="O727" t="inlineStr">
        <is>
          <t>Nenhum</t>
        </is>
      </c>
      <c r="P727" t="inlineStr">
        <is>
          <t>Nenhum</t>
        </is>
      </c>
      <c r="Q727" t="inlineStr">
        <is>
          <t>2026-10-07 17:04:56</t>
        </is>
      </c>
    </row>
    <row r="728">
      <c r="A728" t="n">
        <v>727</v>
      </c>
      <c r="B728" t="inlineStr">
        <is>
          <t>SENAC</t>
        </is>
      </c>
      <c r="C728" t="inlineStr">
        <is>
          <t>Contratos, Parcerias, Convênios e Patrocínios</t>
        </is>
      </c>
      <c r="D728" t="inlineStr">
        <is>
          <t>Contratos, Parcerias, Convênios e Patrocínios - download</t>
        </is>
      </c>
      <c r="E728" t="inlineStr"/>
      <c r="F728" t="inlineStr">
        <is>
          <t>SENAC PA | Exercício 2024 | Contratos, Parcerias, Convênios e Patrocínios</t>
        </is>
      </c>
      <c r="G728" t="inlineStr">
        <is>
          <t>csv</t>
        </is>
      </c>
      <c r="H728" t="inlineStr">
        <is>
          <t>download</t>
        </is>
      </c>
      <c r="I728" t="inlineStr">
        <is>
          <t>https://transparencia.senac.br/service/api/download?regional=pa&amp;secao=ContratosParcerias&amp;ano=0&amp;layout=contratos</t>
        </is>
      </c>
      <c r="J728" t="n">
        <v>200</v>
      </c>
      <c r="K728" t="b">
        <v>1</v>
      </c>
      <c r="L728" t="inlineStr">
        <is>
          <t>application/octet-stream</t>
        </is>
      </c>
      <c r="M728" t="n">
        <v>31.96</v>
      </c>
      <c r="N728" t="inlineStr">
        <is>
          <t>NÃO</t>
        </is>
      </c>
      <c r="O728" t="inlineStr">
        <is>
          <t>Poluição de Célula: Coluna 'Objeto' contém números misturados diretamente com texto (Linhas: 005/2024, 005/2024).</t>
        </is>
      </c>
      <c r="P728" t="inlineStr">
        <is>
          <t>Nenhum</t>
        </is>
      </c>
      <c r="Q728" t="inlineStr">
        <is>
          <t>2026-10-07 17:04:56</t>
        </is>
      </c>
    </row>
    <row r="729">
      <c r="A729" t="n">
        <v>728</v>
      </c>
      <c r="B729" t="inlineStr">
        <is>
          <t>SENAC</t>
        </is>
      </c>
      <c r="C729" t="inlineStr">
        <is>
          <t>Contratos, Parcerias, Convênios e Patrocínios</t>
        </is>
      </c>
      <c r="D729" t="inlineStr">
        <is>
          <t>Contratos, Parcerias, Convênios e Patrocínios - download</t>
        </is>
      </c>
      <c r="E729" t="inlineStr"/>
      <c r="F729" t="inlineStr">
        <is>
          <t>SENAC PA | Exercício 2024 | Contratos, Parcerias, Convênios e Patrocínios</t>
        </is>
      </c>
      <c r="G729" t="inlineStr">
        <is>
          <t>csv</t>
        </is>
      </c>
      <c r="H729" t="inlineStr">
        <is>
          <t>download</t>
        </is>
      </c>
      <c r="I729" t="inlineStr">
        <is>
          <t>https://transparencia.senac.br/service/api/download?regional=pa&amp;secao=ContratosParcerias&amp;ano=0&amp;layout=convenios</t>
        </is>
      </c>
      <c r="J729" t="n">
        <v>200</v>
      </c>
      <c r="K729" t="b">
        <v>1</v>
      </c>
      <c r="L729" t="inlineStr">
        <is>
          <t>application/octet-stream</t>
        </is>
      </c>
      <c r="M729" t="n">
        <v>2.2</v>
      </c>
      <c r="N729" t="inlineStr">
        <is>
          <t>SIM</t>
        </is>
      </c>
      <c r="O729" t="inlineStr">
        <is>
          <t>Nenhum</t>
        </is>
      </c>
      <c r="P729" t="inlineStr">
        <is>
          <t>Nenhum</t>
        </is>
      </c>
      <c r="Q729" t="inlineStr">
        <is>
          <t>2026-10-07 17:04:56</t>
        </is>
      </c>
    </row>
    <row r="730">
      <c r="A730" t="n">
        <v>729</v>
      </c>
      <c r="B730" t="inlineStr">
        <is>
          <t>SENAC</t>
        </is>
      </c>
      <c r="C730" t="inlineStr">
        <is>
          <t>Contratos, Parcerias, Convênios e Patrocínios</t>
        </is>
      </c>
      <c r="D730" t="inlineStr">
        <is>
          <t>Contratos, Parcerias, Convênios e Patrocínios - download</t>
        </is>
      </c>
      <c r="E730" t="inlineStr"/>
      <c r="F730" t="inlineStr">
        <is>
          <t>SENAC PA | Exercício 2024 | Contratos, Parcerias, Convênios e Patrocínios</t>
        </is>
      </c>
      <c r="G730" t="inlineStr">
        <is>
          <t>csv</t>
        </is>
      </c>
      <c r="H730" t="inlineStr">
        <is>
          <t>download</t>
        </is>
      </c>
      <c r="I730" t="inlineStr">
        <is>
          <t>https://transparencia.senac.br/service/api/download?regional=pa&amp;secao=ContratosParcerias&amp;ano=0&amp;layout=parcerias</t>
        </is>
      </c>
      <c r="J730" t="n">
        <v>200</v>
      </c>
      <c r="K730" t="b">
        <v>1</v>
      </c>
      <c r="L730" t="inlineStr">
        <is>
          <t>application/octet-stream</t>
        </is>
      </c>
      <c r="M730" t="n">
        <v>5.54</v>
      </c>
      <c r="N730" t="inlineStr">
        <is>
          <t>SIM</t>
        </is>
      </c>
      <c r="O730" t="inlineStr">
        <is>
          <t>Nenhum</t>
        </is>
      </c>
      <c r="P730" t="inlineStr">
        <is>
          <t>Nenhum</t>
        </is>
      </c>
      <c r="Q730" t="inlineStr">
        <is>
          <t>2026-10-07 17:04:56</t>
        </is>
      </c>
    </row>
    <row r="731">
      <c r="A731" t="n">
        <v>730</v>
      </c>
      <c r="B731" t="inlineStr">
        <is>
          <t>SENAC</t>
        </is>
      </c>
      <c r="C731" t="inlineStr">
        <is>
          <t>Contratos, Parcerias, Convênios e Patrocínios</t>
        </is>
      </c>
      <c r="D731" t="inlineStr">
        <is>
          <t>Contratos, Parcerias, Convênios e Patrocínios - download</t>
        </is>
      </c>
      <c r="E731" t="inlineStr"/>
      <c r="F731" t="inlineStr">
        <is>
          <t>SENAC PA | Exercício 2025 | Contratos, Parcerias, Convênios e Patrocínios</t>
        </is>
      </c>
      <c r="G731" t="inlineStr">
        <is>
          <t>csv</t>
        </is>
      </c>
      <c r="H731" t="inlineStr">
        <is>
          <t>download</t>
        </is>
      </c>
      <c r="I731" t="inlineStr">
        <is>
          <t>https://transparencia.senac.br/service/api/download?regional=pa&amp;secao=ContratosParcerias&amp;ano=0&amp;layout=contratos</t>
        </is>
      </c>
      <c r="J731" t="n">
        <v>200</v>
      </c>
      <c r="K731" t="b">
        <v>1</v>
      </c>
      <c r="L731" t="inlineStr">
        <is>
          <t>application/octet-stream</t>
        </is>
      </c>
      <c r="M731" t="n">
        <v>31.96</v>
      </c>
      <c r="N731" t="inlineStr">
        <is>
          <t>NÃO</t>
        </is>
      </c>
      <c r="O731" t="inlineStr">
        <is>
          <t>Poluição de Célula: Coluna 'Objeto' contém números misturados diretamente com texto (Linhas: 005/2024, 005/2024).</t>
        </is>
      </c>
      <c r="P731" t="inlineStr">
        <is>
          <t>Nenhum</t>
        </is>
      </c>
      <c r="Q731" t="inlineStr">
        <is>
          <t>2026-10-07 17:04:56</t>
        </is>
      </c>
    </row>
    <row r="732">
      <c r="A732" t="n">
        <v>731</v>
      </c>
      <c r="B732" t="inlineStr">
        <is>
          <t>SENAC</t>
        </is>
      </c>
      <c r="C732" t="inlineStr">
        <is>
          <t>Contratos, Parcerias, Convênios e Patrocínios</t>
        </is>
      </c>
      <c r="D732" t="inlineStr">
        <is>
          <t>Contratos, Parcerias, Convênios e Patrocínios - download</t>
        </is>
      </c>
      <c r="E732" t="inlineStr"/>
      <c r="F732" t="inlineStr">
        <is>
          <t>SENAC PA | Exercício 2025 | Contratos, Parcerias, Convênios e Patrocínios</t>
        </is>
      </c>
      <c r="G732" t="inlineStr">
        <is>
          <t>csv</t>
        </is>
      </c>
      <c r="H732" t="inlineStr">
        <is>
          <t>download</t>
        </is>
      </c>
      <c r="I732" t="inlineStr">
        <is>
          <t>https://transparencia.senac.br/service/api/download?regional=pa&amp;secao=ContratosParcerias&amp;ano=0&amp;layout=convenios</t>
        </is>
      </c>
      <c r="J732" t="n">
        <v>200</v>
      </c>
      <c r="K732" t="b">
        <v>1</v>
      </c>
      <c r="L732" t="inlineStr">
        <is>
          <t>application/octet-stream</t>
        </is>
      </c>
      <c r="M732" t="n">
        <v>2.2</v>
      </c>
      <c r="N732" t="inlineStr">
        <is>
          <t>SIM</t>
        </is>
      </c>
      <c r="O732" t="inlineStr">
        <is>
          <t>Nenhum</t>
        </is>
      </c>
      <c r="P732" t="inlineStr">
        <is>
          <t>Nenhum</t>
        </is>
      </c>
      <c r="Q732" t="inlineStr">
        <is>
          <t>2026-10-07 17:04:56</t>
        </is>
      </c>
    </row>
    <row r="733">
      <c r="A733" t="n">
        <v>732</v>
      </c>
      <c r="B733" t="inlineStr">
        <is>
          <t>SENAC</t>
        </is>
      </c>
      <c r="C733" t="inlineStr">
        <is>
          <t>Contratos, Parcerias, Convênios e Patrocínios</t>
        </is>
      </c>
      <c r="D733" t="inlineStr">
        <is>
          <t>Contratos, Parcerias, Convênios e Patrocínios - download</t>
        </is>
      </c>
      <c r="E733" t="inlineStr"/>
      <c r="F733" t="inlineStr">
        <is>
          <t>SENAC PA | Exercício 2025 | Contratos, Parcerias, Convênios e Patrocínios</t>
        </is>
      </c>
      <c r="G733" t="inlineStr">
        <is>
          <t>csv</t>
        </is>
      </c>
      <c r="H733" t="inlineStr">
        <is>
          <t>download</t>
        </is>
      </c>
      <c r="I733" t="inlineStr">
        <is>
          <t>https://transparencia.senac.br/service/api/download?regional=pa&amp;secao=ContratosParcerias&amp;ano=0&amp;layout=parcerias</t>
        </is>
      </c>
      <c r="J733" t="n">
        <v>200</v>
      </c>
      <c r="K733" t="b">
        <v>1</v>
      </c>
      <c r="L733" t="inlineStr">
        <is>
          <t>application/octet-stream</t>
        </is>
      </c>
      <c r="M733" t="n">
        <v>5.54</v>
      </c>
      <c r="N733" t="inlineStr">
        <is>
          <t>SIM</t>
        </is>
      </c>
      <c r="O733" t="inlineStr">
        <is>
          <t>Nenhum</t>
        </is>
      </c>
      <c r="P733" t="inlineStr">
        <is>
          <t>Nenhum</t>
        </is>
      </c>
      <c r="Q733" t="inlineStr">
        <is>
          <t>2026-10-07 17:04:56</t>
        </is>
      </c>
    </row>
    <row r="734">
      <c r="A734" t="n">
        <v>733</v>
      </c>
      <c r="B734" t="inlineStr">
        <is>
          <t>SENAC</t>
        </is>
      </c>
      <c r="C734" t="inlineStr">
        <is>
          <t>Contratos, Parcerias, Convênios e Patrocínios</t>
        </is>
      </c>
      <c r="D734" t="inlineStr">
        <is>
          <t>Contratos, Parcerias, Convênios e Patrocínios - download</t>
        </is>
      </c>
      <c r="E734" t="inlineStr"/>
      <c r="F734" t="inlineStr">
        <is>
          <t>SENAC PA | Exercício 2026 | Contratos, Parcerias, Convênios e Patrocínios</t>
        </is>
      </c>
      <c r="G734" t="inlineStr">
        <is>
          <t>csv</t>
        </is>
      </c>
      <c r="H734" t="inlineStr">
        <is>
          <t>download</t>
        </is>
      </c>
      <c r="I734" t="inlineStr">
        <is>
          <t>https://transparencia.senac.br/service/api/download?regional=pa&amp;secao=ContratosParcerias&amp;ano=0&amp;layout=contratos</t>
        </is>
      </c>
      <c r="J734" t="n">
        <v>200</v>
      </c>
      <c r="K734" t="b">
        <v>1</v>
      </c>
      <c r="L734" t="inlineStr">
        <is>
          <t>application/octet-stream</t>
        </is>
      </c>
      <c r="M734" t="n">
        <v>31.96</v>
      </c>
      <c r="N734" t="inlineStr">
        <is>
          <t>NÃO</t>
        </is>
      </c>
      <c r="O734" t="inlineStr">
        <is>
          <t>Poluição de Célula: Coluna 'Objeto' contém números misturados diretamente com texto (Linhas: 005/2024, 005/2024).</t>
        </is>
      </c>
      <c r="P734" t="inlineStr">
        <is>
          <t>Nenhum</t>
        </is>
      </c>
      <c r="Q734" t="inlineStr">
        <is>
          <t>2026-10-07 17:04:56</t>
        </is>
      </c>
    </row>
    <row r="735">
      <c r="A735" t="n">
        <v>734</v>
      </c>
      <c r="B735" t="inlineStr">
        <is>
          <t>SENAC</t>
        </is>
      </c>
      <c r="C735" t="inlineStr">
        <is>
          <t>Contratos, Parcerias, Convênios e Patrocínios</t>
        </is>
      </c>
      <c r="D735" t="inlineStr">
        <is>
          <t>Contratos, Parcerias, Convênios e Patrocínios - download</t>
        </is>
      </c>
      <c r="E735" t="inlineStr"/>
      <c r="F735" t="inlineStr">
        <is>
          <t>SENAC PA | Exercício 2026 | Contratos, Parcerias, Convênios e Patrocínios</t>
        </is>
      </c>
      <c r="G735" t="inlineStr">
        <is>
          <t>csv</t>
        </is>
      </c>
      <c r="H735" t="inlineStr">
        <is>
          <t>download</t>
        </is>
      </c>
      <c r="I735" t="inlineStr">
        <is>
          <t>https://transparencia.senac.br/service/api/download?regional=pa&amp;secao=ContratosParcerias&amp;ano=0&amp;layout=convenios</t>
        </is>
      </c>
      <c r="J735" t="n">
        <v>200</v>
      </c>
      <c r="K735" t="b">
        <v>1</v>
      </c>
      <c r="L735" t="inlineStr">
        <is>
          <t>application/octet-stream</t>
        </is>
      </c>
      <c r="M735" t="n">
        <v>2.2</v>
      </c>
      <c r="N735" t="inlineStr">
        <is>
          <t>SIM</t>
        </is>
      </c>
      <c r="O735" t="inlineStr">
        <is>
          <t>Nenhum</t>
        </is>
      </c>
      <c r="P735" t="inlineStr">
        <is>
          <t>Nenhum</t>
        </is>
      </c>
      <c r="Q735" t="inlineStr">
        <is>
          <t>2026-10-07 17:04:56</t>
        </is>
      </c>
    </row>
    <row r="736">
      <c r="A736" t="n">
        <v>735</v>
      </c>
      <c r="B736" t="inlineStr">
        <is>
          <t>SENAC</t>
        </is>
      </c>
      <c r="C736" t="inlineStr">
        <is>
          <t>Contratos, Parcerias, Convênios e Patrocínios</t>
        </is>
      </c>
      <c r="D736" t="inlineStr">
        <is>
          <t>Contratos, Parcerias, Convênios e Patrocínios - download</t>
        </is>
      </c>
      <c r="E736" t="inlineStr"/>
      <c r="F736" t="inlineStr">
        <is>
          <t>SENAC PA | Exercício 2026 | Contratos, Parcerias, Convênios e Patrocínios</t>
        </is>
      </c>
      <c r="G736" t="inlineStr">
        <is>
          <t>csv</t>
        </is>
      </c>
      <c r="H736" t="inlineStr">
        <is>
          <t>download</t>
        </is>
      </c>
      <c r="I736" t="inlineStr">
        <is>
          <t>https://transparencia.senac.br/service/api/download?regional=pa&amp;secao=ContratosParcerias&amp;ano=0&amp;layout=parcerias</t>
        </is>
      </c>
      <c r="J736" t="n">
        <v>200</v>
      </c>
      <c r="K736" t="b">
        <v>1</v>
      </c>
      <c r="L736" t="inlineStr">
        <is>
          <t>application/octet-stream</t>
        </is>
      </c>
      <c r="M736" t="n">
        <v>5.54</v>
      </c>
      <c r="N736" t="inlineStr">
        <is>
          <t>SIM</t>
        </is>
      </c>
      <c r="O736" t="inlineStr">
        <is>
          <t>Nenhum</t>
        </is>
      </c>
      <c r="P736" t="inlineStr">
        <is>
          <t>Nenhum</t>
        </is>
      </c>
      <c r="Q736" t="inlineStr">
        <is>
          <t>2026-10-07 17:04:56</t>
        </is>
      </c>
    </row>
    <row r="737">
      <c r="A737" t="n">
        <v>736</v>
      </c>
      <c r="B737" t="inlineStr">
        <is>
          <t>SENAC</t>
        </is>
      </c>
      <c r="C737" t="inlineStr">
        <is>
          <t>Transferências Regulamentares</t>
        </is>
      </c>
      <c r="D737" t="inlineStr">
        <is>
          <t>Transferências Regulamentares - download</t>
        </is>
      </c>
      <c r="E737" t="inlineStr"/>
      <c r="F737" t="inlineStr">
        <is>
          <t>SENAC PA | Exercício 2024 | Transferências Regulamentares</t>
        </is>
      </c>
      <c r="G737" t="inlineStr">
        <is>
          <t>csv</t>
        </is>
      </c>
      <c r="H737" t="inlineStr">
        <is>
          <t>download</t>
        </is>
      </c>
      <c r="I737" t="inlineStr">
        <is>
          <t>https://transparencia.senac.br/service/api/download?regional=pa&amp;secao=transferenciasregulamentares&amp;ano=2026&amp;layout=transferenciasregulamentares</t>
        </is>
      </c>
      <c r="J737" t="n">
        <v>200</v>
      </c>
      <c r="K737" t="b">
        <v>1</v>
      </c>
      <c r="L737" t="inlineStr">
        <is>
          <t>application/octet-stream</t>
        </is>
      </c>
      <c r="M737" t="n">
        <v>1.66</v>
      </c>
      <c r="N737" t="inlineStr">
        <is>
          <t>SIM</t>
        </is>
      </c>
      <c r="O737" t="inlineStr">
        <is>
          <t>Nenhum</t>
        </is>
      </c>
      <c r="P737" t="inlineStr">
        <is>
          <t>Nenhum</t>
        </is>
      </c>
      <c r="Q737" t="inlineStr">
        <is>
          <t>2026-10-07 17:04:56</t>
        </is>
      </c>
    </row>
    <row r="738">
      <c r="A738" t="n">
        <v>737</v>
      </c>
      <c r="B738" t="inlineStr">
        <is>
          <t>SENAC</t>
        </is>
      </c>
      <c r="C738" t="inlineStr">
        <is>
          <t>Transferências Regulamentares</t>
        </is>
      </c>
      <c r="D738" t="inlineStr">
        <is>
          <t>Transferências Regulamentares - download</t>
        </is>
      </c>
      <c r="E738" t="inlineStr"/>
      <c r="F738" t="inlineStr">
        <is>
          <t>SENAC PA | Exercício 2025 | Transferências Regulamentares</t>
        </is>
      </c>
      <c r="G738" t="inlineStr">
        <is>
          <t>csv</t>
        </is>
      </c>
      <c r="H738" t="inlineStr">
        <is>
          <t>download</t>
        </is>
      </c>
      <c r="I738" t="inlineStr">
        <is>
          <t>https://transparencia.senac.br/service/api/download?regional=pa&amp;secao=transferenciasregulamentares&amp;ano=2026&amp;layout=transferenciasregulamentares</t>
        </is>
      </c>
      <c r="J738" t="n">
        <v>200</v>
      </c>
      <c r="K738" t="b">
        <v>1</v>
      </c>
      <c r="L738" t="inlineStr">
        <is>
          <t>application/octet-stream</t>
        </is>
      </c>
      <c r="M738" t="n">
        <v>1.66</v>
      </c>
      <c r="N738" t="inlineStr">
        <is>
          <t>SIM</t>
        </is>
      </c>
      <c r="O738" t="inlineStr">
        <is>
          <t>Nenhum</t>
        </is>
      </c>
      <c r="P738" t="inlineStr">
        <is>
          <t>Nenhum</t>
        </is>
      </c>
      <c r="Q738" t="inlineStr">
        <is>
          <t>2026-10-07 17:04:56</t>
        </is>
      </c>
    </row>
    <row r="739">
      <c r="A739" t="n">
        <v>738</v>
      </c>
      <c r="B739" t="inlineStr">
        <is>
          <t>SENAC</t>
        </is>
      </c>
      <c r="C739" t="inlineStr">
        <is>
          <t>Transferências Regulamentares</t>
        </is>
      </c>
      <c r="D739" t="inlineStr">
        <is>
          <t>Transferências Regulamentares - download</t>
        </is>
      </c>
      <c r="E739" t="inlineStr"/>
      <c r="F739" t="inlineStr">
        <is>
          <t>SENAC PA | Exercício 2026 | Transferências Regulamentares</t>
        </is>
      </c>
      <c r="G739" t="inlineStr">
        <is>
          <t>csv</t>
        </is>
      </c>
      <c r="H739" t="inlineStr">
        <is>
          <t>download</t>
        </is>
      </c>
      <c r="I739" t="inlineStr">
        <is>
          <t>https://transparencia.senac.br/service/api/download?regional=pa&amp;secao=transferenciasregulamentares&amp;ano=2026&amp;layout=transferenciasregulamentares</t>
        </is>
      </c>
      <c r="J739" t="n">
        <v>200</v>
      </c>
      <c r="K739" t="b">
        <v>1</v>
      </c>
      <c r="L739" t="inlineStr">
        <is>
          <t>application/octet-stream</t>
        </is>
      </c>
      <c r="M739" t="n">
        <v>1.66</v>
      </c>
      <c r="N739" t="inlineStr">
        <is>
          <t>SIM</t>
        </is>
      </c>
      <c r="O739" t="inlineStr">
        <is>
          <t>Nenhum</t>
        </is>
      </c>
      <c r="P739" t="inlineStr">
        <is>
          <t>Nenhum</t>
        </is>
      </c>
      <c r="Q739" t="inlineStr">
        <is>
          <t>2026-10-07 17:04:56</t>
        </is>
      </c>
    </row>
    <row r="740">
      <c r="A740" t="n">
        <v>739</v>
      </c>
      <c r="B740" t="inlineStr">
        <is>
          <t>SENAC</t>
        </is>
      </c>
      <c r="C740" t="inlineStr">
        <is>
          <t>Execução Orçamentária</t>
        </is>
      </c>
      <c r="D740" t="inlineStr">
        <is>
          <t>Execução Orçamentária - download</t>
        </is>
      </c>
      <c r="E740" t="inlineStr"/>
      <c r="F740" t="inlineStr">
        <is>
          <t>SENAC PB | Exercício 2024 | Execução Orçamentária</t>
        </is>
      </c>
      <c r="G740" t="inlineStr">
        <is>
          <t>csv</t>
        </is>
      </c>
      <c r="H740" t="inlineStr">
        <is>
          <t>download</t>
        </is>
      </c>
      <c r="I740" t="inlineStr">
        <is>
          <t>https://transparencia.senac.br/service/api/download?regional=pb&amp;secao=execucaoorcamentaria&amp;ano=2024&amp;layout=execucaoorcamentariareceitacategoria</t>
        </is>
      </c>
      <c r="J740" t="n">
        <v>200</v>
      </c>
      <c r="K740" t="b">
        <v>1</v>
      </c>
      <c r="L740" t="inlineStr">
        <is>
          <t>application/octet-stream</t>
        </is>
      </c>
      <c r="M740" t="n">
        <v>0.49</v>
      </c>
      <c r="N740" t="inlineStr">
        <is>
          <t>SIM</t>
        </is>
      </c>
      <c r="O740" t="inlineStr">
        <is>
          <t>Nenhum</t>
        </is>
      </c>
      <c r="P740" t="inlineStr">
        <is>
          <t>Nenhum</t>
        </is>
      </c>
      <c r="Q740" t="inlineStr">
        <is>
          <t>2026-10-07 17:04:56</t>
        </is>
      </c>
    </row>
    <row r="741">
      <c r="A741" t="n">
        <v>740</v>
      </c>
      <c r="B741" t="inlineStr">
        <is>
          <t>SENAC</t>
        </is>
      </c>
      <c r="C741" t="inlineStr">
        <is>
          <t>Execução Orçamentária</t>
        </is>
      </c>
      <c r="D741" t="inlineStr">
        <is>
          <t>Execução Orçamentária - download</t>
        </is>
      </c>
      <c r="E741" t="inlineStr"/>
      <c r="F741" t="inlineStr">
        <is>
          <t>SENAC PB | Exercício 2024 | Execução Orçamentária</t>
        </is>
      </c>
      <c r="G741" t="inlineStr">
        <is>
          <t>csv</t>
        </is>
      </c>
      <c r="H741" t="inlineStr">
        <is>
          <t>download</t>
        </is>
      </c>
      <c r="I741" t="inlineStr">
        <is>
          <t>https://transparencia.senac.br/service/api/download?regional=pb&amp;secao=execucaoorcamentaria&amp;ano=2024&amp;layout=execucaoorcamentariadespesacategoria</t>
        </is>
      </c>
      <c r="J741" t="n">
        <v>200</v>
      </c>
      <c r="K741" t="b">
        <v>1</v>
      </c>
      <c r="L741" t="inlineStr">
        <is>
          <t>application/octet-stream</t>
        </is>
      </c>
      <c r="M741" t="n">
        <v>1.16</v>
      </c>
      <c r="N741" t="inlineStr">
        <is>
          <t>SIM</t>
        </is>
      </c>
      <c r="O741" t="inlineStr">
        <is>
          <t>Nenhum</t>
        </is>
      </c>
      <c r="P741" t="inlineStr">
        <is>
          <t>Nenhum</t>
        </is>
      </c>
      <c r="Q741" t="inlineStr">
        <is>
          <t>2026-10-07 17:04:56</t>
        </is>
      </c>
    </row>
    <row r="742">
      <c r="A742" t="n">
        <v>741</v>
      </c>
      <c r="B742" t="inlineStr">
        <is>
          <t>SENAC</t>
        </is>
      </c>
      <c r="C742" t="inlineStr">
        <is>
          <t>Execução Orçamentária</t>
        </is>
      </c>
      <c r="D742" t="inlineStr">
        <is>
          <t>Execução Orçamentária - download</t>
        </is>
      </c>
      <c r="E742" t="inlineStr"/>
      <c r="F742" t="inlineStr">
        <is>
          <t>SENAC PB | Exercício 2024 | Execução Orçamentária</t>
        </is>
      </c>
      <c r="G742" t="inlineStr">
        <is>
          <t>csv</t>
        </is>
      </c>
      <c r="H742" t="inlineStr">
        <is>
          <t>download</t>
        </is>
      </c>
      <c r="I742" t="inlineStr">
        <is>
          <t>https://transparencia.senac.br/service/api/download?regional=pb&amp;secao=execucaoorcamentaria&amp;ano=2024&amp;layout=despesaporfinalidadeprogramatrabalhoorcamento</t>
        </is>
      </c>
      <c r="J742" t="n">
        <v>200</v>
      </c>
      <c r="K742" t="b">
        <v>1</v>
      </c>
      <c r="L742" t="inlineStr">
        <is>
          <t>application/octet-stream</t>
        </is>
      </c>
      <c r="M742" t="n">
        <v>0.4</v>
      </c>
      <c r="N742" t="inlineStr">
        <is>
          <t>SIM</t>
        </is>
      </c>
      <c r="O742" t="inlineStr">
        <is>
          <t>Nenhum</t>
        </is>
      </c>
      <c r="P742" t="inlineStr">
        <is>
          <t>Nenhum</t>
        </is>
      </c>
      <c r="Q742" t="inlineStr">
        <is>
          <t>2026-10-07 17:04:56</t>
        </is>
      </c>
    </row>
    <row r="743">
      <c r="A743" t="n">
        <v>742</v>
      </c>
      <c r="B743" t="inlineStr">
        <is>
          <t>SENAC</t>
        </is>
      </c>
      <c r="C743" t="inlineStr">
        <is>
          <t>Execução Orçamentária</t>
        </is>
      </c>
      <c r="D743" t="inlineStr">
        <is>
          <t>Execução Orçamentária - download</t>
        </is>
      </c>
      <c r="E743" t="inlineStr"/>
      <c r="F743" t="inlineStr">
        <is>
          <t>SENAC PB | Exercício 2024 | Execução Orçamentária</t>
        </is>
      </c>
      <c r="G743" t="inlineStr">
        <is>
          <t>csv</t>
        </is>
      </c>
      <c r="H743" t="inlineStr">
        <is>
          <t>download</t>
        </is>
      </c>
      <c r="I743" t="inlineStr">
        <is>
          <t>https://transparencia.senac.br/service/api/download?regional=pb&amp;secao=execucaoorcamentaria&amp;ano=2024&amp;layout=execucaoorcamentariareceita</t>
        </is>
      </c>
      <c r="J743" t="n">
        <v>200</v>
      </c>
      <c r="K743" t="b">
        <v>1</v>
      </c>
      <c r="L743" t="inlineStr">
        <is>
          <t>application/octet-stream</t>
        </is>
      </c>
      <c r="M743" t="n">
        <v>0.9399999999999999</v>
      </c>
      <c r="N743" t="inlineStr">
        <is>
          <t>SIM</t>
        </is>
      </c>
      <c r="O743" t="inlineStr">
        <is>
          <t>Nenhum</t>
        </is>
      </c>
      <c r="P743" t="inlineStr">
        <is>
          <t>Nenhum</t>
        </is>
      </c>
      <c r="Q743" t="inlineStr">
        <is>
          <t>2026-10-07 17:04:56</t>
        </is>
      </c>
    </row>
    <row r="744">
      <c r="A744" t="n">
        <v>743</v>
      </c>
      <c r="B744" t="inlineStr">
        <is>
          <t>SENAC</t>
        </is>
      </c>
      <c r="C744" t="inlineStr">
        <is>
          <t>Execução Orçamentária</t>
        </is>
      </c>
      <c r="D744" t="inlineStr">
        <is>
          <t>Execução Orçamentária - download</t>
        </is>
      </c>
      <c r="E744" t="inlineStr"/>
      <c r="F744" t="inlineStr">
        <is>
          <t>SENAC PB | Exercício 2024 | Execução Orçamentária</t>
        </is>
      </c>
      <c r="G744" t="inlineStr">
        <is>
          <t>csv</t>
        </is>
      </c>
      <c r="H744" t="inlineStr">
        <is>
          <t>download</t>
        </is>
      </c>
      <c r="I744" t="inlineStr">
        <is>
          <t>https://transparencia.senac.br/service/api/download?regional=pb&amp;secao=execucaoorcamentaria&amp;ano=2024&amp;layout=execucaoorcamentariadespesa</t>
        </is>
      </c>
      <c r="J744" t="n">
        <v>200</v>
      </c>
      <c r="K744" t="b">
        <v>1</v>
      </c>
      <c r="L744" t="inlineStr">
        <is>
          <t>application/octet-stream</t>
        </is>
      </c>
      <c r="M744" t="n">
        <v>1.77</v>
      </c>
      <c r="N744" t="inlineStr">
        <is>
          <t>SIM</t>
        </is>
      </c>
      <c r="O744" t="inlineStr">
        <is>
          <t>Nenhum</t>
        </is>
      </c>
      <c r="P744" t="inlineStr">
        <is>
          <t>Nenhum</t>
        </is>
      </c>
      <c r="Q744" t="inlineStr">
        <is>
          <t>2026-10-07 17:04:56</t>
        </is>
      </c>
    </row>
    <row r="745">
      <c r="A745" t="n">
        <v>744</v>
      </c>
      <c r="B745" t="inlineStr">
        <is>
          <t>SENAC</t>
        </is>
      </c>
      <c r="C745" t="inlineStr">
        <is>
          <t>Execução Orçamentária</t>
        </is>
      </c>
      <c r="D745" t="inlineStr">
        <is>
          <t>Execução Orçamentária - download</t>
        </is>
      </c>
      <c r="E745" t="inlineStr"/>
      <c r="F745" t="inlineStr">
        <is>
          <t>SENAC PB | Exercício 2024 | Execução Orçamentária</t>
        </is>
      </c>
      <c r="G745" t="inlineStr">
        <is>
          <t>csv</t>
        </is>
      </c>
      <c r="H745" t="inlineStr">
        <is>
          <t>download</t>
        </is>
      </c>
      <c r="I745" t="inlineStr">
        <is>
          <t>https://transparencia.senac.br/service/api/download?regional=pb&amp;secao=execucaoorcamentaria&amp;ano=2024&amp;layout=despesaporfinalidadeprogramatrabalhoprevisao</t>
        </is>
      </c>
      <c r="J745" t="n">
        <v>200</v>
      </c>
      <c r="K745" t="b">
        <v>1</v>
      </c>
      <c r="L745" t="inlineStr">
        <is>
          <t>application/octet-stream</t>
        </is>
      </c>
      <c r="M745" t="n">
        <v>0.57</v>
      </c>
      <c r="N745" t="inlineStr">
        <is>
          <t>SIM</t>
        </is>
      </c>
      <c r="O745" t="inlineStr">
        <is>
          <t>Nenhum</t>
        </is>
      </c>
      <c r="P745" t="inlineStr">
        <is>
          <t>Nenhum</t>
        </is>
      </c>
      <c r="Q745" t="inlineStr">
        <is>
          <t>2026-10-07 17:04:56</t>
        </is>
      </c>
    </row>
    <row r="746">
      <c r="A746" t="n">
        <v>745</v>
      </c>
      <c r="B746" t="inlineStr">
        <is>
          <t>SENAC</t>
        </is>
      </c>
      <c r="C746" t="inlineStr">
        <is>
          <t>Execução Orçamentária</t>
        </is>
      </c>
      <c r="D746" t="inlineStr">
        <is>
          <t>Execução Orçamentária - download</t>
        </is>
      </c>
      <c r="E746" t="inlineStr"/>
      <c r="F746" t="inlineStr">
        <is>
          <t>SENAC PB | Exercício 2025 | Execução Orçamentária</t>
        </is>
      </c>
      <c r="G746" t="inlineStr">
        <is>
          <t>csv</t>
        </is>
      </c>
      <c r="H746" t="inlineStr">
        <is>
          <t>download</t>
        </is>
      </c>
      <c r="I746" t="inlineStr">
        <is>
          <t>https://transparencia.senac.br/service/api/download?regional=pb&amp;secao=execucaoorcamentaria&amp;ano=2025&amp;layout=execucaoorcamentariareceitacategoria</t>
        </is>
      </c>
      <c r="J746" t="n">
        <v>200</v>
      </c>
      <c r="K746" t="b">
        <v>1</v>
      </c>
      <c r="L746" t="inlineStr">
        <is>
          <t>application/octet-stream</t>
        </is>
      </c>
      <c r="M746" t="n">
        <v>0.49</v>
      </c>
      <c r="N746" t="inlineStr">
        <is>
          <t>SIM</t>
        </is>
      </c>
      <c r="O746" t="inlineStr">
        <is>
          <t>Nenhum</t>
        </is>
      </c>
      <c r="P746" t="inlineStr">
        <is>
          <t>Nenhum</t>
        </is>
      </c>
      <c r="Q746" t="inlineStr">
        <is>
          <t>2026-10-07 17:04:56</t>
        </is>
      </c>
    </row>
    <row r="747">
      <c r="A747" t="n">
        <v>746</v>
      </c>
      <c r="B747" t="inlineStr">
        <is>
          <t>SENAC</t>
        </is>
      </c>
      <c r="C747" t="inlineStr">
        <is>
          <t>Execução Orçamentária</t>
        </is>
      </c>
      <c r="D747" t="inlineStr">
        <is>
          <t>Execução Orçamentária - download</t>
        </is>
      </c>
      <c r="E747" t="inlineStr"/>
      <c r="F747" t="inlineStr">
        <is>
          <t>SENAC PB | Exercício 2025 | Execução Orçamentária</t>
        </is>
      </c>
      <c r="G747" t="inlineStr">
        <is>
          <t>csv</t>
        </is>
      </c>
      <c r="H747" t="inlineStr">
        <is>
          <t>download</t>
        </is>
      </c>
      <c r="I747" t="inlineStr">
        <is>
          <t>https://transparencia.senac.br/service/api/download?regional=pb&amp;secao=execucaoorcamentaria&amp;ano=2025&amp;layout=execucaoorcamentariadespesacategoria</t>
        </is>
      </c>
      <c r="J747" t="n">
        <v>200</v>
      </c>
      <c r="K747" t="b">
        <v>1</v>
      </c>
      <c r="L747" t="inlineStr">
        <is>
          <t>application/octet-stream</t>
        </is>
      </c>
      <c r="M747" t="n">
        <v>1.23</v>
      </c>
      <c r="N747" t="inlineStr">
        <is>
          <t>SIM</t>
        </is>
      </c>
      <c r="O747" t="inlineStr">
        <is>
          <t>Nenhum</t>
        </is>
      </c>
      <c r="P747" t="inlineStr">
        <is>
          <t>Nenhum</t>
        </is>
      </c>
      <c r="Q747" t="inlineStr">
        <is>
          <t>2026-10-07 17:04:56</t>
        </is>
      </c>
    </row>
    <row r="748">
      <c r="A748" t="n">
        <v>747</v>
      </c>
      <c r="B748" t="inlineStr">
        <is>
          <t>SENAC</t>
        </is>
      </c>
      <c r="C748" t="inlineStr">
        <is>
          <t>Execução Orçamentária</t>
        </is>
      </c>
      <c r="D748" t="inlineStr">
        <is>
          <t>Execução Orçamentária - download</t>
        </is>
      </c>
      <c r="E748" t="inlineStr"/>
      <c r="F748" t="inlineStr">
        <is>
          <t>SENAC PB | Exercício 2025 | Execução Orçamentária</t>
        </is>
      </c>
      <c r="G748" t="inlineStr">
        <is>
          <t>csv</t>
        </is>
      </c>
      <c r="H748" t="inlineStr">
        <is>
          <t>download</t>
        </is>
      </c>
      <c r="I748" t="inlineStr">
        <is>
          <t>https://transparencia.senac.br/service/api/download?regional=pb&amp;secao=execucaoorcamentaria&amp;ano=2025&amp;layout=despesaporfinalidadeprogramatrabalhoorcamento</t>
        </is>
      </c>
      <c r="J748" t="n">
        <v>200</v>
      </c>
      <c r="K748" t="b">
        <v>1</v>
      </c>
      <c r="L748" t="inlineStr">
        <is>
          <t>application/octet-stream</t>
        </is>
      </c>
      <c r="M748" t="n">
        <v>0.4</v>
      </c>
      <c r="N748" t="inlineStr">
        <is>
          <t>SIM</t>
        </is>
      </c>
      <c r="O748" t="inlineStr">
        <is>
          <t>Nenhum</t>
        </is>
      </c>
      <c r="P748" t="inlineStr">
        <is>
          <t>Nenhum</t>
        </is>
      </c>
      <c r="Q748" t="inlineStr">
        <is>
          <t>2026-10-07 17:04:56</t>
        </is>
      </c>
    </row>
    <row r="749">
      <c r="A749" t="n">
        <v>748</v>
      </c>
      <c r="B749" t="inlineStr">
        <is>
          <t>SENAC</t>
        </is>
      </c>
      <c r="C749" t="inlineStr">
        <is>
          <t>Execução Orçamentária</t>
        </is>
      </c>
      <c r="D749" t="inlineStr">
        <is>
          <t>Execução Orçamentária - download</t>
        </is>
      </c>
      <c r="E749" t="inlineStr"/>
      <c r="F749" t="inlineStr">
        <is>
          <t>SENAC PB | Exercício 2025 | Execução Orçamentária</t>
        </is>
      </c>
      <c r="G749" t="inlineStr">
        <is>
          <t>csv</t>
        </is>
      </c>
      <c r="H749" t="inlineStr">
        <is>
          <t>download</t>
        </is>
      </c>
      <c r="I749" t="inlineStr">
        <is>
          <t>https://transparencia.senac.br/service/api/download?regional=pb&amp;secao=execucaoorcamentaria&amp;ano=2025&amp;layout=execucaoorcamentariareceita</t>
        </is>
      </c>
      <c r="J749" t="n">
        <v>200</v>
      </c>
      <c r="K749" t="b">
        <v>1</v>
      </c>
      <c r="L749" t="inlineStr">
        <is>
          <t>application/octet-stream</t>
        </is>
      </c>
      <c r="M749" t="n">
        <v>0.95</v>
      </c>
      <c r="N749" t="inlineStr">
        <is>
          <t>SIM</t>
        </is>
      </c>
      <c r="O749" t="inlineStr">
        <is>
          <t>Nenhum</t>
        </is>
      </c>
      <c r="P749" t="inlineStr">
        <is>
          <t>Nenhum</t>
        </is>
      </c>
      <c r="Q749" t="inlineStr">
        <is>
          <t>2026-10-07 17:04:56</t>
        </is>
      </c>
    </row>
    <row r="750">
      <c r="A750" t="n">
        <v>749</v>
      </c>
      <c r="B750" t="inlineStr">
        <is>
          <t>SENAC</t>
        </is>
      </c>
      <c r="C750" t="inlineStr">
        <is>
          <t>Execução Orçamentária</t>
        </is>
      </c>
      <c r="D750" t="inlineStr">
        <is>
          <t>Execução Orçamentária - download</t>
        </is>
      </c>
      <c r="E750" t="inlineStr"/>
      <c r="F750" t="inlineStr">
        <is>
          <t>SENAC PB | Exercício 2025 | Execução Orçamentária</t>
        </is>
      </c>
      <c r="G750" t="inlineStr">
        <is>
          <t>csv</t>
        </is>
      </c>
      <c r="H750" t="inlineStr">
        <is>
          <t>download</t>
        </is>
      </c>
      <c r="I750" t="inlineStr">
        <is>
          <t>https://transparencia.senac.br/service/api/download?regional=pb&amp;secao=execucaoorcamentaria&amp;ano=2025&amp;layout=execucaoorcamentariadespesa</t>
        </is>
      </c>
      <c r="J750" t="n">
        <v>200</v>
      </c>
      <c r="K750" t="b">
        <v>1</v>
      </c>
      <c r="L750" t="inlineStr">
        <is>
          <t>application/octet-stream</t>
        </is>
      </c>
      <c r="M750" t="n">
        <v>1.88</v>
      </c>
      <c r="N750" t="inlineStr">
        <is>
          <t>SIM</t>
        </is>
      </c>
      <c r="O750" t="inlineStr">
        <is>
          <t>Nenhum</t>
        </is>
      </c>
      <c r="P750" t="inlineStr">
        <is>
          <t>Nenhum</t>
        </is>
      </c>
      <c r="Q750" t="inlineStr">
        <is>
          <t>2026-10-07 17:04:56</t>
        </is>
      </c>
    </row>
    <row r="751">
      <c r="A751" t="n">
        <v>750</v>
      </c>
      <c r="B751" t="inlineStr">
        <is>
          <t>SENAC</t>
        </is>
      </c>
      <c r="C751" t="inlineStr">
        <is>
          <t>Execução Orçamentária</t>
        </is>
      </c>
      <c r="D751" t="inlineStr">
        <is>
          <t>Execução Orçamentária - download</t>
        </is>
      </c>
      <c r="E751" t="inlineStr"/>
      <c r="F751" t="inlineStr">
        <is>
          <t>SENAC PB | Exercício 2025 | Execução Orçamentária</t>
        </is>
      </c>
      <c r="G751" t="inlineStr">
        <is>
          <t>csv</t>
        </is>
      </c>
      <c r="H751" t="inlineStr">
        <is>
          <t>download</t>
        </is>
      </c>
      <c r="I751" t="inlineStr">
        <is>
          <t>https://transparencia.senac.br/service/api/download?regional=pb&amp;secao=execucaoorcamentaria&amp;ano=2025&amp;layout=despesaporfinalidadeprogramatrabalhoprevisao</t>
        </is>
      </c>
      <c r="J751" t="n">
        <v>200</v>
      </c>
      <c r="K751" t="b">
        <v>1</v>
      </c>
      <c r="L751" t="inlineStr">
        <is>
          <t>application/octet-stream</t>
        </is>
      </c>
      <c r="M751" t="n">
        <v>0.58</v>
      </c>
      <c r="N751" t="inlineStr">
        <is>
          <t>SIM</t>
        </is>
      </c>
      <c r="O751" t="inlineStr">
        <is>
          <t>Nenhum</t>
        </is>
      </c>
      <c r="P751" t="inlineStr">
        <is>
          <t>Nenhum</t>
        </is>
      </c>
      <c r="Q751" t="inlineStr">
        <is>
          <t>2026-10-07 17:04:56</t>
        </is>
      </c>
    </row>
    <row r="752">
      <c r="A752" t="n">
        <v>751</v>
      </c>
      <c r="B752" t="inlineStr">
        <is>
          <t>SENAC</t>
        </is>
      </c>
      <c r="C752" t="inlineStr">
        <is>
          <t>Execução Orçamentária</t>
        </is>
      </c>
      <c r="D752" t="inlineStr">
        <is>
          <t>Execução Orçamentária - download</t>
        </is>
      </c>
      <c r="E752" t="inlineStr"/>
      <c r="F752" t="inlineStr">
        <is>
          <t>SENAC PB | Exercício 2026 | Execução Orçamentária</t>
        </is>
      </c>
      <c r="G752" t="inlineStr">
        <is>
          <t>csv</t>
        </is>
      </c>
      <c r="H752" t="inlineStr">
        <is>
          <t>download</t>
        </is>
      </c>
      <c r="I752" t="inlineStr">
        <is>
          <t>https://transparencia.senac.br/service/api/download?regional=pb&amp;secao=execucaoorcamentaria&amp;ano=2026&amp;layout=execucaoorcamentariareceitacategoria</t>
        </is>
      </c>
      <c r="J752" t="n">
        <v>200</v>
      </c>
      <c r="K752" t="b">
        <v>1</v>
      </c>
      <c r="L752" t="inlineStr">
        <is>
          <t>application/octet-stream</t>
        </is>
      </c>
      <c r="M752" t="n">
        <v>0.53</v>
      </c>
      <c r="N752" t="inlineStr">
        <is>
          <t>SIM</t>
        </is>
      </c>
      <c r="O752" t="inlineStr">
        <is>
          <t>Nenhum</t>
        </is>
      </c>
      <c r="P752" t="inlineStr">
        <is>
          <t>Nenhum</t>
        </is>
      </c>
      <c r="Q752" t="inlineStr">
        <is>
          <t>2026-10-07 17:04:56</t>
        </is>
      </c>
    </row>
    <row r="753">
      <c r="A753" t="n">
        <v>752</v>
      </c>
      <c r="B753" t="inlineStr">
        <is>
          <t>SENAC</t>
        </is>
      </c>
      <c r="C753" t="inlineStr">
        <is>
          <t>Execução Orçamentária</t>
        </is>
      </c>
      <c r="D753" t="inlineStr">
        <is>
          <t>Execução Orçamentária - download</t>
        </is>
      </c>
      <c r="E753" t="inlineStr"/>
      <c r="F753" t="inlineStr">
        <is>
          <t>SENAC PB | Exercício 2026 | Execução Orçamentária</t>
        </is>
      </c>
      <c r="G753" t="inlineStr">
        <is>
          <t>csv</t>
        </is>
      </c>
      <c r="H753" t="inlineStr">
        <is>
          <t>download</t>
        </is>
      </c>
      <c r="I753" t="inlineStr">
        <is>
          <t>https://transparencia.senac.br/service/api/download?regional=pb&amp;secao=execucaoorcamentaria&amp;ano=2026&amp;layout=execucaoorcamentariadespesacategoria</t>
        </is>
      </c>
      <c r="J753" t="n">
        <v>200</v>
      </c>
      <c r="K753" t="b">
        <v>1</v>
      </c>
      <c r="L753" t="inlineStr">
        <is>
          <t>application/octet-stream</t>
        </is>
      </c>
      <c r="M753" t="n">
        <v>1.21</v>
      </c>
      <c r="N753" t="inlineStr">
        <is>
          <t>SIM</t>
        </is>
      </c>
      <c r="O753" t="inlineStr">
        <is>
          <t>Nenhum</t>
        </is>
      </c>
      <c r="P753" t="inlineStr">
        <is>
          <t>Nenhum</t>
        </is>
      </c>
      <c r="Q753" t="inlineStr">
        <is>
          <t>2026-10-07 17:04:56</t>
        </is>
      </c>
    </row>
    <row r="754">
      <c r="A754" t="n">
        <v>753</v>
      </c>
      <c r="B754" t="inlineStr">
        <is>
          <t>SENAC</t>
        </is>
      </c>
      <c r="C754" t="inlineStr">
        <is>
          <t>Execução Orçamentária</t>
        </is>
      </c>
      <c r="D754" t="inlineStr">
        <is>
          <t>Execução Orçamentária - download</t>
        </is>
      </c>
      <c r="E754" t="inlineStr"/>
      <c r="F754" t="inlineStr">
        <is>
          <t>SENAC PB | Exercício 2026 | Execução Orçamentária</t>
        </is>
      </c>
      <c r="G754" t="inlineStr">
        <is>
          <t>csv</t>
        </is>
      </c>
      <c r="H754" t="inlineStr">
        <is>
          <t>download</t>
        </is>
      </c>
      <c r="I754" t="inlineStr">
        <is>
          <t>https://transparencia.senac.br/service/api/download?regional=pb&amp;secao=execucaoorcamentaria&amp;ano=2026&amp;layout=despesaporfinalidadeprogramatrabalhoorcamento</t>
        </is>
      </c>
      <c r="J754" t="n">
        <v>200</v>
      </c>
      <c r="K754" t="b">
        <v>1</v>
      </c>
      <c r="L754" t="inlineStr">
        <is>
          <t>application/octet-stream</t>
        </is>
      </c>
      <c r="M754" t="n">
        <v>0.41</v>
      </c>
      <c r="N754" t="inlineStr">
        <is>
          <t>SIM</t>
        </is>
      </c>
      <c r="O754" t="inlineStr">
        <is>
          <t>Nenhum</t>
        </is>
      </c>
      <c r="P754" t="inlineStr">
        <is>
          <t>Nenhum</t>
        </is>
      </c>
      <c r="Q754" t="inlineStr">
        <is>
          <t>2026-10-07 17:04:56</t>
        </is>
      </c>
    </row>
    <row r="755">
      <c r="A755" t="n">
        <v>754</v>
      </c>
      <c r="B755" t="inlineStr">
        <is>
          <t>SENAC</t>
        </is>
      </c>
      <c r="C755" t="inlineStr">
        <is>
          <t>Execução Orçamentária</t>
        </is>
      </c>
      <c r="D755" t="inlineStr">
        <is>
          <t>Execução Orçamentária - download</t>
        </is>
      </c>
      <c r="E755" t="inlineStr"/>
      <c r="F755" t="inlineStr">
        <is>
          <t>SENAC PB | Exercício 2026 | Execução Orçamentária</t>
        </is>
      </c>
      <c r="G755" t="inlineStr">
        <is>
          <t>csv</t>
        </is>
      </c>
      <c r="H755" t="inlineStr">
        <is>
          <t>download</t>
        </is>
      </c>
      <c r="I755" t="inlineStr">
        <is>
          <t>https://transparencia.senac.br/service/api/download?regional=pb&amp;secao=execucaoorcamentaria&amp;ano=2026&amp;layout=execucaoorcamentariareceita</t>
        </is>
      </c>
      <c r="J755" t="n">
        <v>200</v>
      </c>
      <c r="K755" t="b">
        <v>1</v>
      </c>
      <c r="L755" t="inlineStr">
        <is>
          <t>application/octet-stream</t>
        </is>
      </c>
      <c r="M755" t="n">
        <v>1.08</v>
      </c>
      <c r="N755" t="inlineStr">
        <is>
          <t>SIM</t>
        </is>
      </c>
      <c r="O755" t="inlineStr">
        <is>
          <t>Nenhum</t>
        </is>
      </c>
      <c r="P755" t="inlineStr">
        <is>
          <t>Nenhum</t>
        </is>
      </c>
      <c r="Q755" t="inlineStr">
        <is>
          <t>2026-10-07 17:04:56</t>
        </is>
      </c>
    </row>
    <row r="756">
      <c r="A756" t="n">
        <v>755</v>
      </c>
      <c r="B756" t="inlineStr">
        <is>
          <t>SENAC</t>
        </is>
      </c>
      <c r="C756" t="inlineStr">
        <is>
          <t>Execução Orçamentária</t>
        </is>
      </c>
      <c r="D756" t="inlineStr">
        <is>
          <t>Execução Orçamentária - download</t>
        </is>
      </c>
      <c r="E756" t="inlineStr"/>
      <c r="F756" t="inlineStr">
        <is>
          <t>SENAC PB | Exercício 2026 | Execução Orçamentária</t>
        </is>
      </c>
      <c r="G756" t="inlineStr">
        <is>
          <t>csv</t>
        </is>
      </c>
      <c r="H756" t="inlineStr">
        <is>
          <t>download</t>
        </is>
      </c>
      <c r="I756" t="inlineStr">
        <is>
          <t>https://transparencia.senac.br/service/api/download?regional=pb&amp;secao=execucaoorcamentaria&amp;ano=2026&amp;layout=execucaoorcamentariadespesa</t>
        </is>
      </c>
      <c r="J756" t="n">
        <v>200</v>
      </c>
      <c r="K756" t="b">
        <v>1</v>
      </c>
      <c r="L756" t="inlineStr">
        <is>
          <t>application/octet-stream</t>
        </is>
      </c>
      <c r="M756" t="n">
        <v>1.86</v>
      </c>
      <c r="N756" t="inlineStr">
        <is>
          <t>SIM</t>
        </is>
      </c>
      <c r="O756" t="inlineStr">
        <is>
          <t>Nenhum</t>
        </is>
      </c>
      <c r="P756" t="inlineStr">
        <is>
          <t>Nenhum</t>
        </is>
      </c>
      <c r="Q756" t="inlineStr">
        <is>
          <t>2026-10-07 17:04:56</t>
        </is>
      </c>
    </row>
    <row r="757">
      <c r="A757" t="n">
        <v>756</v>
      </c>
      <c r="B757" t="inlineStr">
        <is>
          <t>SENAC</t>
        </is>
      </c>
      <c r="C757" t="inlineStr">
        <is>
          <t>Execução Orçamentária</t>
        </is>
      </c>
      <c r="D757" t="inlineStr">
        <is>
          <t>Execução Orçamentária - download</t>
        </is>
      </c>
      <c r="E757" t="inlineStr"/>
      <c r="F757" t="inlineStr">
        <is>
          <t>SENAC PB | Exercício 2026 | Execução Orçamentária</t>
        </is>
      </c>
      <c r="G757" t="inlineStr">
        <is>
          <t>csv</t>
        </is>
      </c>
      <c r="H757" t="inlineStr">
        <is>
          <t>download</t>
        </is>
      </c>
      <c r="I757" t="inlineStr">
        <is>
          <t>https://transparencia.senac.br/service/api/download?regional=pb&amp;secao=execucaoorcamentaria&amp;ano=2026&amp;layout=despesaporfinalidadeprogramatrabalhoprevisao</t>
        </is>
      </c>
      <c r="J757" t="n">
        <v>200</v>
      </c>
      <c r="K757" t="b">
        <v>1</v>
      </c>
      <c r="L757" t="inlineStr">
        <is>
          <t>application/octet-stream</t>
        </is>
      </c>
      <c r="M757" t="n">
        <v>0.58</v>
      </c>
      <c r="N757" t="inlineStr">
        <is>
          <t>SIM</t>
        </is>
      </c>
      <c r="O757" t="inlineStr">
        <is>
          <t>Nenhum</t>
        </is>
      </c>
      <c r="P757" t="inlineStr">
        <is>
          <t>Nenhum</t>
        </is>
      </c>
      <c r="Q757" t="inlineStr">
        <is>
          <t>2026-10-07 17:04:56</t>
        </is>
      </c>
    </row>
    <row r="758">
      <c r="A758" t="n">
        <v>757</v>
      </c>
      <c r="B758" t="inlineStr">
        <is>
          <t>SENAC</t>
        </is>
      </c>
      <c r="C758" t="inlineStr">
        <is>
          <t>Demonstrações Contábeis</t>
        </is>
      </c>
      <c r="D758" t="inlineStr">
        <is>
          <t>Demonstrações Contábeis - Arquivo CSV</t>
        </is>
      </c>
      <c r="E758" t="inlineStr"/>
      <c r="F758" t="inlineStr">
        <is>
          <t>SENAC PB | Exercício 2024 | Demonstrações Contábeis</t>
        </is>
      </c>
      <c r="G758" t="inlineStr">
        <is>
          <t>csv</t>
        </is>
      </c>
      <c r="H758" t="inlineStr">
        <is>
          <t>Balanço Financeiro_2025.csv</t>
        </is>
      </c>
      <c r="I758" t="inlineStr">
        <is>
          <t>https://transparencia.senac.br/assets/files/2025/DemonstracoesContabeis/PB/Balanço Financeiro_2025.csv</t>
        </is>
      </c>
      <c r="J758" t="n">
        <v>200</v>
      </c>
      <c r="K758" t="b">
        <v>1</v>
      </c>
      <c r="L758" t="inlineStr">
        <is>
          <t>application/octet-stream</t>
        </is>
      </c>
      <c r="M758" t="n">
        <v>4.23</v>
      </c>
      <c r="N758" t="inlineStr">
        <is>
          <t>SIM</t>
        </is>
      </c>
      <c r="O758" t="inlineStr">
        <is>
          <t>Nenhum</t>
        </is>
      </c>
      <c r="P758" t="inlineStr">
        <is>
          <t>Nenhum</t>
        </is>
      </c>
      <c r="Q758" t="inlineStr">
        <is>
          <t>2026-10-07 17:04:56</t>
        </is>
      </c>
    </row>
    <row r="759">
      <c r="A759" t="n">
        <v>758</v>
      </c>
      <c r="B759" t="inlineStr">
        <is>
          <t>SENAC</t>
        </is>
      </c>
      <c r="C759" t="inlineStr">
        <is>
          <t>Demonstrações Contábeis</t>
        </is>
      </c>
      <c r="D759" t="inlineStr">
        <is>
          <t>Demonstrações Contábeis - Arquivo CSV</t>
        </is>
      </c>
      <c r="E759" t="inlineStr"/>
      <c r="F759" t="inlineStr">
        <is>
          <t>SENAC PB | Exercício 2024 | Demonstrações Contábeis</t>
        </is>
      </c>
      <c r="G759" t="inlineStr">
        <is>
          <t>csv</t>
        </is>
      </c>
      <c r="H759" t="inlineStr">
        <is>
          <t>Balanço Orçamentário Receita_2025.csv</t>
        </is>
      </c>
      <c r="I759" t="inlineStr">
        <is>
          <t>https://transparencia.senac.br/assets/files/2025/DemonstracoesContabeis/PB/Balanço Orçamentário Receita_2025.csv</t>
        </is>
      </c>
      <c r="J759" t="n">
        <v>200</v>
      </c>
      <c r="K759" t="b">
        <v>1</v>
      </c>
      <c r="L759" t="inlineStr">
        <is>
          <t>application/octet-stream</t>
        </is>
      </c>
      <c r="M759" t="n">
        <v>2.21</v>
      </c>
      <c r="N759" t="inlineStr">
        <is>
          <t>SIM</t>
        </is>
      </c>
      <c r="O759" t="inlineStr">
        <is>
          <t>Nenhum</t>
        </is>
      </c>
      <c r="P759" t="inlineStr">
        <is>
          <t>Nenhum</t>
        </is>
      </c>
      <c r="Q759" t="inlineStr">
        <is>
          <t>2026-10-07 17:04:56</t>
        </is>
      </c>
    </row>
    <row r="760">
      <c r="A760" t="n">
        <v>759</v>
      </c>
      <c r="B760" t="inlineStr">
        <is>
          <t>SENAC</t>
        </is>
      </c>
      <c r="C760" t="inlineStr">
        <is>
          <t>Demonstrações Contábeis</t>
        </is>
      </c>
      <c r="D760" t="inlineStr">
        <is>
          <t>Demonstrações Contábeis - Arquivo CSV</t>
        </is>
      </c>
      <c r="E760" t="inlineStr"/>
      <c r="F760" t="inlineStr">
        <is>
          <t>SENAC PB | Exercício 2024 | Demonstrações Contábeis</t>
        </is>
      </c>
      <c r="G760" t="inlineStr">
        <is>
          <t>csv</t>
        </is>
      </c>
      <c r="H760" t="inlineStr">
        <is>
          <t>Balanço Orçamentário Despesa_2025.csv</t>
        </is>
      </c>
      <c r="I760" t="inlineStr">
        <is>
          <t>https://transparencia.senac.br/assets/files/2025/DemonstracoesContabeis/PB/Balanço Orçamentário Despesa_2025.csv</t>
        </is>
      </c>
      <c r="J760" t="n">
        <v>200</v>
      </c>
      <c r="K760" t="b">
        <v>1</v>
      </c>
      <c r="L760" t="inlineStr">
        <is>
          <t>application/octet-stream</t>
        </is>
      </c>
      <c r="M760" t="n">
        <v>3.21</v>
      </c>
      <c r="N760" t="inlineStr">
        <is>
          <t>SIM</t>
        </is>
      </c>
      <c r="O760" t="inlineStr">
        <is>
          <t>Nenhum</t>
        </is>
      </c>
      <c r="P760" t="inlineStr">
        <is>
          <t>Nenhum</t>
        </is>
      </c>
      <c r="Q760" t="inlineStr">
        <is>
          <t>2026-10-07 17:04:56</t>
        </is>
      </c>
    </row>
    <row r="761">
      <c r="A761" t="n">
        <v>760</v>
      </c>
      <c r="B761" t="inlineStr">
        <is>
          <t>SENAC</t>
        </is>
      </c>
      <c r="C761" t="inlineStr">
        <is>
          <t>Demonstrações Contábeis</t>
        </is>
      </c>
      <c r="D761" t="inlineStr">
        <is>
          <t>Demonstrações Contábeis - Arquivo CSV</t>
        </is>
      </c>
      <c r="E761" t="inlineStr"/>
      <c r="F761" t="inlineStr">
        <is>
          <t>SENAC PB | Exercício 2024 | Demonstrações Contábeis</t>
        </is>
      </c>
      <c r="G761" t="inlineStr">
        <is>
          <t>csv</t>
        </is>
      </c>
      <c r="H761" t="inlineStr">
        <is>
          <t>Balanço Patrimonial_2025.csv</t>
        </is>
      </c>
      <c r="I761" t="inlineStr">
        <is>
          <t>https://transparencia.senac.br/assets/files/2025/DemonstracoesContabeis/PB/Balanço Patrimonial_2025.csv</t>
        </is>
      </c>
      <c r="J761" t="n">
        <v>200</v>
      </c>
      <c r="K761" t="b">
        <v>1</v>
      </c>
      <c r="L761" t="inlineStr">
        <is>
          <t>application/octet-stream</t>
        </is>
      </c>
      <c r="M761" t="n">
        <v>3.69</v>
      </c>
      <c r="N761" t="inlineStr">
        <is>
          <t>SIM</t>
        </is>
      </c>
      <c r="O761" t="inlineStr">
        <is>
          <t>Nenhum</t>
        </is>
      </c>
      <c r="P761" t="inlineStr">
        <is>
          <t>Nenhum</t>
        </is>
      </c>
      <c r="Q761" t="inlineStr">
        <is>
          <t>2026-10-07 17:04:56</t>
        </is>
      </c>
    </row>
    <row r="762">
      <c r="A762" t="n">
        <v>761</v>
      </c>
      <c r="B762" t="inlineStr">
        <is>
          <t>SENAC</t>
        </is>
      </c>
      <c r="C762" t="inlineStr">
        <is>
          <t>Demonstrações Contábeis</t>
        </is>
      </c>
      <c r="D762" t="inlineStr">
        <is>
          <t>Demonstrações Contábeis - Arquivo CSV</t>
        </is>
      </c>
      <c r="E762" t="inlineStr"/>
      <c r="F762" t="inlineStr">
        <is>
          <t>SENAC PB | Exercício 2024 | Demonstrações Contábeis</t>
        </is>
      </c>
      <c r="G762" t="inlineStr">
        <is>
          <t>csv</t>
        </is>
      </c>
      <c r="H762" t="inlineStr">
        <is>
          <t>Demonstração das Variações Patrimoniais_2025.csv</t>
        </is>
      </c>
      <c r="I762" t="inlineStr">
        <is>
          <t>https://transparencia.senac.br/assets/files/2025/DemonstracoesContabeis/PB/Demonstração das Variações Patrimoniais_2025.csv</t>
        </is>
      </c>
      <c r="J762" t="n">
        <v>200</v>
      </c>
      <c r="K762" t="b">
        <v>1</v>
      </c>
      <c r="L762" t="inlineStr">
        <is>
          <t>application/octet-stream</t>
        </is>
      </c>
      <c r="M762" t="n">
        <v>6.18</v>
      </c>
      <c r="N762" t="inlineStr">
        <is>
          <t>NÃO</t>
        </is>
      </c>
      <c r="O762" t="inlineStr">
        <is>
          <t>Nomes de Colunas: 1 coluna(s) sem nome definido (ex: Unnamed: 5). | Espaçamento Visual: 1 coluna(s) totalmente em branco (Colunas: [5]).</t>
        </is>
      </c>
      <c r="P762" t="inlineStr">
        <is>
          <t>Nenhum</t>
        </is>
      </c>
      <c r="Q762" t="inlineStr">
        <is>
          <t>2026-10-07 17:04:56</t>
        </is>
      </c>
    </row>
    <row r="763">
      <c r="A763" t="n">
        <v>762</v>
      </c>
      <c r="B763" t="inlineStr">
        <is>
          <t>SENAC</t>
        </is>
      </c>
      <c r="C763" t="inlineStr">
        <is>
          <t>Demonstrações Contábeis</t>
        </is>
      </c>
      <c r="D763" t="inlineStr">
        <is>
          <t>Demonstrações Contábeis - Arquivo CSV</t>
        </is>
      </c>
      <c r="E763" t="inlineStr"/>
      <c r="F763" t="inlineStr">
        <is>
          <t>SENAC PB | Exercício 2024 | Demonstrações Contábeis</t>
        </is>
      </c>
      <c r="G763" t="inlineStr">
        <is>
          <t>csv</t>
        </is>
      </c>
      <c r="H763" t="inlineStr">
        <is>
          <t>Demonstração dos Fluxos de Caixa_2025.csv</t>
        </is>
      </c>
      <c r="I763" t="inlineStr">
        <is>
          <t>https://transparencia.senac.br/assets/files/2025/DemonstracoesContabeis/PB/Demonstração dos Fluxos de Caixa_2025.csv</t>
        </is>
      </c>
      <c r="J763" t="n">
        <v>200</v>
      </c>
      <c r="K763" t="b">
        <v>1</v>
      </c>
      <c r="L763" t="inlineStr">
        <is>
          <t>application/octet-stream</t>
        </is>
      </c>
      <c r="M763" t="n">
        <v>3.11</v>
      </c>
      <c r="N763" t="inlineStr">
        <is>
          <t>SIM</t>
        </is>
      </c>
      <c r="O763" t="inlineStr">
        <is>
          <t>Nenhum</t>
        </is>
      </c>
      <c r="P763" t="inlineStr">
        <is>
          <t>Nenhum</t>
        </is>
      </c>
      <c r="Q763" t="inlineStr">
        <is>
          <t>2026-10-07 17:04:56</t>
        </is>
      </c>
    </row>
    <row r="764">
      <c r="A764" t="n">
        <v>763</v>
      </c>
      <c r="B764" t="inlineStr">
        <is>
          <t>SENAC</t>
        </is>
      </c>
      <c r="C764" t="inlineStr">
        <is>
          <t>Demonstrações Contábeis</t>
        </is>
      </c>
      <c r="D764" t="inlineStr">
        <is>
          <t>Demonstrações Contábeis - Arquivo CSV</t>
        </is>
      </c>
      <c r="E764" t="inlineStr"/>
      <c r="F764" t="inlineStr">
        <is>
          <t>SENAC PB | Exercício 2025 | Demonstrações Contábeis</t>
        </is>
      </c>
      <c r="G764" t="inlineStr">
        <is>
          <t>csv</t>
        </is>
      </c>
      <c r="H764" t="inlineStr">
        <is>
          <t>Balanço Financeiro_2025.csv</t>
        </is>
      </c>
      <c r="I764" t="inlineStr">
        <is>
          <t>https://transparencia.senac.br/assets/files/2025/DemonstracoesContabeis/PB/Balanço Financeiro_2025.csv</t>
        </is>
      </c>
      <c r="J764" t="n">
        <v>200</v>
      </c>
      <c r="K764" t="b">
        <v>1</v>
      </c>
      <c r="L764" t="inlineStr">
        <is>
          <t>application/octet-stream</t>
        </is>
      </c>
      <c r="M764" t="n">
        <v>4.23</v>
      </c>
      <c r="N764" t="inlineStr">
        <is>
          <t>SIM</t>
        </is>
      </c>
      <c r="O764" t="inlineStr">
        <is>
          <t>Nenhum</t>
        </is>
      </c>
      <c r="P764" t="inlineStr">
        <is>
          <t>Nenhum</t>
        </is>
      </c>
      <c r="Q764" t="inlineStr">
        <is>
          <t>2026-10-07 17:04:56</t>
        </is>
      </c>
    </row>
    <row r="765">
      <c r="A765" t="n">
        <v>764</v>
      </c>
      <c r="B765" t="inlineStr">
        <is>
          <t>SENAC</t>
        </is>
      </c>
      <c r="C765" t="inlineStr">
        <is>
          <t>Demonstrações Contábeis</t>
        </is>
      </c>
      <c r="D765" t="inlineStr">
        <is>
          <t>Demonstrações Contábeis - Arquivo CSV</t>
        </is>
      </c>
      <c r="E765" t="inlineStr"/>
      <c r="F765" t="inlineStr">
        <is>
          <t>SENAC PB | Exercício 2025 | Demonstrações Contábeis</t>
        </is>
      </c>
      <c r="G765" t="inlineStr">
        <is>
          <t>csv</t>
        </is>
      </c>
      <c r="H765" t="inlineStr">
        <is>
          <t>Balanço Orçamentário Receita_2025.csv</t>
        </is>
      </c>
      <c r="I765" t="inlineStr">
        <is>
          <t>https://transparencia.senac.br/assets/files/2025/DemonstracoesContabeis/PB/Balanço Orçamentário Receita_2025.csv</t>
        </is>
      </c>
      <c r="J765" t="n">
        <v>200</v>
      </c>
      <c r="K765" t="b">
        <v>1</v>
      </c>
      <c r="L765" t="inlineStr">
        <is>
          <t>application/octet-stream</t>
        </is>
      </c>
      <c r="M765" t="n">
        <v>2.21</v>
      </c>
      <c r="N765" t="inlineStr">
        <is>
          <t>SIM</t>
        </is>
      </c>
      <c r="O765" t="inlineStr">
        <is>
          <t>Nenhum</t>
        </is>
      </c>
      <c r="P765" t="inlineStr">
        <is>
          <t>Nenhum</t>
        </is>
      </c>
      <c r="Q765" t="inlineStr">
        <is>
          <t>2026-10-07 17:04:56</t>
        </is>
      </c>
    </row>
    <row r="766">
      <c r="A766" t="n">
        <v>765</v>
      </c>
      <c r="B766" t="inlineStr">
        <is>
          <t>SENAC</t>
        </is>
      </c>
      <c r="C766" t="inlineStr">
        <is>
          <t>Demonstrações Contábeis</t>
        </is>
      </c>
      <c r="D766" t="inlineStr">
        <is>
          <t>Demonstrações Contábeis - Arquivo CSV</t>
        </is>
      </c>
      <c r="E766" t="inlineStr"/>
      <c r="F766" t="inlineStr">
        <is>
          <t>SENAC PB | Exercício 2025 | Demonstrações Contábeis</t>
        </is>
      </c>
      <c r="G766" t="inlineStr">
        <is>
          <t>csv</t>
        </is>
      </c>
      <c r="H766" t="inlineStr">
        <is>
          <t>Balanço Orçamentário Despesa_2025.csv</t>
        </is>
      </c>
      <c r="I766" t="inlineStr">
        <is>
          <t>https://transparencia.senac.br/assets/files/2025/DemonstracoesContabeis/PB/Balanço Orçamentário Despesa_2025.csv</t>
        </is>
      </c>
      <c r="J766" t="n">
        <v>200</v>
      </c>
      <c r="K766" t="b">
        <v>1</v>
      </c>
      <c r="L766" t="inlineStr">
        <is>
          <t>application/octet-stream</t>
        </is>
      </c>
      <c r="M766" t="n">
        <v>3.21</v>
      </c>
      <c r="N766" t="inlineStr">
        <is>
          <t>SIM</t>
        </is>
      </c>
      <c r="O766" t="inlineStr">
        <is>
          <t>Nenhum</t>
        </is>
      </c>
      <c r="P766" t="inlineStr">
        <is>
          <t>Nenhum</t>
        </is>
      </c>
      <c r="Q766" t="inlineStr">
        <is>
          <t>2026-10-07 17:04:56</t>
        </is>
      </c>
    </row>
    <row r="767">
      <c r="A767" t="n">
        <v>766</v>
      </c>
      <c r="B767" t="inlineStr">
        <is>
          <t>SENAC</t>
        </is>
      </c>
      <c r="C767" t="inlineStr">
        <is>
          <t>Demonstrações Contábeis</t>
        </is>
      </c>
      <c r="D767" t="inlineStr">
        <is>
          <t>Demonstrações Contábeis - Arquivo CSV</t>
        </is>
      </c>
      <c r="E767" t="inlineStr"/>
      <c r="F767" t="inlineStr">
        <is>
          <t>SENAC PB | Exercício 2025 | Demonstrações Contábeis</t>
        </is>
      </c>
      <c r="G767" t="inlineStr">
        <is>
          <t>csv</t>
        </is>
      </c>
      <c r="H767" t="inlineStr">
        <is>
          <t>Balanço Patrimonial_2025.csv</t>
        </is>
      </c>
      <c r="I767" t="inlineStr">
        <is>
          <t>https://transparencia.senac.br/assets/files/2025/DemonstracoesContabeis/PB/Balanço Patrimonial_2025.csv</t>
        </is>
      </c>
      <c r="J767" t="n">
        <v>200</v>
      </c>
      <c r="K767" t="b">
        <v>1</v>
      </c>
      <c r="L767" t="inlineStr">
        <is>
          <t>application/octet-stream</t>
        </is>
      </c>
      <c r="M767" t="n">
        <v>3.69</v>
      </c>
      <c r="N767" t="inlineStr">
        <is>
          <t>SIM</t>
        </is>
      </c>
      <c r="O767" t="inlineStr">
        <is>
          <t>Nenhum</t>
        </is>
      </c>
      <c r="P767" t="inlineStr">
        <is>
          <t>Nenhum</t>
        </is>
      </c>
      <c r="Q767" t="inlineStr">
        <is>
          <t>2026-10-07 17:04:56</t>
        </is>
      </c>
    </row>
    <row r="768">
      <c r="A768" t="n">
        <v>767</v>
      </c>
      <c r="B768" t="inlineStr">
        <is>
          <t>SENAC</t>
        </is>
      </c>
      <c r="C768" t="inlineStr">
        <is>
          <t>Demonstrações Contábeis</t>
        </is>
      </c>
      <c r="D768" t="inlineStr">
        <is>
          <t>Demonstrações Contábeis - Arquivo CSV</t>
        </is>
      </c>
      <c r="E768" t="inlineStr"/>
      <c r="F768" t="inlineStr">
        <is>
          <t>SENAC PB | Exercício 2025 | Demonstrações Contábeis</t>
        </is>
      </c>
      <c r="G768" t="inlineStr">
        <is>
          <t>csv</t>
        </is>
      </c>
      <c r="H768" t="inlineStr">
        <is>
          <t>Demonstração das Variações Patrimoniais_2025.csv</t>
        </is>
      </c>
      <c r="I768" t="inlineStr">
        <is>
          <t>https://transparencia.senac.br/assets/files/2025/DemonstracoesContabeis/PB/Demonstração das Variações Patrimoniais_2025.csv</t>
        </is>
      </c>
      <c r="J768" t="n">
        <v>200</v>
      </c>
      <c r="K768" t="b">
        <v>1</v>
      </c>
      <c r="L768" t="inlineStr">
        <is>
          <t>application/octet-stream</t>
        </is>
      </c>
      <c r="M768" t="n">
        <v>6.18</v>
      </c>
      <c r="N768" t="inlineStr">
        <is>
          <t>NÃO</t>
        </is>
      </c>
      <c r="O768" t="inlineStr">
        <is>
          <t>Nomes de Colunas: 1 coluna(s) sem nome definido (ex: Unnamed: 5). | Espaçamento Visual: 1 coluna(s) totalmente em branco (Colunas: [5]).</t>
        </is>
      </c>
      <c r="P768" t="inlineStr">
        <is>
          <t>Nenhum</t>
        </is>
      </c>
      <c r="Q768" t="inlineStr">
        <is>
          <t>2026-10-07 17:04:56</t>
        </is>
      </c>
    </row>
    <row r="769">
      <c r="A769" t="n">
        <v>768</v>
      </c>
      <c r="B769" t="inlineStr">
        <is>
          <t>SENAC</t>
        </is>
      </c>
      <c r="C769" t="inlineStr">
        <is>
          <t>Demonstrações Contábeis</t>
        </is>
      </c>
      <c r="D769" t="inlineStr">
        <is>
          <t>Demonstrações Contábeis - Arquivo CSV</t>
        </is>
      </c>
      <c r="E769" t="inlineStr"/>
      <c r="F769" t="inlineStr">
        <is>
          <t>SENAC PB | Exercício 2025 | Demonstrações Contábeis</t>
        </is>
      </c>
      <c r="G769" t="inlineStr">
        <is>
          <t>csv</t>
        </is>
      </c>
      <c r="H769" t="inlineStr">
        <is>
          <t>Demonstração dos Fluxos de Caixa_2025.csv</t>
        </is>
      </c>
      <c r="I769" t="inlineStr">
        <is>
          <t>https://transparencia.senac.br/assets/files/2025/DemonstracoesContabeis/PB/Demonstração dos Fluxos de Caixa_2025.csv</t>
        </is>
      </c>
      <c r="J769" t="n">
        <v>200</v>
      </c>
      <c r="K769" t="b">
        <v>1</v>
      </c>
      <c r="L769" t="inlineStr">
        <is>
          <t>application/octet-stream</t>
        </is>
      </c>
      <c r="M769" t="n">
        <v>3.11</v>
      </c>
      <c r="N769" t="inlineStr">
        <is>
          <t>SIM</t>
        </is>
      </c>
      <c r="O769" t="inlineStr">
        <is>
          <t>Nenhum</t>
        </is>
      </c>
      <c r="P769" t="inlineStr">
        <is>
          <t>Nenhum</t>
        </is>
      </c>
      <c r="Q769" t="inlineStr">
        <is>
          <t>2026-10-07 17:04:56</t>
        </is>
      </c>
    </row>
    <row r="770">
      <c r="A770" t="n">
        <v>769</v>
      </c>
      <c r="B770" t="inlineStr">
        <is>
          <t>SENAC</t>
        </is>
      </c>
      <c r="C770" t="inlineStr">
        <is>
          <t>Demonstrações Contábeis</t>
        </is>
      </c>
      <c r="D770" t="inlineStr">
        <is>
          <t>Demonstrações Contábeis - Arquivo CSV</t>
        </is>
      </c>
      <c r="E770" t="inlineStr"/>
      <c r="F770" t="inlineStr">
        <is>
          <t>SENAC PB | Exercício 2026 | Demonstrações Contábeis</t>
        </is>
      </c>
      <c r="G770" t="inlineStr">
        <is>
          <t>csv</t>
        </is>
      </c>
      <c r="H770" t="inlineStr">
        <is>
          <t>Balanço Financeiro_2025.csv</t>
        </is>
      </c>
      <c r="I770" t="inlineStr">
        <is>
          <t>https://transparencia.senac.br/assets/files/2025/DemonstracoesContabeis/PB/Balanço Financeiro_2025.csv</t>
        </is>
      </c>
      <c r="J770" t="n">
        <v>200</v>
      </c>
      <c r="K770" t="b">
        <v>1</v>
      </c>
      <c r="L770" t="inlineStr">
        <is>
          <t>application/octet-stream</t>
        </is>
      </c>
      <c r="M770" t="n">
        <v>4.23</v>
      </c>
      <c r="N770" t="inlineStr">
        <is>
          <t>SIM</t>
        </is>
      </c>
      <c r="O770" t="inlineStr">
        <is>
          <t>Nenhum</t>
        </is>
      </c>
      <c r="P770" t="inlineStr">
        <is>
          <t>Nenhum</t>
        </is>
      </c>
      <c r="Q770" t="inlineStr">
        <is>
          <t>2026-10-07 17:04:56</t>
        </is>
      </c>
    </row>
    <row r="771">
      <c r="A771" t="n">
        <v>770</v>
      </c>
      <c r="B771" t="inlineStr">
        <is>
          <t>SENAC</t>
        </is>
      </c>
      <c r="C771" t="inlineStr">
        <is>
          <t>Demonstrações Contábeis</t>
        </is>
      </c>
      <c r="D771" t="inlineStr">
        <is>
          <t>Demonstrações Contábeis - Arquivo CSV</t>
        </is>
      </c>
      <c r="E771" t="inlineStr"/>
      <c r="F771" t="inlineStr">
        <is>
          <t>SENAC PB | Exercício 2026 | Demonstrações Contábeis</t>
        </is>
      </c>
      <c r="G771" t="inlineStr">
        <is>
          <t>csv</t>
        </is>
      </c>
      <c r="H771" t="inlineStr">
        <is>
          <t>Balanço Orçamentário Receita_2025.csv</t>
        </is>
      </c>
      <c r="I771" t="inlineStr">
        <is>
          <t>https://transparencia.senac.br/assets/files/2025/DemonstracoesContabeis/PB/Balanço Orçamentário Receita_2025.csv</t>
        </is>
      </c>
      <c r="J771" t="n">
        <v>200</v>
      </c>
      <c r="K771" t="b">
        <v>1</v>
      </c>
      <c r="L771" t="inlineStr">
        <is>
          <t>application/octet-stream</t>
        </is>
      </c>
      <c r="M771" t="n">
        <v>2.21</v>
      </c>
      <c r="N771" t="inlineStr">
        <is>
          <t>SIM</t>
        </is>
      </c>
      <c r="O771" t="inlineStr">
        <is>
          <t>Nenhum</t>
        </is>
      </c>
      <c r="P771" t="inlineStr">
        <is>
          <t>Nenhum</t>
        </is>
      </c>
      <c r="Q771" t="inlineStr">
        <is>
          <t>2026-10-07 17:04:56</t>
        </is>
      </c>
    </row>
    <row r="772">
      <c r="A772" t="n">
        <v>771</v>
      </c>
      <c r="B772" t="inlineStr">
        <is>
          <t>SENAC</t>
        </is>
      </c>
      <c r="C772" t="inlineStr">
        <is>
          <t>Demonstrações Contábeis</t>
        </is>
      </c>
      <c r="D772" t="inlineStr">
        <is>
          <t>Demonstrações Contábeis - Arquivo CSV</t>
        </is>
      </c>
      <c r="E772" t="inlineStr"/>
      <c r="F772" t="inlineStr">
        <is>
          <t>SENAC PB | Exercício 2026 | Demonstrações Contábeis</t>
        </is>
      </c>
      <c r="G772" t="inlineStr">
        <is>
          <t>csv</t>
        </is>
      </c>
      <c r="H772" t="inlineStr">
        <is>
          <t>Balanço Orçamentário Despesa_2025.csv</t>
        </is>
      </c>
      <c r="I772" t="inlineStr">
        <is>
          <t>https://transparencia.senac.br/assets/files/2025/DemonstracoesContabeis/PB/Balanço Orçamentário Despesa_2025.csv</t>
        </is>
      </c>
      <c r="J772" t="n">
        <v>200</v>
      </c>
      <c r="K772" t="b">
        <v>1</v>
      </c>
      <c r="L772" t="inlineStr">
        <is>
          <t>application/octet-stream</t>
        </is>
      </c>
      <c r="M772" t="n">
        <v>3.21</v>
      </c>
      <c r="N772" t="inlineStr">
        <is>
          <t>SIM</t>
        </is>
      </c>
      <c r="O772" t="inlineStr">
        <is>
          <t>Nenhum</t>
        </is>
      </c>
      <c r="P772" t="inlineStr">
        <is>
          <t>Nenhum</t>
        </is>
      </c>
      <c r="Q772" t="inlineStr">
        <is>
          <t>2026-10-07 17:04:56</t>
        </is>
      </c>
    </row>
    <row r="773">
      <c r="A773" t="n">
        <v>772</v>
      </c>
      <c r="B773" t="inlineStr">
        <is>
          <t>SENAC</t>
        </is>
      </c>
      <c r="C773" t="inlineStr">
        <is>
          <t>Demonstrações Contábeis</t>
        </is>
      </c>
      <c r="D773" t="inlineStr">
        <is>
          <t>Demonstrações Contábeis - Arquivo CSV</t>
        </is>
      </c>
      <c r="E773" t="inlineStr"/>
      <c r="F773" t="inlineStr">
        <is>
          <t>SENAC PB | Exercício 2026 | Demonstrações Contábeis</t>
        </is>
      </c>
      <c r="G773" t="inlineStr">
        <is>
          <t>csv</t>
        </is>
      </c>
      <c r="H773" t="inlineStr">
        <is>
          <t>Balanço Patrimonial_2025.csv</t>
        </is>
      </c>
      <c r="I773" t="inlineStr">
        <is>
          <t>https://transparencia.senac.br/assets/files/2025/DemonstracoesContabeis/PB/Balanço Patrimonial_2025.csv</t>
        </is>
      </c>
      <c r="J773" t="n">
        <v>200</v>
      </c>
      <c r="K773" t="b">
        <v>1</v>
      </c>
      <c r="L773" t="inlineStr">
        <is>
          <t>application/octet-stream</t>
        </is>
      </c>
      <c r="M773" t="n">
        <v>3.69</v>
      </c>
      <c r="N773" t="inlineStr">
        <is>
          <t>SIM</t>
        </is>
      </c>
      <c r="O773" t="inlineStr">
        <is>
          <t>Nenhum</t>
        </is>
      </c>
      <c r="P773" t="inlineStr">
        <is>
          <t>Nenhum</t>
        </is>
      </c>
      <c r="Q773" t="inlineStr">
        <is>
          <t>2026-10-07 17:04:56</t>
        </is>
      </c>
    </row>
    <row r="774">
      <c r="A774" t="n">
        <v>773</v>
      </c>
      <c r="B774" t="inlineStr">
        <is>
          <t>SENAC</t>
        </is>
      </c>
      <c r="C774" t="inlineStr">
        <is>
          <t>Demonstrações Contábeis</t>
        </is>
      </c>
      <c r="D774" t="inlineStr">
        <is>
          <t>Demonstrações Contábeis - Arquivo CSV</t>
        </is>
      </c>
      <c r="E774" t="inlineStr"/>
      <c r="F774" t="inlineStr">
        <is>
          <t>SENAC PB | Exercício 2026 | Demonstrações Contábeis</t>
        </is>
      </c>
      <c r="G774" t="inlineStr">
        <is>
          <t>csv</t>
        </is>
      </c>
      <c r="H774" t="inlineStr">
        <is>
          <t>Demonstração das Variações Patrimoniais_2025.csv</t>
        </is>
      </c>
      <c r="I774" t="inlineStr">
        <is>
          <t>https://transparencia.senac.br/assets/files/2025/DemonstracoesContabeis/PB/Demonstração das Variações Patrimoniais_2025.csv</t>
        </is>
      </c>
      <c r="J774" t="n">
        <v>200</v>
      </c>
      <c r="K774" t="b">
        <v>1</v>
      </c>
      <c r="L774" t="inlineStr">
        <is>
          <t>application/octet-stream</t>
        </is>
      </c>
      <c r="M774" t="n">
        <v>6.18</v>
      </c>
      <c r="N774" t="inlineStr">
        <is>
          <t>NÃO</t>
        </is>
      </c>
      <c r="O774" t="inlineStr">
        <is>
          <t>Nomes de Colunas: 1 coluna(s) sem nome definido (ex: Unnamed: 5). | Espaçamento Visual: 1 coluna(s) totalmente em branco (Colunas: [5]).</t>
        </is>
      </c>
      <c r="P774" t="inlineStr">
        <is>
          <t>Nenhum</t>
        </is>
      </c>
      <c r="Q774" t="inlineStr">
        <is>
          <t>2026-10-07 17:04:56</t>
        </is>
      </c>
    </row>
    <row r="775">
      <c r="A775" t="n">
        <v>774</v>
      </c>
      <c r="B775" t="inlineStr">
        <is>
          <t>SENAC</t>
        </is>
      </c>
      <c r="C775" t="inlineStr">
        <is>
          <t>Demonstrações Contábeis</t>
        </is>
      </c>
      <c r="D775" t="inlineStr">
        <is>
          <t>Demonstrações Contábeis - Arquivo CSV</t>
        </is>
      </c>
      <c r="E775" t="inlineStr"/>
      <c r="F775" t="inlineStr">
        <is>
          <t>SENAC PB | Exercício 2026 | Demonstrações Contábeis</t>
        </is>
      </c>
      <c r="G775" t="inlineStr">
        <is>
          <t>csv</t>
        </is>
      </c>
      <c r="H775" t="inlineStr">
        <is>
          <t>Demonstração dos Fluxos de Caixa_2025.csv</t>
        </is>
      </c>
      <c r="I775" t="inlineStr">
        <is>
          <t>https://transparencia.senac.br/assets/files/2025/DemonstracoesContabeis/PB/Demonstração dos Fluxos de Caixa_2025.csv</t>
        </is>
      </c>
      <c r="J775" t="n">
        <v>200</v>
      </c>
      <c r="K775" t="b">
        <v>1</v>
      </c>
      <c r="L775" t="inlineStr">
        <is>
          <t>application/octet-stream</t>
        </is>
      </c>
      <c r="M775" t="n">
        <v>3.11</v>
      </c>
      <c r="N775" t="inlineStr">
        <is>
          <t>SIM</t>
        </is>
      </c>
      <c r="O775" t="inlineStr">
        <is>
          <t>Nenhum</t>
        </is>
      </c>
      <c r="P775" t="inlineStr">
        <is>
          <t>Nenhum</t>
        </is>
      </c>
      <c r="Q775" t="inlineStr">
        <is>
          <t>2026-10-07 17:04:56</t>
        </is>
      </c>
    </row>
    <row r="776">
      <c r="A776" t="n">
        <v>775</v>
      </c>
      <c r="B776" t="inlineStr">
        <is>
          <t>SENAC</t>
        </is>
      </c>
      <c r="C776" t="inlineStr">
        <is>
          <t>Licitações</t>
        </is>
      </c>
      <c r="D776" t="inlineStr">
        <is>
          <t>Licitações - download</t>
        </is>
      </c>
      <c r="E776" t="inlineStr"/>
      <c r="F776" t="inlineStr">
        <is>
          <t>SENAC PB | Exercício 2024 | Licitações</t>
        </is>
      </c>
      <c r="G776" t="inlineStr">
        <is>
          <t>csv</t>
        </is>
      </c>
      <c r="H776" t="inlineStr">
        <is>
          <t>download</t>
        </is>
      </c>
      <c r="I776" t="inlineStr">
        <is>
          <t>https://transparencia.senac.br/service/api/download?regional=pb&amp;secao=Licitacoes&amp;ano=0&amp;layout=licitacoes</t>
        </is>
      </c>
      <c r="J776" t="n">
        <v>200</v>
      </c>
      <c r="K776" t="b">
        <v>1</v>
      </c>
      <c r="L776" t="inlineStr">
        <is>
          <t>application/octet-stream</t>
        </is>
      </c>
      <c r="M776" t="n">
        <v>27.14</v>
      </c>
      <c r="N776" t="inlineStr">
        <is>
          <t>SIM</t>
        </is>
      </c>
      <c r="O776" t="inlineStr">
        <is>
          <t>Nenhum</t>
        </is>
      </c>
      <c r="P776" t="inlineStr">
        <is>
          <t>Nenhum</t>
        </is>
      </c>
      <c r="Q776" t="inlineStr">
        <is>
          <t>2026-10-07 17:04:56</t>
        </is>
      </c>
    </row>
    <row r="777">
      <c r="A777" t="n">
        <v>776</v>
      </c>
      <c r="B777" t="inlineStr">
        <is>
          <t>SENAC</t>
        </is>
      </c>
      <c r="C777" t="inlineStr">
        <is>
          <t>Licitações</t>
        </is>
      </c>
      <c r="D777" t="inlineStr">
        <is>
          <t>Licitações - download</t>
        </is>
      </c>
      <c r="E777" t="inlineStr"/>
      <c r="F777" t="inlineStr">
        <is>
          <t>SENAC PB | Exercício 2025 | Licitações</t>
        </is>
      </c>
      <c r="G777" t="inlineStr">
        <is>
          <t>csv</t>
        </is>
      </c>
      <c r="H777" t="inlineStr">
        <is>
          <t>download</t>
        </is>
      </c>
      <c r="I777" t="inlineStr">
        <is>
          <t>https://transparencia.senac.br/service/api/download?regional=pb&amp;secao=Licitacoes&amp;ano=0&amp;layout=licitacoes</t>
        </is>
      </c>
      <c r="J777" t="n">
        <v>200</v>
      </c>
      <c r="K777" t="b">
        <v>1</v>
      </c>
      <c r="L777" t="inlineStr">
        <is>
          <t>application/octet-stream</t>
        </is>
      </c>
      <c r="M777" t="n">
        <v>27.14</v>
      </c>
      <c r="N777" t="inlineStr">
        <is>
          <t>SIM</t>
        </is>
      </c>
      <c r="O777" t="inlineStr">
        <is>
          <t>Nenhum</t>
        </is>
      </c>
      <c r="P777" t="inlineStr">
        <is>
          <t>Nenhum</t>
        </is>
      </c>
      <c r="Q777" t="inlineStr">
        <is>
          <t>2026-10-07 17:04:56</t>
        </is>
      </c>
    </row>
    <row r="778">
      <c r="A778" t="n">
        <v>777</v>
      </c>
      <c r="B778" t="inlineStr">
        <is>
          <t>SENAC</t>
        </is>
      </c>
      <c r="C778" t="inlineStr">
        <is>
          <t>Licitações</t>
        </is>
      </c>
      <c r="D778" t="inlineStr">
        <is>
          <t>Licitações - download</t>
        </is>
      </c>
      <c r="E778" t="inlineStr"/>
      <c r="F778" t="inlineStr">
        <is>
          <t>SENAC PB | Exercício 2026 | Licitações</t>
        </is>
      </c>
      <c r="G778" t="inlineStr">
        <is>
          <t>csv</t>
        </is>
      </c>
      <c r="H778" t="inlineStr">
        <is>
          <t>download</t>
        </is>
      </c>
      <c r="I778" t="inlineStr">
        <is>
          <t>https://transparencia.senac.br/service/api/download?regional=pb&amp;secao=Licitacoes&amp;ano=0&amp;layout=licitacoes</t>
        </is>
      </c>
      <c r="J778" t="n">
        <v>200</v>
      </c>
      <c r="K778" t="b">
        <v>1</v>
      </c>
      <c r="L778" t="inlineStr">
        <is>
          <t>application/octet-stream</t>
        </is>
      </c>
      <c r="M778" t="n">
        <v>27.14</v>
      </c>
      <c r="N778" t="inlineStr">
        <is>
          <t>SIM</t>
        </is>
      </c>
      <c r="O778" t="inlineStr">
        <is>
          <t>Nenhum</t>
        </is>
      </c>
      <c r="P778" t="inlineStr">
        <is>
          <t>Nenhum</t>
        </is>
      </c>
      <c r="Q778" t="inlineStr">
        <is>
          <t>2026-10-07 17:04:56</t>
        </is>
      </c>
    </row>
    <row r="779">
      <c r="A779" t="n">
        <v>778</v>
      </c>
      <c r="B779" t="inlineStr">
        <is>
          <t>SENAC</t>
        </is>
      </c>
      <c r="C779" t="inlineStr">
        <is>
          <t>Contratos, Parcerias, Convênios e Patrocínios</t>
        </is>
      </c>
      <c r="D779" t="inlineStr">
        <is>
          <t>Contratos, Parcerias, Convênios e Patrocínios - download</t>
        </is>
      </c>
      <c r="E779" t="inlineStr"/>
      <c r="F779" t="inlineStr">
        <is>
          <t>SENAC PB | Exercício 2024 | Contratos, Parcerias, Convênios e Patrocínios</t>
        </is>
      </c>
      <c r="G779" t="inlineStr">
        <is>
          <t>csv</t>
        </is>
      </c>
      <c r="H779" t="inlineStr">
        <is>
          <t>download</t>
        </is>
      </c>
      <c r="I779" t="inlineStr">
        <is>
          <t>https://transparencia.senac.br/service/api/download?regional=pb&amp;secao=ContratosParcerias&amp;ano=0&amp;layout=contratos</t>
        </is>
      </c>
      <c r="J779" t="n">
        <v>200</v>
      </c>
      <c r="K779" t="b">
        <v>1</v>
      </c>
      <c r="L779" t="inlineStr">
        <is>
          <t>application/octet-stream</t>
        </is>
      </c>
      <c r="M779" t="n">
        <v>10.12</v>
      </c>
      <c r="N779" t="inlineStr">
        <is>
          <t>SIM</t>
        </is>
      </c>
      <c r="O779" t="inlineStr">
        <is>
          <t>Nenhum</t>
        </is>
      </c>
      <c r="P779" t="inlineStr">
        <is>
          <t>Nenhum</t>
        </is>
      </c>
      <c r="Q779" t="inlineStr">
        <is>
          <t>2026-10-07 17:04:56</t>
        </is>
      </c>
    </row>
    <row r="780">
      <c r="A780" t="n">
        <v>779</v>
      </c>
      <c r="B780" t="inlineStr">
        <is>
          <t>SENAC</t>
        </is>
      </c>
      <c r="C780" t="inlineStr">
        <is>
          <t>Contratos, Parcerias, Convênios e Patrocínios</t>
        </is>
      </c>
      <c r="D780" t="inlineStr">
        <is>
          <t>Contratos, Parcerias, Convênios e Patrocínios - download</t>
        </is>
      </c>
      <c r="E780" t="inlineStr"/>
      <c r="F780" t="inlineStr">
        <is>
          <t>SENAC PB | Exercício 2025 | Contratos, Parcerias, Convênios e Patrocínios</t>
        </is>
      </c>
      <c r="G780" t="inlineStr">
        <is>
          <t>csv</t>
        </is>
      </c>
      <c r="H780" t="inlineStr">
        <is>
          <t>download</t>
        </is>
      </c>
      <c r="I780" t="inlineStr">
        <is>
          <t>https://transparencia.senac.br/service/api/download?regional=pb&amp;secao=ContratosParcerias&amp;ano=0&amp;layout=contratos</t>
        </is>
      </c>
      <c r="J780" t="n">
        <v>200</v>
      </c>
      <c r="K780" t="b">
        <v>1</v>
      </c>
      <c r="L780" t="inlineStr">
        <is>
          <t>application/octet-stream</t>
        </is>
      </c>
      <c r="M780" t="n">
        <v>10.12</v>
      </c>
      <c r="N780" t="inlineStr">
        <is>
          <t>SIM</t>
        </is>
      </c>
      <c r="O780" t="inlineStr">
        <is>
          <t>Nenhum</t>
        </is>
      </c>
      <c r="P780" t="inlineStr">
        <is>
          <t>Nenhum</t>
        </is>
      </c>
      <c r="Q780" t="inlineStr">
        <is>
          <t>2026-10-07 17:04:56</t>
        </is>
      </c>
    </row>
    <row r="781">
      <c r="A781" t="n">
        <v>780</v>
      </c>
      <c r="B781" t="inlineStr">
        <is>
          <t>SENAC</t>
        </is>
      </c>
      <c r="C781" t="inlineStr">
        <is>
          <t>Contratos, Parcerias, Convênios e Patrocínios</t>
        </is>
      </c>
      <c r="D781" t="inlineStr">
        <is>
          <t>Contratos, Parcerias, Convênios e Patrocínios - download</t>
        </is>
      </c>
      <c r="E781" t="inlineStr"/>
      <c r="F781" t="inlineStr">
        <is>
          <t>SENAC PB | Exercício 2026 | Contratos, Parcerias, Convênios e Patrocínios</t>
        </is>
      </c>
      <c r="G781" t="inlineStr">
        <is>
          <t>csv</t>
        </is>
      </c>
      <c r="H781" t="inlineStr">
        <is>
          <t>download</t>
        </is>
      </c>
      <c r="I781" t="inlineStr">
        <is>
          <t>https://transparencia.senac.br/service/api/download?regional=pb&amp;secao=ContratosParcerias&amp;ano=0&amp;layout=contratos</t>
        </is>
      </c>
      <c r="J781" t="n">
        <v>200</v>
      </c>
      <c r="K781" t="b">
        <v>1</v>
      </c>
      <c r="L781" t="inlineStr">
        <is>
          <t>application/octet-stream</t>
        </is>
      </c>
      <c r="M781" t="n">
        <v>10.12</v>
      </c>
      <c r="N781" t="inlineStr">
        <is>
          <t>SIM</t>
        </is>
      </c>
      <c r="O781" t="inlineStr">
        <is>
          <t>Nenhum</t>
        </is>
      </c>
      <c r="P781" t="inlineStr">
        <is>
          <t>Nenhum</t>
        </is>
      </c>
      <c r="Q781" t="inlineStr">
        <is>
          <t>2026-10-07 17:04:56</t>
        </is>
      </c>
    </row>
    <row r="782">
      <c r="A782" t="n">
        <v>781</v>
      </c>
      <c r="B782" t="inlineStr">
        <is>
          <t>SENAC</t>
        </is>
      </c>
      <c r="C782" t="inlineStr">
        <is>
          <t>Transferências Regulamentares</t>
        </is>
      </c>
      <c r="D782" t="inlineStr">
        <is>
          <t>Transferências Regulamentares - download</t>
        </is>
      </c>
      <c r="E782" t="inlineStr"/>
      <c r="F782" t="inlineStr">
        <is>
          <t>SENAC PB | Exercício 2024 | Transferências Regulamentares</t>
        </is>
      </c>
      <c r="G782" t="inlineStr">
        <is>
          <t>csv</t>
        </is>
      </c>
      <c r="H782" t="inlineStr">
        <is>
          <t>download</t>
        </is>
      </c>
      <c r="I782" t="inlineStr">
        <is>
          <t>https://transparencia.senac.br/service/api/download?regional=pb&amp;secao=transferenciasregulamentares&amp;ano=2026&amp;layout=transferenciasregulamentares</t>
        </is>
      </c>
      <c r="J782" t="n">
        <v>200</v>
      </c>
      <c r="K782" t="b">
        <v>1</v>
      </c>
      <c r="L782" t="inlineStr">
        <is>
          <t>application/octet-stream</t>
        </is>
      </c>
      <c r="M782" t="n">
        <v>1.42</v>
      </c>
      <c r="N782" t="inlineStr">
        <is>
          <t>SIM</t>
        </is>
      </c>
      <c r="O782" t="inlineStr">
        <is>
          <t>Nenhum</t>
        </is>
      </c>
      <c r="P782" t="inlineStr">
        <is>
          <t>Nenhum</t>
        </is>
      </c>
      <c r="Q782" t="inlineStr">
        <is>
          <t>2026-10-07 17:04:56</t>
        </is>
      </c>
    </row>
    <row r="783">
      <c r="A783" t="n">
        <v>782</v>
      </c>
      <c r="B783" t="inlineStr">
        <is>
          <t>SENAC</t>
        </is>
      </c>
      <c r="C783" t="inlineStr">
        <is>
          <t>Transferências Regulamentares</t>
        </is>
      </c>
      <c r="D783" t="inlineStr">
        <is>
          <t>Transferências Regulamentares - download</t>
        </is>
      </c>
      <c r="E783" t="inlineStr"/>
      <c r="F783" t="inlineStr">
        <is>
          <t>SENAC PB | Exercício 2025 | Transferências Regulamentares</t>
        </is>
      </c>
      <c r="G783" t="inlineStr">
        <is>
          <t>csv</t>
        </is>
      </c>
      <c r="H783" t="inlineStr">
        <is>
          <t>download</t>
        </is>
      </c>
      <c r="I783" t="inlineStr">
        <is>
          <t>https://transparencia.senac.br/service/api/download?regional=pb&amp;secao=transferenciasregulamentares&amp;ano=2026&amp;layout=transferenciasregulamentares</t>
        </is>
      </c>
      <c r="J783" t="n">
        <v>200</v>
      </c>
      <c r="K783" t="b">
        <v>1</v>
      </c>
      <c r="L783" t="inlineStr">
        <is>
          <t>application/octet-stream</t>
        </is>
      </c>
      <c r="M783" t="n">
        <v>1.42</v>
      </c>
      <c r="N783" t="inlineStr">
        <is>
          <t>SIM</t>
        </is>
      </c>
      <c r="O783" t="inlineStr">
        <is>
          <t>Nenhum</t>
        </is>
      </c>
      <c r="P783" t="inlineStr">
        <is>
          <t>Nenhum</t>
        </is>
      </c>
      <c r="Q783" t="inlineStr">
        <is>
          <t>2026-10-07 17:04:56</t>
        </is>
      </c>
    </row>
    <row r="784">
      <c r="A784" t="n">
        <v>783</v>
      </c>
      <c r="B784" t="inlineStr">
        <is>
          <t>SENAC</t>
        </is>
      </c>
      <c r="C784" t="inlineStr">
        <is>
          <t>Transferências Regulamentares</t>
        </is>
      </c>
      <c r="D784" t="inlineStr">
        <is>
          <t>Transferências Regulamentares - download</t>
        </is>
      </c>
      <c r="E784" t="inlineStr"/>
      <c r="F784" t="inlineStr">
        <is>
          <t>SENAC PB | Exercício 2026 | Transferências Regulamentares</t>
        </is>
      </c>
      <c r="G784" t="inlineStr">
        <is>
          <t>csv</t>
        </is>
      </c>
      <c r="H784" t="inlineStr">
        <is>
          <t>download</t>
        </is>
      </c>
      <c r="I784" t="inlineStr">
        <is>
          <t>https://transparencia.senac.br/service/api/download?regional=pb&amp;secao=transferenciasregulamentares&amp;ano=2026&amp;layout=transferenciasregulamentares</t>
        </is>
      </c>
      <c r="J784" t="n">
        <v>200</v>
      </c>
      <c r="K784" t="b">
        <v>1</v>
      </c>
      <c r="L784" t="inlineStr">
        <is>
          <t>application/octet-stream</t>
        </is>
      </c>
      <c r="M784" t="n">
        <v>1.42</v>
      </c>
      <c r="N784" t="inlineStr">
        <is>
          <t>SIM</t>
        </is>
      </c>
      <c r="O784" t="inlineStr">
        <is>
          <t>Nenhum</t>
        </is>
      </c>
      <c r="P784" t="inlineStr">
        <is>
          <t>Nenhum</t>
        </is>
      </c>
      <c r="Q784" t="inlineStr">
        <is>
          <t>2026-10-07 17:04:56</t>
        </is>
      </c>
    </row>
    <row r="785">
      <c r="A785" t="n">
        <v>784</v>
      </c>
      <c r="B785" t="inlineStr">
        <is>
          <t>SENAC</t>
        </is>
      </c>
      <c r="C785" t="inlineStr">
        <is>
          <t>Execução Orçamentária</t>
        </is>
      </c>
      <c r="D785" t="inlineStr">
        <is>
          <t>Execução Orçamentária - download</t>
        </is>
      </c>
      <c r="E785" t="inlineStr"/>
      <c r="F785" t="inlineStr">
        <is>
          <t>SENAC PE | Exercício 2024 | Execução Orçamentária</t>
        </is>
      </c>
      <c r="G785" t="inlineStr">
        <is>
          <t>csv</t>
        </is>
      </c>
      <c r="H785" t="inlineStr">
        <is>
          <t>download</t>
        </is>
      </c>
      <c r="I785" t="inlineStr">
        <is>
          <t>https://transparencia.senac.br/service/api/download?regional=pe&amp;secao=execucaoorcamentaria&amp;ano=2024&amp;layout=execucaoorcamentariareceitacategoria</t>
        </is>
      </c>
      <c r="J785" t="n">
        <v>200</v>
      </c>
      <c r="K785" t="b">
        <v>1</v>
      </c>
      <c r="L785" t="inlineStr">
        <is>
          <t>application/octet-stream</t>
        </is>
      </c>
      <c r="M785" t="n">
        <v>0.57</v>
      </c>
      <c r="N785" t="inlineStr">
        <is>
          <t>SIM</t>
        </is>
      </c>
      <c r="O785" t="inlineStr">
        <is>
          <t>Nenhum</t>
        </is>
      </c>
      <c r="P785" t="inlineStr">
        <is>
          <t>Nenhum</t>
        </is>
      </c>
      <c r="Q785" t="inlineStr">
        <is>
          <t>2026-10-07 17:04:56</t>
        </is>
      </c>
    </row>
    <row r="786">
      <c r="A786" t="n">
        <v>785</v>
      </c>
      <c r="B786" t="inlineStr">
        <is>
          <t>SENAC</t>
        </is>
      </c>
      <c r="C786" t="inlineStr">
        <is>
          <t>Execução Orçamentária</t>
        </is>
      </c>
      <c r="D786" t="inlineStr">
        <is>
          <t>Execução Orçamentária - download</t>
        </is>
      </c>
      <c r="E786" t="inlineStr"/>
      <c r="F786" t="inlineStr">
        <is>
          <t>SENAC PE | Exercício 2024 | Execução Orçamentária</t>
        </is>
      </c>
      <c r="G786" t="inlineStr">
        <is>
          <t>csv</t>
        </is>
      </c>
      <c r="H786" t="inlineStr">
        <is>
          <t>download</t>
        </is>
      </c>
      <c r="I786" t="inlineStr">
        <is>
          <t>https://transparencia.senac.br/service/api/download?regional=pe&amp;secao=execucaoorcamentaria&amp;ano=2024&amp;layout=execucaoorcamentariadespesacategoria</t>
        </is>
      </c>
      <c r="J786" t="n">
        <v>200</v>
      </c>
      <c r="K786" t="b">
        <v>1</v>
      </c>
      <c r="L786" t="inlineStr">
        <is>
          <t>application/octet-stream</t>
        </is>
      </c>
      <c r="M786" t="n">
        <v>1.05</v>
      </c>
      <c r="N786" t="inlineStr">
        <is>
          <t>SIM</t>
        </is>
      </c>
      <c r="O786" t="inlineStr">
        <is>
          <t>Nenhum</t>
        </is>
      </c>
      <c r="P786" t="inlineStr">
        <is>
          <t>Nenhum</t>
        </is>
      </c>
      <c r="Q786" t="inlineStr">
        <is>
          <t>2026-10-07 17:04:56</t>
        </is>
      </c>
    </row>
    <row r="787">
      <c r="A787" t="n">
        <v>786</v>
      </c>
      <c r="B787" t="inlineStr">
        <is>
          <t>SENAC</t>
        </is>
      </c>
      <c r="C787" t="inlineStr">
        <is>
          <t>Execução Orçamentária</t>
        </is>
      </c>
      <c r="D787" t="inlineStr">
        <is>
          <t>Execução Orçamentária - download</t>
        </is>
      </c>
      <c r="E787" t="inlineStr"/>
      <c r="F787" t="inlineStr">
        <is>
          <t>SENAC PE | Exercício 2024 | Execução Orçamentária</t>
        </is>
      </c>
      <c r="G787" t="inlineStr">
        <is>
          <t>csv</t>
        </is>
      </c>
      <c r="H787" t="inlineStr">
        <is>
          <t>download</t>
        </is>
      </c>
      <c r="I787" t="inlineStr">
        <is>
          <t>https://transparencia.senac.br/service/api/download?regional=pe&amp;secao=execucaoorcamentaria&amp;ano=2024&amp;layout=despesaporfinalidadeprogramatrabalhoorcamento</t>
        </is>
      </c>
      <c r="J787" t="n">
        <v>200</v>
      </c>
      <c r="K787" t="b">
        <v>1</v>
      </c>
      <c r="L787" t="inlineStr">
        <is>
          <t>application/octet-stream</t>
        </is>
      </c>
      <c r="M787" t="n">
        <v>0.41</v>
      </c>
      <c r="N787" t="inlineStr">
        <is>
          <t>SIM</t>
        </is>
      </c>
      <c r="O787" t="inlineStr">
        <is>
          <t>Nenhum</t>
        </is>
      </c>
      <c r="P787" t="inlineStr">
        <is>
          <t>Nenhum</t>
        </is>
      </c>
      <c r="Q787" t="inlineStr">
        <is>
          <t>2026-10-07 17:04:56</t>
        </is>
      </c>
    </row>
    <row r="788">
      <c r="A788" t="n">
        <v>787</v>
      </c>
      <c r="B788" t="inlineStr">
        <is>
          <t>SENAC</t>
        </is>
      </c>
      <c r="C788" t="inlineStr">
        <is>
          <t>Execução Orçamentária</t>
        </is>
      </c>
      <c r="D788" t="inlineStr">
        <is>
          <t>Execução Orçamentária - download</t>
        </is>
      </c>
      <c r="E788" t="inlineStr"/>
      <c r="F788" t="inlineStr">
        <is>
          <t>SENAC PE | Exercício 2024 | Execução Orçamentária</t>
        </is>
      </c>
      <c r="G788" t="inlineStr">
        <is>
          <t>csv</t>
        </is>
      </c>
      <c r="H788" t="inlineStr">
        <is>
          <t>download</t>
        </is>
      </c>
      <c r="I788" t="inlineStr">
        <is>
          <t>https://transparencia.senac.br/service/api/download?regional=pe&amp;secao=execucaoorcamentaria&amp;ano=2024&amp;layout=execucaoorcamentariareceita</t>
        </is>
      </c>
      <c r="J788" t="n">
        <v>200</v>
      </c>
      <c r="K788" t="b">
        <v>1</v>
      </c>
      <c r="L788" t="inlineStr">
        <is>
          <t>application/octet-stream</t>
        </is>
      </c>
      <c r="M788" t="n">
        <v>1.33</v>
      </c>
      <c r="N788" t="inlineStr">
        <is>
          <t>SIM</t>
        </is>
      </c>
      <c r="O788" t="inlineStr">
        <is>
          <t>Nenhum</t>
        </is>
      </c>
      <c r="P788" t="inlineStr">
        <is>
          <t>Nenhum</t>
        </is>
      </c>
      <c r="Q788" t="inlineStr">
        <is>
          <t>2026-10-07 17:04:56</t>
        </is>
      </c>
    </row>
    <row r="789">
      <c r="A789" t="n">
        <v>788</v>
      </c>
      <c r="B789" t="inlineStr">
        <is>
          <t>SENAC</t>
        </is>
      </c>
      <c r="C789" t="inlineStr">
        <is>
          <t>Execução Orçamentária</t>
        </is>
      </c>
      <c r="D789" t="inlineStr">
        <is>
          <t>Execução Orçamentária - download</t>
        </is>
      </c>
      <c r="E789" t="inlineStr"/>
      <c r="F789" t="inlineStr">
        <is>
          <t>SENAC PE | Exercício 2024 | Execução Orçamentária</t>
        </is>
      </c>
      <c r="G789" t="inlineStr">
        <is>
          <t>csv</t>
        </is>
      </c>
      <c r="H789" t="inlineStr">
        <is>
          <t>download</t>
        </is>
      </c>
      <c r="I789" t="inlineStr">
        <is>
          <t>https://transparencia.senac.br/service/api/download?regional=pe&amp;secao=execucaoorcamentaria&amp;ano=2024&amp;layout=execucaoorcamentariadespesa</t>
        </is>
      </c>
      <c r="J789" t="n">
        <v>200</v>
      </c>
      <c r="K789" t="b">
        <v>1</v>
      </c>
      <c r="L789" t="inlineStr">
        <is>
          <t>application/octet-stream</t>
        </is>
      </c>
      <c r="M789" t="n">
        <v>1.68</v>
      </c>
      <c r="N789" t="inlineStr">
        <is>
          <t>SIM</t>
        </is>
      </c>
      <c r="O789" t="inlineStr">
        <is>
          <t>Nenhum</t>
        </is>
      </c>
      <c r="P789" t="inlineStr">
        <is>
          <t>Nenhum</t>
        </is>
      </c>
      <c r="Q789" t="inlineStr">
        <is>
          <t>2026-10-07 17:04:56</t>
        </is>
      </c>
    </row>
    <row r="790">
      <c r="A790" t="n">
        <v>789</v>
      </c>
      <c r="B790" t="inlineStr">
        <is>
          <t>SENAC</t>
        </is>
      </c>
      <c r="C790" t="inlineStr">
        <is>
          <t>Execução Orçamentária</t>
        </is>
      </c>
      <c r="D790" t="inlineStr">
        <is>
          <t>Execução Orçamentária - download</t>
        </is>
      </c>
      <c r="E790" t="inlineStr"/>
      <c r="F790" t="inlineStr">
        <is>
          <t>SENAC PE | Exercício 2024 | Execução Orçamentária</t>
        </is>
      </c>
      <c r="G790" t="inlineStr">
        <is>
          <t>csv</t>
        </is>
      </c>
      <c r="H790" t="inlineStr">
        <is>
          <t>download</t>
        </is>
      </c>
      <c r="I790" t="inlineStr">
        <is>
          <t>https://transparencia.senac.br/service/api/download?regional=pe&amp;secao=execucaoorcamentaria&amp;ano=2024&amp;layout=despesaporfinalidadeprogramatrabalhoprevisao</t>
        </is>
      </c>
      <c r="J790" t="n">
        <v>200</v>
      </c>
      <c r="K790" t="b">
        <v>1</v>
      </c>
      <c r="L790" t="inlineStr">
        <is>
          <t>application/octet-stream</t>
        </is>
      </c>
      <c r="M790" t="n">
        <v>0.59</v>
      </c>
      <c r="N790" t="inlineStr">
        <is>
          <t>SIM</t>
        </is>
      </c>
      <c r="O790" t="inlineStr">
        <is>
          <t>Nenhum</t>
        </is>
      </c>
      <c r="P790" t="inlineStr">
        <is>
          <t>Nenhum</t>
        </is>
      </c>
      <c r="Q790" t="inlineStr">
        <is>
          <t>2026-10-07 17:04:56</t>
        </is>
      </c>
    </row>
    <row r="791">
      <c r="A791" t="n">
        <v>790</v>
      </c>
      <c r="B791" t="inlineStr">
        <is>
          <t>SENAC</t>
        </is>
      </c>
      <c r="C791" t="inlineStr">
        <is>
          <t>Execução Orçamentária</t>
        </is>
      </c>
      <c r="D791" t="inlineStr">
        <is>
          <t>Execução Orçamentária - download</t>
        </is>
      </c>
      <c r="E791" t="inlineStr"/>
      <c r="F791" t="inlineStr">
        <is>
          <t>SENAC PE | Exercício 2025 | Execução Orçamentária</t>
        </is>
      </c>
      <c r="G791" t="inlineStr">
        <is>
          <t>csv</t>
        </is>
      </c>
      <c r="H791" t="inlineStr">
        <is>
          <t>download</t>
        </is>
      </c>
      <c r="I791" t="inlineStr">
        <is>
          <t>https://transparencia.senac.br/service/api/download?regional=pe&amp;secao=execucaoorcamentaria&amp;ano=2025&amp;layout=execucaoorcamentariareceitacategoria</t>
        </is>
      </c>
      <c r="J791" t="n">
        <v>200</v>
      </c>
      <c r="K791" t="b">
        <v>1</v>
      </c>
      <c r="L791" t="inlineStr">
        <is>
          <t>application/octet-stream</t>
        </is>
      </c>
      <c r="M791" t="n">
        <v>0.5</v>
      </c>
      <c r="N791" t="inlineStr">
        <is>
          <t>SIM</t>
        </is>
      </c>
      <c r="O791" t="inlineStr">
        <is>
          <t>Nenhum</t>
        </is>
      </c>
      <c r="P791" t="inlineStr">
        <is>
          <t>Nenhum</t>
        </is>
      </c>
      <c r="Q791" t="inlineStr">
        <is>
          <t>2026-10-07 17:04:56</t>
        </is>
      </c>
    </row>
    <row r="792">
      <c r="A792" t="n">
        <v>791</v>
      </c>
      <c r="B792" t="inlineStr">
        <is>
          <t>SENAC</t>
        </is>
      </c>
      <c r="C792" t="inlineStr">
        <is>
          <t>Execução Orçamentária</t>
        </is>
      </c>
      <c r="D792" t="inlineStr">
        <is>
          <t>Execução Orçamentária - download</t>
        </is>
      </c>
      <c r="E792" t="inlineStr"/>
      <c r="F792" t="inlineStr">
        <is>
          <t>SENAC PE | Exercício 2025 | Execução Orçamentária</t>
        </is>
      </c>
      <c r="G792" t="inlineStr">
        <is>
          <t>csv</t>
        </is>
      </c>
      <c r="H792" t="inlineStr">
        <is>
          <t>download</t>
        </is>
      </c>
      <c r="I792" t="inlineStr">
        <is>
          <t>https://transparencia.senac.br/service/api/download?regional=pe&amp;secao=execucaoorcamentaria&amp;ano=2025&amp;layout=execucaoorcamentariadespesacategoria</t>
        </is>
      </c>
      <c r="J792" t="n">
        <v>200</v>
      </c>
      <c r="K792" t="b">
        <v>1</v>
      </c>
      <c r="L792" t="inlineStr">
        <is>
          <t>application/octet-stream</t>
        </is>
      </c>
      <c r="M792" t="n">
        <v>1.17</v>
      </c>
      <c r="N792" t="inlineStr">
        <is>
          <t>SIM</t>
        </is>
      </c>
      <c r="O792" t="inlineStr">
        <is>
          <t>Nenhum</t>
        </is>
      </c>
      <c r="P792" t="inlineStr">
        <is>
          <t>Nenhum</t>
        </is>
      </c>
      <c r="Q792" t="inlineStr">
        <is>
          <t>2026-10-07 17:04:56</t>
        </is>
      </c>
    </row>
    <row r="793">
      <c r="A793" t="n">
        <v>792</v>
      </c>
      <c r="B793" t="inlineStr">
        <is>
          <t>SENAC</t>
        </is>
      </c>
      <c r="C793" t="inlineStr">
        <is>
          <t>Execução Orçamentária</t>
        </is>
      </c>
      <c r="D793" t="inlineStr">
        <is>
          <t>Execução Orçamentária - download</t>
        </is>
      </c>
      <c r="E793" t="inlineStr"/>
      <c r="F793" t="inlineStr">
        <is>
          <t>SENAC PE | Exercício 2025 | Execução Orçamentária</t>
        </is>
      </c>
      <c r="G793" t="inlineStr">
        <is>
          <t>csv</t>
        </is>
      </c>
      <c r="H793" t="inlineStr">
        <is>
          <t>download</t>
        </is>
      </c>
      <c r="I793" t="inlineStr">
        <is>
          <t>https://transparencia.senac.br/service/api/download?regional=pe&amp;secao=execucaoorcamentaria&amp;ano=2025&amp;layout=despesaporfinalidadeprogramatrabalhoorcamento</t>
        </is>
      </c>
      <c r="J793" t="n">
        <v>200</v>
      </c>
      <c r="K793" t="b">
        <v>1</v>
      </c>
      <c r="L793" t="inlineStr">
        <is>
          <t>application/octet-stream</t>
        </is>
      </c>
      <c r="M793" t="n">
        <v>0.41</v>
      </c>
      <c r="N793" t="inlineStr">
        <is>
          <t>SIM</t>
        </is>
      </c>
      <c r="O793" t="inlineStr">
        <is>
          <t>Nenhum</t>
        </is>
      </c>
      <c r="P793" t="inlineStr">
        <is>
          <t>Nenhum</t>
        </is>
      </c>
      <c r="Q793" t="inlineStr">
        <is>
          <t>2026-10-07 17:04:56</t>
        </is>
      </c>
    </row>
    <row r="794">
      <c r="A794" t="n">
        <v>793</v>
      </c>
      <c r="B794" t="inlineStr">
        <is>
          <t>SENAC</t>
        </is>
      </c>
      <c r="C794" t="inlineStr">
        <is>
          <t>Execução Orçamentária</t>
        </is>
      </c>
      <c r="D794" t="inlineStr">
        <is>
          <t>Execução Orçamentária - download</t>
        </is>
      </c>
      <c r="E794" t="inlineStr"/>
      <c r="F794" t="inlineStr">
        <is>
          <t>SENAC PE | Exercício 2025 | Execução Orçamentária</t>
        </is>
      </c>
      <c r="G794" t="inlineStr">
        <is>
          <t>csv</t>
        </is>
      </c>
      <c r="H794" t="inlineStr">
        <is>
          <t>download</t>
        </is>
      </c>
      <c r="I794" t="inlineStr">
        <is>
          <t>https://transparencia.senac.br/service/api/download?regional=pe&amp;secao=execucaoorcamentaria&amp;ano=2025&amp;layout=execucaoorcamentariareceita</t>
        </is>
      </c>
      <c r="J794" t="n">
        <v>200</v>
      </c>
      <c r="K794" t="b">
        <v>1</v>
      </c>
      <c r="L794" t="inlineStr">
        <is>
          <t>application/octet-stream</t>
        </is>
      </c>
      <c r="M794" t="n">
        <v>1.17</v>
      </c>
      <c r="N794" t="inlineStr">
        <is>
          <t>SIM</t>
        </is>
      </c>
      <c r="O794" t="inlineStr">
        <is>
          <t>Nenhum</t>
        </is>
      </c>
      <c r="P794" t="inlineStr">
        <is>
          <t>Nenhum</t>
        </is>
      </c>
      <c r="Q794" t="inlineStr">
        <is>
          <t>2026-10-07 17:04:56</t>
        </is>
      </c>
    </row>
    <row r="795">
      <c r="A795" t="n">
        <v>794</v>
      </c>
      <c r="B795" t="inlineStr">
        <is>
          <t>SENAC</t>
        </is>
      </c>
      <c r="C795" t="inlineStr">
        <is>
          <t>Execução Orçamentária</t>
        </is>
      </c>
      <c r="D795" t="inlineStr">
        <is>
          <t>Execução Orçamentária - download</t>
        </is>
      </c>
      <c r="E795" t="inlineStr"/>
      <c r="F795" t="inlineStr">
        <is>
          <t>SENAC PE | Exercício 2025 | Execução Orçamentária</t>
        </is>
      </c>
      <c r="G795" t="inlineStr">
        <is>
          <t>csv</t>
        </is>
      </c>
      <c r="H795" t="inlineStr">
        <is>
          <t>download</t>
        </is>
      </c>
      <c r="I795" t="inlineStr">
        <is>
          <t>https://transparencia.senac.br/service/api/download?regional=pe&amp;secao=execucaoorcamentaria&amp;ano=2025&amp;layout=execucaoorcamentariadespesa</t>
        </is>
      </c>
      <c r="J795" t="n">
        <v>200</v>
      </c>
      <c r="K795" t="b">
        <v>1</v>
      </c>
      <c r="L795" t="inlineStr">
        <is>
          <t>application/octet-stream</t>
        </is>
      </c>
      <c r="M795" t="n">
        <v>1.85</v>
      </c>
      <c r="N795" t="inlineStr">
        <is>
          <t>SIM</t>
        </is>
      </c>
      <c r="O795" t="inlineStr">
        <is>
          <t>Nenhum</t>
        </is>
      </c>
      <c r="P795" t="inlineStr">
        <is>
          <t>Nenhum</t>
        </is>
      </c>
      <c r="Q795" t="inlineStr">
        <is>
          <t>2026-10-07 17:04:56</t>
        </is>
      </c>
    </row>
    <row r="796">
      <c r="A796" t="n">
        <v>795</v>
      </c>
      <c r="B796" t="inlineStr">
        <is>
          <t>SENAC</t>
        </is>
      </c>
      <c r="C796" t="inlineStr">
        <is>
          <t>Execução Orçamentária</t>
        </is>
      </c>
      <c r="D796" t="inlineStr">
        <is>
          <t>Execução Orçamentária - download</t>
        </is>
      </c>
      <c r="E796" t="inlineStr"/>
      <c r="F796" t="inlineStr">
        <is>
          <t>SENAC PE | Exercício 2025 | Execução Orçamentária</t>
        </is>
      </c>
      <c r="G796" t="inlineStr">
        <is>
          <t>csv</t>
        </is>
      </c>
      <c r="H796" t="inlineStr">
        <is>
          <t>download</t>
        </is>
      </c>
      <c r="I796" t="inlineStr">
        <is>
          <t>https://transparencia.senac.br/service/api/download?regional=pe&amp;secao=execucaoorcamentaria&amp;ano=2025&amp;layout=despesaporfinalidadeprogramatrabalhoprevisao</t>
        </is>
      </c>
      <c r="J796" t="n">
        <v>200</v>
      </c>
      <c r="K796" t="b">
        <v>1</v>
      </c>
      <c r="L796" t="inlineStr">
        <is>
          <t>application/octet-stream</t>
        </is>
      </c>
      <c r="M796" t="n">
        <v>0.6</v>
      </c>
      <c r="N796" t="inlineStr">
        <is>
          <t>SIM</t>
        </is>
      </c>
      <c r="O796" t="inlineStr">
        <is>
          <t>Nenhum</t>
        </is>
      </c>
      <c r="P796" t="inlineStr">
        <is>
          <t>Nenhum</t>
        </is>
      </c>
      <c r="Q796" t="inlineStr">
        <is>
          <t>2026-10-07 17:04:56</t>
        </is>
      </c>
    </row>
    <row r="797">
      <c r="A797" t="n">
        <v>796</v>
      </c>
      <c r="B797" t="inlineStr">
        <is>
          <t>SENAC</t>
        </is>
      </c>
      <c r="C797" t="inlineStr">
        <is>
          <t>Execução Orçamentária</t>
        </is>
      </c>
      <c r="D797" t="inlineStr">
        <is>
          <t>Execução Orçamentária - download</t>
        </is>
      </c>
      <c r="E797" t="inlineStr"/>
      <c r="F797" t="inlineStr">
        <is>
          <t>SENAC PE | Exercício 2026 | Execução Orçamentária</t>
        </is>
      </c>
      <c r="G797" t="inlineStr">
        <is>
          <t>csv</t>
        </is>
      </c>
      <c r="H797" t="inlineStr">
        <is>
          <t>download</t>
        </is>
      </c>
      <c r="I797" t="inlineStr">
        <is>
          <t>https://transparencia.senac.br/service/api/download?regional=pe&amp;secao=execucaoorcamentaria&amp;ano=2026&amp;layout=execucaoorcamentariareceitacategoria</t>
        </is>
      </c>
      <c r="J797" t="n">
        <v>200</v>
      </c>
      <c r="K797" t="b">
        <v>1</v>
      </c>
      <c r="L797" t="inlineStr">
        <is>
          <t>application/octet-stream</t>
        </is>
      </c>
      <c r="M797" t="n">
        <v>0.5</v>
      </c>
      <c r="N797" t="inlineStr">
        <is>
          <t>SIM</t>
        </is>
      </c>
      <c r="O797" t="inlineStr">
        <is>
          <t>Nenhum</t>
        </is>
      </c>
      <c r="P797" t="inlineStr">
        <is>
          <t>Nenhum</t>
        </is>
      </c>
      <c r="Q797" t="inlineStr">
        <is>
          <t>2026-10-07 17:04:56</t>
        </is>
      </c>
    </row>
    <row r="798">
      <c r="A798" t="n">
        <v>797</v>
      </c>
      <c r="B798" t="inlineStr">
        <is>
          <t>SENAC</t>
        </is>
      </c>
      <c r="C798" t="inlineStr">
        <is>
          <t>Execução Orçamentária</t>
        </is>
      </c>
      <c r="D798" t="inlineStr">
        <is>
          <t>Execução Orçamentária - download</t>
        </is>
      </c>
      <c r="E798" t="inlineStr"/>
      <c r="F798" t="inlineStr">
        <is>
          <t>SENAC PE | Exercício 2026 | Execução Orçamentária</t>
        </is>
      </c>
      <c r="G798" t="inlineStr">
        <is>
          <t>csv</t>
        </is>
      </c>
      <c r="H798" t="inlineStr">
        <is>
          <t>download</t>
        </is>
      </c>
      <c r="I798" t="inlineStr">
        <is>
          <t>https://transparencia.senac.br/service/api/download?regional=pe&amp;secao=execucaoorcamentaria&amp;ano=2026&amp;layout=execucaoorcamentariadespesacategoria</t>
        </is>
      </c>
      <c r="J798" t="n">
        <v>200</v>
      </c>
      <c r="K798" t="b">
        <v>1</v>
      </c>
      <c r="L798" t="inlineStr">
        <is>
          <t>application/octet-stream</t>
        </is>
      </c>
      <c r="M798" t="n">
        <v>1.11</v>
      </c>
      <c r="N798" t="inlineStr">
        <is>
          <t>SIM</t>
        </is>
      </c>
      <c r="O798" t="inlineStr">
        <is>
          <t>Nenhum</t>
        </is>
      </c>
      <c r="P798" t="inlineStr">
        <is>
          <t>Nenhum</t>
        </is>
      </c>
      <c r="Q798" t="inlineStr">
        <is>
          <t>2026-10-07 17:04:56</t>
        </is>
      </c>
    </row>
    <row r="799">
      <c r="A799" t="n">
        <v>798</v>
      </c>
      <c r="B799" t="inlineStr">
        <is>
          <t>SENAC</t>
        </is>
      </c>
      <c r="C799" t="inlineStr">
        <is>
          <t>Execução Orçamentária</t>
        </is>
      </c>
      <c r="D799" t="inlineStr">
        <is>
          <t>Execução Orçamentária - download</t>
        </is>
      </c>
      <c r="E799" t="inlineStr"/>
      <c r="F799" t="inlineStr">
        <is>
          <t>SENAC PE | Exercício 2026 | Execução Orçamentária</t>
        </is>
      </c>
      <c r="G799" t="inlineStr">
        <is>
          <t>csv</t>
        </is>
      </c>
      <c r="H799" t="inlineStr">
        <is>
          <t>download</t>
        </is>
      </c>
      <c r="I799" t="inlineStr">
        <is>
          <t>https://transparencia.senac.br/service/api/download?regional=pe&amp;secao=execucaoorcamentaria&amp;ano=2026&amp;layout=despesaporfinalidadeprogramatrabalhoorcamento</t>
        </is>
      </c>
      <c r="J799" t="n">
        <v>200</v>
      </c>
      <c r="K799" t="b">
        <v>1</v>
      </c>
      <c r="L799" t="inlineStr">
        <is>
          <t>application/octet-stream</t>
        </is>
      </c>
      <c r="M799" t="n">
        <v>0.41</v>
      </c>
      <c r="N799" t="inlineStr">
        <is>
          <t>SIM</t>
        </is>
      </c>
      <c r="O799" t="inlineStr">
        <is>
          <t>Nenhum</t>
        </is>
      </c>
      <c r="P799" t="inlineStr">
        <is>
          <t>Nenhum</t>
        </is>
      </c>
      <c r="Q799" t="inlineStr">
        <is>
          <t>2026-10-07 17:04:56</t>
        </is>
      </c>
    </row>
    <row r="800">
      <c r="A800" t="n">
        <v>799</v>
      </c>
      <c r="B800" t="inlineStr">
        <is>
          <t>SENAC</t>
        </is>
      </c>
      <c r="C800" t="inlineStr">
        <is>
          <t>Execução Orçamentária</t>
        </is>
      </c>
      <c r="D800" t="inlineStr">
        <is>
          <t>Execução Orçamentária - download</t>
        </is>
      </c>
      <c r="E800" t="inlineStr"/>
      <c r="F800" t="inlineStr">
        <is>
          <t>SENAC PE | Exercício 2026 | Execução Orçamentária</t>
        </is>
      </c>
      <c r="G800" t="inlineStr">
        <is>
          <t>csv</t>
        </is>
      </c>
      <c r="H800" t="inlineStr">
        <is>
          <t>download</t>
        </is>
      </c>
      <c r="I800" t="inlineStr">
        <is>
          <t>https://transparencia.senac.br/service/api/download?regional=pe&amp;secao=execucaoorcamentaria&amp;ano=2026&amp;layout=execucaoorcamentariareceita</t>
        </is>
      </c>
      <c r="J800" t="n">
        <v>200</v>
      </c>
      <c r="K800" t="b">
        <v>1</v>
      </c>
      <c r="L800" t="inlineStr">
        <is>
          <t>application/octet-stream</t>
        </is>
      </c>
      <c r="M800" t="n">
        <v>1.14</v>
      </c>
      <c r="N800" t="inlineStr">
        <is>
          <t>SIM</t>
        </is>
      </c>
      <c r="O800" t="inlineStr">
        <is>
          <t>Nenhum</t>
        </is>
      </c>
      <c r="P800" t="inlineStr">
        <is>
          <t>Nenhum</t>
        </is>
      </c>
      <c r="Q800" t="inlineStr">
        <is>
          <t>2026-10-07 17:04:56</t>
        </is>
      </c>
    </row>
    <row r="801">
      <c r="A801" t="n">
        <v>800</v>
      </c>
      <c r="B801" t="inlineStr">
        <is>
          <t>SENAC</t>
        </is>
      </c>
      <c r="C801" t="inlineStr">
        <is>
          <t>Execução Orçamentária</t>
        </is>
      </c>
      <c r="D801" t="inlineStr">
        <is>
          <t>Execução Orçamentária - download</t>
        </is>
      </c>
      <c r="E801" t="inlineStr"/>
      <c r="F801" t="inlineStr">
        <is>
          <t>SENAC PE | Exercício 2026 | Execução Orçamentária</t>
        </is>
      </c>
      <c r="G801" t="inlineStr">
        <is>
          <t>csv</t>
        </is>
      </c>
      <c r="H801" t="inlineStr">
        <is>
          <t>download</t>
        </is>
      </c>
      <c r="I801" t="inlineStr">
        <is>
          <t>https://transparencia.senac.br/service/api/download?regional=pe&amp;secao=execucaoorcamentaria&amp;ano=2026&amp;layout=execucaoorcamentariadespesa</t>
        </is>
      </c>
      <c r="J801" t="n">
        <v>200</v>
      </c>
      <c r="K801" t="b">
        <v>1</v>
      </c>
      <c r="L801" t="inlineStr">
        <is>
          <t>application/octet-stream</t>
        </is>
      </c>
      <c r="M801" t="n">
        <v>1.7</v>
      </c>
      <c r="N801" t="inlineStr">
        <is>
          <t>SIM</t>
        </is>
      </c>
      <c r="O801" t="inlineStr">
        <is>
          <t>Nenhum</t>
        </is>
      </c>
      <c r="P801" t="inlineStr">
        <is>
          <t>Nenhum</t>
        </is>
      </c>
      <c r="Q801" t="inlineStr">
        <is>
          <t>2026-10-07 17:04:56</t>
        </is>
      </c>
    </row>
    <row r="802">
      <c r="A802" t="n">
        <v>801</v>
      </c>
      <c r="B802" t="inlineStr">
        <is>
          <t>SENAC</t>
        </is>
      </c>
      <c r="C802" t="inlineStr">
        <is>
          <t>Execução Orçamentária</t>
        </is>
      </c>
      <c r="D802" t="inlineStr">
        <is>
          <t>Execução Orçamentária - download</t>
        </is>
      </c>
      <c r="E802" t="inlineStr"/>
      <c r="F802" t="inlineStr">
        <is>
          <t>SENAC PE | Exercício 2026 | Execução Orçamentária</t>
        </is>
      </c>
      <c r="G802" t="inlineStr">
        <is>
          <t>csv</t>
        </is>
      </c>
      <c r="H802" t="inlineStr">
        <is>
          <t>download</t>
        </is>
      </c>
      <c r="I802" t="inlineStr">
        <is>
          <t>https://transparencia.senac.br/service/api/download?regional=pe&amp;secao=execucaoorcamentaria&amp;ano=2026&amp;layout=despesaporfinalidadeprogramatrabalhoprevisao</t>
        </is>
      </c>
      <c r="J802" t="n">
        <v>200</v>
      </c>
      <c r="K802" t="b">
        <v>1</v>
      </c>
      <c r="L802" t="inlineStr">
        <is>
          <t>application/octet-stream</t>
        </is>
      </c>
      <c r="M802" t="n">
        <v>0.6</v>
      </c>
      <c r="N802" t="inlineStr">
        <is>
          <t>SIM</t>
        </is>
      </c>
      <c r="O802" t="inlineStr">
        <is>
          <t>Nenhum</t>
        </is>
      </c>
      <c r="P802" t="inlineStr">
        <is>
          <t>Nenhum</t>
        </is>
      </c>
      <c r="Q802" t="inlineStr">
        <is>
          <t>2026-10-07 17:04:56</t>
        </is>
      </c>
    </row>
    <row r="803">
      <c r="A803" t="n">
        <v>802</v>
      </c>
      <c r="B803" t="inlineStr">
        <is>
          <t>SENAC</t>
        </is>
      </c>
      <c r="C803" t="inlineStr">
        <is>
          <t>Demonstrações Contábeis</t>
        </is>
      </c>
      <c r="D803" t="inlineStr">
        <is>
          <t>Demonstrações Contábeis - Arquivo CSV</t>
        </is>
      </c>
      <c r="E803" t="inlineStr"/>
      <c r="F803" t="inlineStr">
        <is>
          <t>SENAC PE | Exercício 2024 | Demonstrações Contábeis</t>
        </is>
      </c>
      <c r="G803" t="inlineStr">
        <is>
          <t>csv</t>
        </is>
      </c>
      <c r="H803" t="inlineStr">
        <is>
          <t>Balanço Financeiro_2025.csv</t>
        </is>
      </c>
      <c r="I803" t="inlineStr">
        <is>
          <t>https://transparencia.senac.br/assets/files/2025/DemonstracoesContabeis/PE/Balanço Financeiro_2025.csv</t>
        </is>
      </c>
      <c r="J803" t="n">
        <v>200</v>
      </c>
      <c r="K803" t="b">
        <v>1</v>
      </c>
      <c r="L803" t="inlineStr">
        <is>
          <t>application/octet-stream</t>
        </is>
      </c>
      <c r="M803" t="n">
        <v>9.94</v>
      </c>
      <c r="N803" t="inlineStr">
        <is>
          <t>NÃO</t>
        </is>
      </c>
      <c r="O803" t="inlineStr">
        <is>
          <t>Nomes de Colunas: 9 coluna(s) sem nome definido (ex: Unnamed: 6). | Espaçamento Visual: 8 coluna(s) totalmente em branco (Colunas: [6, 7, 8, 9, 10]).</t>
        </is>
      </c>
      <c r="P803" t="inlineStr">
        <is>
          <t>Nenhum</t>
        </is>
      </c>
      <c r="Q803" t="inlineStr">
        <is>
          <t>2026-10-07 17:04:56</t>
        </is>
      </c>
    </row>
    <row r="804">
      <c r="A804" t="n">
        <v>803</v>
      </c>
      <c r="B804" t="inlineStr">
        <is>
          <t>SENAC</t>
        </is>
      </c>
      <c r="C804" t="inlineStr">
        <is>
          <t>Demonstrações Contábeis</t>
        </is>
      </c>
      <c r="D804" t="inlineStr">
        <is>
          <t>Demonstrações Contábeis - Arquivo CSV</t>
        </is>
      </c>
      <c r="E804" t="inlineStr"/>
      <c r="F804" t="inlineStr">
        <is>
          <t>SENAC PE | Exercício 2024 | Demonstrações Contábeis</t>
        </is>
      </c>
      <c r="G804" t="inlineStr">
        <is>
          <t>csv</t>
        </is>
      </c>
      <c r="H804" t="inlineStr">
        <is>
          <t>Balanço Orçamentário Receita_2025.csv</t>
        </is>
      </c>
      <c r="I804" t="inlineStr">
        <is>
          <t>https://transparencia.senac.br/assets/files/2025/DemonstracoesContabeis/PE/Balanço Orçamentário Receita_2025.csv</t>
        </is>
      </c>
      <c r="J804" t="n">
        <v>200</v>
      </c>
      <c r="K804" t="b">
        <v>1</v>
      </c>
      <c r="L804" t="inlineStr">
        <is>
          <t>application/octet-stream</t>
        </is>
      </c>
      <c r="M804" t="n">
        <v>3.17</v>
      </c>
      <c r="N804" t="inlineStr">
        <is>
          <t>SIM</t>
        </is>
      </c>
      <c r="O804" t="inlineStr">
        <is>
          <t>Nenhum</t>
        </is>
      </c>
      <c r="P804" t="inlineStr">
        <is>
          <t>Nenhum</t>
        </is>
      </c>
      <c r="Q804" t="inlineStr">
        <is>
          <t>2026-10-07 17:04:56</t>
        </is>
      </c>
    </row>
    <row r="805">
      <c r="A805" t="n">
        <v>804</v>
      </c>
      <c r="B805" t="inlineStr">
        <is>
          <t>SENAC</t>
        </is>
      </c>
      <c r="C805" t="inlineStr">
        <is>
          <t>Demonstrações Contábeis</t>
        </is>
      </c>
      <c r="D805" t="inlineStr">
        <is>
          <t>Demonstrações Contábeis - Arquivo CSV</t>
        </is>
      </c>
      <c r="E805" t="inlineStr"/>
      <c r="F805" t="inlineStr">
        <is>
          <t>SENAC PE | Exercício 2024 | Demonstrações Contábeis</t>
        </is>
      </c>
      <c r="G805" t="inlineStr">
        <is>
          <t>csv</t>
        </is>
      </c>
      <c r="H805" t="inlineStr">
        <is>
          <t>Balanço Orçamentário Despesa_2025.csv</t>
        </is>
      </c>
      <c r="I805" t="inlineStr">
        <is>
          <t>https://transparencia.senac.br/assets/files/2025/DemonstracoesContabeis/PE/Balanço Orçamentário Despesa_2025.csv</t>
        </is>
      </c>
      <c r="J805" t="n">
        <v>200</v>
      </c>
      <c r="K805" t="b">
        <v>1</v>
      </c>
      <c r="L805" t="inlineStr">
        <is>
          <t>application/octet-stream</t>
        </is>
      </c>
      <c r="M805" t="n">
        <v>4.71</v>
      </c>
      <c r="N805" t="inlineStr">
        <is>
          <t>NÃO</t>
        </is>
      </c>
      <c r="O805" t="inlineStr">
        <is>
          <t>Espaçamento Visual: 31 linha(s) totalmente em branco (Linhas: 54, 55, 56, 57, 58, 59, 60, 61, 62, 63... (total 31)). | Linhas de Totais: Uso de 'Total/Subtotal' na coluna 'Especificação' (Linhas: 51, 53).</t>
        </is>
      </c>
      <c r="P805" t="inlineStr">
        <is>
          <t>Nenhum</t>
        </is>
      </c>
      <c r="Q805" t="inlineStr">
        <is>
          <t>2026-10-07 17:04:56</t>
        </is>
      </c>
    </row>
    <row r="806">
      <c r="A806" t="n">
        <v>805</v>
      </c>
      <c r="B806" t="inlineStr">
        <is>
          <t>SENAC</t>
        </is>
      </c>
      <c r="C806" t="inlineStr">
        <is>
          <t>Demonstrações Contábeis</t>
        </is>
      </c>
      <c r="D806" t="inlineStr">
        <is>
          <t>Demonstrações Contábeis - Arquivo CSV</t>
        </is>
      </c>
      <c r="E806" t="inlineStr"/>
      <c r="F806" t="inlineStr">
        <is>
          <t>SENAC PE | Exercício 2024 | Demonstrações Contábeis</t>
        </is>
      </c>
      <c r="G806" t="inlineStr">
        <is>
          <t>csv</t>
        </is>
      </c>
      <c r="H806" t="inlineStr">
        <is>
          <t>Balanço Patrimonial_2025.csv</t>
        </is>
      </c>
      <c r="I806" t="inlineStr">
        <is>
          <t>https://transparencia.senac.br/assets/files/2025/DemonstracoesContabeis/PE/Balanço Patrimonial_2025.csv</t>
        </is>
      </c>
      <c r="J806" t="n">
        <v>200</v>
      </c>
      <c r="K806" t="b">
        <v>1</v>
      </c>
      <c r="L806" t="inlineStr">
        <is>
          <t>application/octet-stream</t>
        </is>
      </c>
      <c r="M806" t="n">
        <v>4.48</v>
      </c>
      <c r="N806" t="inlineStr">
        <is>
          <t>NÃO</t>
        </is>
      </c>
      <c r="O806" t="inlineStr">
        <is>
          <t>Nomes de Colunas: 9 coluna(s) sem nome definido (ex: Unnamed: 5). | Espaçamento Visual: 8 coluna(s) totalmente em branco (Colunas: [5, 6, 7, 8, 9]).</t>
        </is>
      </c>
      <c r="P806" t="inlineStr">
        <is>
          <t>Nenhum</t>
        </is>
      </c>
      <c r="Q806" t="inlineStr">
        <is>
          <t>2026-10-07 17:04:56</t>
        </is>
      </c>
    </row>
    <row r="807">
      <c r="A807" t="n">
        <v>806</v>
      </c>
      <c r="B807" t="inlineStr">
        <is>
          <t>SENAC</t>
        </is>
      </c>
      <c r="C807" t="inlineStr">
        <is>
          <t>Demonstrações Contábeis</t>
        </is>
      </c>
      <c r="D807" t="inlineStr">
        <is>
          <t>Demonstrações Contábeis - Arquivo CSV</t>
        </is>
      </c>
      <c r="E807" t="inlineStr"/>
      <c r="F807" t="inlineStr">
        <is>
          <t>SENAC PE | Exercício 2024 | Demonstrações Contábeis</t>
        </is>
      </c>
      <c r="G807" t="inlineStr">
        <is>
          <t>csv</t>
        </is>
      </c>
      <c r="H807" t="inlineStr">
        <is>
          <t>Demonstração das Variações Patrimoniais_2025.csv</t>
        </is>
      </c>
      <c r="I807" t="inlineStr">
        <is>
          <t>https://transparencia.senac.br/assets/files/2025/DemonstracoesContabeis/PE/Demonstração das Variações Patrimoniais_2025.csv</t>
        </is>
      </c>
      <c r="J807" t="n">
        <v>200</v>
      </c>
      <c r="K807" t="b">
        <v>1</v>
      </c>
      <c r="L807" t="inlineStr">
        <is>
          <t>application/octet-stream</t>
        </is>
      </c>
      <c r="M807" t="n">
        <v>5.54</v>
      </c>
      <c r="N807" t="inlineStr">
        <is>
          <t>NÃO</t>
        </is>
      </c>
      <c r="O807" t="inlineStr">
        <is>
          <t>Hierarquia Visual: Texto com recuo na coluna 'Especificação' (Linhas: 4, 6, 7, 9, 10, 11, 12, 16, 18, 19... (total 56)).</t>
        </is>
      </c>
      <c r="P807" t="inlineStr">
        <is>
          <t>Nenhum</t>
        </is>
      </c>
      <c r="Q807" t="inlineStr">
        <is>
          <t>2026-10-07 17:04:56</t>
        </is>
      </c>
    </row>
    <row r="808">
      <c r="A808" t="n">
        <v>807</v>
      </c>
      <c r="B808" t="inlineStr">
        <is>
          <t>SENAC</t>
        </is>
      </c>
      <c r="C808" t="inlineStr">
        <is>
          <t>Demonstrações Contábeis</t>
        </is>
      </c>
      <c r="D808" t="inlineStr">
        <is>
          <t>Demonstrações Contábeis - Arquivo CSV</t>
        </is>
      </c>
      <c r="E808" t="inlineStr"/>
      <c r="F808" t="inlineStr">
        <is>
          <t>SENAC PE | Exercício 2024 | Demonstrações Contábeis</t>
        </is>
      </c>
      <c r="G808" t="inlineStr">
        <is>
          <t>csv</t>
        </is>
      </c>
      <c r="H808" t="inlineStr">
        <is>
          <t>Demonstração dos Fluxos de Caixa_2025.csv</t>
        </is>
      </c>
      <c r="I808" t="inlineStr">
        <is>
          <t>https://transparencia.senac.br/assets/files/2025/DemonstracoesContabeis/PE/Demonstração dos Fluxos de Caixa_2025.csv</t>
        </is>
      </c>
      <c r="J808" t="n">
        <v>200</v>
      </c>
      <c r="K808" t="b">
        <v>1</v>
      </c>
      <c r="L808" t="inlineStr">
        <is>
          <t>application/octet-stream</t>
        </is>
      </c>
      <c r="M808" t="n">
        <v>4.3</v>
      </c>
      <c r="N808" t="inlineStr">
        <is>
          <t>SIM</t>
        </is>
      </c>
      <c r="O808" t="inlineStr">
        <is>
          <t>Nenhum</t>
        </is>
      </c>
      <c r="P808" t="inlineStr">
        <is>
          <t>Nenhum</t>
        </is>
      </c>
      <c r="Q808" t="inlineStr">
        <is>
          <t>2026-10-07 17:04:56</t>
        </is>
      </c>
    </row>
    <row r="809">
      <c r="A809" t="n">
        <v>808</v>
      </c>
      <c r="B809" t="inlineStr">
        <is>
          <t>SENAC</t>
        </is>
      </c>
      <c r="C809" t="inlineStr">
        <is>
          <t>Demonstrações Contábeis</t>
        </is>
      </c>
      <c r="D809" t="inlineStr">
        <is>
          <t>Demonstrações Contábeis - Arquivo CSV</t>
        </is>
      </c>
      <c r="E809" t="inlineStr"/>
      <c r="F809" t="inlineStr">
        <is>
          <t>SENAC PE | Exercício 2025 | Demonstrações Contábeis</t>
        </is>
      </c>
      <c r="G809" t="inlineStr">
        <is>
          <t>csv</t>
        </is>
      </c>
      <c r="H809" t="inlineStr">
        <is>
          <t>Balanço Financeiro_2025.csv</t>
        </is>
      </c>
      <c r="I809" t="inlineStr">
        <is>
          <t>https://transparencia.senac.br/assets/files/2025/DemonstracoesContabeis/PE/Balanço Financeiro_2025.csv</t>
        </is>
      </c>
      <c r="J809" t="n">
        <v>200</v>
      </c>
      <c r="K809" t="b">
        <v>1</v>
      </c>
      <c r="L809" t="inlineStr">
        <is>
          <t>application/octet-stream</t>
        </is>
      </c>
      <c r="M809" t="n">
        <v>9.94</v>
      </c>
      <c r="N809" t="inlineStr">
        <is>
          <t>NÃO</t>
        </is>
      </c>
      <c r="O809" t="inlineStr">
        <is>
          <t>Nomes de Colunas: 9 coluna(s) sem nome definido (ex: Unnamed: 6). | Espaçamento Visual: 8 coluna(s) totalmente em branco (Colunas: [6, 7, 8, 9, 10]).</t>
        </is>
      </c>
      <c r="P809" t="inlineStr">
        <is>
          <t>Nenhum</t>
        </is>
      </c>
      <c r="Q809" t="inlineStr">
        <is>
          <t>2026-10-07 17:04:56</t>
        </is>
      </c>
    </row>
    <row r="810">
      <c r="A810" t="n">
        <v>809</v>
      </c>
      <c r="B810" t="inlineStr">
        <is>
          <t>SENAC</t>
        </is>
      </c>
      <c r="C810" t="inlineStr">
        <is>
          <t>Demonstrações Contábeis</t>
        </is>
      </c>
      <c r="D810" t="inlineStr">
        <is>
          <t>Demonstrações Contábeis - Arquivo CSV</t>
        </is>
      </c>
      <c r="E810" t="inlineStr"/>
      <c r="F810" t="inlineStr">
        <is>
          <t>SENAC PE | Exercício 2025 | Demonstrações Contábeis</t>
        </is>
      </c>
      <c r="G810" t="inlineStr">
        <is>
          <t>csv</t>
        </is>
      </c>
      <c r="H810" t="inlineStr">
        <is>
          <t>Balanço Orçamentário Receita_2025.csv</t>
        </is>
      </c>
      <c r="I810" t="inlineStr">
        <is>
          <t>https://transparencia.senac.br/assets/files/2025/DemonstracoesContabeis/PE/Balanço Orçamentário Receita_2025.csv</t>
        </is>
      </c>
      <c r="J810" t="n">
        <v>200</v>
      </c>
      <c r="K810" t="b">
        <v>1</v>
      </c>
      <c r="L810" t="inlineStr">
        <is>
          <t>application/octet-stream</t>
        </is>
      </c>
      <c r="M810" t="n">
        <v>3.17</v>
      </c>
      <c r="N810" t="inlineStr">
        <is>
          <t>SIM</t>
        </is>
      </c>
      <c r="O810" t="inlineStr">
        <is>
          <t>Nenhum</t>
        </is>
      </c>
      <c r="P810" t="inlineStr">
        <is>
          <t>Nenhum</t>
        </is>
      </c>
      <c r="Q810" t="inlineStr">
        <is>
          <t>2026-10-07 17:04:56</t>
        </is>
      </c>
    </row>
    <row r="811">
      <c r="A811" t="n">
        <v>810</v>
      </c>
      <c r="B811" t="inlineStr">
        <is>
          <t>SENAC</t>
        </is>
      </c>
      <c r="C811" t="inlineStr">
        <is>
          <t>Demonstrações Contábeis</t>
        </is>
      </c>
      <c r="D811" t="inlineStr">
        <is>
          <t>Demonstrações Contábeis - Arquivo CSV</t>
        </is>
      </c>
      <c r="E811" t="inlineStr"/>
      <c r="F811" t="inlineStr">
        <is>
          <t>SENAC PE | Exercício 2025 | Demonstrações Contábeis</t>
        </is>
      </c>
      <c r="G811" t="inlineStr">
        <is>
          <t>csv</t>
        </is>
      </c>
      <c r="H811" t="inlineStr">
        <is>
          <t>Balanço Orçamentário Despesa_2025.csv</t>
        </is>
      </c>
      <c r="I811" t="inlineStr">
        <is>
          <t>https://transparencia.senac.br/assets/files/2025/DemonstracoesContabeis/PE/Balanço Orçamentário Despesa_2025.csv</t>
        </is>
      </c>
      <c r="J811" t="n">
        <v>200</v>
      </c>
      <c r="K811" t="b">
        <v>1</v>
      </c>
      <c r="L811" t="inlineStr">
        <is>
          <t>application/octet-stream</t>
        </is>
      </c>
      <c r="M811" t="n">
        <v>4.71</v>
      </c>
      <c r="N811" t="inlineStr">
        <is>
          <t>NÃO</t>
        </is>
      </c>
      <c r="O811" t="inlineStr">
        <is>
          <t>Espaçamento Visual: 31 linha(s) totalmente em branco (Linhas: 54, 55, 56, 57, 58, 59, 60, 61, 62, 63... (total 31)). | Linhas de Totais: Uso de 'Total/Subtotal' na coluna 'Especificação' (Linhas: 51, 53).</t>
        </is>
      </c>
      <c r="P811" t="inlineStr">
        <is>
          <t>Nenhum</t>
        </is>
      </c>
      <c r="Q811" t="inlineStr">
        <is>
          <t>2026-10-07 17:04:56</t>
        </is>
      </c>
    </row>
    <row r="812">
      <c r="A812" t="n">
        <v>811</v>
      </c>
      <c r="B812" t="inlineStr">
        <is>
          <t>SENAC</t>
        </is>
      </c>
      <c r="C812" t="inlineStr">
        <is>
          <t>Demonstrações Contábeis</t>
        </is>
      </c>
      <c r="D812" t="inlineStr">
        <is>
          <t>Demonstrações Contábeis - Arquivo CSV</t>
        </is>
      </c>
      <c r="E812" t="inlineStr"/>
      <c r="F812" t="inlineStr">
        <is>
          <t>SENAC PE | Exercício 2025 | Demonstrações Contábeis</t>
        </is>
      </c>
      <c r="G812" t="inlineStr">
        <is>
          <t>csv</t>
        </is>
      </c>
      <c r="H812" t="inlineStr">
        <is>
          <t>Balanço Patrimonial_2025.csv</t>
        </is>
      </c>
      <c r="I812" t="inlineStr">
        <is>
          <t>https://transparencia.senac.br/assets/files/2025/DemonstracoesContabeis/PE/Balanço Patrimonial_2025.csv</t>
        </is>
      </c>
      <c r="J812" t="n">
        <v>200</v>
      </c>
      <c r="K812" t="b">
        <v>1</v>
      </c>
      <c r="L812" t="inlineStr">
        <is>
          <t>application/octet-stream</t>
        </is>
      </c>
      <c r="M812" t="n">
        <v>4.48</v>
      </c>
      <c r="N812" t="inlineStr">
        <is>
          <t>NÃO</t>
        </is>
      </c>
      <c r="O812" t="inlineStr">
        <is>
          <t>Nomes de Colunas: 9 coluna(s) sem nome definido (ex: Unnamed: 5). | Espaçamento Visual: 8 coluna(s) totalmente em branco (Colunas: [5, 6, 7, 8, 9]).</t>
        </is>
      </c>
      <c r="P812" t="inlineStr">
        <is>
          <t>Nenhum</t>
        </is>
      </c>
      <c r="Q812" t="inlineStr">
        <is>
          <t>2026-10-07 17:04:56</t>
        </is>
      </c>
    </row>
    <row r="813">
      <c r="A813" t="n">
        <v>812</v>
      </c>
      <c r="B813" t="inlineStr">
        <is>
          <t>SENAC</t>
        </is>
      </c>
      <c r="C813" t="inlineStr">
        <is>
          <t>Demonstrações Contábeis</t>
        </is>
      </c>
      <c r="D813" t="inlineStr">
        <is>
          <t>Demonstrações Contábeis - Arquivo CSV</t>
        </is>
      </c>
      <c r="E813" t="inlineStr"/>
      <c r="F813" t="inlineStr">
        <is>
          <t>SENAC PE | Exercício 2025 | Demonstrações Contábeis</t>
        </is>
      </c>
      <c r="G813" t="inlineStr">
        <is>
          <t>csv</t>
        </is>
      </c>
      <c r="H813" t="inlineStr">
        <is>
          <t>Demonstração das Variações Patrimoniais_2025.csv</t>
        </is>
      </c>
      <c r="I813" t="inlineStr">
        <is>
          <t>https://transparencia.senac.br/assets/files/2025/DemonstracoesContabeis/PE/Demonstração das Variações Patrimoniais_2025.csv</t>
        </is>
      </c>
      <c r="J813" t="n">
        <v>200</v>
      </c>
      <c r="K813" t="b">
        <v>1</v>
      </c>
      <c r="L813" t="inlineStr">
        <is>
          <t>application/octet-stream</t>
        </is>
      </c>
      <c r="M813" t="n">
        <v>5.54</v>
      </c>
      <c r="N813" t="inlineStr">
        <is>
          <t>NÃO</t>
        </is>
      </c>
      <c r="O813" t="inlineStr">
        <is>
          <t>Hierarquia Visual: Texto com recuo na coluna 'Especificação' (Linhas: 4, 6, 7, 9, 10, 11, 12, 16, 18, 19... (total 56)).</t>
        </is>
      </c>
      <c r="P813" t="inlineStr">
        <is>
          <t>Nenhum</t>
        </is>
      </c>
      <c r="Q813" t="inlineStr">
        <is>
          <t>2026-10-07 17:04:56</t>
        </is>
      </c>
    </row>
    <row r="814">
      <c r="A814" t="n">
        <v>813</v>
      </c>
      <c r="B814" t="inlineStr">
        <is>
          <t>SENAC</t>
        </is>
      </c>
      <c r="C814" t="inlineStr">
        <is>
          <t>Demonstrações Contábeis</t>
        </is>
      </c>
      <c r="D814" t="inlineStr">
        <is>
          <t>Demonstrações Contábeis - Arquivo CSV</t>
        </is>
      </c>
      <c r="E814" t="inlineStr"/>
      <c r="F814" t="inlineStr">
        <is>
          <t>SENAC PE | Exercício 2025 | Demonstrações Contábeis</t>
        </is>
      </c>
      <c r="G814" t="inlineStr">
        <is>
          <t>csv</t>
        </is>
      </c>
      <c r="H814" t="inlineStr">
        <is>
          <t>Demonstração dos Fluxos de Caixa_2025.csv</t>
        </is>
      </c>
      <c r="I814" t="inlineStr">
        <is>
          <t>https://transparencia.senac.br/assets/files/2025/DemonstracoesContabeis/PE/Demonstração dos Fluxos de Caixa_2025.csv</t>
        </is>
      </c>
      <c r="J814" t="n">
        <v>200</v>
      </c>
      <c r="K814" t="b">
        <v>1</v>
      </c>
      <c r="L814" t="inlineStr">
        <is>
          <t>application/octet-stream</t>
        </is>
      </c>
      <c r="M814" t="n">
        <v>4.3</v>
      </c>
      <c r="N814" t="inlineStr">
        <is>
          <t>SIM</t>
        </is>
      </c>
      <c r="O814" t="inlineStr">
        <is>
          <t>Nenhum</t>
        </is>
      </c>
      <c r="P814" t="inlineStr">
        <is>
          <t>Nenhum</t>
        </is>
      </c>
      <c r="Q814" t="inlineStr">
        <is>
          <t>2026-10-07 17:04:56</t>
        </is>
      </c>
    </row>
    <row r="815">
      <c r="A815" t="n">
        <v>814</v>
      </c>
      <c r="B815" t="inlineStr">
        <is>
          <t>SENAC</t>
        </is>
      </c>
      <c r="C815" t="inlineStr">
        <is>
          <t>Demonstrações Contábeis</t>
        </is>
      </c>
      <c r="D815" t="inlineStr">
        <is>
          <t>Demonstrações Contábeis - Arquivo CSV</t>
        </is>
      </c>
      <c r="E815" t="inlineStr"/>
      <c r="F815" t="inlineStr">
        <is>
          <t>SENAC PE | Exercício 2026 | Demonstrações Contábeis</t>
        </is>
      </c>
      <c r="G815" t="inlineStr">
        <is>
          <t>csv</t>
        </is>
      </c>
      <c r="H815" t="inlineStr">
        <is>
          <t>Balanço Financeiro_2025.csv</t>
        </is>
      </c>
      <c r="I815" t="inlineStr">
        <is>
          <t>https://transparencia.senac.br/assets/files/2025/DemonstracoesContabeis/PE/Balanço Financeiro_2025.csv</t>
        </is>
      </c>
      <c r="J815" t="n">
        <v>200</v>
      </c>
      <c r="K815" t="b">
        <v>1</v>
      </c>
      <c r="L815" t="inlineStr">
        <is>
          <t>application/octet-stream</t>
        </is>
      </c>
      <c r="M815" t="n">
        <v>9.94</v>
      </c>
      <c r="N815" t="inlineStr">
        <is>
          <t>NÃO</t>
        </is>
      </c>
      <c r="O815" t="inlineStr">
        <is>
          <t>Nomes de Colunas: 9 coluna(s) sem nome definido (ex: Unnamed: 6). | Espaçamento Visual: 8 coluna(s) totalmente em branco (Colunas: [6, 7, 8, 9, 10]).</t>
        </is>
      </c>
      <c r="P815" t="inlineStr">
        <is>
          <t>Nenhum</t>
        </is>
      </c>
      <c r="Q815" t="inlineStr">
        <is>
          <t>2026-10-07 17:04:56</t>
        </is>
      </c>
    </row>
    <row r="816">
      <c r="A816" t="n">
        <v>815</v>
      </c>
      <c r="B816" t="inlineStr">
        <is>
          <t>SENAC</t>
        </is>
      </c>
      <c r="C816" t="inlineStr">
        <is>
          <t>Demonstrações Contábeis</t>
        </is>
      </c>
      <c r="D816" t="inlineStr">
        <is>
          <t>Demonstrações Contábeis - Arquivo CSV</t>
        </is>
      </c>
      <c r="E816" t="inlineStr"/>
      <c r="F816" t="inlineStr">
        <is>
          <t>SENAC PE | Exercício 2026 | Demonstrações Contábeis</t>
        </is>
      </c>
      <c r="G816" t="inlineStr">
        <is>
          <t>csv</t>
        </is>
      </c>
      <c r="H816" t="inlineStr">
        <is>
          <t>Balanço Orçamentário Receita_2025.csv</t>
        </is>
      </c>
      <c r="I816" t="inlineStr">
        <is>
          <t>https://transparencia.senac.br/assets/files/2025/DemonstracoesContabeis/PE/Balanço Orçamentário Receita_2025.csv</t>
        </is>
      </c>
      <c r="J816" t="n">
        <v>200</v>
      </c>
      <c r="K816" t="b">
        <v>1</v>
      </c>
      <c r="L816" t="inlineStr">
        <is>
          <t>application/octet-stream</t>
        </is>
      </c>
      <c r="M816" t="n">
        <v>3.17</v>
      </c>
      <c r="N816" t="inlineStr">
        <is>
          <t>SIM</t>
        </is>
      </c>
      <c r="O816" t="inlineStr">
        <is>
          <t>Nenhum</t>
        </is>
      </c>
      <c r="P816" t="inlineStr">
        <is>
          <t>Nenhum</t>
        </is>
      </c>
      <c r="Q816" t="inlineStr">
        <is>
          <t>2026-10-07 17:04:56</t>
        </is>
      </c>
    </row>
    <row r="817">
      <c r="A817" t="n">
        <v>816</v>
      </c>
      <c r="B817" t="inlineStr">
        <is>
          <t>SENAC</t>
        </is>
      </c>
      <c r="C817" t="inlineStr">
        <is>
          <t>Demonstrações Contábeis</t>
        </is>
      </c>
      <c r="D817" t="inlineStr">
        <is>
          <t>Demonstrações Contábeis - Arquivo CSV</t>
        </is>
      </c>
      <c r="E817" t="inlineStr"/>
      <c r="F817" t="inlineStr">
        <is>
          <t>SENAC PE | Exercício 2026 | Demonstrações Contábeis</t>
        </is>
      </c>
      <c r="G817" t="inlineStr">
        <is>
          <t>csv</t>
        </is>
      </c>
      <c r="H817" t="inlineStr">
        <is>
          <t>Balanço Orçamentário Despesa_2025.csv</t>
        </is>
      </c>
      <c r="I817" t="inlineStr">
        <is>
          <t>https://transparencia.senac.br/assets/files/2025/DemonstracoesContabeis/PE/Balanço Orçamentário Despesa_2025.csv</t>
        </is>
      </c>
      <c r="J817" t="n">
        <v>200</v>
      </c>
      <c r="K817" t="b">
        <v>1</v>
      </c>
      <c r="L817" t="inlineStr">
        <is>
          <t>application/octet-stream</t>
        </is>
      </c>
      <c r="M817" t="n">
        <v>4.71</v>
      </c>
      <c r="N817" t="inlineStr">
        <is>
          <t>NÃO</t>
        </is>
      </c>
      <c r="O817" t="inlineStr">
        <is>
          <t>Espaçamento Visual: 31 linha(s) totalmente em branco (Linhas: 54, 55, 56, 57, 58, 59, 60, 61, 62, 63... (total 31)). | Linhas de Totais: Uso de 'Total/Subtotal' na coluna 'Especificação' (Linhas: 51, 53).</t>
        </is>
      </c>
      <c r="P817" t="inlineStr">
        <is>
          <t>Nenhum</t>
        </is>
      </c>
      <c r="Q817" t="inlineStr">
        <is>
          <t>2026-10-07 17:04:56</t>
        </is>
      </c>
    </row>
    <row r="818">
      <c r="A818" t="n">
        <v>817</v>
      </c>
      <c r="B818" t="inlineStr">
        <is>
          <t>SENAC</t>
        </is>
      </c>
      <c r="C818" t="inlineStr">
        <is>
          <t>Demonstrações Contábeis</t>
        </is>
      </c>
      <c r="D818" t="inlineStr">
        <is>
          <t>Demonstrações Contábeis - Arquivo CSV</t>
        </is>
      </c>
      <c r="E818" t="inlineStr"/>
      <c r="F818" t="inlineStr">
        <is>
          <t>SENAC PE | Exercício 2026 | Demonstrações Contábeis</t>
        </is>
      </c>
      <c r="G818" t="inlineStr">
        <is>
          <t>csv</t>
        </is>
      </c>
      <c r="H818" t="inlineStr">
        <is>
          <t>Balanço Patrimonial_2025.csv</t>
        </is>
      </c>
      <c r="I818" t="inlineStr">
        <is>
          <t>https://transparencia.senac.br/assets/files/2025/DemonstracoesContabeis/PE/Balanço Patrimonial_2025.csv</t>
        </is>
      </c>
      <c r="J818" t="n">
        <v>200</v>
      </c>
      <c r="K818" t="b">
        <v>1</v>
      </c>
      <c r="L818" t="inlineStr">
        <is>
          <t>application/octet-stream</t>
        </is>
      </c>
      <c r="M818" t="n">
        <v>4.48</v>
      </c>
      <c r="N818" t="inlineStr">
        <is>
          <t>NÃO</t>
        </is>
      </c>
      <c r="O818" t="inlineStr">
        <is>
          <t>Nomes de Colunas: 9 coluna(s) sem nome definido (ex: Unnamed: 5). | Espaçamento Visual: 8 coluna(s) totalmente em branco (Colunas: [5, 6, 7, 8, 9]).</t>
        </is>
      </c>
      <c r="P818" t="inlineStr">
        <is>
          <t>Nenhum</t>
        </is>
      </c>
      <c r="Q818" t="inlineStr">
        <is>
          <t>2026-10-07 17:04:56</t>
        </is>
      </c>
    </row>
    <row r="819">
      <c r="A819" t="n">
        <v>818</v>
      </c>
      <c r="B819" t="inlineStr">
        <is>
          <t>SENAC</t>
        </is>
      </c>
      <c r="C819" t="inlineStr">
        <is>
          <t>Demonstrações Contábeis</t>
        </is>
      </c>
      <c r="D819" t="inlineStr">
        <is>
          <t>Demonstrações Contábeis - Arquivo CSV</t>
        </is>
      </c>
      <c r="E819" t="inlineStr"/>
      <c r="F819" t="inlineStr">
        <is>
          <t>SENAC PE | Exercício 2026 | Demonstrações Contábeis</t>
        </is>
      </c>
      <c r="G819" t="inlineStr">
        <is>
          <t>csv</t>
        </is>
      </c>
      <c r="H819" t="inlineStr">
        <is>
          <t>Demonstração das Variações Patrimoniais_2025.csv</t>
        </is>
      </c>
      <c r="I819" t="inlineStr">
        <is>
          <t>https://transparencia.senac.br/assets/files/2025/DemonstracoesContabeis/PE/Demonstração das Variações Patrimoniais_2025.csv</t>
        </is>
      </c>
      <c r="J819" t="n">
        <v>200</v>
      </c>
      <c r="K819" t="b">
        <v>1</v>
      </c>
      <c r="L819" t="inlineStr">
        <is>
          <t>application/octet-stream</t>
        </is>
      </c>
      <c r="M819" t="n">
        <v>5.54</v>
      </c>
      <c r="N819" t="inlineStr">
        <is>
          <t>NÃO</t>
        </is>
      </c>
      <c r="O819" t="inlineStr">
        <is>
          <t>Hierarquia Visual: Texto com recuo na coluna 'Especificação' (Linhas: 4, 6, 7, 9, 10, 11, 12, 16, 18, 19... (total 56)).</t>
        </is>
      </c>
      <c r="P819" t="inlineStr">
        <is>
          <t>Nenhum</t>
        </is>
      </c>
      <c r="Q819" t="inlineStr">
        <is>
          <t>2026-10-07 17:04:56</t>
        </is>
      </c>
    </row>
    <row r="820">
      <c r="A820" t="n">
        <v>819</v>
      </c>
      <c r="B820" t="inlineStr">
        <is>
          <t>SENAC</t>
        </is>
      </c>
      <c r="C820" t="inlineStr">
        <is>
          <t>Demonstrações Contábeis</t>
        </is>
      </c>
      <c r="D820" t="inlineStr">
        <is>
          <t>Demonstrações Contábeis - Arquivo CSV</t>
        </is>
      </c>
      <c r="E820" t="inlineStr"/>
      <c r="F820" t="inlineStr">
        <is>
          <t>SENAC PE | Exercício 2026 | Demonstrações Contábeis</t>
        </is>
      </c>
      <c r="G820" t="inlineStr">
        <is>
          <t>csv</t>
        </is>
      </c>
      <c r="H820" t="inlineStr">
        <is>
          <t>Demonstração dos Fluxos de Caixa_2025.csv</t>
        </is>
      </c>
      <c r="I820" t="inlineStr">
        <is>
          <t>https://transparencia.senac.br/assets/files/2025/DemonstracoesContabeis/PE/Demonstração dos Fluxos de Caixa_2025.csv</t>
        </is>
      </c>
      <c r="J820" t="n">
        <v>200</v>
      </c>
      <c r="K820" t="b">
        <v>1</v>
      </c>
      <c r="L820" t="inlineStr">
        <is>
          <t>application/octet-stream</t>
        </is>
      </c>
      <c r="M820" t="n">
        <v>4.3</v>
      </c>
      <c r="N820" t="inlineStr">
        <is>
          <t>SIM</t>
        </is>
      </c>
      <c r="O820" t="inlineStr">
        <is>
          <t>Nenhum</t>
        </is>
      </c>
      <c r="P820" t="inlineStr">
        <is>
          <t>Nenhum</t>
        </is>
      </c>
      <c r="Q820" t="inlineStr">
        <is>
          <t>2026-10-07 17:04:56</t>
        </is>
      </c>
    </row>
    <row r="821">
      <c r="A821" t="n">
        <v>820</v>
      </c>
      <c r="B821" t="inlineStr">
        <is>
          <t>SENAC</t>
        </is>
      </c>
      <c r="C821" t="inlineStr">
        <is>
          <t>Licitações</t>
        </is>
      </c>
      <c r="D821" t="inlineStr">
        <is>
          <t>Licitações - download</t>
        </is>
      </c>
      <c r="E821" t="inlineStr"/>
      <c r="F821" t="inlineStr">
        <is>
          <t>SENAC PE | Exercício 2024 | Licitações</t>
        </is>
      </c>
      <c r="G821" t="inlineStr">
        <is>
          <t>csv</t>
        </is>
      </c>
      <c r="H821" t="inlineStr">
        <is>
          <t>download</t>
        </is>
      </c>
      <c r="I821" t="inlineStr">
        <is>
          <t>https://transparencia.senac.br/service/api/download?regional=pe&amp;secao=Licitacoes&amp;ano=0&amp;layout=licitacoes</t>
        </is>
      </c>
      <c r="J821" t="n">
        <v>200</v>
      </c>
      <c r="K821" t="b">
        <v>1</v>
      </c>
      <c r="L821" t="inlineStr">
        <is>
          <t>application/octet-stream</t>
        </is>
      </c>
      <c r="M821" t="n">
        <v>4.1</v>
      </c>
      <c r="N821" t="inlineStr">
        <is>
          <t>SIM</t>
        </is>
      </c>
      <c r="O821" t="inlineStr">
        <is>
          <t>Nenhum</t>
        </is>
      </c>
      <c r="P821" t="inlineStr">
        <is>
          <t>Nenhum</t>
        </is>
      </c>
      <c r="Q821" t="inlineStr">
        <is>
          <t>2026-10-07 17:04:56</t>
        </is>
      </c>
    </row>
    <row r="822">
      <c r="A822" t="n">
        <v>821</v>
      </c>
      <c r="B822" t="inlineStr">
        <is>
          <t>SENAC</t>
        </is>
      </c>
      <c r="C822" t="inlineStr">
        <is>
          <t>Licitações</t>
        </is>
      </c>
      <c r="D822" t="inlineStr">
        <is>
          <t>Licitações - download</t>
        </is>
      </c>
      <c r="E822" t="inlineStr"/>
      <c r="F822" t="inlineStr">
        <is>
          <t>SENAC PE | Exercício 2025 | Licitações</t>
        </is>
      </c>
      <c r="G822" t="inlineStr">
        <is>
          <t>csv</t>
        </is>
      </c>
      <c r="H822" t="inlineStr">
        <is>
          <t>download</t>
        </is>
      </c>
      <c r="I822" t="inlineStr">
        <is>
          <t>https://transparencia.senac.br/service/api/download?regional=pe&amp;secao=Licitacoes&amp;ano=0&amp;layout=licitacoes</t>
        </is>
      </c>
      <c r="J822" t="n">
        <v>200</v>
      </c>
      <c r="K822" t="b">
        <v>1</v>
      </c>
      <c r="L822" t="inlineStr">
        <is>
          <t>application/octet-stream</t>
        </is>
      </c>
      <c r="M822" t="n">
        <v>4.1</v>
      </c>
      <c r="N822" t="inlineStr">
        <is>
          <t>SIM</t>
        </is>
      </c>
      <c r="O822" t="inlineStr">
        <is>
          <t>Nenhum</t>
        </is>
      </c>
      <c r="P822" t="inlineStr">
        <is>
          <t>Nenhum</t>
        </is>
      </c>
      <c r="Q822" t="inlineStr">
        <is>
          <t>2026-10-07 17:04:56</t>
        </is>
      </c>
    </row>
    <row r="823">
      <c r="A823" t="n">
        <v>822</v>
      </c>
      <c r="B823" t="inlineStr">
        <is>
          <t>SENAC</t>
        </is>
      </c>
      <c r="C823" t="inlineStr">
        <is>
          <t>Licitações</t>
        </is>
      </c>
      <c r="D823" t="inlineStr">
        <is>
          <t>Licitações - download</t>
        </is>
      </c>
      <c r="E823" t="inlineStr"/>
      <c r="F823" t="inlineStr">
        <is>
          <t>SENAC PE | Exercício 2026 | Licitações</t>
        </is>
      </c>
      <c r="G823" t="inlineStr">
        <is>
          <t>csv</t>
        </is>
      </c>
      <c r="H823" t="inlineStr">
        <is>
          <t>download</t>
        </is>
      </c>
      <c r="I823" t="inlineStr">
        <is>
          <t>https://transparencia.senac.br/service/api/download?regional=pe&amp;secao=Licitacoes&amp;ano=0&amp;layout=licitacoes</t>
        </is>
      </c>
      <c r="J823" t="n">
        <v>200</v>
      </c>
      <c r="K823" t="b">
        <v>1</v>
      </c>
      <c r="L823" t="inlineStr">
        <is>
          <t>application/octet-stream</t>
        </is>
      </c>
      <c r="M823" t="n">
        <v>4.1</v>
      </c>
      <c r="N823" t="inlineStr">
        <is>
          <t>SIM</t>
        </is>
      </c>
      <c r="O823" t="inlineStr">
        <is>
          <t>Nenhum</t>
        </is>
      </c>
      <c r="P823" t="inlineStr">
        <is>
          <t>Nenhum</t>
        </is>
      </c>
      <c r="Q823" t="inlineStr">
        <is>
          <t>2026-10-07 17:04:56</t>
        </is>
      </c>
    </row>
    <row r="824">
      <c r="A824" t="n">
        <v>823</v>
      </c>
      <c r="B824" t="inlineStr">
        <is>
          <t>SENAC</t>
        </is>
      </c>
      <c r="C824" t="inlineStr">
        <is>
          <t>Transferências Regulamentares</t>
        </is>
      </c>
      <c r="D824" t="inlineStr">
        <is>
          <t>Transferências Regulamentares - download</t>
        </is>
      </c>
      <c r="E824" t="inlineStr"/>
      <c r="F824" t="inlineStr">
        <is>
          <t>SENAC PE | Exercício 2024 | Transferências Regulamentares</t>
        </is>
      </c>
      <c r="G824" t="inlineStr">
        <is>
          <t>csv</t>
        </is>
      </c>
      <c r="H824" t="inlineStr">
        <is>
          <t>download</t>
        </is>
      </c>
      <c r="I824" t="inlineStr">
        <is>
          <t>https://transparencia.senac.br/service/api/download?regional=pe&amp;secao=transferenciasregulamentares&amp;ano=2026&amp;layout=transferenciasregulamentares</t>
        </is>
      </c>
      <c r="J824" t="n">
        <v>200</v>
      </c>
      <c r="K824" t="b">
        <v>1</v>
      </c>
      <c r="L824" t="inlineStr">
        <is>
          <t>application/octet-stream</t>
        </is>
      </c>
      <c r="M824" t="n">
        <v>1.59</v>
      </c>
      <c r="N824" t="inlineStr">
        <is>
          <t>SIM</t>
        </is>
      </c>
      <c r="O824" t="inlineStr">
        <is>
          <t>Nenhum</t>
        </is>
      </c>
      <c r="P824" t="inlineStr">
        <is>
          <t>Nenhum</t>
        </is>
      </c>
      <c r="Q824" t="inlineStr">
        <is>
          <t>2026-10-07 17:04:56</t>
        </is>
      </c>
    </row>
    <row r="825">
      <c r="A825" t="n">
        <v>824</v>
      </c>
      <c r="B825" t="inlineStr">
        <is>
          <t>SENAC</t>
        </is>
      </c>
      <c r="C825" t="inlineStr">
        <is>
          <t>Transferências Regulamentares</t>
        </is>
      </c>
      <c r="D825" t="inlineStr">
        <is>
          <t>Transferências Regulamentares - download</t>
        </is>
      </c>
      <c r="E825" t="inlineStr"/>
      <c r="F825" t="inlineStr">
        <is>
          <t>SENAC PE | Exercício 2025 | Transferências Regulamentares</t>
        </is>
      </c>
      <c r="G825" t="inlineStr">
        <is>
          <t>csv</t>
        </is>
      </c>
      <c r="H825" t="inlineStr">
        <is>
          <t>download</t>
        </is>
      </c>
      <c r="I825" t="inlineStr">
        <is>
          <t>https://transparencia.senac.br/service/api/download?regional=pe&amp;secao=transferenciasregulamentares&amp;ano=2026&amp;layout=transferenciasregulamentares</t>
        </is>
      </c>
      <c r="J825" t="n">
        <v>200</v>
      </c>
      <c r="K825" t="b">
        <v>1</v>
      </c>
      <c r="L825" t="inlineStr">
        <is>
          <t>application/octet-stream</t>
        </is>
      </c>
      <c r="M825" t="n">
        <v>1.59</v>
      </c>
      <c r="N825" t="inlineStr">
        <is>
          <t>SIM</t>
        </is>
      </c>
      <c r="O825" t="inlineStr">
        <is>
          <t>Nenhum</t>
        </is>
      </c>
      <c r="P825" t="inlineStr">
        <is>
          <t>Nenhum</t>
        </is>
      </c>
      <c r="Q825" t="inlineStr">
        <is>
          <t>2026-10-07 17:04:56</t>
        </is>
      </c>
    </row>
    <row r="826">
      <c r="A826" t="n">
        <v>825</v>
      </c>
      <c r="B826" t="inlineStr">
        <is>
          <t>SENAC</t>
        </is>
      </c>
      <c r="C826" t="inlineStr">
        <is>
          <t>Transferências Regulamentares</t>
        </is>
      </c>
      <c r="D826" t="inlineStr">
        <is>
          <t>Transferências Regulamentares - download</t>
        </is>
      </c>
      <c r="E826" t="inlineStr"/>
      <c r="F826" t="inlineStr">
        <is>
          <t>SENAC PE | Exercício 2026 | Transferências Regulamentares</t>
        </is>
      </c>
      <c r="G826" t="inlineStr">
        <is>
          <t>csv</t>
        </is>
      </c>
      <c r="H826" t="inlineStr">
        <is>
          <t>download</t>
        </is>
      </c>
      <c r="I826" t="inlineStr">
        <is>
          <t>https://transparencia.senac.br/service/api/download?regional=pe&amp;secao=transferenciasregulamentares&amp;ano=2026&amp;layout=transferenciasregulamentares</t>
        </is>
      </c>
      <c r="J826" t="n">
        <v>200</v>
      </c>
      <c r="K826" t="b">
        <v>1</v>
      </c>
      <c r="L826" t="inlineStr">
        <is>
          <t>application/octet-stream</t>
        </is>
      </c>
      <c r="M826" t="n">
        <v>1.59</v>
      </c>
      <c r="N826" t="inlineStr">
        <is>
          <t>SIM</t>
        </is>
      </c>
      <c r="O826" t="inlineStr">
        <is>
          <t>Nenhum</t>
        </is>
      </c>
      <c r="P826" t="inlineStr">
        <is>
          <t>Nenhum</t>
        </is>
      </c>
      <c r="Q826" t="inlineStr">
        <is>
          <t>2026-10-07 17:04:56</t>
        </is>
      </c>
    </row>
    <row r="827">
      <c r="A827" t="n">
        <v>826</v>
      </c>
      <c r="B827" t="inlineStr">
        <is>
          <t>SENAC</t>
        </is>
      </c>
      <c r="C827" t="inlineStr">
        <is>
          <t>Execução Orçamentária</t>
        </is>
      </c>
      <c r="D827" t="inlineStr">
        <is>
          <t>Execução Orçamentária - download</t>
        </is>
      </c>
      <c r="E827" t="inlineStr"/>
      <c r="F827" t="inlineStr">
        <is>
          <t>SENAC PI | Exercício 2024 | Execução Orçamentária</t>
        </is>
      </c>
      <c r="G827" t="inlineStr">
        <is>
          <t>csv</t>
        </is>
      </c>
      <c r="H827" t="inlineStr">
        <is>
          <t>download</t>
        </is>
      </c>
      <c r="I827" t="inlineStr">
        <is>
          <t>https://transparencia.senac.br/service/api/download?regional=pi&amp;secao=execucaoorcamentaria&amp;ano=2024&amp;layout=execucaoorcamentariareceitacategoria</t>
        </is>
      </c>
      <c r="J827" t="n">
        <v>200</v>
      </c>
      <c r="K827" t="b">
        <v>1</v>
      </c>
      <c r="L827" t="inlineStr">
        <is>
          <t>application/octet-stream</t>
        </is>
      </c>
      <c r="M827" t="n">
        <v>0.66</v>
      </c>
      <c r="N827" t="inlineStr">
        <is>
          <t>SIM</t>
        </is>
      </c>
      <c r="O827" t="inlineStr">
        <is>
          <t>Nenhum</t>
        </is>
      </c>
      <c r="P827" t="inlineStr">
        <is>
          <t>Nenhum</t>
        </is>
      </c>
      <c r="Q827" t="inlineStr">
        <is>
          <t>2026-10-07 17:04:56</t>
        </is>
      </c>
    </row>
    <row r="828">
      <c r="A828" t="n">
        <v>827</v>
      </c>
      <c r="B828" t="inlineStr">
        <is>
          <t>SENAC</t>
        </is>
      </c>
      <c r="C828" t="inlineStr">
        <is>
          <t>Execução Orçamentária</t>
        </is>
      </c>
      <c r="D828" t="inlineStr">
        <is>
          <t>Execução Orçamentária - download</t>
        </is>
      </c>
      <c r="E828" t="inlineStr"/>
      <c r="F828" t="inlineStr">
        <is>
          <t>SENAC PI | Exercício 2024 | Execução Orçamentária</t>
        </is>
      </c>
      <c r="G828" t="inlineStr">
        <is>
          <t>csv</t>
        </is>
      </c>
      <c r="H828" t="inlineStr">
        <is>
          <t>download</t>
        </is>
      </c>
      <c r="I828" t="inlineStr">
        <is>
          <t>https://transparencia.senac.br/service/api/download?regional=pi&amp;secao=execucaoorcamentaria&amp;ano=2024&amp;layout=execucaoorcamentariadespesacategoria</t>
        </is>
      </c>
      <c r="J828" t="n">
        <v>200</v>
      </c>
      <c r="K828" t="b">
        <v>1</v>
      </c>
      <c r="L828" t="inlineStr">
        <is>
          <t>application/octet-stream</t>
        </is>
      </c>
      <c r="M828" t="n">
        <v>0.98</v>
      </c>
      <c r="N828" t="inlineStr">
        <is>
          <t>SIM</t>
        </is>
      </c>
      <c r="O828" t="inlineStr">
        <is>
          <t>Nenhum</t>
        </is>
      </c>
      <c r="P828" t="inlineStr">
        <is>
          <t>Nenhum</t>
        </is>
      </c>
      <c r="Q828" t="inlineStr">
        <is>
          <t>2026-10-07 17:04:56</t>
        </is>
      </c>
    </row>
    <row r="829">
      <c r="A829" t="n">
        <v>828</v>
      </c>
      <c r="B829" t="inlineStr">
        <is>
          <t>SENAC</t>
        </is>
      </c>
      <c r="C829" t="inlineStr">
        <is>
          <t>Execução Orçamentária</t>
        </is>
      </c>
      <c r="D829" t="inlineStr">
        <is>
          <t>Execução Orçamentária - download</t>
        </is>
      </c>
      <c r="E829" t="inlineStr"/>
      <c r="F829" t="inlineStr">
        <is>
          <t>SENAC PI | Exercício 2024 | Execução Orçamentária</t>
        </is>
      </c>
      <c r="G829" t="inlineStr">
        <is>
          <t>csv</t>
        </is>
      </c>
      <c r="H829" t="inlineStr">
        <is>
          <t>download</t>
        </is>
      </c>
      <c r="I829" t="inlineStr">
        <is>
          <t>https://transparencia.senac.br/service/api/download?regional=pi&amp;secao=execucaoorcamentaria&amp;ano=2024&amp;layout=despesaporfinalidadeprogramatrabalhoorcamento</t>
        </is>
      </c>
      <c r="J829" t="n">
        <v>200</v>
      </c>
      <c r="K829" t="b">
        <v>1</v>
      </c>
      <c r="L829" t="inlineStr">
        <is>
          <t>application/octet-stream</t>
        </is>
      </c>
      <c r="M829" t="n">
        <v>0.41</v>
      </c>
      <c r="N829" t="inlineStr">
        <is>
          <t>SIM</t>
        </is>
      </c>
      <c r="O829" t="inlineStr">
        <is>
          <t>Nenhum</t>
        </is>
      </c>
      <c r="P829" t="inlineStr">
        <is>
          <t>Nenhum</t>
        </is>
      </c>
      <c r="Q829" t="inlineStr">
        <is>
          <t>2026-10-07 17:04:56</t>
        </is>
      </c>
    </row>
    <row r="830">
      <c r="A830" t="n">
        <v>829</v>
      </c>
      <c r="B830" t="inlineStr">
        <is>
          <t>SENAC</t>
        </is>
      </c>
      <c r="C830" t="inlineStr">
        <is>
          <t>Execução Orçamentária</t>
        </is>
      </c>
      <c r="D830" t="inlineStr">
        <is>
          <t>Execução Orçamentária - download</t>
        </is>
      </c>
      <c r="E830" t="inlineStr"/>
      <c r="F830" t="inlineStr">
        <is>
          <t>SENAC PI | Exercício 2024 | Execução Orçamentária</t>
        </is>
      </c>
      <c r="G830" t="inlineStr">
        <is>
          <t>csv</t>
        </is>
      </c>
      <c r="H830" t="inlineStr">
        <is>
          <t>download</t>
        </is>
      </c>
      <c r="I830" t="inlineStr">
        <is>
          <t>https://transparencia.senac.br/service/api/download?regional=pi&amp;secao=execucaoorcamentaria&amp;ano=2024&amp;layout=execucaoorcamentariareceita</t>
        </is>
      </c>
      <c r="J830" t="n">
        <v>200</v>
      </c>
      <c r="K830" t="b">
        <v>1</v>
      </c>
      <c r="L830" t="inlineStr">
        <is>
          <t>application/octet-stream</t>
        </is>
      </c>
      <c r="M830" t="n">
        <v>1.42</v>
      </c>
      <c r="N830" t="inlineStr">
        <is>
          <t>SIM</t>
        </is>
      </c>
      <c r="O830" t="inlineStr">
        <is>
          <t>Nenhum</t>
        </is>
      </c>
      <c r="P830" t="inlineStr">
        <is>
          <t>Nenhum</t>
        </is>
      </c>
      <c r="Q830" t="inlineStr">
        <is>
          <t>2026-10-07 17:04:56</t>
        </is>
      </c>
    </row>
    <row r="831">
      <c r="A831" t="n">
        <v>830</v>
      </c>
      <c r="B831" t="inlineStr">
        <is>
          <t>SENAC</t>
        </is>
      </c>
      <c r="C831" t="inlineStr">
        <is>
          <t>Execução Orçamentária</t>
        </is>
      </c>
      <c r="D831" t="inlineStr">
        <is>
          <t>Execução Orçamentária - download</t>
        </is>
      </c>
      <c r="E831" t="inlineStr"/>
      <c r="F831" t="inlineStr">
        <is>
          <t>SENAC PI | Exercício 2024 | Execução Orçamentária</t>
        </is>
      </c>
      <c r="G831" t="inlineStr">
        <is>
          <t>csv</t>
        </is>
      </c>
      <c r="H831" t="inlineStr">
        <is>
          <t>download</t>
        </is>
      </c>
      <c r="I831" t="inlineStr">
        <is>
          <t>https://transparencia.senac.br/service/api/download?regional=pi&amp;secao=execucaoorcamentaria&amp;ano=2024&amp;layout=execucaoorcamentariadespesa</t>
        </is>
      </c>
      <c r="J831" t="n">
        <v>200</v>
      </c>
      <c r="K831" t="b">
        <v>1</v>
      </c>
      <c r="L831" t="inlineStr">
        <is>
          <t>application/octet-stream</t>
        </is>
      </c>
      <c r="M831" t="n">
        <v>1.7</v>
      </c>
      <c r="N831" t="inlineStr">
        <is>
          <t>SIM</t>
        </is>
      </c>
      <c r="O831" t="inlineStr">
        <is>
          <t>Nenhum</t>
        </is>
      </c>
      <c r="P831" t="inlineStr">
        <is>
          <t>Nenhum</t>
        </is>
      </c>
      <c r="Q831" t="inlineStr">
        <is>
          <t>2026-10-07 17:04:56</t>
        </is>
      </c>
    </row>
    <row r="832">
      <c r="A832" t="n">
        <v>831</v>
      </c>
      <c r="B832" t="inlineStr">
        <is>
          <t>SENAC</t>
        </is>
      </c>
      <c r="C832" t="inlineStr">
        <is>
          <t>Execução Orçamentária</t>
        </is>
      </c>
      <c r="D832" t="inlineStr">
        <is>
          <t>Execução Orçamentária - download</t>
        </is>
      </c>
      <c r="E832" t="inlineStr"/>
      <c r="F832" t="inlineStr">
        <is>
          <t>SENAC PI | Exercício 2024 | Execução Orçamentária</t>
        </is>
      </c>
      <c r="G832" t="inlineStr">
        <is>
          <t>csv</t>
        </is>
      </c>
      <c r="H832" t="inlineStr">
        <is>
          <t>download</t>
        </is>
      </c>
      <c r="I832" t="inlineStr">
        <is>
          <t>https://transparencia.senac.br/service/api/download?regional=pi&amp;secao=execucaoorcamentaria&amp;ano=2024&amp;layout=despesaporfinalidadeprogramatrabalhoprevisao</t>
        </is>
      </c>
      <c r="J832" t="n">
        <v>200</v>
      </c>
      <c r="K832" t="b">
        <v>1</v>
      </c>
      <c r="L832" t="inlineStr">
        <is>
          <t>application/octet-stream</t>
        </is>
      </c>
      <c r="M832" t="n">
        <v>0.57</v>
      </c>
      <c r="N832" t="inlineStr">
        <is>
          <t>SIM</t>
        </is>
      </c>
      <c r="O832" t="inlineStr">
        <is>
          <t>Nenhum</t>
        </is>
      </c>
      <c r="P832" t="inlineStr">
        <is>
          <t>Nenhum</t>
        </is>
      </c>
      <c r="Q832" t="inlineStr">
        <is>
          <t>2026-10-07 17:04:56</t>
        </is>
      </c>
    </row>
    <row r="833">
      <c r="A833" t="n">
        <v>832</v>
      </c>
      <c r="B833" t="inlineStr">
        <is>
          <t>SENAC</t>
        </is>
      </c>
      <c r="C833" t="inlineStr">
        <is>
          <t>Execução Orçamentária</t>
        </is>
      </c>
      <c r="D833" t="inlineStr">
        <is>
          <t>Execução Orçamentária - download</t>
        </is>
      </c>
      <c r="E833" t="inlineStr"/>
      <c r="F833" t="inlineStr">
        <is>
          <t>SENAC PI | Exercício 2025 | Execução Orçamentária</t>
        </is>
      </c>
      <c r="G833" t="inlineStr">
        <is>
          <t>csv</t>
        </is>
      </c>
      <c r="H833" t="inlineStr">
        <is>
          <t>download</t>
        </is>
      </c>
      <c r="I833" t="inlineStr">
        <is>
          <t>https://transparencia.senac.br/service/api/download?regional=pi&amp;secao=execucaoorcamentaria&amp;ano=2025&amp;layout=execucaoorcamentariareceitacategoria</t>
        </is>
      </c>
      <c r="J833" t="n">
        <v>200</v>
      </c>
      <c r="K833" t="b">
        <v>1</v>
      </c>
      <c r="L833" t="inlineStr">
        <is>
          <t>application/octet-stream</t>
        </is>
      </c>
      <c r="M833" t="n">
        <v>0.67</v>
      </c>
      <c r="N833" t="inlineStr">
        <is>
          <t>SIM</t>
        </is>
      </c>
      <c r="O833" t="inlineStr">
        <is>
          <t>Nenhum</t>
        </is>
      </c>
      <c r="P833" t="inlineStr">
        <is>
          <t>Nenhum</t>
        </is>
      </c>
      <c r="Q833" t="inlineStr">
        <is>
          <t>2026-10-07 17:04:56</t>
        </is>
      </c>
    </row>
    <row r="834">
      <c r="A834" t="n">
        <v>833</v>
      </c>
      <c r="B834" t="inlineStr">
        <is>
          <t>SENAC</t>
        </is>
      </c>
      <c r="C834" t="inlineStr">
        <is>
          <t>Execução Orçamentária</t>
        </is>
      </c>
      <c r="D834" t="inlineStr">
        <is>
          <t>Execução Orçamentária - download</t>
        </is>
      </c>
      <c r="E834" t="inlineStr"/>
      <c r="F834" t="inlineStr">
        <is>
          <t>SENAC PI | Exercício 2025 | Execução Orçamentária</t>
        </is>
      </c>
      <c r="G834" t="inlineStr">
        <is>
          <t>csv</t>
        </is>
      </c>
      <c r="H834" t="inlineStr">
        <is>
          <t>download</t>
        </is>
      </c>
      <c r="I834" t="inlineStr">
        <is>
          <t>https://transparencia.senac.br/service/api/download?regional=pi&amp;secao=execucaoorcamentaria&amp;ano=2025&amp;layout=execucaoorcamentariadespesacategoria</t>
        </is>
      </c>
      <c r="J834" t="n">
        <v>200</v>
      </c>
      <c r="K834" t="b">
        <v>1</v>
      </c>
      <c r="L834" t="inlineStr">
        <is>
          <t>application/octet-stream</t>
        </is>
      </c>
      <c r="M834" t="n">
        <v>1.18</v>
      </c>
      <c r="N834" t="inlineStr">
        <is>
          <t>SIM</t>
        </is>
      </c>
      <c r="O834" t="inlineStr">
        <is>
          <t>Nenhum</t>
        </is>
      </c>
      <c r="P834" t="inlineStr">
        <is>
          <t>Nenhum</t>
        </is>
      </c>
      <c r="Q834" t="inlineStr">
        <is>
          <t>2026-10-07 17:04:56</t>
        </is>
      </c>
    </row>
    <row r="835">
      <c r="A835" t="n">
        <v>834</v>
      </c>
      <c r="B835" t="inlineStr">
        <is>
          <t>SENAC</t>
        </is>
      </c>
      <c r="C835" t="inlineStr">
        <is>
          <t>Execução Orçamentária</t>
        </is>
      </c>
      <c r="D835" t="inlineStr">
        <is>
          <t>Execução Orçamentária - download</t>
        </is>
      </c>
      <c r="E835" t="inlineStr"/>
      <c r="F835" t="inlineStr">
        <is>
          <t>SENAC PI | Exercício 2025 | Execução Orçamentária</t>
        </is>
      </c>
      <c r="G835" t="inlineStr">
        <is>
          <t>csv</t>
        </is>
      </c>
      <c r="H835" t="inlineStr">
        <is>
          <t>download</t>
        </is>
      </c>
      <c r="I835" t="inlineStr">
        <is>
          <t>https://transparencia.senac.br/service/api/download?regional=pi&amp;secao=execucaoorcamentaria&amp;ano=2025&amp;layout=despesaporfinalidadeprogramatrabalhoorcamento</t>
        </is>
      </c>
      <c r="J835" t="n">
        <v>200</v>
      </c>
      <c r="K835" t="b">
        <v>1</v>
      </c>
      <c r="L835" t="inlineStr">
        <is>
          <t>application/octet-stream</t>
        </is>
      </c>
      <c r="M835" t="n">
        <v>0.4</v>
      </c>
      <c r="N835" t="inlineStr">
        <is>
          <t>SIM</t>
        </is>
      </c>
      <c r="O835" t="inlineStr">
        <is>
          <t>Nenhum</t>
        </is>
      </c>
      <c r="P835" t="inlineStr">
        <is>
          <t>Nenhum</t>
        </is>
      </c>
      <c r="Q835" t="inlineStr">
        <is>
          <t>2026-10-07 17:04:56</t>
        </is>
      </c>
    </row>
    <row r="836">
      <c r="A836" t="n">
        <v>835</v>
      </c>
      <c r="B836" t="inlineStr">
        <is>
          <t>SENAC</t>
        </is>
      </c>
      <c r="C836" t="inlineStr">
        <is>
          <t>Execução Orçamentária</t>
        </is>
      </c>
      <c r="D836" t="inlineStr">
        <is>
          <t>Execução Orçamentária - download</t>
        </is>
      </c>
      <c r="E836" t="inlineStr"/>
      <c r="F836" t="inlineStr">
        <is>
          <t>SENAC PI | Exercício 2025 | Execução Orçamentária</t>
        </is>
      </c>
      <c r="G836" t="inlineStr">
        <is>
          <t>csv</t>
        </is>
      </c>
      <c r="H836" t="inlineStr">
        <is>
          <t>download</t>
        </is>
      </c>
      <c r="I836" t="inlineStr">
        <is>
          <t>https://transparencia.senac.br/service/api/download?regional=pi&amp;secao=execucaoorcamentaria&amp;ano=2025&amp;layout=execucaoorcamentariareceita</t>
        </is>
      </c>
      <c r="J836" t="n">
        <v>200</v>
      </c>
      <c r="K836" t="b">
        <v>1</v>
      </c>
      <c r="L836" t="inlineStr">
        <is>
          <t>application/octet-stream</t>
        </is>
      </c>
      <c r="M836" t="n">
        <v>1.45</v>
      </c>
      <c r="N836" t="inlineStr">
        <is>
          <t>SIM</t>
        </is>
      </c>
      <c r="O836" t="inlineStr">
        <is>
          <t>Nenhum</t>
        </is>
      </c>
      <c r="P836" t="inlineStr">
        <is>
          <t>Nenhum</t>
        </is>
      </c>
      <c r="Q836" t="inlineStr">
        <is>
          <t>2026-10-07 17:04:56</t>
        </is>
      </c>
    </row>
    <row r="837">
      <c r="A837" t="n">
        <v>836</v>
      </c>
      <c r="B837" t="inlineStr">
        <is>
          <t>SENAC</t>
        </is>
      </c>
      <c r="C837" t="inlineStr">
        <is>
          <t>Execução Orçamentária</t>
        </is>
      </c>
      <c r="D837" t="inlineStr">
        <is>
          <t>Execução Orçamentária - download</t>
        </is>
      </c>
      <c r="E837" t="inlineStr"/>
      <c r="F837" t="inlineStr">
        <is>
          <t>SENAC PI | Exercício 2025 | Execução Orçamentária</t>
        </is>
      </c>
      <c r="G837" t="inlineStr">
        <is>
          <t>csv</t>
        </is>
      </c>
      <c r="H837" t="inlineStr">
        <is>
          <t>download</t>
        </is>
      </c>
      <c r="I837" t="inlineStr">
        <is>
          <t>https://transparencia.senac.br/service/api/download?regional=pi&amp;secao=execucaoorcamentaria&amp;ano=2025&amp;layout=execucaoorcamentariadespesa</t>
        </is>
      </c>
      <c r="J837" t="n">
        <v>200</v>
      </c>
      <c r="K837" t="b">
        <v>1</v>
      </c>
      <c r="L837" t="inlineStr">
        <is>
          <t>application/octet-stream</t>
        </is>
      </c>
      <c r="M837" t="n">
        <v>1.77</v>
      </c>
      <c r="N837" t="inlineStr">
        <is>
          <t>SIM</t>
        </is>
      </c>
      <c r="O837" t="inlineStr">
        <is>
          <t>Nenhum</t>
        </is>
      </c>
      <c r="P837" t="inlineStr">
        <is>
          <t>Nenhum</t>
        </is>
      </c>
      <c r="Q837" t="inlineStr">
        <is>
          <t>2026-10-07 17:04:56</t>
        </is>
      </c>
    </row>
    <row r="838">
      <c r="A838" t="n">
        <v>837</v>
      </c>
      <c r="B838" t="inlineStr">
        <is>
          <t>SENAC</t>
        </is>
      </c>
      <c r="C838" t="inlineStr">
        <is>
          <t>Execução Orçamentária</t>
        </is>
      </c>
      <c r="D838" t="inlineStr">
        <is>
          <t>Execução Orçamentária - download</t>
        </is>
      </c>
      <c r="E838" t="inlineStr"/>
      <c r="F838" t="inlineStr">
        <is>
          <t>SENAC PI | Exercício 2025 | Execução Orçamentária</t>
        </is>
      </c>
      <c r="G838" t="inlineStr">
        <is>
          <t>csv</t>
        </is>
      </c>
      <c r="H838" t="inlineStr">
        <is>
          <t>download</t>
        </is>
      </c>
      <c r="I838" t="inlineStr">
        <is>
          <t>https://transparencia.senac.br/service/api/download?regional=pi&amp;secao=execucaoorcamentaria&amp;ano=2025&amp;layout=despesaporfinalidadeprogramatrabalhoprevisao</t>
        </is>
      </c>
      <c r="J838" t="n">
        <v>200</v>
      </c>
      <c r="K838" t="b">
        <v>1</v>
      </c>
      <c r="L838" t="inlineStr">
        <is>
          <t>application/octet-stream</t>
        </is>
      </c>
      <c r="M838" t="n">
        <v>0.57</v>
      </c>
      <c r="N838" t="inlineStr">
        <is>
          <t>SIM</t>
        </is>
      </c>
      <c r="O838" t="inlineStr">
        <is>
          <t>Nenhum</t>
        </is>
      </c>
      <c r="P838" t="inlineStr">
        <is>
          <t>Nenhum</t>
        </is>
      </c>
      <c r="Q838" t="inlineStr">
        <is>
          <t>2026-10-07 17:04:56</t>
        </is>
      </c>
    </row>
    <row r="839">
      <c r="A839" t="n">
        <v>838</v>
      </c>
      <c r="B839" t="inlineStr">
        <is>
          <t>SENAC</t>
        </is>
      </c>
      <c r="C839" t="inlineStr">
        <is>
          <t>Execução Orçamentária</t>
        </is>
      </c>
      <c r="D839" t="inlineStr">
        <is>
          <t>Execução Orçamentária - download</t>
        </is>
      </c>
      <c r="E839" t="inlineStr"/>
      <c r="F839" t="inlineStr">
        <is>
          <t>SENAC PI | Exercício 2026 | Execução Orçamentária</t>
        </is>
      </c>
      <c r="G839" t="inlineStr">
        <is>
          <t>csv</t>
        </is>
      </c>
      <c r="H839" t="inlineStr">
        <is>
          <t>download</t>
        </is>
      </c>
      <c r="I839" t="inlineStr">
        <is>
          <t>https://transparencia.senac.br/service/api/download?regional=pi&amp;secao=execucaoorcamentaria&amp;ano=2026&amp;layout=execucaoorcamentariareceitacategoria</t>
        </is>
      </c>
      <c r="J839" t="n">
        <v>200</v>
      </c>
      <c r="K839" t="b">
        <v>1</v>
      </c>
      <c r="L839" t="inlineStr">
        <is>
          <t>application/octet-stream</t>
        </is>
      </c>
      <c r="M839" t="n">
        <v>0.62</v>
      </c>
      <c r="N839" t="inlineStr">
        <is>
          <t>SIM</t>
        </is>
      </c>
      <c r="O839" t="inlineStr">
        <is>
          <t>Nenhum</t>
        </is>
      </c>
      <c r="P839" t="inlineStr">
        <is>
          <t>Nenhum</t>
        </is>
      </c>
      <c r="Q839" t="inlineStr">
        <is>
          <t>2026-10-07 17:04:56</t>
        </is>
      </c>
    </row>
    <row r="840">
      <c r="A840" t="n">
        <v>839</v>
      </c>
      <c r="B840" t="inlineStr">
        <is>
          <t>SENAC</t>
        </is>
      </c>
      <c r="C840" t="inlineStr">
        <is>
          <t>Execução Orçamentária</t>
        </is>
      </c>
      <c r="D840" t="inlineStr">
        <is>
          <t>Execução Orçamentária - download</t>
        </is>
      </c>
      <c r="E840" t="inlineStr"/>
      <c r="F840" t="inlineStr">
        <is>
          <t>SENAC PI | Exercício 2026 | Execução Orçamentária</t>
        </is>
      </c>
      <c r="G840" t="inlineStr">
        <is>
          <t>csv</t>
        </is>
      </c>
      <c r="H840" t="inlineStr">
        <is>
          <t>download</t>
        </is>
      </c>
      <c r="I840" t="inlineStr">
        <is>
          <t>https://transparencia.senac.br/service/api/download?regional=pi&amp;secao=execucaoorcamentaria&amp;ano=2026&amp;layout=execucaoorcamentariadespesacategoria</t>
        </is>
      </c>
      <c r="J840" t="n">
        <v>200</v>
      </c>
      <c r="K840" t="b">
        <v>1</v>
      </c>
      <c r="L840" t="inlineStr">
        <is>
          <t>application/octet-stream</t>
        </is>
      </c>
      <c r="M840" t="n">
        <v>1.1</v>
      </c>
      <c r="N840" t="inlineStr">
        <is>
          <t>SIM</t>
        </is>
      </c>
      <c r="O840" t="inlineStr">
        <is>
          <t>Nenhum</t>
        </is>
      </c>
      <c r="P840" t="inlineStr">
        <is>
          <t>Nenhum</t>
        </is>
      </c>
      <c r="Q840" t="inlineStr">
        <is>
          <t>2026-10-07 17:04:56</t>
        </is>
      </c>
    </row>
    <row r="841">
      <c r="A841" t="n">
        <v>840</v>
      </c>
      <c r="B841" t="inlineStr">
        <is>
          <t>SENAC</t>
        </is>
      </c>
      <c r="C841" t="inlineStr">
        <is>
          <t>Execução Orçamentária</t>
        </is>
      </c>
      <c r="D841" t="inlineStr">
        <is>
          <t>Execução Orçamentária - download</t>
        </is>
      </c>
      <c r="E841" t="inlineStr"/>
      <c r="F841" t="inlineStr">
        <is>
          <t>SENAC PI | Exercício 2026 | Execução Orçamentária</t>
        </is>
      </c>
      <c r="G841" t="inlineStr">
        <is>
          <t>csv</t>
        </is>
      </c>
      <c r="H841" t="inlineStr">
        <is>
          <t>download</t>
        </is>
      </c>
      <c r="I841" t="inlineStr">
        <is>
          <t>https://transparencia.senac.br/service/api/download?regional=pi&amp;secao=execucaoorcamentaria&amp;ano=2026&amp;layout=despesaporfinalidadeprogramatrabalhoorcamento</t>
        </is>
      </c>
      <c r="J841" t="n">
        <v>200</v>
      </c>
      <c r="K841" t="b">
        <v>1</v>
      </c>
      <c r="L841" t="inlineStr">
        <is>
          <t>application/octet-stream</t>
        </is>
      </c>
      <c r="M841" t="n">
        <v>0.4</v>
      </c>
      <c r="N841" t="inlineStr">
        <is>
          <t>SIM</t>
        </is>
      </c>
      <c r="O841" t="inlineStr">
        <is>
          <t>Nenhum</t>
        </is>
      </c>
      <c r="P841" t="inlineStr">
        <is>
          <t>Nenhum</t>
        </is>
      </c>
      <c r="Q841" t="inlineStr">
        <is>
          <t>2026-10-07 17:04:56</t>
        </is>
      </c>
    </row>
    <row r="842">
      <c r="A842" t="n">
        <v>841</v>
      </c>
      <c r="B842" t="inlineStr">
        <is>
          <t>SENAC</t>
        </is>
      </c>
      <c r="C842" t="inlineStr">
        <is>
          <t>Execução Orçamentária</t>
        </is>
      </c>
      <c r="D842" t="inlineStr">
        <is>
          <t>Execução Orçamentária - download</t>
        </is>
      </c>
      <c r="E842" t="inlineStr"/>
      <c r="F842" t="inlineStr">
        <is>
          <t>SENAC PI | Exercício 2026 | Execução Orçamentária</t>
        </is>
      </c>
      <c r="G842" t="inlineStr">
        <is>
          <t>csv</t>
        </is>
      </c>
      <c r="H842" t="inlineStr">
        <is>
          <t>download</t>
        </is>
      </c>
      <c r="I842" t="inlineStr">
        <is>
          <t>https://transparencia.senac.br/service/api/download?regional=pi&amp;secao=execucaoorcamentaria&amp;ano=2026&amp;layout=execucaoorcamentariareceita</t>
        </is>
      </c>
      <c r="J842" t="n">
        <v>200</v>
      </c>
      <c r="K842" t="b">
        <v>1</v>
      </c>
      <c r="L842" t="inlineStr">
        <is>
          <t>application/octet-stream</t>
        </is>
      </c>
      <c r="M842" t="n">
        <v>1.45</v>
      </c>
      <c r="N842" t="inlineStr">
        <is>
          <t>SIM</t>
        </is>
      </c>
      <c r="O842" t="inlineStr">
        <is>
          <t>Nenhum</t>
        </is>
      </c>
      <c r="P842" t="inlineStr">
        <is>
          <t>Nenhum</t>
        </is>
      </c>
      <c r="Q842" t="inlineStr">
        <is>
          <t>2026-10-07 17:04:56</t>
        </is>
      </c>
    </row>
    <row r="843">
      <c r="A843" t="n">
        <v>842</v>
      </c>
      <c r="B843" t="inlineStr">
        <is>
          <t>SENAC</t>
        </is>
      </c>
      <c r="C843" t="inlineStr">
        <is>
          <t>Execução Orçamentária</t>
        </is>
      </c>
      <c r="D843" t="inlineStr">
        <is>
          <t>Execução Orçamentária - download</t>
        </is>
      </c>
      <c r="E843" t="inlineStr"/>
      <c r="F843" t="inlineStr">
        <is>
          <t>SENAC PI | Exercício 2026 | Execução Orçamentária</t>
        </is>
      </c>
      <c r="G843" t="inlineStr">
        <is>
          <t>csv</t>
        </is>
      </c>
      <c r="H843" t="inlineStr">
        <is>
          <t>download</t>
        </is>
      </c>
      <c r="I843" t="inlineStr">
        <is>
          <t>https://transparencia.senac.br/service/api/download?regional=pi&amp;secao=execucaoorcamentaria&amp;ano=2026&amp;layout=execucaoorcamentariadespesa</t>
        </is>
      </c>
      <c r="J843" t="n">
        <v>200</v>
      </c>
      <c r="K843" t="b">
        <v>1</v>
      </c>
      <c r="L843" t="inlineStr">
        <is>
          <t>application/octet-stream</t>
        </is>
      </c>
      <c r="M843" t="n">
        <v>1.68</v>
      </c>
      <c r="N843" t="inlineStr">
        <is>
          <t>SIM</t>
        </is>
      </c>
      <c r="O843" t="inlineStr">
        <is>
          <t>Nenhum</t>
        </is>
      </c>
      <c r="P843" t="inlineStr">
        <is>
          <t>Nenhum</t>
        </is>
      </c>
      <c r="Q843" t="inlineStr">
        <is>
          <t>2026-10-07 17:04:56</t>
        </is>
      </c>
    </row>
    <row r="844">
      <c r="A844" t="n">
        <v>843</v>
      </c>
      <c r="B844" t="inlineStr">
        <is>
          <t>SENAC</t>
        </is>
      </c>
      <c r="C844" t="inlineStr">
        <is>
          <t>Execução Orçamentária</t>
        </is>
      </c>
      <c r="D844" t="inlineStr">
        <is>
          <t>Execução Orçamentária - download</t>
        </is>
      </c>
      <c r="E844" t="inlineStr"/>
      <c r="F844" t="inlineStr">
        <is>
          <t>SENAC PI | Exercício 2026 | Execução Orçamentária</t>
        </is>
      </c>
      <c r="G844" t="inlineStr">
        <is>
          <t>csv</t>
        </is>
      </c>
      <c r="H844" t="inlineStr">
        <is>
          <t>download</t>
        </is>
      </c>
      <c r="I844" t="inlineStr">
        <is>
          <t>https://transparencia.senac.br/service/api/download?regional=pi&amp;secao=execucaoorcamentaria&amp;ano=2026&amp;layout=despesaporfinalidadeprogramatrabalhoprevisao</t>
        </is>
      </c>
      <c r="J844" t="n">
        <v>200</v>
      </c>
      <c r="K844" t="b">
        <v>1</v>
      </c>
      <c r="L844" t="inlineStr">
        <is>
          <t>application/octet-stream</t>
        </is>
      </c>
      <c r="M844" t="n">
        <v>0.57</v>
      </c>
      <c r="N844" t="inlineStr">
        <is>
          <t>SIM</t>
        </is>
      </c>
      <c r="O844" t="inlineStr">
        <is>
          <t>Nenhum</t>
        </is>
      </c>
      <c r="P844" t="inlineStr">
        <is>
          <t>Nenhum</t>
        </is>
      </c>
      <c r="Q844" t="inlineStr">
        <is>
          <t>2026-10-07 17:04:56</t>
        </is>
      </c>
    </row>
    <row r="845">
      <c r="A845" t="n">
        <v>844</v>
      </c>
      <c r="B845" t="inlineStr">
        <is>
          <t>SENAC</t>
        </is>
      </c>
      <c r="C845" t="inlineStr">
        <is>
          <t>Demonstrações Contábeis</t>
        </is>
      </c>
      <c r="D845" t="inlineStr">
        <is>
          <t>Demonstrações Contábeis - Arquivo CSV</t>
        </is>
      </c>
      <c r="E845" t="inlineStr"/>
      <c r="F845" t="inlineStr">
        <is>
          <t>SENAC PI | Exercício 2024 | Demonstrações Contábeis</t>
        </is>
      </c>
      <c r="G845" t="inlineStr">
        <is>
          <t>csv</t>
        </is>
      </c>
      <c r="H845" t="inlineStr">
        <is>
          <t>Balanço Financeiro_2025.csv</t>
        </is>
      </c>
      <c r="I845" t="inlineStr">
        <is>
          <t>https://transparencia.senac.br/assets/files/2025/DemonstracoesContabeis/PI/Balanço Financeiro_2025.csv</t>
        </is>
      </c>
      <c r="J845" t="n">
        <v>200</v>
      </c>
      <c r="K845" t="b">
        <v>1</v>
      </c>
      <c r="L845" t="inlineStr">
        <is>
          <t>application/octet-stream</t>
        </is>
      </c>
      <c r="M845" t="n">
        <v>10</v>
      </c>
      <c r="N845" t="inlineStr">
        <is>
          <t>NÃO</t>
        </is>
      </c>
      <c r="O845" t="inlineStr">
        <is>
          <t>Nomes de Colunas: 2 coluna(s) sem nome definido (ex: Unnamed: 6). | Espaçamento Visual: 7 linha(s) totalmente em branco (Linhas: 105, 106, 107, 108, 109, 110, 111). | Espaçamento Visual: 2 coluna(s) totalmente em branco (Colunas: [6, 7]).</t>
        </is>
      </c>
      <c r="P845" t="inlineStr">
        <is>
          <t>Nenhum</t>
        </is>
      </c>
      <c r="Q845" t="inlineStr">
        <is>
          <t>2026-10-07 17:04:56</t>
        </is>
      </c>
    </row>
    <row r="846">
      <c r="A846" t="n">
        <v>845</v>
      </c>
      <c r="B846" t="inlineStr">
        <is>
          <t>SENAC</t>
        </is>
      </c>
      <c r="C846" t="inlineStr">
        <is>
          <t>Demonstrações Contábeis</t>
        </is>
      </c>
      <c r="D846" t="inlineStr">
        <is>
          <t>Demonstrações Contábeis - Arquivo CSV</t>
        </is>
      </c>
      <c r="E846" t="inlineStr"/>
      <c r="F846" t="inlineStr">
        <is>
          <t>SENAC PI | Exercício 2024 | Demonstrações Contábeis</t>
        </is>
      </c>
      <c r="G846" t="inlineStr">
        <is>
          <t>csv</t>
        </is>
      </c>
      <c r="H846" t="inlineStr">
        <is>
          <t>Balanço Orçamentário Receita_2025.csv</t>
        </is>
      </c>
      <c r="I846" t="inlineStr">
        <is>
          <t>https://transparencia.senac.br/assets/files/2025/DemonstracoesContabeis/PI/Balanço Orçamentário Receita_2025.csv</t>
        </is>
      </c>
      <c r="J846" t="n">
        <v>200</v>
      </c>
      <c r="K846" t="b">
        <v>1</v>
      </c>
      <c r="L846" t="inlineStr">
        <is>
          <t>application/octet-stream</t>
        </is>
      </c>
      <c r="M846" t="n">
        <v>5.43</v>
      </c>
      <c r="N846" t="inlineStr">
        <is>
          <t>NÃO</t>
        </is>
      </c>
      <c r="O846" t="inlineStr">
        <is>
          <t>Nomes de Colunas: 2 coluna(s) sem nome definido (ex: Unnamed: 7). | Espaçamento Visual: 2 coluna(s) totalmente em branco (Colunas: [7, 8]). | Linhas de Totais: Uso de 'Total/Subtotal' na coluna 'Especificação' (Linhas: 64, 66).</t>
        </is>
      </c>
      <c r="P846" t="inlineStr">
        <is>
          <t>Nenhum</t>
        </is>
      </c>
      <c r="Q846" t="inlineStr">
        <is>
          <t>2026-10-07 17:04:56</t>
        </is>
      </c>
    </row>
    <row r="847">
      <c r="A847" t="n">
        <v>846</v>
      </c>
      <c r="B847" t="inlineStr">
        <is>
          <t>SENAC</t>
        </is>
      </c>
      <c r="C847" t="inlineStr">
        <is>
          <t>Demonstrações Contábeis</t>
        </is>
      </c>
      <c r="D847" t="inlineStr">
        <is>
          <t>Demonstrações Contábeis - Arquivo CSV</t>
        </is>
      </c>
      <c r="E847" t="inlineStr"/>
      <c r="F847" t="inlineStr">
        <is>
          <t>SENAC PI | Exercício 2024 | Demonstrações Contábeis</t>
        </is>
      </c>
      <c r="G847" t="inlineStr">
        <is>
          <t>csv</t>
        </is>
      </c>
      <c r="H847" t="inlineStr">
        <is>
          <t>Balanço Orçamentário Despesa_2025.csv</t>
        </is>
      </c>
      <c r="I847" t="inlineStr">
        <is>
          <t>https://transparencia.senac.br/assets/files/2025/DemonstracoesContabeis/PI/Balanço Orçamentário Despesa_2025.csv</t>
        </is>
      </c>
      <c r="J847" t="n">
        <v>200</v>
      </c>
      <c r="K847" t="b">
        <v>1</v>
      </c>
      <c r="L847" t="inlineStr">
        <is>
          <t>application/octet-stream</t>
        </is>
      </c>
      <c r="M847" t="n">
        <v>5.4</v>
      </c>
      <c r="N847" t="inlineStr">
        <is>
          <t>NÃO</t>
        </is>
      </c>
      <c r="O847" t="inlineStr">
        <is>
          <t>Nomes de Colunas: 2 coluna(s) sem nome definido (ex: Unnamed: 7). | Espaçamento Visual: 31 linha(s) totalmente em branco (Linhas: 60, 61, 62, 63, 64, 65, 66, 67, 68, 69... (total 31)). | Espaçamento Visual: 2 coluna(s) totalmente em branco (Colunas: [7, 8]). | Linhas de Totais: Uso de 'Total/Subtotal' na coluna 'Especificação' (Linhas: 57, 59).</t>
        </is>
      </c>
      <c r="P847" t="inlineStr">
        <is>
          <t>Nenhum</t>
        </is>
      </c>
      <c r="Q847" t="inlineStr">
        <is>
          <t>2026-10-07 17:04:56</t>
        </is>
      </c>
    </row>
    <row r="848">
      <c r="A848" t="n">
        <v>847</v>
      </c>
      <c r="B848" t="inlineStr">
        <is>
          <t>SENAC</t>
        </is>
      </c>
      <c r="C848" t="inlineStr">
        <is>
          <t>Demonstrações Contábeis</t>
        </is>
      </c>
      <c r="D848" t="inlineStr">
        <is>
          <t>Demonstrações Contábeis - Arquivo CSV</t>
        </is>
      </c>
      <c r="E848" t="inlineStr"/>
      <c r="F848" t="inlineStr">
        <is>
          <t>SENAC PI | Exercício 2024 | Demonstrações Contábeis</t>
        </is>
      </c>
      <c r="G848" t="inlineStr">
        <is>
          <t>csv</t>
        </is>
      </c>
      <c r="H848" t="inlineStr">
        <is>
          <t>Balanço Patrimonial_2025.csv</t>
        </is>
      </c>
      <c r="I848" t="inlineStr">
        <is>
          <t>https://transparencia.senac.br/assets/files/2025/DemonstracoesContabeis/PI/Balanço Patrimonial_2025.csv</t>
        </is>
      </c>
      <c r="J848" t="n">
        <v>200</v>
      </c>
      <c r="K848" t="b">
        <v>1</v>
      </c>
      <c r="L848" t="inlineStr">
        <is>
          <t>application/octet-stream</t>
        </is>
      </c>
      <c r="M848" t="n">
        <v>3.77</v>
      </c>
      <c r="N848" t="inlineStr">
        <is>
          <t>SIM</t>
        </is>
      </c>
      <c r="O848" t="inlineStr">
        <is>
          <t>Nenhum</t>
        </is>
      </c>
      <c r="P848" t="inlineStr">
        <is>
          <t>Nenhum</t>
        </is>
      </c>
      <c r="Q848" t="inlineStr">
        <is>
          <t>2026-10-07 17:04:56</t>
        </is>
      </c>
    </row>
    <row r="849">
      <c r="A849" t="n">
        <v>848</v>
      </c>
      <c r="B849" t="inlineStr">
        <is>
          <t>SENAC</t>
        </is>
      </c>
      <c r="C849" t="inlineStr">
        <is>
          <t>Demonstrações Contábeis</t>
        </is>
      </c>
      <c r="D849" t="inlineStr">
        <is>
          <t>Demonstrações Contábeis - Arquivo CSV</t>
        </is>
      </c>
      <c r="E849" t="inlineStr"/>
      <c r="F849" t="inlineStr">
        <is>
          <t>SENAC PI | Exercício 2024 | Demonstrações Contábeis</t>
        </is>
      </c>
      <c r="G849" t="inlineStr">
        <is>
          <t>csv</t>
        </is>
      </c>
      <c r="H849" t="inlineStr">
        <is>
          <t>Demonstração das Variações Patrimoniais_2025.csv</t>
        </is>
      </c>
      <c r="I849" t="inlineStr">
        <is>
          <t>https://transparencia.senac.br/assets/files/2025/DemonstracoesContabeis/PI/Demonstração das Variações Patrimoniais_2025.csv</t>
        </is>
      </c>
      <c r="J849" t="n">
        <v>200</v>
      </c>
      <c r="K849" t="b">
        <v>1</v>
      </c>
      <c r="L849" t="inlineStr">
        <is>
          <t>application/octet-stream</t>
        </is>
      </c>
      <c r="M849" t="n">
        <v>6.43</v>
      </c>
      <c r="N849" t="inlineStr">
        <is>
          <t>NÃO</t>
        </is>
      </c>
      <c r="O849" t="inlineStr">
        <is>
          <t>Hierarquia Visual: Texto com recuo na coluna 'Especificação' (Linhas: 4, 6, 7, 9, 10, 11, 12, 13, 14, 18... (total 75)).</t>
        </is>
      </c>
      <c r="P849" t="inlineStr">
        <is>
          <t>Nenhum</t>
        </is>
      </c>
      <c r="Q849" t="inlineStr">
        <is>
          <t>2026-10-07 17:04:56</t>
        </is>
      </c>
    </row>
    <row r="850">
      <c r="A850" t="n">
        <v>849</v>
      </c>
      <c r="B850" t="inlineStr">
        <is>
          <t>SENAC</t>
        </is>
      </c>
      <c r="C850" t="inlineStr">
        <is>
          <t>Demonstrações Contábeis</t>
        </is>
      </c>
      <c r="D850" t="inlineStr">
        <is>
          <t>Demonstrações Contábeis - Arquivo CSV</t>
        </is>
      </c>
      <c r="E850" t="inlineStr"/>
      <c r="F850" t="inlineStr">
        <is>
          <t>SENAC PI | Exercício 2024 | Demonstrações Contábeis</t>
        </is>
      </c>
      <c r="G850" t="inlineStr">
        <is>
          <t>csv</t>
        </is>
      </c>
      <c r="H850" t="inlineStr">
        <is>
          <t>Demonstração dos Fluxos de Caixa_2025.csv</t>
        </is>
      </c>
      <c r="I850" t="inlineStr">
        <is>
          <t>https://transparencia.senac.br/assets/files/2025/DemonstracoesContabeis/PI/Demonstração dos Fluxos de Caixa_2025.csv</t>
        </is>
      </c>
      <c r="J850" t="n">
        <v>200</v>
      </c>
      <c r="K850" t="b">
        <v>1</v>
      </c>
      <c r="L850" t="inlineStr">
        <is>
          <t>application/octet-stream</t>
        </is>
      </c>
      <c r="M850" t="n">
        <v>4.43</v>
      </c>
      <c r="N850" t="inlineStr">
        <is>
          <t>NÃO</t>
        </is>
      </c>
      <c r="O850" t="inlineStr">
        <is>
          <t>Nomes de Colunas: 1 coluna(s) sem nome definido (ex: Unnamed: 4). | Espaçamento Visual: 1 coluna(s) totalmente em branco (Colunas: [4]).</t>
        </is>
      </c>
      <c r="P850" t="inlineStr">
        <is>
          <t>Nenhum</t>
        </is>
      </c>
      <c r="Q850" t="inlineStr">
        <is>
          <t>2026-10-07 17:04:56</t>
        </is>
      </c>
    </row>
    <row r="851">
      <c r="A851" t="n">
        <v>850</v>
      </c>
      <c r="B851" t="inlineStr">
        <is>
          <t>SENAC</t>
        </is>
      </c>
      <c r="C851" t="inlineStr">
        <is>
          <t>Demonstrações Contábeis</t>
        </is>
      </c>
      <c r="D851" t="inlineStr">
        <is>
          <t>Demonstrações Contábeis - Arquivo CSV</t>
        </is>
      </c>
      <c r="E851" t="inlineStr"/>
      <c r="F851" t="inlineStr">
        <is>
          <t>SENAC PI | Exercício 2025 | Demonstrações Contábeis</t>
        </is>
      </c>
      <c r="G851" t="inlineStr">
        <is>
          <t>csv</t>
        </is>
      </c>
      <c r="H851" t="inlineStr">
        <is>
          <t>Balanço Financeiro_2025.csv</t>
        </is>
      </c>
      <c r="I851" t="inlineStr">
        <is>
          <t>https://transparencia.senac.br/assets/files/2025/DemonstracoesContabeis/PI/Balanço Financeiro_2025.csv</t>
        </is>
      </c>
      <c r="J851" t="n">
        <v>200</v>
      </c>
      <c r="K851" t="b">
        <v>1</v>
      </c>
      <c r="L851" t="inlineStr">
        <is>
          <t>application/octet-stream</t>
        </is>
      </c>
      <c r="M851" t="n">
        <v>10</v>
      </c>
      <c r="N851" t="inlineStr">
        <is>
          <t>NÃO</t>
        </is>
      </c>
      <c r="O851" t="inlineStr">
        <is>
          <t>Nomes de Colunas: 2 coluna(s) sem nome definido (ex: Unnamed: 6). | Espaçamento Visual: 7 linha(s) totalmente em branco (Linhas: 105, 106, 107, 108, 109, 110, 111). | Espaçamento Visual: 2 coluna(s) totalmente em branco (Colunas: [6, 7]).</t>
        </is>
      </c>
      <c r="P851" t="inlineStr">
        <is>
          <t>Nenhum</t>
        </is>
      </c>
      <c r="Q851" t="inlineStr">
        <is>
          <t>2026-10-07 17:04:56</t>
        </is>
      </c>
    </row>
    <row r="852">
      <c r="A852" t="n">
        <v>851</v>
      </c>
      <c r="B852" t="inlineStr">
        <is>
          <t>SENAC</t>
        </is>
      </c>
      <c r="C852" t="inlineStr">
        <is>
          <t>Demonstrações Contábeis</t>
        </is>
      </c>
      <c r="D852" t="inlineStr">
        <is>
          <t>Demonstrações Contábeis - Arquivo CSV</t>
        </is>
      </c>
      <c r="E852" t="inlineStr"/>
      <c r="F852" t="inlineStr">
        <is>
          <t>SENAC PI | Exercício 2025 | Demonstrações Contábeis</t>
        </is>
      </c>
      <c r="G852" t="inlineStr">
        <is>
          <t>csv</t>
        </is>
      </c>
      <c r="H852" t="inlineStr">
        <is>
          <t>Balanço Orçamentário Receita_2025.csv</t>
        </is>
      </c>
      <c r="I852" t="inlineStr">
        <is>
          <t>https://transparencia.senac.br/assets/files/2025/DemonstracoesContabeis/PI/Balanço Orçamentário Receita_2025.csv</t>
        </is>
      </c>
      <c r="J852" t="n">
        <v>200</v>
      </c>
      <c r="K852" t="b">
        <v>1</v>
      </c>
      <c r="L852" t="inlineStr">
        <is>
          <t>application/octet-stream</t>
        </is>
      </c>
      <c r="M852" t="n">
        <v>5.43</v>
      </c>
      <c r="N852" t="inlineStr">
        <is>
          <t>NÃO</t>
        </is>
      </c>
      <c r="O852" t="inlineStr">
        <is>
          <t>Nomes de Colunas: 2 coluna(s) sem nome definido (ex: Unnamed: 7). | Espaçamento Visual: 2 coluna(s) totalmente em branco (Colunas: [7, 8]). | Linhas de Totais: Uso de 'Total/Subtotal' na coluna 'Especificação' (Linhas: 64, 66).</t>
        </is>
      </c>
      <c r="P852" t="inlineStr">
        <is>
          <t>Nenhum</t>
        </is>
      </c>
      <c r="Q852" t="inlineStr">
        <is>
          <t>2026-10-07 17:04:56</t>
        </is>
      </c>
    </row>
    <row r="853">
      <c r="A853" t="n">
        <v>852</v>
      </c>
      <c r="B853" t="inlineStr">
        <is>
          <t>SENAC</t>
        </is>
      </c>
      <c r="C853" t="inlineStr">
        <is>
          <t>Demonstrações Contábeis</t>
        </is>
      </c>
      <c r="D853" t="inlineStr">
        <is>
          <t>Demonstrações Contábeis - Arquivo CSV</t>
        </is>
      </c>
      <c r="E853" t="inlineStr"/>
      <c r="F853" t="inlineStr">
        <is>
          <t>SENAC PI | Exercício 2025 | Demonstrações Contábeis</t>
        </is>
      </c>
      <c r="G853" t="inlineStr">
        <is>
          <t>csv</t>
        </is>
      </c>
      <c r="H853" t="inlineStr">
        <is>
          <t>Balanço Orçamentário Despesa_2025.csv</t>
        </is>
      </c>
      <c r="I853" t="inlineStr">
        <is>
          <t>https://transparencia.senac.br/assets/files/2025/DemonstracoesContabeis/PI/Balanço Orçamentário Despesa_2025.csv</t>
        </is>
      </c>
      <c r="J853" t="n">
        <v>200</v>
      </c>
      <c r="K853" t="b">
        <v>1</v>
      </c>
      <c r="L853" t="inlineStr">
        <is>
          <t>application/octet-stream</t>
        </is>
      </c>
      <c r="M853" t="n">
        <v>5.4</v>
      </c>
      <c r="N853" t="inlineStr">
        <is>
          <t>NÃO</t>
        </is>
      </c>
      <c r="O853" t="inlineStr">
        <is>
          <t>Nomes de Colunas: 2 coluna(s) sem nome definido (ex: Unnamed: 7). | Espaçamento Visual: 31 linha(s) totalmente em branco (Linhas: 60, 61, 62, 63, 64, 65, 66, 67, 68, 69... (total 31)). | Espaçamento Visual: 2 coluna(s) totalmente em branco (Colunas: [7, 8]). | Linhas de Totais: Uso de 'Total/Subtotal' na coluna 'Especificação' (Linhas: 57, 59).</t>
        </is>
      </c>
      <c r="P853" t="inlineStr">
        <is>
          <t>Nenhum</t>
        </is>
      </c>
      <c r="Q853" t="inlineStr">
        <is>
          <t>2026-10-07 17:04:56</t>
        </is>
      </c>
    </row>
    <row r="854">
      <c r="A854" t="n">
        <v>853</v>
      </c>
      <c r="B854" t="inlineStr">
        <is>
          <t>SENAC</t>
        </is>
      </c>
      <c r="C854" t="inlineStr">
        <is>
          <t>Demonstrações Contábeis</t>
        </is>
      </c>
      <c r="D854" t="inlineStr">
        <is>
          <t>Demonstrações Contábeis - Arquivo CSV</t>
        </is>
      </c>
      <c r="E854" t="inlineStr"/>
      <c r="F854" t="inlineStr">
        <is>
          <t>SENAC PI | Exercício 2025 | Demonstrações Contábeis</t>
        </is>
      </c>
      <c r="G854" t="inlineStr">
        <is>
          <t>csv</t>
        </is>
      </c>
      <c r="H854" t="inlineStr">
        <is>
          <t>Balanço Patrimonial_2025.csv</t>
        </is>
      </c>
      <c r="I854" t="inlineStr">
        <is>
          <t>https://transparencia.senac.br/assets/files/2025/DemonstracoesContabeis/PI/Balanço Patrimonial_2025.csv</t>
        </is>
      </c>
      <c r="J854" t="n">
        <v>200</v>
      </c>
      <c r="K854" t="b">
        <v>1</v>
      </c>
      <c r="L854" t="inlineStr">
        <is>
          <t>application/octet-stream</t>
        </is>
      </c>
      <c r="M854" t="n">
        <v>3.77</v>
      </c>
      <c r="N854" t="inlineStr">
        <is>
          <t>SIM</t>
        </is>
      </c>
      <c r="O854" t="inlineStr">
        <is>
          <t>Nenhum</t>
        </is>
      </c>
      <c r="P854" t="inlineStr">
        <is>
          <t>Nenhum</t>
        </is>
      </c>
      <c r="Q854" t="inlineStr">
        <is>
          <t>2026-10-07 17:04:56</t>
        </is>
      </c>
    </row>
    <row r="855">
      <c r="A855" t="n">
        <v>854</v>
      </c>
      <c r="B855" t="inlineStr">
        <is>
          <t>SENAC</t>
        </is>
      </c>
      <c r="C855" t="inlineStr">
        <is>
          <t>Demonstrações Contábeis</t>
        </is>
      </c>
      <c r="D855" t="inlineStr">
        <is>
          <t>Demonstrações Contábeis - Arquivo CSV</t>
        </is>
      </c>
      <c r="E855" t="inlineStr"/>
      <c r="F855" t="inlineStr">
        <is>
          <t>SENAC PI | Exercício 2025 | Demonstrações Contábeis</t>
        </is>
      </c>
      <c r="G855" t="inlineStr">
        <is>
          <t>csv</t>
        </is>
      </c>
      <c r="H855" t="inlineStr">
        <is>
          <t>Demonstração das Variações Patrimoniais_2025.csv</t>
        </is>
      </c>
      <c r="I855" t="inlineStr">
        <is>
          <t>https://transparencia.senac.br/assets/files/2025/DemonstracoesContabeis/PI/Demonstração das Variações Patrimoniais_2025.csv</t>
        </is>
      </c>
      <c r="J855" t="n">
        <v>200</v>
      </c>
      <c r="K855" t="b">
        <v>1</v>
      </c>
      <c r="L855" t="inlineStr">
        <is>
          <t>application/octet-stream</t>
        </is>
      </c>
      <c r="M855" t="n">
        <v>6.43</v>
      </c>
      <c r="N855" t="inlineStr">
        <is>
          <t>NÃO</t>
        </is>
      </c>
      <c r="O855" t="inlineStr">
        <is>
          <t>Hierarquia Visual: Texto com recuo na coluna 'Especificação' (Linhas: 4, 6, 7, 9, 10, 11, 12, 13, 14, 18... (total 75)).</t>
        </is>
      </c>
      <c r="P855" t="inlineStr">
        <is>
          <t>Nenhum</t>
        </is>
      </c>
      <c r="Q855" t="inlineStr">
        <is>
          <t>2026-10-07 17:04:56</t>
        </is>
      </c>
    </row>
    <row r="856">
      <c r="A856" t="n">
        <v>855</v>
      </c>
      <c r="B856" t="inlineStr">
        <is>
          <t>SENAC</t>
        </is>
      </c>
      <c r="C856" t="inlineStr">
        <is>
          <t>Demonstrações Contábeis</t>
        </is>
      </c>
      <c r="D856" t="inlineStr">
        <is>
          <t>Demonstrações Contábeis - Arquivo CSV</t>
        </is>
      </c>
      <c r="E856" t="inlineStr"/>
      <c r="F856" t="inlineStr">
        <is>
          <t>SENAC PI | Exercício 2025 | Demonstrações Contábeis</t>
        </is>
      </c>
      <c r="G856" t="inlineStr">
        <is>
          <t>csv</t>
        </is>
      </c>
      <c r="H856" t="inlineStr">
        <is>
          <t>Demonstração dos Fluxos de Caixa_2025.csv</t>
        </is>
      </c>
      <c r="I856" t="inlineStr">
        <is>
          <t>https://transparencia.senac.br/assets/files/2025/DemonstracoesContabeis/PI/Demonstração dos Fluxos de Caixa_2025.csv</t>
        </is>
      </c>
      <c r="J856" t="n">
        <v>200</v>
      </c>
      <c r="K856" t="b">
        <v>1</v>
      </c>
      <c r="L856" t="inlineStr">
        <is>
          <t>application/octet-stream</t>
        </is>
      </c>
      <c r="M856" t="n">
        <v>4.43</v>
      </c>
      <c r="N856" t="inlineStr">
        <is>
          <t>NÃO</t>
        </is>
      </c>
      <c r="O856" t="inlineStr">
        <is>
          <t>Nomes de Colunas: 1 coluna(s) sem nome definido (ex: Unnamed: 4). | Espaçamento Visual: 1 coluna(s) totalmente em branco (Colunas: [4]).</t>
        </is>
      </c>
      <c r="P856" t="inlineStr">
        <is>
          <t>Nenhum</t>
        </is>
      </c>
      <c r="Q856" t="inlineStr">
        <is>
          <t>2026-10-07 17:04:56</t>
        </is>
      </c>
    </row>
    <row r="857">
      <c r="A857" t="n">
        <v>856</v>
      </c>
      <c r="B857" t="inlineStr">
        <is>
          <t>SENAC</t>
        </is>
      </c>
      <c r="C857" t="inlineStr">
        <is>
          <t>Demonstrações Contábeis</t>
        </is>
      </c>
      <c r="D857" t="inlineStr">
        <is>
          <t>Demonstrações Contábeis - Arquivo CSV</t>
        </is>
      </c>
      <c r="E857" t="inlineStr"/>
      <c r="F857" t="inlineStr">
        <is>
          <t>SENAC PI | Exercício 2026 | Demonstrações Contábeis</t>
        </is>
      </c>
      <c r="G857" t="inlineStr">
        <is>
          <t>csv</t>
        </is>
      </c>
      <c r="H857" t="inlineStr">
        <is>
          <t>Balanço Financeiro_2025.csv</t>
        </is>
      </c>
      <c r="I857" t="inlineStr">
        <is>
          <t>https://transparencia.senac.br/assets/files/2025/DemonstracoesContabeis/PI/Balanço Financeiro_2025.csv</t>
        </is>
      </c>
      <c r="J857" t="n">
        <v>200</v>
      </c>
      <c r="K857" t="b">
        <v>1</v>
      </c>
      <c r="L857" t="inlineStr">
        <is>
          <t>application/octet-stream</t>
        </is>
      </c>
      <c r="M857" t="n">
        <v>10</v>
      </c>
      <c r="N857" t="inlineStr">
        <is>
          <t>NÃO</t>
        </is>
      </c>
      <c r="O857" t="inlineStr">
        <is>
          <t>Nomes de Colunas: 2 coluna(s) sem nome definido (ex: Unnamed: 6). | Espaçamento Visual: 7 linha(s) totalmente em branco (Linhas: 105, 106, 107, 108, 109, 110, 111). | Espaçamento Visual: 2 coluna(s) totalmente em branco (Colunas: [6, 7]).</t>
        </is>
      </c>
      <c r="P857" t="inlineStr">
        <is>
          <t>Nenhum</t>
        </is>
      </c>
      <c r="Q857" t="inlineStr">
        <is>
          <t>2026-10-07 17:04:56</t>
        </is>
      </c>
    </row>
    <row r="858">
      <c r="A858" t="n">
        <v>857</v>
      </c>
      <c r="B858" t="inlineStr">
        <is>
          <t>SENAC</t>
        </is>
      </c>
      <c r="C858" t="inlineStr">
        <is>
          <t>Demonstrações Contábeis</t>
        </is>
      </c>
      <c r="D858" t="inlineStr">
        <is>
          <t>Demonstrações Contábeis - Arquivo CSV</t>
        </is>
      </c>
      <c r="E858" t="inlineStr"/>
      <c r="F858" t="inlineStr">
        <is>
          <t>SENAC PI | Exercício 2026 | Demonstrações Contábeis</t>
        </is>
      </c>
      <c r="G858" t="inlineStr">
        <is>
          <t>csv</t>
        </is>
      </c>
      <c r="H858" t="inlineStr">
        <is>
          <t>Balanço Orçamentário Receita_2025.csv</t>
        </is>
      </c>
      <c r="I858" t="inlineStr">
        <is>
          <t>https://transparencia.senac.br/assets/files/2025/DemonstracoesContabeis/PI/Balanço Orçamentário Receita_2025.csv</t>
        </is>
      </c>
      <c r="J858" t="n">
        <v>200</v>
      </c>
      <c r="K858" t="b">
        <v>1</v>
      </c>
      <c r="L858" t="inlineStr">
        <is>
          <t>application/octet-stream</t>
        </is>
      </c>
      <c r="M858" t="n">
        <v>5.43</v>
      </c>
      <c r="N858" t="inlineStr">
        <is>
          <t>NÃO</t>
        </is>
      </c>
      <c r="O858" t="inlineStr">
        <is>
          <t>Nomes de Colunas: 2 coluna(s) sem nome definido (ex: Unnamed: 7). | Espaçamento Visual: 2 coluna(s) totalmente em branco (Colunas: [7, 8]). | Linhas de Totais: Uso de 'Total/Subtotal' na coluna 'Especificação' (Linhas: 64, 66).</t>
        </is>
      </c>
      <c r="P858" t="inlineStr">
        <is>
          <t>Nenhum</t>
        </is>
      </c>
      <c r="Q858" t="inlineStr">
        <is>
          <t>2026-10-07 17:04:56</t>
        </is>
      </c>
    </row>
    <row r="859">
      <c r="A859" t="n">
        <v>858</v>
      </c>
      <c r="B859" t="inlineStr">
        <is>
          <t>SENAC</t>
        </is>
      </c>
      <c r="C859" t="inlineStr">
        <is>
          <t>Demonstrações Contábeis</t>
        </is>
      </c>
      <c r="D859" t="inlineStr">
        <is>
          <t>Demonstrações Contábeis - Arquivo CSV</t>
        </is>
      </c>
      <c r="E859" t="inlineStr"/>
      <c r="F859" t="inlineStr">
        <is>
          <t>SENAC PI | Exercício 2026 | Demonstrações Contábeis</t>
        </is>
      </c>
      <c r="G859" t="inlineStr">
        <is>
          <t>csv</t>
        </is>
      </c>
      <c r="H859" t="inlineStr">
        <is>
          <t>Balanço Orçamentário Despesa_2025.csv</t>
        </is>
      </c>
      <c r="I859" t="inlineStr">
        <is>
          <t>https://transparencia.senac.br/assets/files/2025/DemonstracoesContabeis/PI/Balanço Orçamentário Despesa_2025.csv</t>
        </is>
      </c>
      <c r="J859" t="n">
        <v>200</v>
      </c>
      <c r="K859" t="b">
        <v>1</v>
      </c>
      <c r="L859" t="inlineStr">
        <is>
          <t>application/octet-stream</t>
        </is>
      </c>
      <c r="M859" t="n">
        <v>5.4</v>
      </c>
      <c r="N859" t="inlineStr">
        <is>
          <t>NÃO</t>
        </is>
      </c>
      <c r="O859" t="inlineStr">
        <is>
          <t>Nomes de Colunas: 2 coluna(s) sem nome definido (ex: Unnamed: 7). | Espaçamento Visual: 31 linha(s) totalmente em branco (Linhas: 60, 61, 62, 63, 64, 65, 66, 67, 68, 69... (total 31)). | Espaçamento Visual: 2 coluna(s) totalmente em branco (Colunas: [7, 8]). | Linhas de Totais: Uso de 'Total/Subtotal' na coluna 'Especificação' (Linhas: 57, 59).</t>
        </is>
      </c>
      <c r="P859" t="inlineStr">
        <is>
          <t>Nenhum</t>
        </is>
      </c>
      <c r="Q859" t="inlineStr">
        <is>
          <t>2026-10-07 17:04:56</t>
        </is>
      </c>
    </row>
    <row r="860">
      <c r="A860" t="n">
        <v>859</v>
      </c>
      <c r="B860" t="inlineStr">
        <is>
          <t>SENAC</t>
        </is>
      </c>
      <c r="C860" t="inlineStr">
        <is>
          <t>Demonstrações Contábeis</t>
        </is>
      </c>
      <c r="D860" t="inlineStr">
        <is>
          <t>Demonstrações Contábeis - Arquivo CSV</t>
        </is>
      </c>
      <c r="E860" t="inlineStr"/>
      <c r="F860" t="inlineStr">
        <is>
          <t>SENAC PI | Exercício 2026 | Demonstrações Contábeis</t>
        </is>
      </c>
      <c r="G860" t="inlineStr">
        <is>
          <t>csv</t>
        </is>
      </c>
      <c r="H860" t="inlineStr">
        <is>
          <t>Balanço Patrimonial_2025.csv</t>
        </is>
      </c>
      <c r="I860" t="inlineStr">
        <is>
          <t>https://transparencia.senac.br/assets/files/2025/DemonstracoesContabeis/PI/Balanço Patrimonial_2025.csv</t>
        </is>
      </c>
      <c r="J860" t="n">
        <v>200</v>
      </c>
      <c r="K860" t="b">
        <v>1</v>
      </c>
      <c r="L860" t="inlineStr">
        <is>
          <t>application/octet-stream</t>
        </is>
      </c>
      <c r="M860" t="n">
        <v>3.77</v>
      </c>
      <c r="N860" t="inlineStr">
        <is>
          <t>SIM</t>
        </is>
      </c>
      <c r="O860" t="inlineStr">
        <is>
          <t>Nenhum</t>
        </is>
      </c>
      <c r="P860" t="inlineStr">
        <is>
          <t>Nenhum</t>
        </is>
      </c>
      <c r="Q860" t="inlineStr">
        <is>
          <t>2026-10-07 17:04:56</t>
        </is>
      </c>
    </row>
    <row r="861">
      <c r="A861" t="n">
        <v>860</v>
      </c>
      <c r="B861" t="inlineStr">
        <is>
          <t>SENAC</t>
        </is>
      </c>
      <c r="C861" t="inlineStr">
        <is>
          <t>Demonstrações Contábeis</t>
        </is>
      </c>
      <c r="D861" t="inlineStr">
        <is>
          <t>Demonstrações Contábeis - Arquivo CSV</t>
        </is>
      </c>
      <c r="E861" t="inlineStr"/>
      <c r="F861" t="inlineStr">
        <is>
          <t>SENAC PI | Exercício 2026 | Demonstrações Contábeis</t>
        </is>
      </c>
      <c r="G861" t="inlineStr">
        <is>
          <t>csv</t>
        </is>
      </c>
      <c r="H861" t="inlineStr">
        <is>
          <t>Demonstração das Variações Patrimoniais_2025.csv</t>
        </is>
      </c>
      <c r="I861" t="inlineStr">
        <is>
          <t>https://transparencia.senac.br/assets/files/2025/DemonstracoesContabeis/PI/Demonstração das Variações Patrimoniais_2025.csv</t>
        </is>
      </c>
      <c r="J861" t="n">
        <v>200</v>
      </c>
      <c r="K861" t="b">
        <v>1</v>
      </c>
      <c r="L861" t="inlineStr">
        <is>
          <t>application/octet-stream</t>
        </is>
      </c>
      <c r="M861" t="n">
        <v>6.43</v>
      </c>
      <c r="N861" t="inlineStr">
        <is>
          <t>NÃO</t>
        </is>
      </c>
      <c r="O861" t="inlineStr">
        <is>
          <t>Hierarquia Visual: Texto com recuo na coluna 'Especificação' (Linhas: 4, 6, 7, 9, 10, 11, 12, 13, 14, 18... (total 75)).</t>
        </is>
      </c>
      <c r="P861" t="inlineStr">
        <is>
          <t>Nenhum</t>
        </is>
      </c>
      <c r="Q861" t="inlineStr">
        <is>
          <t>2026-10-07 17:04:56</t>
        </is>
      </c>
    </row>
    <row r="862">
      <c r="A862" t="n">
        <v>861</v>
      </c>
      <c r="B862" t="inlineStr">
        <is>
          <t>SENAC</t>
        </is>
      </c>
      <c r="C862" t="inlineStr">
        <is>
          <t>Demonstrações Contábeis</t>
        </is>
      </c>
      <c r="D862" t="inlineStr">
        <is>
          <t>Demonstrações Contábeis - Arquivo CSV</t>
        </is>
      </c>
      <c r="E862" t="inlineStr"/>
      <c r="F862" t="inlineStr">
        <is>
          <t>SENAC PI | Exercício 2026 | Demonstrações Contábeis</t>
        </is>
      </c>
      <c r="G862" t="inlineStr">
        <is>
          <t>csv</t>
        </is>
      </c>
      <c r="H862" t="inlineStr">
        <is>
          <t>Demonstração dos Fluxos de Caixa_2025.csv</t>
        </is>
      </c>
      <c r="I862" t="inlineStr">
        <is>
          <t>https://transparencia.senac.br/assets/files/2025/DemonstracoesContabeis/PI/Demonstração dos Fluxos de Caixa_2025.csv</t>
        </is>
      </c>
      <c r="J862" t="n">
        <v>200</v>
      </c>
      <c r="K862" t="b">
        <v>1</v>
      </c>
      <c r="L862" t="inlineStr">
        <is>
          <t>application/octet-stream</t>
        </is>
      </c>
      <c r="M862" t="n">
        <v>4.43</v>
      </c>
      <c r="N862" t="inlineStr">
        <is>
          <t>NÃO</t>
        </is>
      </c>
      <c r="O862" t="inlineStr">
        <is>
          <t>Nomes de Colunas: 1 coluna(s) sem nome definido (ex: Unnamed: 4). | Espaçamento Visual: 1 coluna(s) totalmente em branco (Colunas: [4]).</t>
        </is>
      </c>
      <c r="P862" t="inlineStr">
        <is>
          <t>Nenhum</t>
        </is>
      </c>
      <c r="Q862" t="inlineStr">
        <is>
          <t>2026-10-07 17:04:56</t>
        </is>
      </c>
    </row>
    <row r="863">
      <c r="A863" t="n">
        <v>862</v>
      </c>
      <c r="B863" t="inlineStr">
        <is>
          <t>SENAC</t>
        </is>
      </c>
      <c r="C863" t="inlineStr">
        <is>
          <t>Licitações</t>
        </is>
      </c>
      <c r="D863" t="inlineStr">
        <is>
          <t>Licitações - download</t>
        </is>
      </c>
      <c r="E863" t="inlineStr"/>
      <c r="F863" t="inlineStr">
        <is>
          <t>SENAC PI | Exercício 2024 | Licitações</t>
        </is>
      </c>
      <c r="G863" t="inlineStr">
        <is>
          <t>csv</t>
        </is>
      </c>
      <c r="H863" t="inlineStr">
        <is>
          <t>download</t>
        </is>
      </c>
      <c r="I863" t="inlineStr">
        <is>
          <t>https://transparencia.senac.br/service/api/download?regional=pi&amp;secao=Licitacoes&amp;ano=0&amp;layout=licitacoes</t>
        </is>
      </c>
      <c r="J863" t="n">
        <v>200</v>
      </c>
      <c r="K863" t="b">
        <v>1</v>
      </c>
      <c r="L863" t="inlineStr">
        <is>
          <t>application/octet-stream</t>
        </is>
      </c>
      <c r="M863" t="n">
        <v>15.53</v>
      </c>
      <c r="N863" t="inlineStr">
        <is>
          <t>SIM</t>
        </is>
      </c>
      <c r="O863" t="inlineStr">
        <is>
          <t>Nenhum</t>
        </is>
      </c>
      <c r="P863" t="inlineStr">
        <is>
          <t>Nenhum</t>
        </is>
      </c>
      <c r="Q863" t="inlineStr">
        <is>
          <t>2026-10-07 17:04:56</t>
        </is>
      </c>
    </row>
    <row r="864">
      <c r="A864" t="n">
        <v>863</v>
      </c>
      <c r="B864" t="inlineStr">
        <is>
          <t>SENAC</t>
        </is>
      </c>
      <c r="C864" t="inlineStr">
        <is>
          <t>Licitações</t>
        </is>
      </c>
      <c r="D864" t="inlineStr">
        <is>
          <t>Licitações - download</t>
        </is>
      </c>
      <c r="E864" t="inlineStr"/>
      <c r="F864" t="inlineStr">
        <is>
          <t>SENAC PI | Exercício 2025 | Licitações</t>
        </is>
      </c>
      <c r="G864" t="inlineStr">
        <is>
          <t>csv</t>
        </is>
      </c>
      <c r="H864" t="inlineStr">
        <is>
          <t>download</t>
        </is>
      </c>
      <c r="I864" t="inlineStr">
        <is>
          <t>https://transparencia.senac.br/service/api/download?regional=pi&amp;secao=Licitacoes&amp;ano=0&amp;layout=licitacoes</t>
        </is>
      </c>
      <c r="J864" t="n">
        <v>200</v>
      </c>
      <c r="K864" t="b">
        <v>1</v>
      </c>
      <c r="L864" t="inlineStr">
        <is>
          <t>application/octet-stream</t>
        </is>
      </c>
      <c r="M864" t="n">
        <v>15.53</v>
      </c>
      <c r="N864" t="inlineStr">
        <is>
          <t>SIM</t>
        </is>
      </c>
      <c r="O864" t="inlineStr">
        <is>
          <t>Nenhum</t>
        </is>
      </c>
      <c r="P864" t="inlineStr">
        <is>
          <t>Nenhum</t>
        </is>
      </c>
      <c r="Q864" t="inlineStr">
        <is>
          <t>2026-10-07 17:04:56</t>
        </is>
      </c>
    </row>
    <row r="865">
      <c r="A865" t="n">
        <v>864</v>
      </c>
      <c r="B865" t="inlineStr">
        <is>
          <t>SENAC</t>
        </is>
      </c>
      <c r="C865" t="inlineStr">
        <is>
          <t>Licitações</t>
        </is>
      </c>
      <c r="D865" t="inlineStr">
        <is>
          <t>Licitações - download</t>
        </is>
      </c>
      <c r="E865" t="inlineStr"/>
      <c r="F865" t="inlineStr">
        <is>
          <t>SENAC PI | Exercício 2026 | Licitações</t>
        </is>
      </c>
      <c r="G865" t="inlineStr">
        <is>
          <t>csv</t>
        </is>
      </c>
      <c r="H865" t="inlineStr">
        <is>
          <t>download</t>
        </is>
      </c>
      <c r="I865" t="inlineStr">
        <is>
          <t>https://transparencia.senac.br/service/api/download?regional=pi&amp;secao=Licitacoes&amp;ano=0&amp;layout=licitacoes</t>
        </is>
      </c>
      <c r="J865" t="n">
        <v>200</v>
      </c>
      <c r="K865" t="b">
        <v>1</v>
      </c>
      <c r="L865" t="inlineStr">
        <is>
          <t>application/octet-stream</t>
        </is>
      </c>
      <c r="M865" t="n">
        <v>15.53</v>
      </c>
      <c r="N865" t="inlineStr">
        <is>
          <t>SIM</t>
        </is>
      </c>
      <c r="O865" t="inlineStr">
        <is>
          <t>Nenhum</t>
        </is>
      </c>
      <c r="P865" t="inlineStr">
        <is>
          <t>Nenhum</t>
        </is>
      </c>
      <c r="Q865" t="inlineStr">
        <is>
          <t>2026-10-07 17:04:56</t>
        </is>
      </c>
    </row>
    <row r="866">
      <c r="A866" t="n">
        <v>865</v>
      </c>
      <c r="B866" t="inlineStr">
        <is>
          <t>SENAC</t>
        </is>
      </c>
      <c r="C866" t="inlineStr">
        <is>
          <t>Contratos, Parcerias, Convênios e Patrocínios</t>
        </is>
      </c>
      <c r="D866" t="inlineStr">
        <is>
          <t>Contratos, Parcerias, Convênios e Patrocínios - download</t>
        </is>
      </c>
      <c r="E866" t="inlineStr"/>
      <c r="F866" t="inlineStr">
        <is>
          <t>SENAC PI | Exercício 2024 | Contratos, Parcerias, Convênios e Patrocínios</t>
        </is>
      </c>
      <c r="G866" t="inlineStr">
        <is>
          <t>csv</t>
        </is>
      </c>
      <c r="H866" t="inlineStr">
        <is>
          <t>download</t>
        </is>
      </c>
      <c r="I866" t="inlineStr">
        <is>
          <t>https://transparencia.senac.br/service/api/download?regional=pi&amp;secao=ContratosParcerias&amp;ano=0&amp;layout=contratos</t>
        </is>
      </c>
      <c r="J866" t="n">
        <v>200</v>
      </c>
      <c r="K866" t="b">
        <v>1</v>
      </c>
      <c r="L866" t="inlineStr">
        <is>
          <t>application/octet-stream</t>
        </is>
      </c>
      <c r="M866" t="n">
        <v>3.58</v>
      </c>
      <c r="N866" t="inlineStr">
        <is>
          <t>SIM</t>
        </is>
      </c>
      <c r="O866" t="inlineStr">
        <is>
          <t>Nenhum</t>
        </is>
      </c>
      <c r="P866" t="inlineStr">
        <is>
          <t>Nenhum</t>
        </is>
      </c>
      <c r="Q866" t="inlineStr">
        <is>
          <t>2026-10-07 17:04:56</t>
        </is>
      </c>
    </row>
    <row r="867">
      <c r="A867" t="n">
        <v>866</v>
      </c>
      <c r="B867" t="inlineStr">
        <is>
          <t>SENAC</t>
        </is>
      </c>
      <c r="C867" t="inlineStr">
        <is>
          <t>Contratos, Parcerias, Convênios e Patrocínios</t>
        </is>
      </c>
      <c r="D867" t="inlineStr">
        <is>
          <t>Contratos, Parcerias, Convênios e Patrocínios - download</t>
        </is>
      </c>
      <c r="E867" t="inlineStr"/>
      <c r="F867" t="inlineStr">
        <is>
          <t>SENAC PI | Exercício 2025 | Contratos, Parcerias, Convênios e Patrocínios</t>
        </is>
      </c>
      <c r="G867" t="inlineStr">
        <is>
          <t>csv</t>
        </is>
      </c>
      <c r="H867" t="inlineStr">
        <is>
          <t>download</t>
        </is>
      </c>
      <c r="I867" t="inlineStr">
        <is>
          <t>https://transparencia.senac.br/service/api/download?regional=pi&amp;secao=ContratosParcerias&amp;ano=0&amp;layout=contratos</t>
        </is>
      </c>
      <c r="J867" t="n">
        <v>200</v>
      </c>
      <c r="K867" t="b">
        <v>1</v>
      </c>
      <c r="L867" t="inlineStr">
        <is>
          <t>application/octet-stream</t>
        </is>
      </c>
      <c r="M867" t="n">
        <v>3.58</v>
      </c>
      <c r="N867" t="inlineStr">
        <is>
          <t>SIM</t>
        </is>
      </c>
      <c r="O867" t="inlineStr">
        <is>
          <t>Nenhum</t>
        </is>
      </c>
      <c r="P867" t="inlineStr">
        <is>
          <t>Nenhum</t>
        </is>
      </c>
      <c r="Q867" t="inlineStr">
        <is>
          <t>2026-10-07 17:04:56</t>
        </is>
      </c>
    </row>
    <row r="868">
      <c r="A868" t="n">
        <v>867</v>
      </c>
      <c r="B868" t="inlineStr">
        <is>
          <t>SENAC</t>
        </is>
      </c>
      <c r="C868" t="inlineStr">
        <is>
          <t>Contratos, Parcerias, Convênios e Patrocínios</t>
        </is>
      </c>
      <c r="D868" t="inlineStr">
        <is>
          <t>Contratos, Parcerias, Convênios e Patrocínios - download</t>
        </is>
      </c>
      <c r="E868" t="inlineStr"/>
      <c r="F868" t="inlineStr">
        <is>
          <t>SENAC PI | Exercício 2026 | Contratos, Parcerias, Convênios e Patrocínios</t>
        </is>
      </c>
      <c r="G868" t="inlineStr">
        <is>
          <t>csv</t>
        </is>
      </c>
      <c r="H868" t="inlineStr">
        <is>
          <t>download</t>
        </is>
      </c>
      <c r="I868" t="inlineStr">
        <is>
          <t>https://transparencia.senac.br/service/api/download?regional=pi&amp;secao=ContratosParcerias&amp;ano=0&amp;layout=contratos</t>
        </is>
      </c>
      <c r="J868" t="n">
        <v>200</v>
      </c>
      <c r="K868" t="b">
        <v>1</v>
      </c>
      <c r="L868" t="inlineStr">
        <is>
          <t>application/octet-stream</t>
        </is>
      </c>
      <c r="M868" t="n">
        <v>3.58</v>
      </c>
      <c r="N868" t="inlineStr">
        <is>
          <t>SIM</t>
        </is>
      </c>
      <c r="O868" t="inlineStr">
        <is>
          <t>Nenhum</t>
        </is>
      </c>
      <c r="P868" t="inlineStr">
        <is>
          <t>Nenhum</t>
        </is>
      </c>
      <c r="Q868" t="inlineStr">
        <is>
          <t>2026-10-07 17:04:56</t>
        </is>
      </c>
    </row>
    <row r="869">
      <c r="A869" t="n">
        <v>868</v>
      </c>
      <c r="B869" t="inlineStr">
        <is>
          <t>SENAC</t>
        </is>
      </c>
      <c r="C869" t="inlineStr">
        <is>
          <t>Transferências Regulamentares</t>
        </is>
      </c>
      <c r="D869" t="inlineStr">
        <is>
          <t>Transferências Regulamentares - download</t>
        </is>
      </c>
      <c r="E869" t="inlineStr"/>
      <c r="F869" t="inlineStr">
        <is>
          <t>SENAC PI | Exercício 2024 | Transferências Regulamentares</t>
        </is>
      </c>
      <c r="G869" t="inlineStr">
        <is>
          <t>csv</t>
        </is>
      </c>
      <c r="H869" t="inlineStr">
        <is>
          <t>download</t>
        </is>
      </c>
      <c r="I869" t="inlineStr">
        <is>
          <t>https://transparencia.senac.br/service/api/download?regional=pi&amp;secao=transferenciasregulamentares&amp;ano=2026&amp;layout=transferenciasregulamentares</t>
        </is>
      </c>
      <c r="J869" t="n">
        <v>200</v>
      </c>
      <c r="K869" t="b">
        <v>1</v>
      </c>
      <c r="L869" t="inlineStr">
        <is>
          <t>application/octet-stream</t>
        </is>
      </c>
      <c r="M869" t="n">
        <v>1.91</v>
      </c>
      <c r="N869" t="inlineStr">
        <is>
          <t>SIM</t>
        </is>
      </c>
      <c r="O869" t="inlineStr">
        <is>
          <t>Nenhum</t>
        </is>
      </c>
      <c r="P869" t="inlineStr">
        <is>
          <t>Nenhum</t>
        </is>
      </c>
      <c r="Q869" t="inlineStr">
        <is>
          <t>2026-10-07 17:04:56</t>
        </is>
      </c>
    </row>
    <row r="870">
      <c r="A870" t="n">
        <v>869</v>
      </c>
      <c r="B870" t="inlineStr">
        <is>
          <t>SENAC</t>
        </is>
      </c>
      <c r="C870" t="inlineStr">
        <is>
          <t>Transferências Regulamentares</t>
        </is>
      </c>
      <c r="D870" t="inlineStr">
        <is>
          <t>Transferências Regulamentares - download</t>
        </is>
      </c>
      <c r="E870" t="inlineStr"/>
      <c r="F870" t="inlineStr">
        <is>
          <t>SENAC PI | Exercício 2025 | Transferências Regulamentares</t>
        </is>
      </c>
      <c r="G870" t="inlineStr">
        <is>
          <t>csv</t>
        </is>
      </c>
      <c r="H870" t="inlineStr">
        <is>
          <t>download</t>
        </is>
      </c>
      <c r="I870" t="inlineStr">
        <is>
          <t>https://transparencia.senac.br/service/api/download?regional=pi&amp;secao=transferenciasregulamentares&amp;ano=2026&amp;layout=transferenciasregulamentares</t>
        </is>
      </c>
      <c r="J870" t="n">
        <v>200</v>
      </c>
      <c r="K870" t="b">
        <v>1</v>
      </c>
      <c r="L870" t="inlineStr">
        <is>
          <t>application/octet-stream</t>
        </is>
      </c>
      <c r="M870" t="n">
        <v>1.91</v>
      </c>
      <c r="N870" t="inlineStr">
        <is>
          <t>SIM</t>
        </is>
      </c>
      <c r="O870" t="inlineStr">
        <is>
          <t>Nenhum</t>
        </is>
      </c>
      <c r="P870" t="inlineStr">
        <is>
          <t>Nenhum</t>
        </is>
      </c>
      <c r="Q870" t="inlineStr">
        <is>
          <t>2026-10-07 17:04:56</t>
        </is>
      </c>
    </row>
    <row r="871">
      <c r="A871" t="n">
        <v>870</v>
      </c>
      <c r="B871" t="inlineStr">
        <is>
          <t>SENAC</t>
        </is>
      </c>
      <c r="C871" t="inlineStr">
        <is>
          <t>Transferências Regulamentares</t>
        </is>
      </c>
      <c r="D871" t="inlineStr">
        <is>
          <t>Transferências Regulamentares - download</t>
        </is>
      </c>
      <c r="E871" t="inlineStr"/>
      <c r="F871" t="inlineStr">
        <is>
          <t>SENAC PI | Exercício 2026 | Transferências Regulamentares</t>
        </is>
      </c>
      <c r="G871" t="inlineStr">
        <is>
          <t>csv</t>
        </is>
      </c>
      <c r="H871" t="inlineStr">
        <is>
          <t>download</t>
        </is>
      </c>
      <c r="I871" t="inlineStr">
        <is>
          <t>https://transparencia.senac.br/service/api/download?regional=pi&amp;secao=transferenciasregulamentares&amp;ano=2026&amp;layout=transferenciasregulamentares</t>
        </is>
      </c>
      <c r="J871" t="n">
        <v>200</v>
      </c>
      <c r="K871" t="b">
        <v>1</v>
      </c>
      <c r="L871" t="inlineStr">
        <is>
          <t>application/octet-stream</t>
        </is>
      </c>
      <c r="M871" t="n">
        <v>1.91</v>
      </c>
      <c r="N871" t="inlineStr">
        <is>
          <t>SIM</t>
        </is>
      </c>
      <c r="O871" t="inlineStr">
        <is>
          <t>Nenhum</t>
        </is>
      </c>
      <c r="P871" t="inlineStr">
        <is>
          <t>Nenhum</t>
        </is>
      </c>
      <c r="Q871" t="inlineStr">
        <is>
          <t>2026-10-07 17:04:56</t>
        </is>
      </c>
    </row>
    <row r="872">
      <c r="A872" t="n">
        <v>871</v>
      </c>
      <c r="B872" t="inlineStr">
        <is>
          <t>SENAC</t>
        </is>
      </c>
      <c r="C872" t="inlineStr">
        <is>
          <t>Execução Orçamentária</t>
        </is>
      </c>
      <c r="D872" t="inlineStr">
        <is>
          <t>Execução Orçamentária - download</t>
        </is>
      </c>
      <c r="E872" t="inlineStr"/>
      <c r="F872" t="inlineStr">
        <is>
          <t>SENAC PR | Exercício 2024 | Execução Orçamentária</t>
        </is>
      </c>
      <c r="G872" t="inlineStr">
        <is>
          <t>csv</t>
        </is>
      </c>
      <c r="H872" t="inlineStr">
        <is>
          <t>download</t>
        </is>
      </c>
      <c r="I872" t="inlineStr">
        <is>
          <t>https://transparencia.senac.br/service/api/download?regional=pr&amp;secao=execucaoorcamentaria&amp;ano=2024&amp;layout=execucaoorcamentariareceitacategoria</t>
        </is>
      </c>
      <c r="J872" t="n">
        <v>200</v>
      </c>
      <c r="K872" t="b">
        <v>1</v>
      </c>
      <c r="L872" t="inlineStr">
        <is>
          <t>application/octet-stream</t>
        </is>
      </c>
      <c r="M872" t="n">
        <v>0.65</v>
      </c>
      <c r="N872" t="inlineStr">
        <is>
          <t>SIM</t>
        </is>
      </c>
      <c r="O872" t="inlineStr">
        <is>
          <t>Nenhum</t>
        </is>
      </c>
      <c r="P872" t="inlineStr">
        <is>
          <t>Nenhum</t>
        </is>
      </c>
      <c r="Q872" t="inlineStr">
        <is>
          <t>2026-10-07 17:04:56</t>
        </is>
      </c>
    </row>
    <row r="873">
      <c r="A873" t="n">
        <v>872</v>
      </c>
      <c r="B873" t="inlineStr">
        <is>
          <t>SENAC</t>
        </is>
      </c>
      <c r="C873" t="inlineStr">
        <is>
          <t>Execução Orçamentária</t>
        </is>
      </c>
      <c r="D873" t="inlineStr">
        <is>
          <t>Execução Orçamentária - download</t>
        </is>
      </c>
      <c r="E873" t="inlineStr"/>
      <c r="F873" t="inlineStr">
        <is>
          <t>SENAC PR | Exercício 2024 | Execução Orçamentária</t>
        </is>
      </c>
      <c r="G873" t="inlineStr">
        <is>
          <t>csv</t>
        </is>
      </c>
      <c r="H873" t="inlineStr">
        <is>
          <t>download</t>
        </is>
      </c>
      <c r="I873" t="inlineStr">
        <is>
          <t>https://transparencia.senac.br/service/api/download?regional=pr&amp;secao=execucaoorcamentaria&amp;ano=2024&amp;layout=execucaoorcamentariadespesacategoria</t>
        </is>
      </c>
      <c r="J873" t="n">
        <v>200</v>
      </c>
      <c r="K873" t="b">
        <v>1</v>
      </c>
      <c r="L873" t="inlineStr">
        <is>
          <t>application/octet-stream</t>
        </is>
      </c>
      <c r="M873" t="n">
        <v>1.16</v>
      </c>
      <c r="N873" t="inlineStr">
        <is>
          <t>SIM</t>
        </is>
      </c>
      <c r="O873" t="inlineStr">
        <is>
          <t>Nenhum</t>
        </is>
      </c>
      <c r="P873" t="inlineStr">
        <is>
          <t>Nenhum</t>
        </is>
      </c>
      <c r="Q873" t="inlineStr">
        <is>
          <t>2026-10-07 17:04:56</t>
        </is>
      </c>
    </row>
    <row r="874">
      <c r="A874" t="n">
        <v>873</v>
      </c>
      <c r="B874" t="inlineStr">
        <is>
          <t>SENAC</t>
        </is>
      </c>
      <c r="C874" t="inlineStr">
        <is>
          <t>Execução Orçamentária</t>
        </is>
      </c>
      <c r="D874" t="inlineStr">
        <is>
          <t>Execução Orçamentária - download</t>
        </is>
      </c>
      <c r="E874" t="inlineStr"/>
      <c r="F874" t="inlineStr">
        <is>
          <t>SENAC PR | Exercício 2024 | Execução Orçamentária</t>
        </is>
      </c>
      <c r="G874" t="inlineStr">
        <is>
          <t>csv</t>
        </is>
      </c>
      <c r="H874" t="inlineStr">
        <is>
          <t>download</t>
        </is>
      </c>
      <c r="I874" t="inlineStr">
        <is>
          <t>https://transparencia.senac.br/service/api/download?regional=pr&amp;secao=execucaoorcamentaria&amp;ano=2024&amp;layout=despesaporfinalidadeprogramatrabalhoorcamento</t>
        </is>
      </c>
      <c r="J874" t="n">
        <v>200</v>
      </c>
      <c r="K874" t="b">
        <v>1</v>
      </c>
      <c r="L874" t="inlineStr">
        <is>
          <t>application/octet-stream</t>
        </is>
      </c>
      <c r="M874" t="n">
        <v>0.41</v>
      </c>
      <c r="N874" t="inlineStr">
        <is>
          <t>SIM</t>
        </is>
      </c>
      <c r="O874" t="inlineStr">
        <is>
          <t>Nenhum</t>
        </is>
      </c>
      <c r="P874" t="inlineStr">
        <is>
          <t>Nenhum</t>
        </is>
      </c>
      <c r="Q874" t="inlineStr">
        <is>
          <t>2026-10-07 17:04:56</t>
        </is>
      </c>
    </row>
    <row r="875">
      <c r="A875" t="n">
        <v>874</v>
      </c>
      <c r="B875" t="inlineStr">
        <is>
          <t>SENAC</t>
        </is>
      </c>
      <c r="C875" t="inlineStr">
        <is>
          <t>Execução Orçamentária</t>
        </is>
      </c>
      <c r="D875" t="inlineStr">
        <is>
          <t>Execução Orçamentária - download</t>
        </is>
      </c>
      <c r="E875" t="inlineStr"/>
      <c r="F875" t="inlineStr">
        <is>
          <t>SENAC PR | Exercício 2024 | Execução Orçamentária</t>
        </is>
      </c>
      <c r="G875" t="inlineStr">
        <is>
          <t>csv</t>
        </is>
      </c>
      <c r="H875" t="inlineStr">
        <is>
          <t>download</t>
        </is>
      </c>
      <c r="I875" t="inlineStr">
        <is>
          <t>https://transparencia.senac.br/service/api/download?regional=pr&amp;secao=execucaoorcamentaria&amp;ano=2024&amp;layout=execucaoorcamentariareceita</t>
        </is>
      </c>
      <c r="J875" t="n">
        <v>200</v>
      </c>
      <c r="K875" t="b">
        <v>1</v>
      </c>
      <c r="L875" t="inlineStr">
        <is>
          <t>application/octet-stream</t>
        </is>
      </c>
      <c r="M875" t="n">
        <v>1.44</v>
      </c>
      <c r="N875" t="inlineStr">
        <is>
          <t>SIM</t>
        </is>
      </c>
      <c r="O875" t="inlineStr">
        <is>
          <t>Nenhum</t>
        </is>
      </c>
      <c r="P875" t="inlineStr">
        <is>
          <t>Nenhum</t>
        </is>
      </c>
      <c r="Q875" t="inlineStr">
        <is>
          <t>2026-10-07 17:04:56</t>
        </is>
      </c>
    </row>
    <row r="876">
      <c r="A876" t="n">
        <v>875</v>
      </c>
      <c r="B876" t="inlineStr">
        <is>
          <t>SENAC</t>
        </is>
      </c>
      <c r="C876" t="inlineStr">
        <is>
          <t>Execução Orçamentária</t>
        </is>
      </c>
      <c r="D876" t="inlineStr">
        <is>
          <t>Execução Orçamentária - download</t>
        </is>
      </c>
      <c r="E876" t="inlineStr"/>
      <c r="F876" t="inlineStr">
        <is>
          <t>SENAC PR | Exercício 2024 | Execução Orçamentária</t>
        </is>
      </c>
      <c r="G876" t="inlineStr">
        <is>
          <t>csv</t>
        </is>
      </c>
      <c r="H876" t="inlineStr">
        <is>
          <t>download</t>
        </is>
      </c>
      <c r="I876" t="inlineStr">
        <is>
          <t>https://transparencia.senac.br/service/api/download?regional=pr&amp;secao=execucaoorcamentaria&amp;ano=2024&amp;layout=execucaoorcamentariadespesa</t>
        </is>
      </c>
      <c r="J876" t="n">
        <v>200</v>
      </c>
      <c r="K876" t="b">
        <v>1</v>
      </c>
      <c r="L876" t="inlineStr">
        <is>
          <t>application/octet-stream</t>
        </is>
      </c>
      <c r="M876" t="n">
        <v>1.89</v>
      </c>
      <c r="N876" t="inlineStr">
        <is>
          <t>SIM</t>
        </is>
      </c>
      <c r="O876" t="inlineStr">
        <is>
          <t>Nenhum</t>
        </is>
      </c>
      <c r="P876" t="inlineStr">
        <is>
          <t>Nenhum</t>
        </is>
      </c>
      <c r="Q876" t="inlineStr">
        <is>
          <t>2026-10-07 17:04:56</t>
        </is>
      </c>
    </row>
    <row r="877">
      <c r="A877" t="n">
        <v>876</v>
      </c>
      <c r="B877" t="inlineStr">
        <is>
          <t>SENAC</t>
        </is>
      </c>
      <c r="C877" t="inlineStr">
        <is>
          <t>Execução Orçamentária</t>
        </is>
      </c>
      <c r="D877" t="inlineStr">
        <is>
          <t>Execução Orçamentária - download</t>
        </is>
      </c>
      <c r="E877" t="inlineStr"/>
      <c r="F877" t="inlineStr">
        <is>
          <t>SENAC PR | Exercício 2024 | Execução Orçamentária</t>
        </is>
      </c>
      <c r="G877" t="inlineStr">
        <is>
          <t>csv</t>
        </is>
      </c>
      <c r="H877" t="inlineStr">
        <is>
          <t>download</t>
        </is>
      </c>
      <c r="I877" t="inlineStr">
        <is>
          <t>https://transparencia.senac.br/service/api/download?regional=pr&amp;secao=execucaoorcamentaria&amp;ano=2024&amp;layout=despesaporfinalidadeprogramatrabalhoprevisao</t>
        </is>
      </c>
      <c r="J877" t="n">
        <v>200</v>
      </c>
      <c r="K877" t="b">
        <v>1</v>
      </c>
      <c r="L877" t="inlineStr">
        <is>
          <t>application/octet-stream</t>
        </is>
      </c>
      <c r="M877" t="n">
        <v>0.6</v>
      </c>
      <c r="N877" t="inlineStr">
        <is>
          <t>SIM</t>
        </is>
      </c>
      <c r="O877" t="inlineStr">
        <is>
          <t>Nenhum</t>
        </is>
      </c>
      <c r="P877" t="inlineStr">
        <is>
          <t>Nenhum</t>
        </is>
      </c>
      <c r="Q877" t="inlineStr">
        <is>
          <t>2026-10-07 17:04:56</t>
        </is>
      </c>
    </row>
    <row r="878">
      <c r="A878" t="n">
        <v>877</v>
      </c>
      <c r="B878" t="inlineStr">
        <is>
          <t>SENAC</t>
        </is>
      </c>
      <c r="C878" t="inlineStr">
        <is>
          <t>Execução Orçamentária</t>
        </is>
      </c>
      <c r="D878" t="inlineStr">
        <is>
          <t>Execução Orçamentária - download</t>
        </is>
      </c>
      <c r="E878" t="inlineStr"/>
      <c r="F878" t="inlineStr">
        <is>
          <t>SENAC PR | Exercício 2025 | Execução Orçamentária</t>
        </is>
      </c>
      <c r="G878" t="inlineStr">
        <is>
          <t>csv</t>
        </is>
      </c>
      <c r="H878" t="inlineStr">
        <is>
          <t>download</t>
        </is>
      </c>
      <c r="I878" t="inlineStr">
        <is>
          <t>https://transparencia.senac.br/service/api/download?regional=pr&amp;secao=execucaoorcamentaria&amp;ano=2025&amp;layout=execucaoorcamentariareceitacategoria</t>
        </is>
      </c>
      <c r="J878" t="n">
        <v>200</v>
      </c>
      <c r="K878" t="b">
        <v>1</v>
      </c>
      <c r="L878" t="inlineStr">
        <is>
          <t>application/octet-stream</t>
        </is>
      </c>
      <c r="M878" t="n">
        <v>0.6</v>
      </c>
      <c r="N878" t="inlineStr">
        <is>
          <t>SIM</t>
        </is>
      </c>
      <c r="O878" t="inlineStr">
        <is>
          <t>Nenhum</t>
        </is>
      </c>
      <c r="P878" t="inlineStr">
        <is>
          <t>Nenhum</t>
        </is>
      </c>
      <c r="Q878" t="inlineStr">
        <is>
          <t>2026-10-07 17:04:56</t>
        </is>
      </c>
    </row>
    <row r="879">
      <c r="A879" t="n">
        <v>878</v>
      </c>
      <c r="B879" t="inlineStr">
        <is>
          <t>SENAC</t>
        </is>
      </c>
      <c r="C879" t="inlineStr">
        <is>
          <t>Execução Orçamentária</t>
        </is>
      </c>
      <c r="D879" t="inlineStr">
        <is>
          <t>Execução Orçamentária - download</t>
        </is>
      </c>
      <c r="E879" t="inlineStr"/>
      <c r="F879" t="inlineStr">
        <is>
          <t>SENAC PR | Exercício 2025 | Execução Orçamentária</t>
        </is>
      </c>
      <c r="G879" t="inlineStr">
        <is>
          <t>csv</t>
        </is>
      </c>
      <c r="H879" t="inlineStr">
        <is>
          <t>download</t>
        </is>
      </c>
      <c r="I879" t="inlineStr">
        <is>
          <t>https://transparencia.senac.br/service/api/download?regional=pr&amp;secao=execucaoorcamentaria&amp;ano=2025&amp;layout=execucaoorcamentariadespesacategoria</t>
        </is>
      </c>
      <c r="J879" t="n">
        <v>200</v>
      </c>
      <c r="K879" t="b">
        <v>1</v>
      </c>
      <c r="L879" t="inlineStr">
        <is>
          <t>application/octet-stream</t>
        </is>
      </c>
      <c r="M879" t="n">
        <v>1.23</v>
      </c>
      <c r="N879" t="inlineStr">
        <is>
          <t>SIM</t>
        </is>
      </c>
      <c r="O879" t="inlineStr">
        <is>
          <t>Nenhum</t>
        </is>
      </c>
      <c r="P879" t="inlineStr">
        <is>
          <t>Nenhum</t>
        </is>
      </c>
      <c r="Q879" t="inlineStr">
        <is>
          <t>2026-10-07 17:04:56</t>
        </is>
      </c>
    </row>
    <row r="880">
      <c r="A880" t="n">
        <v>879</v>
      </c>
      <c r="B880" t="inlineStr">
        <is>
          <t>SENAC</t>
        </is>
      </c>
      <c r="C880" t="inlineStr">
        <is>
          <t>Execução Orçamentária</t>
        </is>
      </c>
      <c r="D880" t="inlineStr">
        <is>
          <t>Execução Orçamentária - download</t>
        </is>
      </c>
      <c r="E880" t="inlineStr"/>
      <c r="F880" t="inlineStr">
        <is>
          <t>SENAC PR | Exercício 2025 | Execução Orçamentária</t>
        </is>
      </c>
      <c r="G880" t="inlineStr">
        <is>
          <t>csv</t>
        </is>
      </c>
      <c r="H880" t="inlineStr">
        <is>
          <t>download</t>
        </is>
      </c>
      <c r="I880" t="inlineStr">
        <is>
          <t>https://transparencia.senac.br/service/api/download?regional=pr&amp;secao=execucaoorcamentaria&amp;ano=2025&amp;layout=despesaporfinalidadeprogramatrabalhoorcamento</t>
        </is>
      </c>
      <c r="J880" t="n">
        <v>200</v>
      </c>
      <c r="K880" t="b">
        <v>1</v>
      </c>
      <c r="L880" t="inlineStr">
        <is>
          <t>application/octet-stream</t>
        </is>
      </c>
      <c r="M880" t="n">
        <v>0.41</v>
      </c>
      <c r="N880" t="inlineStr">
        <is>
          <t>SIM</t>
        </is>
      </c>
      <c r="O880" t="inlineStr">
        <is>
          <t>Nenhum</t>
        </is>
      </c>
      <c r="P880" t="inlineStr">
        <is>
          <t>Nenhum</t>
        </is>
      </c>
      <c r="Q880" t="inlineStr">
        <is>
          <t>2026-10-07 17:04:56</t>
        </is>
      </c>
    </row>
    <row r="881">
      <c r="A881" t="n">
        <v>880</v>
      </c>
      <c r="B881" t="inlineStr">
        <is>
          <t>SENAC</t>
        </is>
      </c>
      <c r="C881" t="inlineStr">
        <is>
          <t>Execução Orçamentária</t>
        </is>
      </c>
      <c r="D881" t="inlineStr">
        <is>
          <t>Execução Orçamentária - download</t>
        </is>
      </c>
      <c r="E881" t="inlineStr"/>
      <c r="F881" t="inlineStr">
        <is>
          <t>SENAC PR | Exercício 2025 | Execução Orçamentária</t>
        </is>
      </c>
      <c r="G881" t="inlineStr">
        <is>
          <t>csv</t>
        </is>
      </c>
      <c r="H881" t="inlineStr">
        <is>
          <t>download</t>
        </is>
      </c>
      <c r="I881" t="inlineStr">
        <is>
          <t>https://transparencia.senac.br/service/api/download?regional=pr&amp;secao=execucaoorcamentaria&amp;ano=2025&amp;layout=execucaoorcamentariareceita</t>
        </is>
      </c>
      <c r="J881" t="n">
        <v>200</v>
      </c>
      <c r="K881" t="b">
        <v>1</v>
      </c>
      <c r="L881" t="inlineStr">
        <is>
          <t>application/octet-stream</t>
        </is>
      </c>
      <c r="M881" t="n">
        <v>1.24</v>
      </c>
      <c r="N881" t="inlineStr">
        <is>
          <t>SIM</t>
        </is>
      </c>
      <c r="O881" t="inlineStr">
        <is>
          <t>Nenhum</t>
        </is>
      </c>
      <c r="P881" t="inlineStr">
        <is>
          <t>Nenhum</t>
        </is>
      </c>
      <c r="Q881" t="inlineStr">
        <is>
          <t>2026-10-07 17:04:56</t>
        </is>
      </c>
    </row>
    <row r="882">
      <c r="A882" t="n">
        <v>881</v>
      </c>
      <c r="B882" t="inlineStr">
        <is>
          <t>SENAC</t>
        </is>
      </c>
      <c r="C882" t="inlineStr">
        <is>
          <t>Execução Orçamentária</t>
        </is>
      </c>
      <c r="D882" t="inlineStr">
        <is>
          <t>Execução Orçamentária - download</t>
        </is>
      </c>
      <c r="E882" t="inlineStr"/>
      <c r="F882" t="inlineStr">
        <is>
          <t>SENAC PR | Exercício 2025 | Execução Orçamentária</t>
        </is>
      </c>
      <c r="G882" t="inlineStr">
        <is>
          <t>csv</t>
        </is>
      </c>
      <c r="H882" t="inlineStr">
        <is>
          <t>download</t>
        </is>
      </c>
      <c r="I882" t="inlineStr">
        <is>
          <t>https://transparencia.senac.br/service/api/download?regional=pr&amp;secao=execucaoorcamentaria&amp;ano=2025&amp;layout=execucaoorcamentariadespesa</t>
        </is>
      </c>
      <c r="J882" t="n">
        <v>200</v>
      </c>
      <c r="K882" t="b">
        <v>1</v>
      </c>
      <c r="L882" t="inlineStr">
        <is>
          <t>application/octet-stream</t>
        </is>
      </c>
      <c r="M882" t="n">
        <v>1.91</v>
      </c>
      <c r="N882" t="inlineStr">
        <is>
          <t>SIM</t>
        </is>
      </c>
      <c r="O882" t="inlineStr">
        <is>
          <t>Nenhum</t>
        </is>
      </c>
      <c r="P882" t="inlineStr">
        <is>
          <t>Nenhum</t>
        </is>
      </c>
      <c r="Q882" t="inlineStr">
        <is>
          <t>2026-10-07 17:04:56</t>
        </is>
      </c>
    </row>
    <row r="883">
      <c r="A883" t="n">
        <v>882</v>
      </c>
      <c r="B883" t="inlineStr">
        <is>
          <t>SENAC</t>
        </is>
      </c>
      <c r="C883" t="inlineStr">
        <is>
          <t>Execução Orçamentária</t>
        </is>
      </c>
      <c r="D883" t="inlineStr">
        <is>
          <t>Execução Orçamentária - download</t>
        </is>
      </c>
      <c r="E883" t="inlineStr"/>
      <c r="F883" t="inlineStr">
        <is>
          <t>SENAC PR | Exercício 2025 | Execução Orçamentária</t>
        </is>
      </c>
      <c r="G883" t="inlineStr">
        <is>
          <t>csv</t>
        </is>
      </c>
      <c r="H883" t="inlineStr">
        <is>
          <t>download</t>
        </is>
      </c>
      <c r="I883" t="inlineStr">
        <is>
          <t>https://transparencia.senac.br/service/api/download?regional=pr&amp;secao=execucaoorcamentaria&amp;ano=2025&amp;layout=despesaporfinalidadeprogramatrabalhoprevisao</t>
        </is>
      </c>
      <c r="J883" t="n">
        <v>200</v>
      </c>
      <c r="K883" t="b">
        <v>1</v>
      </c>
      <c r="L883" t="inlineStr">
        <is>
          <t>application/octet-stream</t>
        </is>
      </c>
      <c r="M883" t="n">
        <v>0.59</v>
      </c>
      <c r="N883" t="inlineStr">
        <is>
          <t>SIM</t>
        </is>
      </c>
      <c r="O883" t="inlineStr">
        <is>
          <t>Nenhum</t>
        </is>
      </c>
      <c r="P883" t="inlineStr">
        <is>
          <t>Nenhum</t>
        </is>
      </c>
      <c r="Q883" t="inlineStr">
        <is>
          <t>2026-10-07 17:04:56</t>
        </is>
      </c>
    </row>
    <row r="884">
      <c r="A884" t="n">
        <v>883</v>
      </c>
      <c r="B884" t="inlineStr">
        <is>
          <t>SENAC</t>
        </is>
      </c>
      <c r="C884" t="inlineStr">
        <is>
          <t>Execução Orçamentária</t>
        </is>
      </c>
      <c r="D884" t="inlineStr">
        <is>
          <t>Execução Orçamentária - download</t>
        </is>
      </c>
      <c r="E884" t="inlineStr"/>
      <c r="F884" t="inlineStr">
        <is>
          <t>SENAC PR | Exercício 2026 | Execução Orçamentária</t>
        </is>
      </c>
      <c r="G884" t="inlineStr">
        <is>
          <t>csv</t>
        </is>
      </c>
      <c r="H884" t="inlineStr">
        <is>
          <t>download</t>
        </is>
      </c>
      <c r="I884" t="inlineStr">
        <is>
          <t>https://transparencia.senac.br/service/api/download?regional=pr&amp;secao=execucaoorcamentaria&amp;ano=2026&amp;layout=execucaoorcamentariareceitacategoria</t>
        </is>
      </c>
      <c r="J884" t="n">
        <v>200</v>
      </c>
      <c r="K884" t="b">
        <v>1</v>
      </c>
      <c r="L884" t="inlineStr">
        <is>
          <t>application/octet-stream</t>
        </is>
      </c>
      <c r="M884" t="n">
        <v>0.61</v>
      </c>
      <c r="N884" t="inlineStr">
        <is>
          <t>SIM</t>
        </is>
      </c>
      <c r="O884" t="inlineStr">
        <is>
          <t>Nenhum</t>
        </is>
      </c>
      <c r="P884" t="inlineStr">
        <is>
          <t>Nenhum</t>
        </is>
      </c>
      <c r="Q884" t="inlineStr">
        <is>
          <t>2026-10-07 17:04:56</t>
        </is>
      </c>
    </row>
    <row r="885">
      <c r="A885" t="n">
        <v>884</v>
      </c>
      <c r="B885" t="inlineStr">
        <is>
          <t>SENAC</t>
        </is>
      </c>
      <c r="C885" t="inlineStr">
        <is>
          <t>Execução Orçamentária</t>
        </is>
      </c>
      <c r="D885" t="inlineStr">
        <is>
          <t>Execução Orçamentária - download</t>
        </is>
      </c>
      <c r="E885" t="inlineStr"/>
      <c r="F885" t="inlineStr">
        <is>
          <t>SENAC PR | Exercício 2026 | Execução Orçamentária</t>
        </is>
      </c>
      <c r="G885" t="inlineStr">
        <is>
          <t>csv</t>
        </is>
      </c>
      <c r="H885" t="inlineStr">
        <is>
          <t>download</t>
        </is>
      </c>
      <c r="I885" t="inlineStr">
        <is>
          <t>https://transparencia.senac.br/service/api/download?regional=pr&amp;secao=execucaoorcamentaria&amp;ano=2026&amp;layout=execucaoorcamentariadespesacategoria</t>
        </is>
      </c>
      <c r="J885" t="n">
        <v>200</v>
      </c>
      <c r="K885" t="b">
        <v>1</v>
      </c>
      <c r="L885" t="inlineStr">
        <is>
          <t>application/octet-stream</t>
        </is>
      </c>
      <c r="M885" t="n">
        <v>1.2</v>
      </c>
      <c r="N885" t="inlineStr">
        <is>
          <t>SIM</t>
        </is>
      </c>
      <c r="O885" t="inlineStr">
        <is>
          <t>Nenhum</t>
        </is>
      </c>
      <c r="P885" t="inlineStr">
        <is>
          <t>Nenhum</t>
        </is>
      </c>
      <c r="Q885" t="inlineStr">
        <is>
          <t>2026-10-07 17:04:56</t>
        </is>
      </c>
    </row>
    <row r="886">
      <c r="A886" t="n">
        <v>885</v>
      </c>
      <c r="B886" t="inlineStr">
        <is>
          <t>SENAC</t>
        </is>
      </c>
      <c r="C886" t="inlineStr">
        <is>
          <t>Execução Orçamentária</t>
        </is>
      </c>
      <c r="D886" t="inlineStr">
        <is>
          <t>Execução Orçamentária - download</t>
        </is>
      </c>
      <c r="E886" t="inlineStr"/>
      <c r="F886" t="inlineStr">
        <is>
          <t>SENAC PR | Exercício 2026 | Execução Orçamentária</t>
        </is>
      </c>
      <c r="G886" t="inlineStr">
        <is>
          <t>csv</t>
        </is>
      </c>
      <c r="H886" t="inlineStr">
        <is>
          <t>download</t>
        </is>
      </c>
      <c r="I886" t="inlineStr">
        <is>
          <t>https://transparencia.senac.br/service/api/download?regional=pr&amp;secao=execucaoorcamentaria&amp;ano=2026&amp;layout=despesaporfinalidadeprogramatrabalhoorcamento</t>
        </is>
      </c>
      <c r="J886" t="n">
        <v>200</v>
      </c>
      <c r="K886" t="b">
        <v>1</v>
      </c>
      <c r="L886" t="inlineStr">
        <is>
          <t>application/octet-stream</t>
        </is>
      </c>
      <c r="M886" t="n">
        <v>0.41</v>
      </c>
      <c r="N886" t="inlineStr">
        <is>
          <t>SIM</t>
        </is>
      </c>
      <c r="O886" t="inlineStr">
        <is>
          <t>Nenhum</t>
        </is>
      </c>
      <c r="P886" t="inlineStr">
        <is>
          <t>Nenhum</t>
        </is>
      </c>
      <c r="Q886" t="inlineStr">
        <is>
          <t>2026-10-07 17:04:56</t>
        </is>
      </c>
    </row>
    <row r="887">
      <c r="A887" t="n">
        <v>886</v>
      </c>
      <c r="B887" t="inlineStr">
        <is>
          <t>SENAC</t>
        </is>
      </c>
      <c r="C887" t="inlineStr">
        <is>
          <t>Execução Orçamentária</t>
        </is>
      </c>
      <c r="D887" t="inlineStr">
        <is>
          <t>Execução Orçamentária - download</t>
        </is>
      </c>
      <c r="E887" t="inlineStr"/>
      <c r="F887" t="inlineStr">
        <is>
          <t>SENAC PR | Exercício 2026 | Execução Orçamentária</t>
        </is>
      </c>
      <c r="G887" t="inlineStr">
        <is>
          <t>csv</t>
        </is>
      </c>
      <c r="H887" t="inlineStr">
        <is>
          <t>download</t>
        </is>
      </c>
      <c r="I887" t="inlineStr">
        <is>
          <t>https://transparencia.senac.br/service/api/download?regional=pr&amp;secao=execucaoorcamentaria&amp;ano=2026&amp;layout=execucaoorcamentariareceita</t>
        </is>
      </c>
      <c r="J887" t="n">
        <v>200</v>
      </c>
      <c r="K887" t="b">
        <v>1</v>
      </c>
      <c r="L887" t="inlineStr">
        <is>
          <t>application/octet-stream</t>
        </is>
      </c>
      <c r="M887" t="n">
        <v>1.23</v>
      </c>
      <c r="N887" t="inlineStr">
        <is>
          <t>SIM</t>
        </is>
      </c>
      <c r="O887" t="inlineStr">
        <is>
          <t>Nenhum</t>
        </is>
      </c>
      <c r="P887" t="inlineStr">
        <is>
          <t>Nenhum</t>
        </is>
      </c>
      <c r="Q887" t="inlineStr">
        <is>
          <t>2026-10-07 17:04:56</t>
        </is>
      </c>
    </row>
    <row r="888">
      <c r="A888" t="n">
        <v>887</v>
      </c>
      <c r="B888" t="inlineStr">
        <is>
          <t>SENAC</t>
        </is>
      </c>
      <c r="C888" t="inlineStr">
        <is>
          <t>Execução Orçamentária</t>
        </is>
      </c>
      <c r="D888" t="inlineStr">
        <is>
          <t>Execução Orçamentária - download</t>
        </is>
      </c>
      <c r="E888" t="inlineStr"/>
      <c r="F888" t="inlineStr">
        <is>
          <t>SENAC PR | Exercício 2026 | Execução Orçamentária</t>
        </is>
      </c>
      <c r="G888" t="inlineStr">
        <is>
          <t>csv</t>
        </is>
      </c>
      <c r="H888" t="inlineStr">
        <is>
          <t>download</t>
        </is>
      </c>
      <c r="I888" t="inlineStr">
        <is>
          <t>https://transparencia.senac.br/service/api/download?regional=pr&amp;secao=execucaoorcamentaria&amp;ano=2026&amp;layout=execucaoorcamentariadespesa</t>
        </is>
      </c>
      <c r="J888" t="n">
        <v>200</v>
      </c>
      <c r="K888" t="b">
        <v>1</v>
      </c>
      <c r="L888" t="inlineStr">
        <is>
          <t>application/octet-stream</t>
        </is>
      </c>
      <c r="M888" t="n">
        <v>1.74</v>
      </c>
      <c r="N888" t="inlineStr">
        <is>
          <t>SIM</t>
        </is>
      </c>
      <c r="O888" t="inlineStr">
        <is>
          <t>Nenhum</t>
        </is>
      </c>
      <c r="P888" t="inlineStr">
        <is>
          <t>Nenhum</t>
        </is>
      </c>
      <c r="Q888" t="inlineStr">
        <is>
          <t>2026-10-07 17:04:56</t>
        </is>
      </c>
    </row>
    <row r="889">
      <c r="A889" t="n">
        <v>888</v>
      </c>
      <c r="B889" t="inlineStr">
        <is>
          <t>SENAC</t>
        </is>
      </c>
      <c r="C889" t="inlineStr">
        <is>
          <t>Execução Orçamentária</t>
        </is>
      </c>
      <c r="D889" t="inlineStr">
        <is>
          <t>Execução Orçamentária - download</t>
        </is>
      </c>
      <c r="E889" t="inlineStr"/>
      <c r="F889" t="inlineStr">
        <is>
          <t>SENAC PR | Exercício 2026 | Execução Orçamentária</t>
        </is>
      </c>
      <c r="G889" t="inlineStr">
        <is>
          <t>csv</t>
        </is>
      </c>
      <c r="H889" t="inlineStr">
        <is>
          <t>download</t>
        </is>
      </c>
      <c r="I889" t="inlineStr">
        <is>
          <t>https://transparencia.senac.br/service/api/download?regional=pr&amp;secao=execucaoorcamentaria&amp;ano=2026&amp;layout=despesaporfinalidadeprogramatrabalhoprevisao</t>
        </is>
      </c>
      <c r="J889" t="n">
        <v>200</v>
      </c>
      <c r="K889" t="b">
        <v>1</v>
      </c>
      <c r="L889" t="inlineStr">
        <is>
          <t>application/octet-stream</t>
        </is>
      </c>
      <c r="M889" t="n">
        <v>0.59</v>
      </c>
      <c r="N889" t="inlineStr">
        <is>
          <t>SIM</t>
        </is>
      </c>
      <c r="O889" t="inlineStr">
        <is>
          <t>Nenhum</t>
        </is>
      </c>
      <c r="P889" t="inlineStr">
        <is>
          <t>Nenhum</t>
        </is>
      </c>
      <c r="Q889" t="inlineStr">
        <is>
          <t>2026-10-07 17:04:56</t>
        </is>
      </c>
    </row>
    <row r="890">
      <c r="A890" t="n">
        <v>889</v>
      </c>
      <c r="B890" t="inlineStr">
        <is>
          <t>SENAC</t>
        </is>
      </c>
      <c r="C890" t="inlineStr">
        <is>
          <t>Demonstrações Contábeis</t>
        </is>
      </c>
      <c r="D890" t="inlineStr">
        <is>
          <t>Demonstrações Contábeis - Arquivo CSV</t>
        </is>
      </c>
      <c r="E890" t="inlineStr"/>
      <c r="F890" t="inlineStr">
        <is>
          <t>SENAC PR | Exercício 2024 | Demonstrações Contábeis</t>
        </is>
      </c>
      <c r="G890" t="inlineStr">
        <is>
          <t>csv</t>
        </is>
      </c>
      <c r="H890" t="inlineStr">
        <is>
          <t>Balanço Financeiro_2025.csv</t>
        </is>
      </c>
      <c r="I890" t="inlineStr">
        <is>
          <t>https://transparencia.senac.br/assets/files/2025/DemonstracoesContabeis/PR/Balanço Financeiro_2025.csv</t>
        </is>
      </c>
      <c r="J890" t="n">
        <v>200</v>
      </c>
      <c r="K890" t="b">
        <v>1</v>
      </c>
      <c r="L890" t="inlineStr">
        <is>
          <t>application/octet-stream</t>
        </is>
      </c>
      <c r="M890" t="n">
        <v>10.22</v>
      </c>
      <c r="N890" t="inlineStr">
        <is>
          <t>NÃO</t>
        </is>
      </c>
      <c r="O890" t="inlineStr">
        <is>
          <t>Nomes de Colunas: 10 coluna(s) sem nome definido (ex: Unnamed: 6). | Espaçamento Visual: 9 coluna(s) totalmente em branco (Colunas: [6, 7, 8, 9, 10]).</t>
        </is>
      </c>
      <c r="P890" t="inlineStr">
        <is>
          <t>Nenhum</t>
        </is>
      </c>
      <c r="Q890" t="inlineStr">
        <is>
          <t>2026-10-07 17:04:56</t>
        </is>
      </c>
    </row>
    <row r="891">
      <c r="A891" t="n">
        <v>890</v>
      </c>
      <c r="B891" t="inlineStr">
        <is>
          <t>SENAC</t>
        </is>
      </c>
      <c r="C891" t="inlineStr">
        <is>
          <t>Demonstrações Contábeis</t>
        </is>
      </c>
      <c r="D891" t="inlineStr">
        <is>
          <t>Demonstrações Contábeis - Arquivo CSV</t>
        </is>
      </c>
      <c r="E891" t="inlineStr"/>
      <c r="F891" t="inlineStr">
        <is>
          <t>SENAC PR | Exercício 2024 | Demonstrações Contábeis</t>
        </is>
      </c>
      <c r="G891" t="inlineStr">
        <is>
          <t>csv</t>
        </is>
      </c>
      <c r="H891" t="inlineStr">
        <is>
          <t>Balanço Orçamentário Receita_2025.csv</t>
        </is>
      </c>
      <c r="I891" t="inlineStr">
        <is>
          <t>https://transparencia.senac.br/assets/files/2025/DemonstracoesContabeis/PR/Balanço Orçamentário Receita_2025.csv</t>
        </is>
      </c>
      <c r="J891" t="n">
        <v>200</v>
      </c>
      <c r="K891" t="b">
        <v>1</v>
      </c>
      <c r="L891" t="inlineStr">
        <is>
          <t>application/octet-stream</t>
        </is>
      </c>
      <c r="M891" t="n">
        <v>4.93</v>
      </c>
      <c r="N891" t="inlineStr">
        <is>
          <t>NÃO</t>
        </is>
      </c>
      <c r="O891" t="inlineStr">
        <is>
          <t>Linhas de Totais: Uso de 'Total/Subtotal' na coluna 'Especificação' (Linhas: 63, 65).</t>
        </is>
      </c>
      <c r="P891" t="inlineStr">
        <is>
          <t>Nenhum</t>
        </is>
      </c>
      <c r="Q891" t="inlineStr">
        <is>
          <t>2026-10-07 17:04:56</t>
        </is>
      </c>
    </row>
    <row r="892">
      <c r="A892" t="n">
        <v>891</v>
      </c>
      <c r="B892" t="inlineStr">
        <is>
          <t>SENAC</t>
        </is>
      </c>
      <c r="C892" t="inlineStr">
        <is>
          <t>Demonstrações Contábeis</t>
        </is>
      </c>
      <c r="D892" t="inlineStr">
        <is>
          <t>Demonstrações Contábeis - Arquivo CSV</t>
        </is>
      </c>
      <c r="E892" t="inlineStr"/>
      <c r="F892" t="inlineStr">
        <is>
          <t>SENAC PR | Exercício 2024 | Demonstrações Contábeis</t>
        </is>
      </c>
      <c r="G892" t="inlineStr">
        <is>
          <t>csv</t>
        </is>
      </c>
      <c r="H892" t="inlineStr">
        <is>
          <t>Balanço Orçamentário Despesa_2025.csv</t>
        </is>
      </c>
      <c r="I892" t="inlineStr">
        <is>
          <t>https://transparencia.senac.br/assets/files/2025/DemonstracoesContabeis/PR/Balanço Orçamentário Despesa_2025.csv</t>
        </is>
      </c>
      <c r="J892" t="n">
        <v>200</v>
      </c>
      <c r="K892" t="b">
        <v>1</v>
      </c>
      <c r="L892" t="inlineStr">
        <is>
          <t>application/octet-stream</t>
        </is>
      </c>
      <c r="M892" t="n">
        <v>5.1</v>
      </c>
      <c r="N892" t="inlineStr">
        <is>
          <t>NÃO</t>
        </is>
      </c>
      <c r="O892" t="inlineStr">
        <is>
          <t>Nomes de Colunas: 5 coluna(s) sem nome definido (ex: Unnamed: 7). | Espaçamento Visual: 4 coluna(s) totalmente em branco (Colunas: [7, 8, 9, 10]). | Linhas de Totais: Uso de 'Total/Subtotal' na coluna 'Especificação' (Linhas: 57, 59).</t>
        </is>
      </c>
      <c r="P892" t="inlineStr">
        <is>
          <t>Nenhum</t>
        </is>
      </c>
      <c r="Q892" t="inlineStr">
        <is>
          <t>2026-10-07 17:04:56</t>
        </is>
      </c>
    </row>
    <row r="893">
      <c r="A893" t="n">
        <v>892</v>
      </c>
      <c r="B893" t="inlineStr">
        <is>
          <t>SENAC</t>
        </is>
      </c>
      <c r="C893" t="inlineStr">
        <is>
          <t>Demonstrações Contábeis</t>
        </is>
      </c>
      <c r="D893" t="inlineStr">
        <is>
          <t>Demonstrações Contábeis - Arquivo CSV</t>
        </is>
      </c>
      <c r="E893" t="inlineStr"/>
      <c r="F893" t="inlineStr">
        <is>
          <t>SENAC PR | Exercício 2024 | Demonstrações Contábeis</t>
        </is>
      </c>
      <c r="G893" t="inlineStr">
        <is>
          <t>csv</t>
        </is>
      </c>
      <c r="H893" t="inlineStr">
        <is>
          <t>Balanço Patrimonial_2025.csv</t>
        </is>
      </c>
      <c r="I893" t="inlineStr">
        <is>
          <t>https://transparencia.senac.br/assets/files/2025/DemonstracoesContabeis/PR/Balanço Patrimonial_2025.csv</t>
        </is>
      </c>
      <c r="J893" t="n">
        <v>200</v>
      </c>
      <c r="K893" t="b">
        <v>1</v>
      </c>
      <c r="L893" t="inlineStr">
        <is>
          <t>application/octet-stream</t>
        </is>
      </c>
      <c r="M893" t="n">
        <v>4.69</v>
      </c>
      <c r="N893" t="inlineStr">
        <is>
          <t>NÃO</t>
        </is>
      </c>
      <c r="O893" t="inlineStr">
        <is>
          <t>Nomes de Colunas: 12 coluna(s) sem nome definido (ex: Unnamed: 5). | Espaçamento Visual: 11 coluna(s) totalmente em branco (Colunas: [5, 6, 7, 8, 9]).</t>
        </is>
      </c>
      <c r="P893" t="inlineStr">
        <is>
          <t>Nenhum</t>
        </is>
      </c>
      <c r="Q893" t="inlineStr">
        <is>
          <t>2026-10-07 17:04:56</t>
        </is>
      </c>
    </row>
    <row r="894">
      <c r="A894" t="n">
        <v>893</v>
      </c>
      <c r="B894" t="inlineStr">
        <is>
          <t>SENAC</t>
        </is>
      </c>
      <c r="C894" t="inlineStr">
        <is>
          <t>Demonstrações Contábeis</t>
        </is>
      </c>
      <c r="D894" t="inlineStr">
        <is>
          <t>Demonstrações Contábeis - Arquivo CSV</t>
        </is>
      </c>
      <c r="E894" t="inlineStr"/>
      <c r="F894" t="inlineStr">
        <is>
          <t>SENAC PR | Exercício 2024 | Demonstrações Contábeis</t>
        </is>
      </c>
      <c r="G894" t="inlineStr">
        <is>
          <t>csv</t>
        </is>
      </c>
      <c r="H894" t="inlineStr">
        <is>
          <t>Demonstração das Variações Patrimoniais_2025.csv</t>
        </is>
      </c>
      <c r="I894" t="inlineStr">
        <is>
          <t>https://transparencia.senac.br/assets/files/2025/DemonstracoesContabeis/PR/Demonstração das Variações Patrimoniais_2025.csv</t>
        </is>
      </c>
      <c r="J894" t="n">
        <v>200</v>
      </c>
      <c r="K894" t="b">
        <v>1</v>
      </c>
      <c r="L894" t="inlineStr">
        <is>
          <t>application/octet-stream</t>
        </is>
      </c>
      <c r="M894" t="n">
        <v>7.3</v>
      </c>
      <c r="N894" t="inlineStr">
        <is>
          <t>NÃO</t>
        </is>
      </c>
      <c r="O894" t="inlineStr">
        <is>
          <t>Nomes de Colunas: 7 coluna(s) sem nome definido (ex: Unnamed: 5). | Espaçamento Visual: 6 coluna(s) totalmente em branco (Colunas: [5, 6, 7, 8, 9]). | Hierarquia Visual: Texto com recuo na coluna 'Especificação' (Linhas: 4, 6, 7, 9, 10, 12, 13, 14, 19, 22... (total 64)).</t>
        </is>
      </c>
      <c r="P894" t="inlineStr">
        <is>
          <t>Nenhum</t>
        </is>
      </c>
      <c r="Q894" t="inlineStr">
        <is>
          <t>2026-10-07 17:04:56</t>
        </is>
      </c>
    </row>
    <row r="895">
      <c r="A895" t="n">
        <v>894</v>
      </c>
      <c r="B895" t="inlineStr">
        <is>
          <t>SENAC</t>
        </is>
      </c>
      <c r="C895" t="inlineStr">
        <is>
          <t>Demonstrações Contábeis</t>
        </is>
      </c>
      <c r="D895" t="inlineStr">
        <is>
          <t>Demonstrações Contábeis - Arquivo CSV</t>
        </is>
      </c>
      <c r="E895" t="inlineStr"/>
      <c r="F895" t="inlineStr">
        <is>
          <t>SENAC PR | Exercício 2024 | Demonstrações Contábeis</t>
        </is>
      </c>
      <c r="G895" t="inlineStr">
        <is>
          <t>csv</t>
        </is>
      </c>
      <c r="H895" t="inlineStr">
        <is>
          <t>Demonstração dos Fluxos de Caixa_2025.csv</t>
        </is>
      </c>
      <c r="I895" t="inlineStr">
        <is>
          <t>https://transparencia.senac.br/assets/files/2025/DemonstracoesContabeis/PR/Demonstração dos Fluxos de Caixa_2025.csv</t>
        </is>
      </c>
      <c r="J895" t="n">
        <v>200</v>
      </c>
      <c r="K895" t="b">
        <v>1</v>
      </c>
      <c r="L895" t="inlineStr">
        <is>
          <t>application/octet-stream</t>
        </is>
      </c>
      <c r="M895" t="n">
        <v>5.04</v>
      </c>
      <c r="N895" t="inlineStr">
        <is>
          <t>NÃO</t>
        </is>
      </c>
      <c r="O895" t="inlineStr">
        <is>
          <t>Nomes de Colunas: 9 coluna(s) sem nome definido (ex: Unnamed: 4). | Espaçamento Visual: 8 coluna(s) totalmente em branco (Colunas: [4, 5, 6, 7, 8]).</t>
        </is>
      </c>
      <c r="P895" t="inlineStr">
        <is>
          <t>Nenhum</t>
        </is>
      </c>
      <c r="Q895" t="inlineStr">
        <is>
          <t>2026-10-07 17:04:56</t>
        </is>
      </c>
    </row>
    <row r="896">
      <c r="A896" t="n">
        <v>895</v>
      </c>
      <c r="B896" t="inlineStr">
        <is>
          <t>SENAC</t>
        </is>
      </c>
      <c r="C896" t="inlineStr">
        <is>
          <t>Demonstrações Contábeis</t>
        </is>
      </c>
      <c r="D896" t="inlineStr">
        <is>
          <t>Demonstrações Contábeis - Arquivo CSV</t>
        </is>
      </c>
      <c r="E896" t="inlineStr"/>
      <c r="F896" t="inlineStr">
        <is>
          <t>SENAC PR | Exercício 2025 | Demonstrações Contábeis</t>
        </is>
      </c>
      <c r="G896" t="inlineStr">
        <is>
          <t>csv</t>
        </is>
      </c>
      <c r="H896" t="inlineStr">
        <is>
          <t>Balanço Financeiro_2025.csv</t>
        </is>
      </c>
      <c r="I896" t="inlineStr">
        <is>
          <t>https://transparencia.senac.br/assets/files/2025/DemonstracoesContabeis/PR/Balanço Financeiro_2025.csv</t>
        </is>
      </c>
      <c r="J896" t="n">
        <v>200</v>
      </c>
      <c r="K896" t="b">
        <v>1</v>
      </c>
      <c r="L896" t="inlineStr">
        <is>
          <t>application/octet-stream</t>
        </is>
      </c>
      <c r="M896" t="n">
        <v>10.22</v>
      </c>
      <c r="N896" t="inlineStr">
        <is>
          <t>NÃO</t>
        </is>
      </c>
      <c r="O896" t="inlineStr">
        <is>
          <t>Nomes de Colunas: 10 coluna(s) sem nome definido (ex: Unnamed: 6). | Espaçamento Visual: 9 coluna(s) totalmente em branco (Colunas: [6, 7, 8, 9, 10]).</t>
        </is>
      </c>
      <c r="P896" t="inlineStr">
        <is>
          <t>Nenhum</t>
        </is>
      </c>
      <c r="Q896" t="inlineStr">
        <is>
          <t>2026-10-07 17:04:56</t>
        </is>
      </c>
    </row>
    <row r="897">
      <c r="A897" t="n">
        <v>896</v>
      </c>
      <c r="B897" t="inlineStr">
        <is>
          <t>SENAC</t>
        </is>
      </c>
      <c r="C897" t="inlineStr">
        <is>
          <t>Demonstrações Contábeis</t>
        </is>
      </c>
      <c r="D897" t="inlineStr">
        <is>
          <t>Demonstrações Contábeis - Arquivo CSV</t>
        </is>
      </c>
      <c r="E897" t="inlineStr"/>
      <c r="F897" t="inlineStr">
        <is>
          <t>SENAC PR | Exercício 2025 | Demonstrações Contábeis</t>
        </is>
      </c>
      <c r="G897" t="inlineStr">
        <is>
          <t>csv</t>
        </is>
      </c>
      <c r="H897" t="inlineStr">
        <is>
          <t>Balanço Orçamentário Receita_2025.csv</t>
        </is>
      </c>
      <c r="I897" t="inlineStr">
        <is>
          <t>https://transparencia.senac.br/assets/files/2025/DemonstracoesContabeis/PR/Balanço Orçamentário Receita_2025.csv</t>
        </is>
      </c>
      <c r="J897" t="n">
        <v>200</v>
      </c>
      <c r="K897" t="b">
        <v>1</v>
      </c>
      <c r="L897" t="inlineStr">
        <is>
          <t>application/octet-stream</t>
        </is>
      </c>
      <c r="M897" t="n">
        <v>4.93</v>
      </c>
      <c r="N897" t="inlineStr">
        <is>
          <t>NÃO</t>
        </is>
      </c>
      <c r="O897" t="inlineStr">
        <is>
          <t>Linhas de Totais: Uso de 'Total/Subtotal' na coluna 'Especificação' (Linhas: 63, 65).</t>
        </is>
      </c>
      <c r="P897" t="inlineStr">
        <is>
          <t>Nenhum</t>
        </is>
      </c>
      <c r="Q897" t="inlineStr">
        <is>
          <t>2026-10-07 17:04:56</t>
        </is>
      </c>
    </row>
    <row r="898">
      <c r="A898" t="n">
        <v>897</v>
      </c>
      <c r="B898" t="inlineStr">
        <is>
          <t>SENAC</t>
        </is>
      </c>
      <c r="C898" t="inlineStr">
        <is>
          <t>Demonstrações Contábeis</t>
        </is>
      </c>
      <c r="D898" t="inlineStr">
        <is>
          <t>Demonstrações Contábeis - Arquivo CSV</t>
        </is>
      </c>
      <c r="E898" t="inlineStr"/>
      <c r="F898" t="inlineStr">
        <is>
          <t>SENAC PR | Exercício 2025 | Demonstrações Contábeis</t>
        </is>
      </c>
      <c r="G898" t="inlineStr">
        <is>
          <t>csv</t>
        </is>
      </c>
      <c r="H898" t="inlineStr">
        <is>
          <t>Balanço Orçamentário Despesa_2025.csv</t>
        </is>
      </c>
      <c r="I898" t="inlineStr">
        <is>
          <t>https://transparencia.senac.br/assets/files/2025/DemonstracoesContabeis/PR/Balanço Orçamentário Despesa_2025.csv</t>
        </is>
      </c>
      <c r="J898" t="n">
        <v>200</v>
      </c>
      <c r="K898" t="b">
        <v>1</v>
      </c>
      <c r="L898" t="inlineStr">
        <is>
          <t>application/octet-stream</t>
        </is>
      </c>
      <c r="M898" t="n">
        <v>5.1</v>
      </c>
      <c r="N898" t="inlineStr">
        <is>
          <t>NÃO</t>
        </is>
      </c>
      <c r="O898" t="inlineStr">
        <is>
          <t>Nomes de Colunas: 5 coluna(s) sem nome definido (ex: Unnamed: 7). | Espaçamento Visual: 4 coluna(s) totalmente em branco (Colunas: [7, 8, 9, 10]). | Linhas de Totais: Uso de 'Total/Subtotal' na coluna 'Especificação' (Linhas: 57, 59).</t>
        </is>
      </c>
      <c r="P898" t="inlineStr">
        <is>
          <t>Nenhum</t>
        </is>
      </c>
      <c r="Q898" t="inlineStr">
        <is>
          <t>2026-10-07 17:04:56</t>
        </is>
      </c>
    </row>
    <row r="899">
      <c r="A899" t="n">
        <v>898</v>
      </c>
      <c r="B899" t="inlineStr">
        <is>
          <t>SENAC</t>
        </is>
      </c>
      <c r="C899" t="inlineStr">
        <is>
          <t>Demonstrações Contábeis</t>
        </is>
      </c>
      <c r="D899" t="inlineStr">
        <is>
          <t>Demonstrações Contábeis - Arquivo CSV</t>
        </is>
      </c>
      <c r="E899" t="inlineStr"/>
      <c r="F899" t="inlineStr">
        <is>
          <t>SENAC PR | Exercício 2025 | Demonstrações Contábeis</t>
        </is>
      </c>
      <c r="G899" t="inlineStr">
        <is>
          <t>csv</t>
        </is>
      </c>
      <c r="H899" t="inlineStr">
        <is>
          <t>Balanço Patrimonial_2025.csv</t>
        </is>
      </c>
      <c r="I899" t="inlineStr">
        <is>
          <t>https://transparencia.senac.br/assets/files/2025/DemonstracoesContabeis/PR/Balanço Patrimonial_2025.csv</t>
        </is>
      </c>
      <c r="J899" t="n">
        <v>200</v>
      </c>
      <c r="K899" t="b">
        <v>1</v>
      </c>
      <c r="L899" t="inlineStr">
        <is>
          <t>application/octet-stream</t>
        </is>
      </c>
      <c r="M899" t="n">
        <v>4.69</v>
      </c>
      <c r="N899" t="inlineStr">
        <is>
          <t>NÃO</t>
        </is>
      </c>
      <c r="O899" t="inlineStr">
        <is>
          <t>Nomes de Colunas: 12 coluna(s) sem nome definido (ex: Unnamed: 5). | Espaçamento Visual: 11 coluna(s) totalmente em branco (Colunas: [5, 6, 7, 8, 9]).</t>
        </is>
      </c>
      <c r="P899" t="inlineStr">
        <is>
          <t>Nenhum</t>
        </is>
      </c>
      <c r="Q899" t="inlineStr">
        <is>
          <t>2026-10-07 17:04:56</t>
        </is>
      </c>
    </row>
    <row r="900">
      <c r="A900" t="n">
        <v>899</v>
      </c>
      <c r="B900" t="inlineStr">
        <is>
          <t>SENAC</t>
        </is>
      </c>
      <c r="C900" t="inlineStr">
        <is>
          <t>Demonstrações Contábeis</t>
        </is>
      </c>
      <c r="D900" t="inlineStr">
        <is>
          <t>Demonstrações Contábeis - Arquivo CSV</t>
        </is>
      </c>
      <c r="E900" t="inlineStr"/>
      <c r="F900" t="inlineStr">
        <is>
          <t>SENAC PR | Exercício 2025 | Demonstrações Contábeis</t>
        </is>
      </c>
      <c r="G900" t="inlineStr">
        <is>
          <t>csv</t>
        </is>
      </c>
      <c r="H900" t="inlineStr">
        <is>
          <t>Demonstração das Variações Patrimoniais_2025.csv</t>
        </is>
      </c>
      <c r="I900" t="inlineStr">
        <is>
          <t>https://transparencia.senac.br/assets/files/2025/DemonstracoesContabeis/PR/Demonstração das Variações Patrimoniais_2025.csv</t>
        </is>
      </c>
      <c r="J900" t="n">
        <v>200</v>
      </c>
      <c r="K900" t="b">
        <v>1</v>
      </c>
      <c r="L900" t="inlineStr">
        <is>
          <t>application/octet-stream</t>
        </is>
      </c>
      <c r="M900" t="n">
        <v>7.3</v>
      </c>
      <c r="N900" t="inlineStr">
        <is>
          <t>NÃO</t>
        </is>
      </c>
      <c r="O900" t="inlineStr">
        <is>
          <t>Nomes de Colunas: 7 coluna(s) sem nome definido (ex: Unnamed: 5). | Espaçamento Visual: 6 coluna(s) totalmente em branco (Colunas: [5, 6, 7, 8, 9]). | Hierarquia Visual: Texto com recuo na coluna 'Especificação' (Linhas: 4, 6, 7, 9, 10, 12, 13, 14, 19, 22... (total 64)).</t>
        </is>
      </c>
      <c r="P900" t="inlineStr">
        <is>
          <t>Nenhum</t>
        </is>
      </c>
      <c r="Q900" t="inlineStr">
        <is>
          <t>2026-10-07 17:04:56</t>
        </is>
      </c>
    </row>
    <row r="901">
      <c r="A901" t="n">
        <v>900</v>
      </c>
      <c r="B901" t="inlineStr">
        <is>
          <t>SENAC</t>
        </is>
      </c>
      <c r="C901" t="inlineStr">
        <is>
          <t>Demonstrações Contábeis</t>
        </is>
      </c>
      <c r="D901" t="inlineStr">
        <is>
          <t>Demonstrações Contábeis - Arquivo CSV</t>
        </is>
      </c>
      <c r="E901" t="inlineStr"/>
      <c r="F901" t="inlineStr">
        <is>
          <t>SENAC PR | Exercício 2025 | Demonstrações Contábeis</t>
        </is>
      </c>
      <c r="G901" t="inlineStr">
        <is>
          <t>csv</t>
        </is>
      </c>
      <c r="H901" t="inlineStr">
        <is>
          <t>Demonstração dos Fluxos de Caixa_2025.csv</t>
        </is>
      </c>
      <c r="I901" t="inlineStr">
        <is>
          <t>https://transparencia.senac.br/assets/files/2025/DemonstracoesContabeis/PR/Demonstração dos Fluxos de Caixa_2025.csv</t>
        </is>
      </c>
      <c r="J901" t="n">
        <v>200</v>
      </c>
      <c r="K901" t="b">
        <v>1</v>
      </c>
      <c r="L901" t="inlineStr">
        <is>
          <t>application/octet-stream</t>
        </is>
      </c>
      <c r="M901" t="n">
        <v>5.04</v>
      </c>
      <c r="N901" t="inlineStr">
        <is>
          <t>NÃO</t>
        </is>
      </c>
      <c r="O901" t="inlineStr">
        <is>
          <t>Nomes de Colunas: 9 coluna(s) sem nome definido (ex: Unnamed: 4). | Espaçamento Visual: 8 coluna(s) totalmente em branco (Colunas: [4, 5, 6, 7, 8]).</t>
        </is>
      </c>
      <c r="P901" t="inlineStr">
        <is>
          <t>Nenhum</t>
        </is>
      </c>
      <c r="Q901" t="inlineStr">
        <is>
          <t>2026-10-07 17:04:56</t>
        </is>
      </c>
    </row>
    <row r="902">
      <c r="A902" t="n">
        <v>901</v>
      </c>
      <c r="B902" t="inlineStr">
        <is>
          <t>SENAC</t>
        </is>
      </c>
      <c r="C902" t="inlineStr">
        <is>
          <t>Demonstrações Contábeis</t>
        </is>
      </c>
      <c r="D902" t="inlineStr">
        <is>
          <t>Demonstrações Contábeis - Arquivo CSV</t>
        </is>
      </c>
      <c r="E902" t="inlineStr"/>
      <c r="F902" t="inlineStr">
        <is>
          <t>SENAC PR | Exercício 2026 | Demonstrações Contábeis</t>
        </is>
      </c>
      <c r="G902" t="inlineStr">
        <is>
          <t>csv</t>
        </is>
      </c>
      <c r="H902" t="inlineStr">
        <is>
          <t>Balanço Financeiro_2025.csv</t>
        </is>
      </c>
      <c r="I902" t="inlineStr">
        <is>
          <t>https://transparencia.senac.br/assets/files/2025/DemonstracoesContabeis/PR/Balanço Financeiro_2025.csv</t>
        </is>
      </c>
      <c r="J902" t="n">
        <v>200</v>
      </c>
      <c r="K902" t="b">
        <v>1</v>
      </c>
      <c r="L902" t="inlineStr">
        <is>
          <t>application/octet-stream</t>
        </is>
      </c>
      <c r="M902" t="n">
        <v>10.22</v>
      </c>
      <c r="N902" t="inlineStr">
        <is>
          <t>NÃO</t>
        </is>
      </c>
      <c r="O902" t="inlineStr">
        <is>
          <t>Nomes de Colunas: 10 coluna(s) sem nome definido (ex: Unnamed: 6). | Espaçamento Visual: 9 coluna(s) totalmente em branco (Colunas: [6, 7, 8, 9, 10]).</t>
        </is>
      </c>
      <c r="P902" t="inlineStr">
        <is>
          <t>Nenhum</t>
        </is>
      </c>
      <c r="Q902" t="inlineStr">
        <is>
          <t>2026-10-07 17:04:56</t>
        </is>
      </c>
    </row>
    <row r="903">
      <c r="A903" t="n">
        <v>902</v>
      </c>
      <c r="B903" t="inlineStr">
        <is>
          <t>SENAC</t>
        </is>
      </c>
      <c r="C903" t="inlineStr">
        <is>
          <t>Demonstrações Contábeis</t>
        </is>
      </c>
      <c r="D903" t="inlineStr">
        <is>
          <t>Demonstrações Contábeis - Arquivo CSV</t>
        </is>
      </c>
      <c r="E903" t="inlineStr"/>
      <c r="F903" t="inlineStr">
        <is>
          <t>SENAC PR | Exercício 2026 | Demonstrações Contábeis</t>
        </is>
      </c>
      <c r="G903" t="inlineStr">
        <is>
          <t>csv</t>
        </is>
      </c>
      <c r="H903" t="inlineStr">
        <is>
          <t>Balanço Orçamentário Receita_2025.csv</t>
        </is>
      </c>
      <c r="I903" t="inlineStr">
        <is>
          <t>https://transparencia.senac.br/assets/files/2025/DemonstracoesContabeis/PR/Balanço Orçamentário Receita_2025.csv</t>
        </is>
      </c>
      <c r="J903" t="n">
        <v>200</v>
      </c>
      <c r="K903" t="b">
        <v>1</v>
      </c>
      <c r="L903" t="inlineStr">
        <is>
          <t>application/octet-stream</t>
        </is>
      </c>
      <c r="M903" t="n">
        <v>4.93</v>
      </c>
      <c r="N903" t="inlineStr">
        <is>
          <t>NÃO</t>
        </is>
      </c>
      <c r="O903" t="inlineStr">
        <is>
          <t>Linhas de Totais: Uso de 'Total/Subtotal' na coluna 'Especificação' (Linhas: 63, 65).</t>
        </is>
      </c>
      <c r="P903" t="inlineStr">
        <is>
          <t>Nenhum</t>
        </is>
      </c>
      <c r="Q903" t="inlineStr">
        <is>
          <t>2026-10-07 17:04:56</t>
        </is>
      </c>
    </row>
    <row r="904">
      <c r="A904" t="n">
        <v>903</v>
      </c>
      <c r="B904" t="inlineStr">
        <is>
          <t>SENAC</t>
        </is>
      </c>
      <c r="C904" t="inlineStr">
        <is>
          <t>Demonstrações Contábeis</t>
        </is>
      </c>
      <c r="D904" t="inlineStr">
        <is>
          <t>Demonstrações Contábeis - Arquivo CSV</t>
        </is>
      </c>
      <c r="E904" t="inlineStr"/>
      <c r="F904" t="inlineStr">
        <is>
          <t>SENAC PR | Exercício 2026 | Demonstrações Contábeis</t>
        </is>
      </c>
      <c r="G904" t="inlineStr">
        <is>
          <t>csv</t>
        </is>
      </c>
      <c r="H904" t="inlineStr">
        <is>
          <t>Balanço Orçamentário Despesa_2025.csv</t>
        </is>
      </c>
      <c r="I904" t="inlineStr">
        <is>
          <t>https://transparencia.senac.br/assets/files/2025/DemonstracoesContabeis/PR/Balanço Orçamentário Despesa_2025.csv</t>
        </is>
      </c>
      <c r="J904" t="n">
        <v>200</v>
      </c>
      <c r="K904" t="b">
        <v>1</v>
      </c>
      <c r="L904" t="inlineStr">
        <is>
          <t>application/octet-stream</t>
        </is>
      </c>
      <c r="M904" t="n">
        <v>5.1</v>
      </c>
      <c r="N904" t="inlineStr">
        <is>
          <t>NÃO</t>
        </is>
      </c>
      <c r="O904" t="inlineStr">
        <is>
          <t>Nomes de Colunas: 5 coluna(s) sem nome definido (ex: Unnamed: 7). | Espaçamento Visual: 4 coluna(s) totalmente em branco (Colunas: [7, 8, 9, 10]). | Linhas de Totais: Uso de 'Total/Subtotal' na coluna 'Especificação' (Linhas: 57, 59).</t>
        </is>
      </c>
      <c r="P904" t="inlineStr">
        <is>
          <t>Nenhum</t>
        </is>
      </c>
      <c r="Q904" t="inlineStr">
        <is>
          <t>2026-10-07 17:04:56</t>
        </is>
      </c>
    </row>
    <row r="905">
      <c r="A905" t="n">
        <v>904</v>
      </c>
      <c r="B905" t="inlineStr">
        <is>
          <t>SENAC</t>
        </is>
      </c>
      <c r="C905" t="inlineStr">
        <is>
          <t>Demonstrações Contábeis</t>
        </is>
      </c>
      <c r="D905" t="inlineStr">
        <is>
          <t>Demonstrações Contábeis - Arquivo CSV</t>
        </is>
      </c>
      <c r="E905" t="inlineStr"/>
      <c r="F905" t="inlineStr">
        <is>
          <t>SENAC PR | Exercício 2026 | Demonstrações Contábeis</t>
        </is>
      </c>
      <c r="G905" t="inlineStr">
        <is>
          <t>csv</t>
        </is>
      </c>
      <c r="H905" t="inlineStr">
        <is>
          <t>Balanço Patrimonial_2025.csv</t>
        </is>
      </c>
      <c r="I905" t="inlineStr">
        <is>
          <t>https://transparencia.senac.br/assets/files/2025/DemonstracoesContabeis/PR/Balanço Patrimonial_2025.csv</t>
        </is>
      </c>
      <c r="J905" t="n">
        <v>200</v>
      </c>
      <c r="K905" t="b">
        <v>1</v>
      </c>
      <c r="L905" t="inlineStr">
        <is>
          <t>application/octet-stream</t>
        </is>
      </c>
      <c r="M905" t="n">
        <v>4.69</v>
      </c>
      <c r="N905" t="inlineStr">
        <is>
          <t>NÃO</t>
        </is>
      </c>
      <c r="O905" t="inlineStr">
        <is>
          <t>Nomes de Colunas: 12 coluna(s) sem nome definido (ex: Unnamed: 5). | Espaçamento Visual: 11 coluna(s) totalmente em branco (Colunas: [5, 6, 7, 8, 9]).</t>
        </is>
      </c>
      <c r="P905" t="inlineStr">
        <is>
          <t>Nenhum</t>
        </is>
      </c>
      <c r="Q905" t="inlineStr">
        <is>
          <t>2026-10-07 17:04:56</t>
        </is>
      </c>
    </row>
    <row r="906">
      <c r="A906" t="n">
        <v>905</v>
      </c>
      <c r="B906" t="inlineStr">
        <is>
          <t>SENAC</t>
        </is>
      </c>
      <c r="C906" t="inlineStr">
        <is>
          <t>Demonstrações Contábeis</t>
        </is>
      </c>
      <c r="D906" t="inlineStr">
        <is>
          <t>Demonstrações Contábeis - Arquivo CSV</t>
        </is>
      </c>
      <c r="E906" t="inlineStr"/>
      <c r="F906" t="inlineStr">
        <is>
          <t>SENAC PR | Exercício 2026 | Demonstrações Contábeis</t>
        </is>
      </c>
      <c r="G906" t="inlineStr">
        <is>
          <t>csv</t>
        </is>
      </c>
      <c r="H906" t="inlineStr">
        <is>
          <t>Demonstração das Variações Patrimoniais_2025.csv</t>
        </is>
      </c>
      <c r="I906" t="inlineStr">
        <is>
          <t>https://transparencia.senac.br/assets/files/2025/DemonstracoesContabeis/PR/Demonstração das Variações Patrimoniais_2025.csv</t>
        </is>
      </c>
      <c r="J906" t="n">
        <v>200</v>
      </c>
      <c r="K906" t="b">
        <v>1</v>
      </c>
      <c r="L906" t="inlineStr">
        <is>
          <t>application/octet-stream</t>
        </is>
      </c>
      <c r="M906" t="n">
        <v>7.3</v>
      </c>
      <c r="N906" t="inlineStr">
        <is>
          <t>NÃO</t>
        </is>
      </c>
      <c r="O906" t="inlineStr">
        <is>
          <t>Nomes de Colunas: 7 coluna(s) sem nome definido (ex: Unnamed: 5). | Espaçamento Visual: 6 coluna(s) totalmente em branco (Colunas: [5, 6, 7, 8, 9]). | Hierarquia Visual: Texto com recuo na coluna 'Especificação' (Linhas: 4, 6, 7, 9, 10, 12, 13, 14, 19, 22... (total 64)).</t>
        </is>
      </c>
      <c r="P906" t="inlineStr">
        <is>
          <t>Nenhum</t>
        </is>
      </c>
      <c r="Q906" t="inlineStr">
        <is>
          <t>2026-10-07 17:04:56</t>
        </is>
      </c>
    </row>
    <row r="907">
      <c r="A907" t="n">
        <v>906</v>
      </c>
      <c r="B907" t="inlineStr">
        <is>
          <t>SENAC</t>
        </is>
      </c>
      <c r="C907" t="inlineStr">
        <is>
          <t>Demonstrações Contábeis</t>
        </is>
      </c>
      <c r="D907" t="inlineStr">
        <is>
          <t>Demonstrações Contábeis - Arquivo CSV</t>
        </is>
      </c>
      <c r="E907" t="inlineStr"/>
      <c r="F907" t="inlineStr">
        <is>
          <t>SENAC PR | Exercício 2026 | Demonstrações Contábeis</t>
        </is>
      </c>
      <c r="G907" t="inlineStr">
        <is>
          <t>csv</t>
        </is>
      </c>
      <c r="H907" t="inlineStr">
        <is>
          <t>Demonstração dos Fluxos de Caixa_2025.csv</t>
        </is>
      </c>
      <c r="I907" t="inlineStr">
        <is>
          <t>https://transparencia.senac.br/assets/files/2025/DemonstracoesContabeis/PR/Demonstração dos Fluxos de Caixa_2025.csv</t>
        </is>
      </c>
      <c r="J907" t="n">
        <v>200</v>
      </c>
      <c r="K907" t="b">
        <v>1</v>
      </c>
      <c r="L907" t="inlineStr">
        <is>
          <t>application/octet-stream</t>
        </is>
      </c>
      <c r="M907" t="n">
        <v>5.04</v>
      </c>
      <c r="N907" t="inlineStr">
        <is>
          <t>NÃO</t>
        </is>
      </c>
      <c r="O907" t="inlineStr">
        <is>
          <t>Nomes de Colunas: 9 coluna(s) sem nome definido (ex: Unnamed: 4). | Espaçamento Visual: 8 coluna(s) totalmente em branco (Colunas: [4, 5, 6, 7, 8]).</t>
        </is>
      </c>
      <c r="P907" t="inlineStr">
        <is>
          <t>Nenhum</t>
        </is>
      </c>
      <c r="Q907" t="inlineStr">
        <is>
          <t>2026-10-07 17:04:56</t>
        </is>
      </c>
    </row>
    <row r="908">
      <c r="A908" t="n">
        <v>907</v>
      </c>
      <c r="B908" t="inlineStr">
        <is>
          <t>SENAC</t>
        </is>
      </c>
      <c r="C908" t="inlineStr">
        <is>
          <t>Licitações</t>
        </is>
      </c>
      <c r="D908" t="inlineStr">
        <is>
          <t>Licitações - download</t>
        </is>
      </c>
      <c r="E908" t="inlineStr"/>
      <c r="F908" t="inlineStr">
        <is>
          <t>SENAC PR | Exercício 2024 | Licitações</t>
        </is>
      </c>
      <c r="G908" t="inlineStr">
        <is>
          <t>csv</t>
        </is>
      </c>
      <c r="H908" t="inlineStr">
        <is>
          <t>download</t>
        </is>
      </c>
      <c r="I908" t="inlineStr">
        <is>
          <t>https://transparencia.senac.br/service/api/download?regional=pr&amp;secao=Licitacoes&amp;ano=0&amp;layout=licitacoes</t>
        </is>
      </c>
      <c r="J908" t="n">
        <v>200</v>
      </c>
      <c r="K908" t="b">
        <v>1</v>
      </c>
      <c r="L908" t="inlineStr">
        <is>
          <t>application/octet-stream</t>
        </is>
      </c>
      <c r="M908" t="n">
        <v>25.87</v>
      </c>
      <c r="N908" t="inlineStr">
        <is>
          <t>SIM</t>
        </is>
      </c>
      <c r="O908" t="inlineStr">
        <is>
          <t>Nenhum</t>
        </is>
      </c>
      <c r="P908" t="inlineStr">
        <is>
          <t>Nenhum</t>
        </is>
      </c>
      <c r="Q908" t="inlineStr">
        <is>
          <t>2026-10-07 17:04:56</t>
        </is>
      </c>
    </row>
    <row r="909">
      <c r="A909" t="n">
        <v>908</v>
      </c>
      <c r="B909" t="inlineStr">
        <is>
          <t>SENAC</t>
        </is>
      </c>
      <c r="C909" t="inlineStr">
        <is>
          <t>Licitações</t>
        </is>
      </c>
      <c r="D909" t="inlineStr">
        <is>
          <t>Licitações - download</t>
        </is>
      </c>
      <c r="E909" t="inlineStr"/>
      <c r="F909" t="inlineStr">
        <is>
          <t>SENAC PR | Exercício 2025 | Licitações</t>
        </is>
      </c>
      <c r="G909" t="inlineStr">
        <is>
          <t>csv</t>
        </is>
      </c>
      <c r="H909" t="inlineStr">
        <is>
          <t>download</t>
        </is>
      </c>
      <c r="I909" t="inlineStr">
        <is>
          <t>https://transparencia.senac.br/service/api/download?regional=pr&amp;secao=Licitacoes&amp;ano=0&amp;layout=licitacoes</t>
        </is>
      </c>
      <c r="J909" t="n">
        <v>200</v>
      </c>
      <c r="K909" t="b">
        <v>1</v>
      </c>
      <c r="L909" t="inlineStr">
        <is>
          <t>application/octet-stream</t>
        </is>
      </c>
      <c r="M909" t="n">
        <v>25.87</v>
      </c>
      <c r="N909" t="inlineStr">
        <is>
          <t>SIM</t>
        </is>
      </c>
      <c r="O909" t="inlineStr">
        <is>
          <t>Nenhum</t>
        </is>
      </c>
      <c r="P909" t="inlineStr">
        <is>
          <t>Nenhum</t>
        </is>
      </c>
      <c r="Q909" t="inlineStr">
        <is>
          <t>2026-10-07 17:04:56</t>
        </is>
      </c>
    </row>
    <row r="910">
      <c r="A910" t="n">
        <v>909</v>
      </c>
      <c r="B910" t="inlineStr">
        <is>
          <t>SENAC</t>
        </is>
      </c>
      <c r="C910" t="inlineStr">
        <is>
          <t>Licitações</t>
        </is>
      </c>
      <c r="D910" t="inlineStr">
        <is>
          <t>Licitações - download</t>
        </is>
      </c>
      <c r="E910" t="inlineStr"/>
      <c r="F910" t="inlineStr">
        <is>
          <t>SENAC PR | Exercício 2026 | Licitações</t>
        </is>
      </c>
      <c r="G910" t="inlineStr">
        <is>
          <t>csv</t>
        </is>
      </c>
      <c r="H910" t="inlineStr">
        <is>
          <t>download</t>
        </is>
      </c>
      <c r="I910" t="inlineStr">
        <is>
          <t>https://transparencia.senac.br/service/api/download?regional=pr&amp;secao=Licitacoes&amp;ano=0&amp;layout=licitacoes</t>
        </is>
      </c>
      <c r="J910" t="n">
        <v>200</v>
      </c>
      <c r="K910" t="b">
        <v>1</v>
      </c>
      <c r="L910" t="inlineStr">
        <is>
          <t>application/octet-stream</t>
        </is>
      </c>
      <c r="M910" t="n">
        <v>25.87</v>
      </c>
      <c r="N910" t="inlineStr">
        <is>
          <t>SIM</t>
        </is>
      </c>
      <c r="O910" t="inlineStr">
        <is>
          <t>Nenhum</t>
        </is>
      </c>
      <c r="P910" t="inlineStr">
        <is>
          <t>Nenhum</t>
        </is>
      </c>
      <c r="Q910" t="inlineStr">
        <is>
          <t>2026-10-07 17:04:56</t>
        </is>
      </c>
    </row>
    <row r="911">
      <c r="A911" t="n">
        <v>910</v>
      </c>
      <c r="B911" t="inlineStr">
        <is>
          <t>SENAC</t>
        </is>
      </c>
      <c r="C911" t="inlineStr">
        <is>
          <t>Contratos, Parcerias, Convênios e Patrocínios</t>
        </is>
      </c>
      <c r="D911" t="inlineStr">
        <is>
          <t>Contratos, Parcerias, Convênios e Patrocínios - download</t>
        </is>
      </c>
      <c r="E911" t="inlineStr"/>
      <c r="F911" t="inlineStr">
        <is>
          <t>SENAC PR | Exercício 2024 | Contratos, Parcerias, Convênios e Patrocínios</t>
        </is>
      </c>
      <c r="G911" t="inlineStr">
        <is>
          <t>csv</t>
        </is>
      </c>
      <c r="H911" t="inlineStr">
        <is>
          <t>download</t>
        </is>
      </c>
      <c r="I911" t="inlineStr">
        <is>
          <t>https://transparencia.senac.br/service/api/download?regional=pr&amp;secao=ContratosParcerias&amp;ano=0&amp;layout=contratos</t>
        </is>
      </c>
      <c r="J911" t="n">
        <v>200</v>
      </c>
      <c r="K911" t="b">
        <v>1</v>
      </c>
      <c r="L911" t="inlineStr">
        <is>
          <t>application/octet-stream</t>
        </is>
      </c>
      <c r="M911" t="n">
        <v>100</v>
      </c>
      <c r="N911" t="inlineStr">
        <is>
          <t>NÃO</t>
        </is>
      </c>
      <c r="O911" t="inlineStr">
        <is>
          <t>Poluição de Célula: Coluna 'Objeto' contém números misturados diretamente com texto (Linhas: 203177, 540005).</t>
        </is>
      </c>
      <c r="P911" t="inlineStr">
        <is>
          <t>Nenhum</t>
        </is>
      </c>
      <c r="Q911" t="inlineStr">
        <is>
          <t>2026-10-07 17:04:56</t>
        </is>
      </c>
    </row>
    <row r="912">
      <c r="A912" t="n">
        <v>911</v>
      </c>
      <c r="B912" t="inlineStr">
        <is>
          <t>SENAC</t>
        </is>
      </c>
      <c r="C912" t="inlineStr">
        <is>
          <t>Contratos, Parcerias, Convênios e Patrocínios</t>
        </is>
      </c>
      <c r="D912" t="inlineStr">
        <is>
          <t>Contratos, Parcerias, Convênios e Patrocínios - download</t>
        </is>
      </c>
      <c r="E912" t="inlineStr"/>
      <c r="F912" t="inlineStr">
        <is>
          <t>SENAC PR | Exercício 2024 | Contratos, Parcerias, Convênios e Patrocínios</t>
        </is>
      </c>
      <c r="G912" t="inlineStr">
        <is>
          <t>csv</t>
        </is>
      </c>
      <c r="H912" t="inlineStr">
        <is>
          <t>download</t>
        </is>
      </c>
      <c r="I912" t="inlineStr">
        <is>
          <t>https://transparencia.senac.br/service/api/download?regional=pr&amp;secao=ContratosParcerias&amp;ano=0&amp;layout=convenios</t>
        </is>
      </c>
      <c r="J912" t="n">
        <v>200</v>
      </c>
      <c r="K912" t="b">
        <v>1</v>
      </c>
      <c r="L912" t="inlineStr">
        <is>
          <t>application/octet-stream</t>
        </is>
      </c>
      <c r="M912" t="n">
        <v>0.93</v>
      </c>
      <c r="N912" t="inlineStr">
        <is>
          <t>SIM</t>
        </is>
      </c>
      <c r="O912" t="inlineStr">
        <is>
          <t>Nenhum</t>
        </is>
      </c>
      <c r="P912" t="inlineStr">
        <is>
          <t>Nenhum</t>
        </is>
      </c>
      <c r="Q912" t="inlineStr">
        <is>
          <t>2026-10-07 17:04:56</t>
        </is>
      </c>
    </row>
    <row r="913">
      <c r="A913" t="n">
        <v>912</v>
      </c>
      <c r="B913" t="inlineStr">
        <is>
          <t>SENAC</t>
        </is>
      </c>
      <c r="C913" t="inlineStr">
        <is>
          <t>Contratos, Parcerias, Convênios e Patrocínios</t>
        </is>
      </c>
      <c r="D913" t="inlineStr">
        <is>
          <t>Contratos, Parcerias, Convênios e Patrocínios - download</t>
        </is>
      </c>
      <c r="E913" t="inlineStr"/>
      <c r="F913" t="inlineStr">
        <is>
          <t>SENAC PR | Exercício 2025 | Contratos, Parcerias, Convênios e Patrocínios</t>
        </is>
      </c>
      <c r="G913" t="inlineStr">
        <is>
          <t>csv</t>
        </is>
      </c>
      <c r="H913" t="inlineStr">
        <is>
          <t>download</t>
        </is>
      </c>
      <c r="I913" t="inlineStr">
        <is>
          <t>https://transparencia.senac.br/service/api/download?regional=pr&amp;secao=ContratosParcerias&amp;ano=0&amp;layout=contratos</t>
        </is>
      </c>
      <c r="J913" t="n">
        <v>200</v>
      </c>
      <c r="K913" t="b">
        <v>1</v>
      </c>
      <c r="L913" t="inlineStr">
        <is>
          <t>application/octet-stream</t>
        </is>
      </c>
      <c r="M913" t="n">
        <v>100</v>
      </c>
      <c r="N913" t="inlineStr">
        <is>
          <t>NÃO</t>
        </is>
      </c>
      <c r="O913" t="inlineStr">
        <is>
          <t>Poluição de Célula: Coluna 'Objeto' contém números misturados diretamente com texto (Linhas: 203177, 540005).</t>
        </is>
      </c>
      <c r="P913" t="inlineStr">
        <is>
          <t>Nenhum</t>
        </is>
      </c>
      <c r="Q913" t="inlineStr">
        <is>
          <t>2026-10-07 17:04:56</t>
        </is>
      </c>
    </row>
    <row r="914">
      <c r="A914" t="n">
        <v>913</v>
      </c>
      <c r="B914" t="inlineStr">
        <is>
          <t>SENAC</t>
        </is>
      </c>
      <c r="C914" t="inlineStr">
        <is>
          <t>Contratos, Parcerias, Convênios e Patrocínios</t>
        </is>
      </c>
      <c r="D914" t="inlineStr">
        <is>
          <t>Contratos, Parcerias, Convênios e Patrocínios - download</t>
        </is>
      </c>
      <c r="E914" t="inlineStr"/>
      <c r="F914" t="inlineStr">
        <is>
          <t>SENAC PR | Exercício 2025 | Contratos, Parcerias, Convênios e Patrocínios</t>
        </is>
      </c>
      <c r="G914" t="inlineStr">
        <is>
          <t>csv</t>
        </is>
      </c>
      <c r="H914" t="inlineStr">
        <is>
          <t>download</t>
        </is>
      </c>
      <c r="I914" t="inlineStr">
        <is>
          <t>https://transparencia.senac.br/service/api/download?regional=pr&amp;secao=ContratosParcerias&amp;ano=0&amp;layout=convenios</t>
        </is>
      </c>
      <c r="J914" t="n">
        <v>200</v>
      </c>
      <c r="K914" t="b">
        <v>1</v>
      </c>
      <c r="L914" t="inlineStr">
        <is>
          <t>application/octet-stream</t>
        </is>
      </c>
      <c r="M914" t="n">
        <v>0.93</v>
      </c>
      <c r="N914" t="inlineStr">
        <is>
          <t>SIM</t>
        </is>
      </c>
      <c r="O914" t="inlineStr">
        <is>
          <t>Nenhum</t>
        </is>
      </c>
      <c r="P914" t="inlineStr">
        <is>
          <t>Nenhum</t>
        </is>
      </c>
      <c r="Q914" t="inlineStr">
        <is>
          <t>2026-10-07 17:04:56</t>
        </is>
      </c>
    </row>
    <row r="915">
      <c r="A915" t="n">
        <v>914</v>
      </c>
      <c r="B915" t="inlineStr">
        <is>
          <t>SENAC</t>
        </is>
      </c>
      <c r="C915" t="inlineStr">
        <is>
          <t>Contratos, Parcerias, Convênios e Patrocínios</t>
        </is>
      </c>
      <c r="D915" t="inlineStr">
        <is>
          <t>Contratos, Parcerias, Convênios e Patrocínios - download</t>
        </is>
      </c>
      <c r="E915" t="inlineStr"/>
      <c r="F915" t="inlineStr">
        <is>
          <t>SENAC PR | Exercício 2026 | Contratos, Parcerias, Convênios e Patrocínios</t>
        </is>
      </c>
      <c r="G915" t="inlineStr">
        <is>
          <t>csv</t>
        </is>
      </c>
      <c r="H915" t="inlineStr">
        <is>
          <t>download</t>
        </is>
      </c>
      <c r="I915" t="inlineStr">
        <is>
          <t>https://transparencia.senac.br/service/api/download?regional=pr&amp;secao=ContratosParcerias&amp;ano=0&amp;layout=contratos</t>
        </is>
      </c>
      <c r="J915" t="n">
        <v>200</v>
      </c>
      <c r="K915" t="b">
        <v>1</v>
      </c>
      <c r="L915" t="inlineStr">
        <is>
          <t>application/octet-stream</t>
        </is>
      </c>
      <c r="M915" t="n">
        <v>100</v>
      </c>
      <c r="N915" t="inlineStr">
        <is>
          <t>NÃO</t>
        </is>
      </c>
      <c r="O915" t="inlineStr">
        <is>
          <t>Poluição de Célula: Coluna 'Objeto' contém números misturados diretamente com texto (Linhas: 203177, 540005).</t>
        </is>
      </c>
      <c r="P915" t="inlineStr">
        <is>
          <t>Nenhum</t>
        </is>
      </c>
      <c r="Q915" t="inlineStr">
        <is>
          <t>2026-10-07 17:04:56</t>
        </is>
      </c>
    </row>
    <row r="916">
      <c r="A916" t="n">
        <v>915</v>
      </c>
      <c r="B916" t="inlineStr">
        <is>
          <t>SENAC</t>
        </is>
      </c>
      <c r="C916" t="inlineStr">
        <is>
          <t>Contratos, Parcerias, Convênios e Patrocínios</t>
        </is>
      </c>
      <c r="D916" t="inlineStr">
        <is>
          <t>Contratos, Parcerias, Convênios e Patrocínios - download</t>
        </is>
      </c>
      <c r="E916" t="inlineStr"/>
      <c r="F916" t="inlineStr">
        <is>
          <t>SENAC PR | Exercício 2026 | Contratos, Parcerias, Convênios e Patrocínios</t>
        </is>
      </c>
      <c r="G916" t="inlineStr">
        <is>
          <t>csv</t>
        </is>
      </c>
      <c r="H916" t="inlineStr">
        <is>
          <t>download</t>
        </is>
      </c>
      <c r="I916" t="inlineStr">
        <is>
          <t>https://transparencia.senac.br/service/api/download?regional=pr&amp;secao=ContratosParcerias&amp;ano=0&amp;layout=convenios</t>
        </is>
      </c>
      <c r="J916" t="n">
        <v>200</v>
      </c>
      <c r="K916" t="b">
        <v>1</v>
      </c>
      <c r="L916" t="inlineStr">
        <is>
          <t>application/octet-stream</t>
        </is>
      </c>
      <c r="M916" t="n">
        <v>0.93</v>
      </c>
      <c r="N916" t="inlineStr">
        <is>
          <t>SIM</t>
        </is>
      </c>
      <c r="O916" t="inlineStr">
        <is>
          <t>Nenhum</t>
        </is>
      </c>
      <c r="P916" t="inlineStr">
        <is>
          <t>Nenhum</t>
        </is>
      </c>
      <c r="Q916" t="inlineStr">
        <is>
          <t>2026-10-07 17:04:56</t>
        </is>
      </c>
    </row>
    <row r="917">
      <c r="A917" t="n">
        <v>916</v>
      </c>
      <c r="B917" t="inlineStr">
        <is>
          <t>SENAC</t>
        </is>
      </c>
      <c r="C917" t="inlineStr">
        <is>
          <t>Transferências Regulamentares</t>
        </is>
      </c>
      <c r="D917" t="inlineStr">
        <is>
          <t>Transferências Regulamentares - download</t>
        </is>
      </c>
      <c r="E917" t="inlineStr"/>
      <c r="F917" t="inlineStr">
        <is>
          <t>SENAC PR | Exercício 2024 | Transferências Regulamentares</t>
        </is>
      </c>
      <c r="G917" t="inlineStr">
        <is>
          <t>csv</t>
        </is>
      </c>
      <c r="H917" t="inlineStr">
        <is>
          <t>download</t>
        </is>
      </c>
      <c r="I917" t="inlineStr">
        <is>
          <t>https://transparencia.senac.br/service/api/download?regional=pr&amp;secao=transferenciasregulamentares&amp;ano=2026&amp;layout=transferenciasregulamentares</t>
        </is>
      </c>
      <c r="J917" t="n">
        <v>200</v>
      </c>
      <c r="K917" t="b">
        <v>1</v>
      </c>
      <c r="L917" t="inlineStr">
        <is>
          <t>application/octet-stream</t>
        </is>
      </c>
      <c r="M917" t="n">
        <v>8.66</v>
      </c>
      <c r="N917" t="inlineStr">
        <is>
          <t>SIM</t>
        </is>
      </c>
      <c r="O917" t="inlineStr">
        <is>
          <t>Nenhum</t>
        </is>
      </c>
      <c r="P917" t="inlineStr">
        <is>
          <t>Nenhum</t>
        </is>
      </c>
      <c r="Q917" t="inlineStr">
        <is>
          <t>2026-10-07 17:04:56</t>
        </is>
      </c>
    </row>
    <row r="918">
      <c r="A918" t="n">
        <v>917</v>
      </c>
      <c r="B918" t="inlineStr">
        <is>
          <t>SENAC</t>
        </is>
      </c>
      <c r="C918" t="inlineStr">
        <is>
          <t>Transferências Regulamentares</t>
        </is>
      </c>
      <c r="D918" t="inlineStr">
        <is>
          <t>Transferências Regulamentares - download</t>
        </is>
      </c>
      <c r="E918" t="inlineStr"/>
      <c r="F918" t="inlineStr">
        <is>
          <t>SENAC PR | Exercício 2025 | Transferências Regulamentares</t>
        </is>
      </c>
      <c r="G918" t="inlineStr">
        <is>
          <t>csv</t>
        </is>
      </c>
      <c r="H918" t="inlineStr">
        <is>
          <t>download</t>
        </is>
      </c>
      <c r="I918" t="inlineStr">
        <is>
          <t>https://transparencia.senac.br/service/api/download?regional=pr&amp;secao=transferenciasregulamentares&amp;ano=2026&amp;layout=transferenciasregulamentares</t>
        </is>
      </c>
      <c r="J918" t="n">
        <v>200</v>
      </c>
      <c r="K918" t="b">
        <v>1</v>
      </c>
      <c r="L918" t="inlineStr">
        <is>
          <t>application/octet-stream</t>
        </is>
      </c>
      <c r="M918" t="n">
        <v>8.66</v>
      </c>
      <c r="N918" t="inlineStr">
        <is>
          <t>SIM</t>
        </is>
      </c>
      <c r="O918" t="inlineStr">
        <is>
          <t>Nenhum</t>
        </is>
      </c>
      <c r="P918" t="inlineStr">
        <is>
          <t>Nenhum</t>
        </is>
      </c>
      <c r="Q918" t="inlineStr">
        <is>
          <t>2026-10-07 17:04:56</t>
        </is>
      </c>
    </row>
    <row r="919">
      <c r="A919" t="n">
        <v>918</v>
      </c>
      <c r="B919" t="inlineStr">
        <is>
          <t>SENAC</t>
        </is>
      </c>
      <c r="C919" t="inlineStr">
        <is>
          <t>Transferências Regulamentares</t>
        </is>
      </c>
      <c r="D919" t="inlineStr">
        <is>
          <t>Transferências Regulamentares - download</t>
        </is>
      </c>
      <c r="E919" t="inlineStr"/>
      <c r="F919" t="inlineStr">
        <is>
          <t>SENAC PR | Exercício 2026 | Transferências Regulamentares</t>
        </is>
      </c>
      <c r="G919" t="inlineStr">
        <is>
          <t>csv</t>
        </is>
      </c>
      <c r="H919" t="inlineStr">
        <is>
          <t>download</t>
        </is>
      </c>
      <c r="I919" t="inlineStr">
        <is>
          <t>https://transparencia.senac.br/service/api/download?regional=pr&amp;secao=transferenciasregulamentares&amp;ano=2026&amp;layout=transferenciasregulamentares</t>
        </is>
      </c>
      <c r="J919" t="n">
        <v>200</v>
      </c>
      <c r="K919" t="b">
        <v>1</v>
      </c>
      <c r="L919" t="inlineStr">
        <is>
          <t>application/octet-stream</t>
        </is>
      </c>
      <c r="M919" t="n">
        <v>8.66</v>
      </c>
      <c r="N919" t="inlineStr">
        <is>
          <t>SIM</t>
        </is>
      </c>
      <c r="O919" t="inlineStr">
        <is>
          <t>Nenhum</t>
        </is>
      </c>
      <c r="P919" t="inlineStr">
        <is>
          <t>Nenhum</t>
        </is>
      </c>
      <c r="Q919" t="inlineStr">
        <is>
          <t>2026-10-07 17:04:56</t>
        </is>
      </c>
    </row>
    <row r="920">
      <c r="A920" t="n">
        <v>919</v>
      </c>
      <c r="B920" t="inlineStr">
        <is>
          <t>SENAC</t>
        </is>
      </c>
      <c r="C920" t="inlineStr">
        <is>
          <t>Execução Orçamentária</t>
        </is>
      </c>
      <c r="D920" t="inlineStr">
        <is>
          <t>Execução Orçamentária - download</t>
        </is>
      </c>
      <c r="E920" t="inlineStr"/>
      <c r="F920" t="inlineStr">
        <is>
          <t>SENAC RJ | Exercício 2024 | Execução Orçamentária</t>
        </is>
      </c>
      <c r="G920" t="inlineStr">
        <is>
          <t>csv</t>
        </is>
      </c>
      <c r="H920" t="inlineStr">
        <is>
          <t>download</t>
        </is>
      </c>
      <c r="I920" t="inlineStr">
        <is>
          <t>https://transparencia.senac.br/service/api/download?regional=rj&amp;secao=execucaoorcamentaria&amp;ano=2024&amp;layout=execucaoorcamentariareceitacategoria</t>
        </is>
      </c>
      <c r="J920" t="n">
        <v>200</v>
      </c>
      <c r="K920" t="b">
        <v>1</v>
      </c>
      <c r="L920" t="inlineStr">
        <is>
          <t>application/octet-stream</t>
        </is>
      </c>
      <c r="M920" t="n">
        <v>0.6</v>
      </c>
      <c r="N920" t="inlineStr">
        <is>
          <t>SIM</t>
        </is>
      </c>
      <c r="O920" t="inlineStr">
        <is>
          <t>Nenhum</t>
        </is>
      </c>
      <c r="P920" t="inlineStr">
        <is>
          <t>Nenhum</t>
        </is>
      </c>
      <c r="Q920" t="inlineStr">
        <is>
          <t>2026-10-07 17:04:56</t>
        </is>
      </c>
    </row>
    <row r="921">
      <c r="A921" t="n">
        <v>920</v>
      </c>
      <c r="B921" t="inlineStr">
        <is>
          <t>SENAC</t>
        </is>
      </c>
      <c r="C921" t="inlineStr">
        <is>
          <t>Execução Orçamentária</t>
        </is>
      </c>
      <c r="D921" t="inlineStr">
        <is>
          <t>Execução Orçamentária - download</t>
        </is>
      </c>
      <c r="E921" t="inlineStr"/>
      <c r="F921" t="inlineStr">
        <is>
          <t>SENAC RJ | Exercício 2024 | Execução Orçamentária</t>
        </is>
      </c>
      <c r="G921" t="inlineStr">
        <is>
          <t>csv</t>
        </is>
      </c>
      <c r="H921" t="inlineStr">
        <is>
          <t>download</t>
        </is>
      </c>
      <c r="I921" t="inlineStr">
        <is>
          <t>https://transparencia.senac.br/service/api/download?regional=rj&amp;secao=execucaoorcamentaria&amp;ano=2024&amp;layout=execucaoorcamentariadespesacategoria</t>
        </is>
      </c>
      <c r="J921" t="n">
        <v>200</v>
      </c>
      <c r="K921" t="b">
        <v>1</v>
      </c>
      <c r="L921" t="inlineStr">
        <is>
          <t>application/octet-stream</t>
        </is>
      </c>
      <c r="M921" t="n">
        <v>1.18</v>
      </c>
      <c r="N921" t="inlineStr">
        <is>
          <t>SIM</t>
        </is>
      </c>
      <c r="O921" t="inlineStr">
        <is>
          <t>Nenhum</t>
        </is>
      </c>
      <c r="P921" t="inlineStr">
        <is>
          <t>Nenhum</t>
        </is>
      </c>
      <c r="Q921" t="inlineStr">
        <is>
          <t>2026-10-07 17:04:56</t>
        </is>
      </c>
    </row>
    <row r="922">
      <c r="A922" t="n">
        <v>921</v>
      </c>
      <c r="B922" t="inlineStr">
        <is>
          <t>SENAC</t>
        </is>
      </c>
      <c r="C922" t="inlineStr">
        <is>
          <t>Execução Orçamentária</t>
        </is>
      </c>
      <c r="D922" t="inlineStr">
        <is>
          <t>Execução Orçamentária - download</t>
        </is>
      </c>
      <c r="E922" t="inlineStr"/>
      <c r="F922" t="inlineStr">
        <is>
          <t>SENAC RJ | Exercício 2024 | Execução Orçamentária</t>
        </is>
      </c>
      <c r="G922" t="inlineStr">
        <is>
          <t>csv</t>
        </is>
      </c>
      <c r="H922" t="inlineStr">
        <is>
          <t>download</t>
        </is>
      </c>
      <c r="I922" t="inlineStr">
        <is>
          <t>https://transparencia.senac.br/service/api/download?regional=rj&amp;secao=execucaoorcamentaria&amp;ano=2024&amp;layout=despesaporfinalidadeprogramatrabalhoorcamento</t>
        </is>
      </c>
      <c r="J922" t="n">
        <v>200</v>
      </c>
      <c r="K922" t="b">
        <v>1</v>
      </c>
      <c r="L922" t="inlineStr">
        <is>
          <t>application/octet-stream</t>
        </is>
      </c>
      <c r="M922" t="n">
        <v>0.42</v>
      </c>
      <c r="N922" t="inlineStr">
        <is>
          <t>SIM</t>
        </is>
      </c>
      <c r="O922" t="inlineStr">
        <is>
          <t>Nenhum</t>
        </is>
      </c>
      <c r="P922" t="inlineStr">
        <is>
          <t>Nenhum</t>
        </is>
      </c>
      <c r="Q922" t="inlineStr">
        <is>
          <t>2026-10-07 17:04:56</t>
        </is>
      </c>
    </row>
    <row r="923">
      <c r="A923" t="n">
        <v>922</v>
      </c>
      <c r="B923" t="inlineStr">
        <is>
          <t>SENAC</t>
        </is>
      </c>
      <c r="C923" t="inlineStr">
        <is>
          <t>Execução Orçamentária</t>
        </is>
      </c>
      <c r="D923" t="inlineStr">
        <is>
          <t>Execução Orçamentária - download</t>
        </is>
      </c>
      <c r="E923" t="inlineStr"/>
      <c r="F923" t="inlineStr">
        <is>
          <t>SENAC RJ | Exercício 2024 | Execução Orçamentária</t>
        </is>
      </c>
      <c r="G923" t="inlineStr">
        <is>
          <t>csv</t>
        </is>
      </c>
      <c r="H923" t="inlineStr">
        <is>
          <t>download</t>
        </is>
      </c>
      <c r="I923" t="inlineStr">
        <is>
          <t>https://transparencia.senac.br/service/api/download?regional=rj&amp;secao=execucaoorcamentaria&amp;ano=2024&amp;layout=execucaoorcamentariareceita</t>
        </is>
      </c>
      <c r="J923" t="n">
        <v>200</v>
      </c>
      <c r="K923" t="b">
        <v>1</v>
      </c>
      <c r="L923" t="inlineStr">
        <is>
          <t>application/octet-stream</t>
        </is>
      </c>
      <c r="M923" t="n">
        <v>1.26</v>
      </c>
      <c r="N923" t="inlineStr">
        <is>
          <t>SIM</t>
        </is>
      </c>
      <c r="O923" t="inlineStr">
        <is>
          <t>Nenhum</t>
        </is>
      </c>
      <c r="P923" t="inlineStr">
        <is>
          <t>Nenhum</t>
        </is>
      </c>
      <c r="Q923" t="inlineStr">
        <is>
          <t>2026-10-07 17:04:56</t>
        </is>
      </c>
    </row>
    <row r="924">
      <c r="A924" t="n">
        <v>923</v>
      </c>
      <c r="B924" t="inlineStr">
        <is>
          <t>SENAC</t>
        </is>
      </c>
      <c r="C924" t="inlineStr">
        <is>
          <t>Execução Orçamentária</t>
        </is>
      </c>
      <c r="D924" t="inlineStr">
        <is>
          <t>Execução Orçamentária - download</t>
        </is>
      </c>
      <c r="E924" t="inlineStr"/>
      <c r="F924" t="inlineStr">
        <is>
          <t>SENAC RJ | Exercício 2024 | Execução Orçamentária</t>
        </is>
      </c>
      <c r="G924" t="inlineStr">
        <is>
          <t>csv</t>
        </is>
      </c>
      <c r="H924" t="inlineStr">
        <is>
          <t>download</t>
        </is>
      </c>
      <c r="I924" t="inlineStr">
        <is>
          <t>https://transparencia.senac.br/service/api/download?regional=rj&amp;secao=execucaoorcamentaria&amp;ano=2024&amp;layout=execucaoorcamentariadespesa</t>
        </is>
      </c>
      <c r="J924" t="n">
        <v>200</v>
      </c>
      <c r="K924" t="b">
        <v>1</v>
      </c>
      <c r="L924" t="inlineStr">
        <is>
          <t>application/octet-stream</t>
        </is>
      </c>
      <c r="M924" t="n">
        <v>1.9</v>
      </c>
      <c r="N924" t="inlineStr">
        <is>
          <t>SIM</t>
        </is>
      </c>
      <c r="O924" t="inlineStr">
        <is>
          <t>Nenhum</t>
        </is>
      </c>
      <c r="P924" t="inlineStr">
        <is>
          <t>Nenhum</t>
        </is>
      </c>
      <c r="Q924" t="inlineStr">
        <is>
          <t>2026-10-07 17:04:56</t>
        </is>
      </c>
    </row>
    <row r="925">
      <c r="A925" t="n">
        <v>924</v>
      </c>
      <c r="B925" t="inlineStr">
        <is>
          <t>SENAC</t>
        </is>
      </c>
      <c r="C925" t="inlineStr">
        <is>
          <t>Execução Orçamentária</t>
        </is>
      </c>
      <c r="D925" t="inlineStr">
        <is>
          <t>Execução Orçamentária - download</t>
        </is>
      </c>
      <c r="E925" t="inlineStr"/>
      <c r="F925" t="inlineStr">
        <is>
          <t>SENAC RJ | Exercício 2024 | Execução Orçamentária</t>
        </is>
      </c>
      <c r="G925" t="inlineStr">
        <is>
          <t>csv</t>
        </is>
      </c>
      <c r="H925" t="inlineStr">
        <is>
          <t>download</t>
        </is>
      </c>
      <c r="I925" t="inlineStr">
        <is>
          <t>https://transparencia.senac.br/service/api/download?regional=rj&amp;secao=execucaoorcamentaria&amp;ano=2024&amp;layout=despesaporfinalidadeprogramatrabalhoprevisao</t>
        </is>
      </c>
      <c r="J925" t="n">
        <v>200</v>
      </c>
      <c r="K925" t="b">
        <v>1</v>
      </c>
      <c r="L925" t="inlineStr">
        <is>
          <t>application/octet-stream</t>
        </is>
      </c>
      <c r="M925" t="n">
        <v>0.61</v>
      </c>
      <c r="N925" t="inlineStr">
        <is>
          <t>SIM</t>
        </is>
      </c>
      <c r="O925" t="inlineStr">
        <is>
          <t>Nenhum</t>
        </is>
      </c>
      <c r="P925" t="inlineStr">
        <is>
          <t>Nenhum</t>
        </is>
      </c>
      <c r="Q925" t="inlineStr">
        <is>
          <t>2026-10-07 17:04:56</t>
        </is>
      </c>
    </row>
    <row r="926">
      <c r="A926" t="n">
        <v>925</v>
      </c>
      <c r="B926" t="inlineStr">
        <is>
          <t>SENAC</t>
        </is>
      </c>
      <c r="C926" t="inlineStr">
        <is>
          <t>Execução Orçamentária</t>
        </is>
      </c>
      <c r="D926" t="inlineStr">
        <is>
          <t>Execução Orçamentária - download</t>
        </is>
      </c>
      <c r="E926" t="inlineStr"/>
      <c r="F926" t="inlineStr">
        <is>
          <t>SENAC RJ | Exercício 2025 | Execução Orçamentária</t>
        </is>
      </c>
      <c r="G926" t="inlineStr">
        <is>
          <t>csv</t>
        </is>
      </c>
      <c r="H926" t="inlineStr">
        <is>
          <t>download</t>
        </is>
      </c>
      <c r="I926" t="inlineStr">
        <is>
          <t>https://transparencia.senac.br/service/api/download?regional=rj&amp;secao=execucaoorcamentaria&amp;ano=2025&amp;layout=execucaoorcamentariareceitacategoria</t>
        </is>
      </c>
      <c r="J926" t="n">
        <v>200</v>
      </c>
      <c r="K926" t="b">
        <v>1</v>
      </c>
      <c r="L926" t="inlineStr">
        <is>
          <t>application/octet-stream</t>
        </is>
      </c>
      <c r="M926" t="n">
        <v>0.67</v>
      </c>
      <c r="N926" t="inlineStr">
        <is>
          <t>SIM</t>
        </is>
      </c>
      <c r="O926" t="inlineStr">
        <is>
          <t>Nenhum</t>
        </is>
      </c>
      <c r="P926" t="inlineStr">
        <is>
          <t>Nenhum</t>
        </is>
      </c>
      <c r="Q926" t="inlineStr">
        <is>
          <t>2026-10-07 17:04:56</t>
        </is>
      </c>
    </row>
    <row r="927">
      <c r="A927" t="n">
        <v>926</v>
      </c>
      <c r="B927" t="inlineStr">
        <is>
          <t>SENAC</t>
        </is>
      </c>
      <c r="C927" t="inlineStr">
        <is>
          <t>Execução Orçamentária</t>
        </is>
      </c>
      <c r="D927" t="inlineStr">
        <is>
          <t>Execução Orçamentária - download</t>
        </is>
      </c>
      <c r="E927" t="inlineStr"/>
      <c r="F927" t="inlineStr">
        <is>
          <t>SENAC RJ | Exercício 2025 | Execução Orçamentária</t>
        </is>
      </c>
      <c r="G927" t="inlineStr">
        <is>
          <t>csv</t>
        </is>
      </c>
      <c r="H927" t="inlineStr">
        <is>
          <t>download</t>
        </is>
      </c>
      <c r="I927" t="inlineStr">
        <is>
          <t>https://transparencia.senac.br/service/api/download?regional=rj&amp;secao=execucaoorcamentaria&amp;ano=2025&amp;layout=execucaoorcamentariadespesacategoria</t>
        </is>
      </c>
      <c r="J927" t="n">
        <v>200</v>
      </c>
      <c r="K927" t="b">
        <v>1</v>
      </c>
      <c r="L927" t="inlineStr">
        <is>
          <t>application/octet-stream</t>
        </is>
      </c>
      <c r="M927" t="n">
        <v>1.25</v>
      </c>
      <c r="N927" t="inlineStr">
        <is>
          <t>SIM</t>
        </is>
      </c>
      <c r="O927" t="inlineStr">
        <is>
          <t>Nenhum</t>
        </is>
      </c>
      <c r="P927" t="inlineStr">
        <is>
          <t>Nenhum</t>
        </is>
      </c>
      <c r="Q927" t="inlineStr">
        <is>
          <t>2026-10-07 17:04:56</t>
        </is>
      </c>
    </row>
    <row r="928">
      <c r="A928" t="n">
        <v>927</v>
      </c>
      <c r="B928" t="inlineStr">
        <is>
          <t>SENAC</t>
        </is>
      </c>
      <c r="C928" t="inlineStr">
        <is>
          <t>Execução Orçamentária</t>
        </is>
      </c>
      <c r="D928" t="inlineStr">
        <is>
          <t>Execução Orçamentária - download</t>
        </is>
      </c>
      <c r="E928" t="inlineStr"/>
      <c r="F928" t="inlineStr">
        <is>
          <t>SENAC RJ | Exercício 2025 | Execução Orçamentária</t>
        </is>
      </c>
      <c r="G928" t="inlineStr">
        <is>
          <t>csv</t>
        </is>
      </c>
      <c r="H928" t="inlineStr">
        <is>
          <t>download</t>
        </is>
      </c>
      <c r="I928" t="inlineStr">
        <is>
          <t>https://transparencia.senac.br/service/api/download?regional=rj&amp;secao=execucaoorcamentaria&amp;ano=2025&amp;layout=despesaporfinalidadeprogramatrabalhoorcamento</t>
        </is>
      </c>
      <c r="J928" t="n">
        <v>200</v>
      </c>
      <c r="K928" t="b">
        <v>1</v>
      </c>
      <c r="L928" t="inlineStr">
        <is>
          <t>application/octet-stream</t>
        </is>
      </c>
      <c r="M928" t="n">
        <v>0.42</v>
      </c>
      <c r="N928" t="inlineStr">
        <is>
          <t>SIM</t>
        </is>
      </c>
      <c r="O928" t="inlineStr">
        <is>
          <t>Nenhum</t>
        </is>
      </c>
      <c r="P928" t="inlineStr">
        <is>
          <t>Nenhum</t>
        </is>
      </c>
      <c r="Q928" t="inlineStr">
        <is>
          <t>2026-10-07 17:04:56</t>
        </is>
      </c>
    </row>
    <row r="929">
      <c r="A929" t="n">
        <v>928</v>
      </c>
      <c r="B929" t="inlineStr">
        <is>
          <t>SENAC</t>
        </is>
      </c>
      <c r="C929" t="inlineStr">
        <is>
          <t>Execução Orçamentária</t>
        </is>
      </c>
      <c r="D929" t="inlineStr">
        <is>
          <t>Execução Orçamentária - download</t>
        </is>
      </c>
      <c r="E929" t="inlineStr"/>
      <c r="F929" t="inlineStr">
        <is>
          <t>SENAC RJ | Exercício 2025 | Execução Orçamentária</t>
        </is>
      </c>
      <c r="G929" t="inlineStr">
        <is>
          <t>csv</t>
        </is>
      </c>
      <c r="H929" t="inlineStr">
        <is>
          <t>download</t>
        </is>
      </c>
      <c r="I929" t="inlineStr">
        <is>
          <t>https://transparencia.senac.br/service/api/download?regional=rj&amp;secao=execucaoorcamentaria&amp;ano=2025&amp;layout=execucaoorcamentariareceita</t>
        </is>
      </c>
      <c r="J929" t="n">
        <v>200</v>
      </c>
      <c r="K929" t="b">
        <v>1</v>
      </c>
      <c r="L929" t="inlineStr">
        <is>
          <t>application/octet-stream</t>
        </is>
      </c>
      <c r="M929" t="n">
        <v>1.43</v>
      </c>
      <c r="N929" t="inlineStr">
        <is>
          <t>SIM</t>
        </is>
      </c>
      <c r="O929" t="inlineStr">
        <is>
          <t>Nenhum</t>
        </is>
      </c>
      <c r="P929" t="inlineStr">
        <is>
          <t>Nenhum</t>
        </is>
      </c>
      <c r="Q929" t="inlineStr">
        <is>
          <t>2026-10-07 17:04:56</t>
        </is>
      </c>
    </row>
    <row r="930">
      <c r="A930" t="n">
        <v>929</v>
      </c>
      <c r="B930" t="inlineStr">
        <is>
          <t>SENAC</t>
        </is>
      </c>
      <c r="C930" t="inlineStr">
        <is>
          <t>Execução Orçamentária</t>
        </is>
      </c>
      <c r="D930" t="inlineStr">
        <is>
          <t>Execução Orçamentária - download</t>
        </is>
      </c>
      <c r="E930" t="inlineStr"/>
      <c r="F930" t="inlineStr">
        <is>
          <t>SENAC RJ | Exercício 2025 | Execução Orçamentária</t>
        </is>
      </c>
      <c r="G930" t="inlineStr">
        <is>
          <t>csv</t>
        </is>
      </c>
      <c r="H930" t="inlineStr">
        <is>
          <t>download</t>
        </is>
      </c>
      <c r="I930" t="inlineStr">
        <is>
          <t>https://transparencia.senac.br/service/api/download?regional=rj&amp;secao=execucaoorcamentaria&amp;ano=2025&amp;layout=execucaoorcamentariadespesa</t>
        </is>
      </c>
      <c r="J930" t="n">
        <v>200</v>
      </c>
      <c r="K930" t="b">
        <v>1</v>
      </c>
      <c r="L930" t="inlineStr">
        <is>
          <t>application/octet-stream</t>
        </is>
      </c>
      <c r="M930" t="n">
        <v>1.98</v>
      </c>
      <c r="N930" t="inlineStr">
        <is>
          <t>SIM</t>
        </is>
      </c>
      <c r="O930" t="inlineStr">
        <is>
          <t>Nenhum</t>
        </is>
      </c>
      <c r="P930" t="inlineStr">
        <is>
          <t>Nenhum</t>
        </is>
      </c>
      <c r="Q930" t="inlineStr">
        <is>
          <t>2026-10-07 17:04:56</t>
        </is>
      </c>
    </row>
    <row r="931">
      <c r="A931" t="n">
        <v>930</v>
      </c>
      <c r="B931" t="inlineStr">
        <is>
          <t>SENAC</t>
        </is>
      </c>
      <c r="C931" t="inlineStr">
        <is>
          <t>Execução Orçamentária</t>
        </is>
      </c>
      <c r="D931" t="inlineStr">
        <is>
          <t>Execução Orçamentária - download</t>
        </is>
      </c>
      <c r="E931" t="inlineStr"/>
      <c r="F931" t="inlineStr">
        <is>
          <t>SENAC RJ | Exercício 2025 | Execução Orçamentária</t>
        </is>
      </c>
      <c r="G931" t="inlineStr">
        <is>
          <t>csv</t>
        </is>
      </c>
      <c r="H931" t="inlineStr">
        <is>
          <t>download</t>
        </is>
      </c>
      <c r="I931" t="inlineStr">
        <is>
          <t>https://transparencia.senac.br/service/api/download?regional=rj&amp;secao=execucaoorcamentaria&amp;ano=2025&amp;layout=despesaporfinalidadeprogramatrabalhoprevisao</t>
        </is>
      </c>
      <c r="J931" t="n">
        <v>200</v>
      </c>
      <c r="K931" t="b">
        <v>1</v>
      </c>
      <c r="L931" t="inlineStr">
        <is>
          <t>application/octet-stream</t>
        </is>
      </c>
      <c r="M931" t="n">
        <v>0.6</v>
      </c>
      <c r="N931" t="inlineStr">
        <is>
          <t>SIM</t>
        </is>
      </c>
      <c r="O931" t="inlineStr">
        <is>
          <t>Nenhum</t>
        </is>
      </c>
      <c r="P931" t="inlineStr">
        <is>
          <t>Nenhum</t>
        </is>
      </c>
      <c r="Q931" t="inlineStr">
        <is>
          <t>2026-10-07 17:04:56</t>
        </is>
      </c>
    </row>
    <row r="932">
      <c r="A932" t="n">
        <v>931</v>
      </c>
      <c r="B932" t="inlineStr">
        <is>
          <t>SENAC</t>
        </is>
      </c>
      <c r="C932" t="inlineStr">
        <is>
          <t>Execução Orçamentária</t>
        </is>
      </c>
      <c r="D932" t="inlineStr">
        <is>
          <t>Execução Orçamentária - download</t>
        </is>
      </c>
      <c r="E932" t="inlineStr"/>
      <c r="F932" t="inlineStr">
        <is>
          <t>SENAC RJ | Exercício 2026 | Execução Orçamentária</t>
        </is>
      </c>
      <c r="G932" t="inlineStr">
        <is>
          <t>csv</t>
        </is>
      </c>
      <c r="H932" t="inlineStr">
        <is>
          <t>download</t>
        </is>
      </c>
      <c r="I932" t="inlineStr">
        <is>
          <t>https://transparencia.senac.br/service/api/download?regional=rj&amp;secao=execucaoorcamentaria&amp;ano=2026&amp;layout=execucaoorcamentariareceitacategoria</t>
        </is>
      </c>
      <c r="J932" t="n">
        <v>200</v>
      </c>
      <c r="K932" t="b">
        <v>1</v>
      </c>
      <c r="L932" t="inlineStr">
        <is>
          <t>application/octet-stream</t>
        </is>
      </c>
      <c r="M932" t="n">
        <v>0.68</v>
      </c>
      <c r="N932" t="inlineStr">
        <is>
          <t>SIM</t>
        </is>
      </c>
      <c r="O932" t="inlineStr">
        <is>
          <t>Nenhum</t>
        </is>
      </c>
      <c r="P932" t="inlineStr">
        <is>
          <t>Nenhum</t>
        </is>
      </c>
      <c r="Q932" t="inlineStr">
        <is>
          <t>2026-10-07 17:04:56</t>
        </is>
      </c>
    </row>
    <row r="933">
      <c r="A933" t="n">
        <v>932</v>
      </c>
      <c r="B933" t="inlineStr">
        <is>
          <t>SENAC</t>
        </is>
      </c>
      <c r="C933" t="inlineStr">
        <is>
          <t>Execução Orçamentária</t>
        </is>
      </c>
      <c r="D933" t="inlineStr">
        <is>
          <t>Execução Orçamentária - download</t>
        </is>
      </c>
      <c r="E933" t="inlineStr"/>
      <c r="F933" t="inlineStr">
        <is>
          <t>SENAC RJ | Exercício 2026 | Execução Orçamentária</t>
        </is>
      </c>
      <c r="G933" t="inlineStr">
        <is>
          <t>csv</t>
        </is>
      </c>
      <c r="H933" t="inlineStr">
        <is>
          <t>download</t>
        </is>
      </c>
      <c r="I933" t="inlineStr">
        <is>
          <t>https://transparencia.senac.br/service/api/download?regional=rj&amp;secao=execucaoorcamentaria&amp;ano=2026&amp;layout=execucaoorcamentariadespesacategoria</t>
        </is>
      </c>
      <c r="J933" t="n">
        <v>200</v>
      </c>
      <c r="K933" t="b">
        <v>1</v>
      </c>
      <c r="L933" t="inlineStr">
        <is>
          <t>application/octet-stream</t>
        </is>
      </c>
      <c r="M933" t="n">
        <v>1.21</v>
      </c>
      <c r="N933" t="inlineStr">
        <is>
          <t>SIM</t>
        </is>
      </c>
      <c r="O933" t="inlineStr">
        <is>
          <t>Nenhum</t>
        </is>
      </c>
      <c r="P933" t="inlineStr">
        <is>
          <t>Nenhum</t>
        </is>
      </c>
      <c r="Q933" t="inlineStr">
        <is>
          <t>2026-10-07 17:04:56</t>
        </is>
      </c>
    </row>
    <row r="934">
      <c r="A934" t="n">
        <v>933</v>
      </c>
      <c r="B934" t="inlineStr">
        <is>
          <t>SENAC</t>
        </is>
      </c>
      <c r="C934" t="inlineStr">
        <is>
          <t>Execução Orçamentária</t>
        </is>
      </c>
      <c r="D934" t="inlineStr">
        <is>
          <t>Execução Orçamentária - download</t>
        </is>
      </c>
      <c r="E934" t="inlineStr"/>
      <c r="F934" t="inlineStr">
        <is>
          <t>SENAC RJ | Exercício 2026 | Execução Orçamentária</t>
        </is>
      </c>
      <c r="G934" t="inlineStr">
        <is>
          <t>csv</t>
        </is>
      </c>
      <c r="H934" t="inlineStr">
        <is>
          <t>download</t>
        </is>
      </c>
      <c r="I934" t="inlineStr">
        <is>
          <t>https://transparencia.senac.br/service/api/download?regional=rj&amp;secao=execucaoorcamentaria&amp;ano=2026&amp;layout=despesaporfinalidadeprogramatrabalhoorcamento</t>
        </is>
      </c>
      <c r="J934" t="n">
        <v>200</v>
      </c>
      <c r="K934" t="b">
        <v>1</v>
      </c>
      <c r="L934" t="inlineStr">
        <is>
          <t>application/octet-stream</t>
        </is>
      </c>
      <c r="M934" t="n">
        <v>0.41</v>
      </c>
      <c r="N934" t="inlineStr">
        <is>
          <t>SIM</t>
        </is>
      </c>
      <c r="O934" t="inlineStr">
        <is>
          <t>Nenhum</t>
        </is>
      </c>
      <c r="P934" t="inlineStr">
        <is>
          <t>Nenhum</t>
        </is>
      </c>
      <c r="Q934" t="inlineStr">
        <is>
          <t>2026-10-07 17:04:56</t>
        </is>
      </c>
    </row>
    <row r="935">
      <c r="A935" t="n">
        <v>934</v>
      </c>
      <c r="B935" t="inlineStr">
        <is>
          <t>SENAC</t>
        </is>
      </c>
      <c r="C935" t="inlineStr">
        <is>
          <t>Execução Orçamentária</t>
        </is>
      </c>
      <c r="D935" t="inlineStr">
        <is>
          <t>Execução Orçamentária - download</t>
        </is>
      </c>
      <c r="E935" t="inlineStr"/>
      <c r="F935" t="inlineStr">
        <is>
          <t>SENAC RJ | Exercício 2026 | Execução Orçamentária</t>
        </is>
      </c>
      <c r="G935" t="inlineStr">
        <is>
          <t>csv</t>
        </is>
      </c>
      <c r="H935" t="inlineStr">
        <is>
          <t>download</t>
        </is>
      </c>
      <c r="I935" t="inlineStr">
        <is>
          <t>https://transparencia.senac.br/service/api/download?regional=rj&amp;secao=execucaoorcamentaria&amp;ano=2026&amp;layout=execucaoorcamentariareceita</t>
        </is>
      </c>
      <c r="J935" t="n">
        <v>200</v>
      </c>
      <c r="K935" t="b">
        <v>1</v>
      </c>
      <c r="L935" t="inlineStr">
        <is>
          <t>application/octet-stream</t>
        </is>
      </c>
      <c r="M935" t="n">
        <v>1.42</v>
      </c>
      <c r="N935" t="inlineStr">
        <is>
          <t>SIM</t>
        </is>
      </c>
      <c r="O935" t="inlineStr">
        <is>
          <t>Nenhum</t>
        </is>
      </c>
      <c r="P935" t="inlineStr">
        <is>
          <t>Nenhum</t>
        </is>
      </c>
      <c r="Q935" t="inlineStr">
        <is>
          <t>2026-10-07 17:04:56</t>
        </is>
      </c>
    </row>
    <row r="936">
      <c r="A936" t="n">
        <v>935</v>
      </c>
      <c r="B936" t="inlineStr">
        <is>
          <t>SENAC</t>
        </is>
      </c>
      <c r="C936" t="inlineStr">
        <is>
          <t>Execução Orçamentária</t>
        </is>
      </c>
      <c r="D936" t="inlineStr">
        <is>
          <t>Execução Orçamentária - download</t>
        </is>
      </c>
      <c r="E936" t="inlineStr"/>
      <c r="F936" t="inlineStr">
        <is>
          <t>SENAC RJ | Exercício 2026 | Execução Orçamentária</t>
        </is>
      </c>
      <c r="G936" t="inlineStr">
        <is>
          <t>csv</t>
        </is>
      </c>
      <c r="H936" t="inlineStr">
        <is>
          <t>download</t>
        </is>
      </c>
      <c r="I936" t="inlineStr">
        <is>
          <t>https://transparencia.senac.br/service/api/download?regional=rj&amp;secao=execucaoorcamentaria&amp;ano=2026&amp;layout=execucaoorcamentariadespesa</t>
        </is>
      </c>
      <c r="J936" t="n">
        <v>200</v>
      </c>
      <c r="K936" t="b">
        <v>1</v>
      </c>
      <c r="L936" t="inlineStr">
        <is>
          <t>application/octet-stream</t>
        </is>
      </c>
      <c r="M936" t="n">
        <v>1.78</v>
      </c>
      <c r="N936" t="inlineStr">
        <is>
          <t>SIM</t>
        </is>
      </c>
      <c r="O936" t="inlineStr">
        <is>
          <t>Nenhum</t>
        </is>
      </c>
      <c r="P936" t="inlineStr">
        <is>
          <t>Nenhum</t>
        </is>
      </c>
      <c r="Q936" t="inlineStr">
        <is>
          <t>2026-10-07 17:04:56</t>
        </is>
      </c>
    </row>
    <row r="937">
      <c r="A937" t="n">
        <v>936</v>
      </c>
      <c r="B937" t="inlineStr">
        <is>
          <t>SENAC</t>
        </is>
      </c>
      <c r="C937" t="inlineStr">
        <is>
          <t>Execução Orçamentária</t>
        </is>
      </c>
      <c r="D937" t="inlineStr">
        <is>
          <t>Execução Orçamentária - download</t>
        </is>
      </c>
      <c r="E937" t="inlineStr"/>
      <c r="F937" t="inlineStr">
        <is>
          <t>SENAC RJ | Exercício 2026 | Execução Orçamentária</t>
        </is>
      </c>
      <c r="G937" t="inlineStr">
        <is>
          <t>csv</t>
        </is>
      </c>
      <c r="H937" t="inlineStr">
        <is>
          <t>download</t>
        </is>
      </c>
      <c r="I937" t="inlineStr">
        <is>
          <t>https://transparencia.senac.br/service/api/download?regional=rj&amp;secao=execucaoorcamentaria&amp;ano=2026&amp;layout=despesaporfinalidadeprogramatrabalhoprevisao</t>
        </is>
      </c>
      <c r="J937" t="n">
        <v>200</v>
      </c>
      <c r="K937" t="b">
        <v>1</v>
      </c>
      <c r="L937" t="inlineStr">
        <is>
          <t>application/octet-stream</t>
        </is>
      </c>
      <c r="M937" t="n">
        <v>0.59</v>
      </c>
      <c r="N937" t="inlineStr">
        <is>
          <t>SIM</t>
        </is>
      </c>
      <c r="O937" t="inlineStr">
        <is>
          <t>Nenhum</t>
        </is>
      </c>
      <c r="P937" t="inlineStr">
        <is>
          <t>Nenhum</t>
        </is>
      </c>
      <c r="Q937" t="inlineStr">
        <is>
          <t>2026-10-07 17:04:56</t>
        </is>
      </c>
    </row>
    <row r="938">
      <c r="A938" t="n">
        <v>937</v>
      </c>
      <c r="B938" t="inlineStr">
        <is>
          <t>SENAC</t>
        </is>
      </c>
      <c r="C938" t="inlineStr">
        <is>
          <t>Demonstrações Contábeis</t>
        </is>
      </c>
      <c r="D938" t="inlineStr">
        <is>
          <t>Demonstrações Contábeis - Arquivo CSV</t>
        </is>
      </c>
      <c r="E938" t="inlineStr"/>
      <c r="F938" t="inlineStr">
        <is>
          <t>SENAC RJ | Exercício 2024 | Demonstrações Contábeis</t>
        </is>
      </c>
      <c r="G938" t="inlineStr">
        <is>
          <t>csv</t>
        </is>
      </c>
      <c r="H938" t="inlineStr">
        <is>
          <t>Balanço Financeiro_2025.csv</t>
        </is>
      </c>
      <c r="I938" t="inlineStr">
        <is>
          <t>https://transparencia.senac.br/assets/files/2025/DemonstracoesContabeis/RJ/Balanço Financeiro_2025.csv</t>
        </is>
      </c>
      <c r="J938" t="n">
        <v>200</v>
      </c>
      <c r="K938" t="b">
        <v>1</v>
      </c>
      <c r="L938" t="inlineStr">
        <is>
          <t>application/octet-stream</t>
        </is>
      </c>
      <c r="M938" t="n">
        <v>10.4</v>
      </c>
      <c r="N938" t="inlineStr">
        <is>
          <t>NÃO</t>
        </is>
      </c>
      <c r="O938" t="inlineStr">
        <is>
          <t>Nomes de Colunas: 10 coluna(s) sem nome definido (ex: Unnamed: 6). | Espaçamento Visual: 8 coluna(s) totalmente em branco (Colunas: [6, 7, 9, 10, 11]).</t>
        </is>
      </c>
      <c r="P938" t="inlineStr">
        <is>
          <t>Nenhum</t>
        </is>
      </c>
      <c r="Q938" t="inlineStr">
        <is>
          <t>2026-10-07 17:04:56</t>
        </is>
      </c>
    </row>
    <row r="939">
      <c r="A939" t="n">
        <v>938</v>
      </c>
      <c r="B939" t="inlineStr">
        <is>
          <t>SENAC</t>
        </is>
      </c>
      <c r="C939" t="inlineStr">
        <is>
          <t>Demonstrações Contábeis</t>
        </is>
      </c>
      <c r="D939" t="inlineStr">
        <is>
          <t>Demonstrações Contábeis - Arquivo CSV</t>
        </is>
      </c>
      <c r="E939" t="inlineStr"/>
      <c r="F939" t="inlineStr">
        <is>
          <t>SENAC RJ | Exercício 2024 | Demonstrações Contábeis</t>
        </is>
      </c>
      <c r="G939" t="inlineStr">
        <is>
          <t>csv</t>
        </is>
      </c>
      <c r="H939" t="inlineStr">
        <is>
          <t>Balanço Orçamentário Receita_2025.csv</t>
        </is>
      </c>
      <c r="I939" t="inlineStr">
        <is>
          <t>https://transparencia.senac.br/assets/files/2025/DemonstracoesContabeis/RJ/Balanço Orçamentário Receita_2025.csv</t>
        </is>
      </c>
      <c r="J939" t="n">
        <v>200</v>
      </c>
      <c r="K939" t="b">
        <v>1</v>
      </c>
      <c r="L939" t="inlineStr">
        <is>
          <t>application/octet-stream</t>
        </is>
      </c>
      <c r="M939" t="n">
        <v>4.47</v>
      </c>
      <c r="N939" t="inlineStr">
        <is>
          <t>NÃO</t>
        </is>
      </c>
      <c r="O939" t="inlineStr">
        <is>
          <t>Linhas de Totais: Uso de 'Total/Subtotal' na coluna 'Especificação' (Linhas: 64, 66).</t>
        </is>
      </c>
      <c r="P939" t="inlineStr">
        <is>
          <t>Nenhum</t>
        </is>
      </c>
      <c r="Q939" t="inlineStr">
        <is>
          <t>2026-10-07 17:04:56</t>
        </is>
      </c>
    </row>
    <row r="940">
      <c r="A940" t="n">
        <v>939</v>
      </c>
      <c r="B940" t="inlineStr">
        <is>
          <t>SENAC</t>
        </is>
      </c>
      <c r="C940" t="inlineStr">
        <is>
          <t>Demonstrações Contábeis</t>
        </is>
      </c>
      <c r="D940" t="inlineStr">
        <is>
          <t>Demonstrações Contábeis - Arquivo CSV</t>
        </is>
      </c>
      <c r="E940" t="inlineStr"/>
      <c r="F940" t="inlineStr">
        <is>
          <t>SENAC RJ | Exercício 2024 | Demonstrações Contábeis</t>
        </is>
      </c>
      <c r="G940" t="inlineStr">
        <is>
          <t>csv</t>
        </is>
      </c>
      <c r="H940" t="inlineStr">
        <is>
          <t>Balanço Orçamentário Despesa_2025.csv</t>
        </is>
      </c>
      <c r="I940" t="inlineStr">
        <is>
          <t>https://transparencia.senac.br/assets/files/2025/DemonstracoesContabeis/RJ/Balanço Orçamentário Despesa_2025.csv</t>
        </is>
      </c>
      <c r="J940" t="n">
        <v>200</v>
      </c>
      <c r="K940" t="b">
        <v>1</v>
      </c>
      <c r="L940" t="inlineStr">
        <is>
          <t>application/octet-stream</t>
        </is>
      </c>
      <c r="M940" t="n">
        <v>5.2</v>
      </c>
      <c r="N940" t="inlineStr">
        <is>
          <t>NÃO</t>
        </is>
      </c>
      <c r="O940" t="inlineStr">
        <is>
          <t>Nomes de Colunas: 6 coluna(s) sem nome definido (ex: Unnamed: 7). | Espaçamento Visual: 5 coluna(s) totalmente em branco (Colunas: [7, 8, 9, 10, 11]). | Linhas de Totais: Uso de 'Total/Subtotal' na coluna 'Especificação' (Linhas: 57, 59).</t>
        </is>
      </c>
      <c r="P940" t="inlineStr">
        <is>
          <t>Nenhum</t>
        </is>
      </c>
      <c r="Q940" t="inlineStr">
        <is>
          <t>2026-10-07 17:04:56</t>
        </is>
      </c>
    </row>
    <row r="941">
      <c r="A941" t="n">
        <v>940</v>
      </c>
      <c r="B941" t="inlineStr">
        <is>
          <t>SENAC</t>
        </is>
      </c>
      <c r="C941" t="inlineStr">
        <is>
          <t>Demonstrações Contábeis</t>
        </is>
      </c>
      <c r="D941" t="inlineStr">
        <is>
          <t>Demonstrações Contábeis - Arquivo CSV</t>
        </is>
      </c>
      <c r="E941" t="inlineStr"/>
      <c r="F941" t="inlineStr">
        <is>
          <t>SENAC RJ | Exercício 2024 | Demonstrações Contábeis</t>
        </is>
      </c>
      <c r="G941" t="inlineStr">
        <is>
          <t>csv</t>
        </is>
      </c>
      <c r="H941" t="inlineStr">
        <is>
          <t>Balanço Patrimonial_2025.csv</t>
        </is>
      </c>
      <c r="I941" t="inlineStr">
        <is>
          <t>https://transparencia.senac.br/assets/files/2025/DemonstracoesContabeis/RJ/Balanço Patrimonial_2025.csv</t>
        </is>
      </c>
      <c r="J941" t="n">
        <v>200</v>
      </c>
      <c r="K941" t="b">
        <v>1</v>
      </c>
      <c r="L941" t="inlineStr">
        <is>
          <t>application/octet-stream</t>
        </is>
      </c>
      <c r="M941" t="n">
        <v>4.64</v>
      </c>
      <c r="N941" t="inlineStr">
        <is>
          <t>NÃO</t>
        </is>
      </c>
      <c r="O941" t="inlineStr">
        <is>
          <t>Nomes de Colunas: 10 coluna(s) sem nome definido (ex: Unnamed: 5). | Espaçamento Visual: 8 coluna(s) totalmente em branco (Colunas: [5, 6, 7, 8, 9]).</t>
        </is>
      </c>
      <c r="P941" t="inlineStr">
        <is>
          <t>Nenhum</t>
        </is>
      </c>
      <c r="Q941" t="inlineStr">
        <is>
          <t>2026-10-07 17:04:56</t>
        </is>
      </c>
    </row>
    <row r="942">
      <c r="A942" t="n">
        <v>941</v>
      </c>
      <c r="B942" t="inlineStr">
        <is>
          <t>SENAC</t>
        </is>
      </c>
      <c r="C942" t="inlineStr">
        <is>
          <t>Demonstrações Contábeis</t>
        </is>
      </c>
      <c r="D942" t="inlineStr">
        <is>
          <t>Demonstrações Contábeis - Arquivo CSV</t>
        </is>
      </c>
      <c r="E942" t="inlineStr"/>
      <c r="F942" t="inlineStr">
        <is>
          <t>SENAC RJ | Exercício 2024 | Demonstrações Contábeis</t>
        </is>
      </c>
      <c r="G942" t="inlineStr">
        <is>
          <t>csv</t>
        </is>
      </c>
      <c r="H942" t="inlineStr">
        <is>
          <t>Demonstração das Variações Patrimoniais_2025.csv</t>
        </is>
      </c>
      <c r="I942" t="inlineStr">
        <is>
          <t>https://transparencia.senac.br/assets/files/2025/DemonstracoesContabeis/RJ/Demonstração das Variações Patrimoniais_2025.csv</t>
        </is>
      </c>
      <c r="J942" t="n">
        <v>200</v>
      </c>
      <c r="K942" t="b">
        <v>1</v>
      </c>
      <c r="L942" t="inlineStr">
        <is>
          <t>application/octet-stream</t>
        </is>
      </c>
      <c r="M942" t="n">
        <v>6.46</v>
      </c>
      <c r="N942" t="inlineStr">
        <is>
          <t>NÃO</t>
        </is>
      </c>
      <c r="O942" t="inlineStr">
        <is>
          <t>Hierarquia Visual: Texto com recuo na coluna 'Especificação' (Linhas: 4, 6, 7, 9, 10, 12, 13, 14, 17, 20... (total 66)).</t>
        </is>
      </c>
      <c r="P942" t="inlineStr">
        <is>
          <t>Nenhum</t>
        </is>
      </c>
      <c r="Q942" t="inlineStr">
        <is>
          <t>2026-10-07 17:04:56</t>
        </is>
      </c>
    </row>
    <row r="943">
      <c r="A943" t="n">
        <v>942</v>
      </c>
      <c r="B943" t="inlineStr">
        <is>
          <t>SENAC</t>
        </is>
      </c>
      <c r="C943" t="inlineStr">
        <is>
          <t>Demonstrações Contábeis</t>
        </is>
      </c>
      <c r="D943" t="inlineStr">
        <is>
          <t>Demonstrações Contábeis - Arquivo CSV</t>
        </is>
      </c>
      <c r="E943" t="inlineStr"/>
      <c r="F943" t="inlineStr">
        <is>
          <t>SENAC RJ | Exercício 2024 | Demonstrações Contábeis</t>
        </is>
      </c>
      <c r="G943" t="inlineStr">
        <is>
          <t>csv</t>
        </is>
      </c>
      <c r="H943" t="inlineStr">
        <is>
          <t>Demonstração dos Fluxos de Caixa_2025.csv</t>
        </is>
      </c>
      <c r="I943" t="inlineStr">
        <is>
          <t>https://transparencia.senac.br/assets/files/2025/DemonstracoesContabeis/RJ/Demonstração dos Fluxos de Caixa_2025.csv</t>
        </is>
      </c>
      <c r="J943" t="n">
        <v>200</v>
      </c>
      <c r="K943" t="b">
        <v>1</v>
      </c>
      <c r="L943" t="inlineStr">
        <is>
          <t>application/octet-stream</t>
        </is>
      </c>
      <c r="M943" t="n">
        <v>5.22</v>
      </c>
      <c r="N943" t="inlineStr">
        <is>
          <t>NÃO</t>
        </is>
      </c>
      <c r="O943" t="inlineStr">
        <is>
          <t>Nomes de Colunas: 12 coluna(s) sem nome definido (ex: Unnamed: 4). | Espaçamento Visual: 11 coluna(s) totalmente em branco (Colunas: [4, 5, 6, 7, 8]).</t>
        </is>
      </c>
      <c r="P943" t="inlineStr">
        <is>
          <t>Nenhum</t>
        </is>
      </c>
      <c r="Q943" t="inlineStr">
        <is>
          <t>2026-10-07 17:04:56</t>
        </is>
      </c>
    </row>
    <row r="944">
      <c r="A944" t="n">
        <v>943</v>
      </c>
      <c r="B944" t="inlineStr">
        <is>
          <t>SENAC</t>
        </is>
      </c>
      <c r="C944" t="inlineStr">
        <is>
          <t>Demonstrações Contábeis</t>
        </is>
      </c>
      <c r="D944" t="inlineStr">
        <is>
          <t>Demonstrações Contábeis - Arquivo CSV</t>
        </is>
      </c>
      <c r="E944" t="inlineStr"/>
      <c r="F944" t="inlineStr">
        <is>
          <t>SENAC RJ | Exercício 2025 | Demonstrações Contábeis</t>
        </is>
      </c>
      <c r="G944" t="inlineStr">
        <is>
          <t>csv</t>
        </is>
      </c>
      <c r="H944" t="inlineStr">
        <is>
          <t>Balanço Financeiro_2025.csv</t>
        </is>
      </c>
      <c r="I944" t="inlineStr">
        <is>
          <t>https://transparencia.senac.br/assets/files/2025/DemonstracoesContabeis/RJ/Balanço Financeiro_2025.csv</t>
        </is>
      </c>
      <c r="J944" t="n">
        <v>200</v>
      </c>
      <c r="K944" t="b">
        <v>1</v>
      </c>
      <c r="L944" t="inlineStr">
        <is>
          <t>application/octet-stream</t>
        </is>
      </c>
      <c r="M944" t="n">
        <v>10.4</v>
      </c>
      <c r="N944" t="inlineStr">
        <is>
          <t>NÃO</t>
        </is>
      </c>
      <c r="O944" t="inlineStr">
        <is>
          <t>Nomes de Colunas: 10 coluna(s) sem nome definido (ex: Unnamed: 6). | Espaçamento Visual: 8 coluna(s) totalmente em branco (Colunas: [6, 7, 9, 10, 11]).</t>
        </is>
      </c>
      <c r="P944" t="inlineStr">
        <is>
          <t>Nenhum</t>
        </is>
      </c>
      <c r="Q944" t="inlineStr">
        <is>
          <t>2026-10-07 17:04:56</t>
        </is>
      </c>
    </row>
    <row r="945">
      <c r="A945" t="n">
        <v>944</v>
      </c>
      <c r="B945" t="inlineStr">
        <is>
          <t>SENAC</t>
        </is>
      </c>
      <c r="C945" t="inlineStr">
        <is>
          <t>Demonstrações Contábeis</t>
        </is>
      </c>
      <c r="D945" t="inlineStr">
        <is>
          <t>Demonstrações Contábeis - Arquivo CSV</t>
        </is>
      </c>
      <c r="E945" t="inlineStr"/>
      <c r="F945" t="inlineStr">
        <is>
          <t>SENAC RJ | Exercício 2025 | Demonstrações Contábeis</t>
        </is>
      </c>
      <c r="G945" t="inlineStr">
        <is>
          <t>csv</t>
        </is>
      </c>
      <c r="H945" t="inlineStr">
        <is>
          <t>Balanço Orçamentário Receita_2025.csv</t>
        </is>
      </c>
      <c r="I945" t="inlineStr">
        <is>
          <t>https://transparencia.senac.br/assets/files/2025/DemonstracoesContabeis/RJ/Balanço Orçamentário Receita_2025.csv</t>
        </is>
      </c>
      <c r="J945" t="n">
        <v>200</v>
      </c>
      <c r="K945" t="b">
        <v>1</v>
      </c>
      <c r="L945" t="inlineStr">
        <is>
          <t>application/octet-stream</t>
        </is>
      </c>
      <c r="M945" t="n">
        <v>4.47</v>
      </c>
      <c r="N945" t="inlineStr">
        <is>
          <t>NÃO</t>
        </is>
      </c>
      <c r="O945" t="inlineStr">
        <is>
          <t>Linhas de Totais: Uso de 'Total/Subtotal' na coluna 'Especificação' (Linhas: 64, 66).</t>
        </is>
      </c>
      <c r="P945" t="inlineStr">
        <is>
          <t>Nenhum</t>
        </is>
      </c>
      <c r="Q945" t="inlineStr">
        <is>
          <t>2026-10-07 17:04:56</t>
        </is>
      </c>
    </row>
    <row r="946">
      <c r="A946" t="n">
        <v>945</v>
      </c>
      <c r="B946" t="inlineStr">
        <is>
          <t>SENAC</t>
        </is>
      </c>
      <c r="C946" t="inlineStr">
        <is>
          <t>Demonstrações Contábeis</t>
        </is>
      </c>
      <c r="D946" t="inlineStr">
        <is>
          <t>Demonstrações Contábeis - Arquivo CSV</t>
        </is>
      </c>
      <c r="E946" t="inlineStr"/>
      <c r="F946" t="inlineStr">
        <is>
          <t>SENAC RJ | Exercício 2025 | Demonstrações Contábeis</t>
        </is>
      </c>
      <c r="G946" t="inlineStr">
        <is>
          <t>csv</t>
        </is>
      </c>
      <c r="H946" t="inlineStr">
        <is>
          <t>Balanço Orçamentário Despesa_2025.csv</t>
        </is>
      </c>
      <c r="I946" t="inlineStr">
        <is>
          <t>https://transparencia.senac.br/assets/files/2025/DemonstracoesContabeis/RJ/Balanço Orçamentário Despesa_2025.csv</t>
        </is>
      </c>
      <c r="J946" t="n">
        <v>200</v>
      </c>
      <c r="K946" t="b">
        <v>1</v>
      </c>
      <c r="L946" t="inlineStr">
        <is>
          <t>application/octet-stream</t>
        </is>
      </c>
      <c r="M946" t="n">
        <v>5.2</v>
      </c>
      <c r="N946" t="inlineStr">
        <is>
          <t>NÃO</t>
        </is>
      </c>
      <c r="O946" t="inlineStr">
        <is>
          <t>Nomes de Colunas: 6 coluna(s) sem nome definido (ex: Unnamed: 7). | Espaçamento Visual: 5 coluna(s) totalmente em branco (Colunas: [7, 8, 9, 10, 11]). | Linhas de Totais: Uso de 'Total/Subtotal' na coluna 'Especificação' (Linhas: 57, 59).</t>
        </is>
      </c>
      <c r="P946" t="inlineStr">
        <is>
          <t>Nenhum</t>
        </is>
      </c>
      <c r="Q946" t="inlineStr">
        <is>
          <t>2026-10-07 17:04:56</t>
        </is>
      </c>
    </row>
    <row r="947">
      <c r="A947" t="n">
        <v>946</v>
      </c>
      <c r="B947" t="inlineStr">
        <is>
          <t>SENAC</t>
        </is>
      </c>
      <c r="C947" t="inlineStr">
        <is>
          <t>Demonstrações Contábeis</t>
        </is>
      </c>
      <c r="D947" t="inlineStr">
        <is>
          <t>Demonstrações Contábeis - Arquivo CSV</t>
        </is>
      </c>
      <c r="E947" t="inlineStr"/>
      <c r="F947" t="inlineStr">
        <is>
          <t>SENAC RJ | Exercício 2025 | Demonstrações Contábeis</t>
        </is>
      </c>
      <c r="G947" t="inlineStr">
        <is>
          <t>csv</t>
        </is>
      </c>
      <c r="H947" t="inlineStr">
        <is>
          <t>Balanço Patrimonial_2025.csv</t>
        </is>
      </c>
      <c r="I947" t="inlineStr">
        <is>
          <t>https://transparencia.senac.br/assets/files/2025/DemonstracoesContabeis/RJ/Balanço Patrimonial_2025.csv</t>
        </is>
      </c>
      <c r="J947" t="n">
        <v>200</v>
      </c>
      <c r="K947" t="b">
        <v>1</v>
      </c>
      <c r="L947" t="inlineStr">
        <is>
          <t>application/octet-stream</t>
        </is>
      </c>
      <c r="M947" t="n">
        <v>4.64</v>
      </c>
      <c r="N947" t="inlineStr">
        <is>
          <t>NÃO</t>
        </is>
      </c>
      <c r="O947" t="inlineStr">
        <is>
          <t>Nomes de Colunas: 10 coluna(s) sem nome definido (ex: Unnamed: 5). | Espaçamento Visual: 8 coluna(s) totalmente em branco (Colunas: [5, 6, 7, 8, 9]).</t>
        </is>
      </c>
      <c r="P947" t="inlineStr">
        <is>
          <t>Nenhum</t>
        </is>
      </c>
      <c r="Q947" t="inlineStr">
        <is>
          <t>2026-10-07 17:04:56</t>
        </is>
      </c>
    </row>
    <row r="948">
      <c r="A948" t="n">
        <v>947</v>
      </c>
      <c r="B948" t="inlineStr">
        <is>
          <t>SENAC</t>
        </is>
      </c>
      <c r="C948" t="inlineStr">
        <is>
          <t>Demonstrações Contábeis</t>
        </is>
      </c>
      <c r="D948" t="inlineStr">
        <is>
          <t>Demonstrações Contábeis - Arquivo CSV</t>
        </is>
      </c>
      <c r="E948" t="inlineStr"/>
      <c r="F948" t="inlineStr">
        <is>
          <t>SENAC RJ | Exercício 2025 | Demonstrações Contábeis</t>
        </is>
      </c>
      <c r="G948" t="inlineStr">
        <is>
          <t>csv</t>
        </is>
      </c>
      <c r="H948" t="inlineStr">
        <is>
          <t>Demonstração das Variações Patrimoniais_2025.csv</t>
        </is>
      </c>
      <c r="I948" t="inlineStr">
        <is>
          <t>https://transparencia.senac.br/assets/files/2025/DemonstracoesContabeis/RJ/Demonstração das Variações Patrimoniais_2025.csv</t>
        </is>
      </c>
      <c r="J948" t="n">
        <v>200</v>
      </c>
      <c r="K948" t="b">
        <v>1</v>
      </c>
      <c r="L948" t="inlineStr">
        <is>
          <t>application/octet-stream</t>
        </is>
      </c>
      <c r="M948" t="n">
        <v>6.46</v>
      </c>
      <c r="N948" t="inlineStr">
        <is>
          <t>NÃO</t>
        </is>
      </c>
      <c r="O948" t="inlineStr">
        <is>
          <t>Hierarquia Visual: Texto com recuo na coluna 'Especificação' (Linhas: 4, 6, 7, 9, 10, 12, 13, 14, 17, 20... (total 66)).</t>
        </is>
      </c>
      <c r="P948" t="inlineStr">
        <is>
          <t>Nenhum</t>
        </is>
      </c>
      <c r="Q948" t="inlineStr">
        <is>
          <t>2026-10-07 17:04:56</t>
        </is>
      </c>
    </row>
    <row r="949">
      <c r="A949" t="n">
        <v>948</v>
      </c>
      <c r="B949" t="inlineStr">
        <is>
          <t>SENAC</t>
        </is>
      </c>
      <c r="C949" t="inlineStr">
        <is>
          <t>Demonstrações Contábeis</t>
        </is>
      </c>
      <c r="D949" t="inlineStr">
        <is>
          <t>Demonstrações Contábeis - Arquivo CSV</t>
        </is>
      </c>
      <c r="E949" t="inlineStr"/>
      <c r="F949" t="inlineStr">
        <is>
          <t>SENAC RJ | Exercício 2025 | Demonstrações Contábeis</t>
        </is>
      </c>
      <c r="G949" t="inlineStr">
        <is>
          <t>csv</t>
        </is>
      </c>
      <c r="H949" t="inlineStr">
        <is>
          <t>Demonstração dos Fluxos de Caixa_2025.csv</t>
        </is>
      </c>
      <c r="I949" t="inlineStr">
        <is>
          <t>https://transparencia.senac.br/assets/files/2025/DemonstracoesContabeis/RJ/Demonstração dos Fluxos de Caixa_2025.csv</t>
        </is>
      </c>
      <c r="J949" t="n">
        <v>200</v>
      </c>
      <c r="K949" t="b">
        <v>1</v>
      </c>
      <c r="L949" t="inlineStr">
        <is>
          <t>application/octet-stream</t>
        </is>
      </c>
      <c r="M949" t="n">
        <v>5.22</v>
      </c>
      <c r="N949" t="inlineStr">
        <is>
          <t>NÃO</t>
        </is>
      </c>
      <c r="O949" t="inlineStr">
        <is>
          <t>Nomes de Colunas: 12 coluna(s) sem nome definido (ex: Unnamed: 4). | Espaçamento Visual: 11 coluna(s) totalmente em branco (Colunas: [4, 5, 6, 7, 8]).</t>
        </is>
      </c>
      <c r="P949" t="inlineStr">
        <is>
          <t>Nenhum</t>
        </is>
      </c>
      <c r="Q949" t="inlineStr">
        <is>
          <t>2026-10-07 17:04:56</t>
        </is>
      </c>
    </row>
    <row r="950">
      <c r="A950" t="n">
        <v>949</v>
      </c>
      <c r="B950" t="inlineStr">
        <is>
          <t>SENAC</t>
        </is>
      </c>
      <c r="C950" t="inlineStr">
        <is>
          <t>Demonstrações Contábeis</t>
        </is>
      </c>
      <c r="D950" t="inlineStr">
        <is>
          <t>Demonstrações Contábeis - Arquivo CSV</t>
        </is>
      </c>
      <c r="E950" t="inlineStr"/>
      <c r="F950" t="inlineStr">
        <is>
          <t>SENAC RJ | Exercício 2026 | Demonstrações Contábeis</t>
        </is>
      </c>
      <c r="G950" t="inlineStr">
        <is>
          <t>csv</t>
        </is>
      </c>
      <c r="H950" t="inlineStr">
        <is>
          <t>Balanço Financeiro_2025.csv</t>
        </is>
      </c>
      <c r="I950" t="inlineStr">
        <is>
          <t>https://transparencia.senac.br/assets/files/2025/DemonstracoesContabeis/RJ/Balanço Financeiro_2025.csv</t>
        </is>
      </c>
      <c r="J950" t="n">
        <v>200</v>
      </c>
      <c r="K950" t="b">
        <v>1</v>
      </c>
      <c r="L950" t="inlineStr">
        <is>
          <t>application/octet-stream</t>
        </is>
      </c>
      <c r="M950" t="n">
        <v>10.4</v>
      </c>
      <c r="N950" t="inlineStr">
        <is>
          <t>NÃO</t>
        </is>
      </c>
      <c r="O950" t="inlineStr">
        <is>
          <t>Nomes de Colunas: 10 coluna(s) sem nome definido (ex: Unnamed: 6). | Espaçamento Visual: 8 coluna(s) totalmente em branco (Colunas: [6, 7, 9, 10, 11]).</t>
        </is>
      </c>
      <c r="P950" t="inlineStr">
        <is>
          <t>Nenhum</t>
        </is>
      </c>
      <c r="Q950" t="inlineStr">
        <is>
          <t>2026-10-07 17:04:56</t>
        </is>
      </c>
    </row>
    <row r="951">
      <c r="A951" t="n">
        <v>950</v>
      </c>
      <c r="B951" t="inlineStr">
        <is>
          <t>SENAC</t>
        </is>
      </c>
      <c r="C951" t="inlineStr">
        <is>
          <t>Demonstrações Contábeis</t>
        </is>
      </c>
      <c r="D951" t="inlineStr">
        <is>
          <t>Demonstrações Contábeis - Arquivo CSV</t>
        </is>
      </c>
      <c r="E951" t="inlineStr"/>
      <c r="F951" t="inlineStr">
        <is>
          <t>SENAC RJ | Exercício 2026 | Demonstrações Contábeis</t>
        </is>
      </c>
      <c r="G951" t="inlineStr">
        <is>
          <t>csv</t>
        </is>
      </c>
      <c r="H951" t="inlineStr">
        <is>
          <t>Balanço Orçamentário Receita_2025.csv</t>
        </is>
      </c>
      <c r="I951" t="inlineStr">
        <is>
          <t>https://transparencia.senac.br/assets/files/2025/DemonstracoesContabeis/RJ/Balanço Orçamentário Receita_2025.csv</t>
        </is>
      </c>
      <c r="J951" t="n">
        <v>200</v>
      </c>
      <c r="K951" t="b">
        <v>1</v>
      </c>
      <c r="L951" t="inlineStr">
        <is>
          <t>application/octet-stream</t>
        </is>
      </c>
      <c r="M951" t="n">
        <v>4.47</v>
      </c>
      <c r="N951" t="inlineStr">
        <is>
          <t>NÃO</t>
        </is>
      </c>
      <c r="O951" t="inlineStr">
        <is>
          <t>Linhas de Totais: Uso de 'Total/Subtotal' na coluna 'Especificação' (Linhas: 64, 66).</t>
        </is>
      </c>
      <c r="P951" t="inlineStr">
        <is>
          <t>Nenhum</t>
        </is>
      </c>
      <c r="Q951" t="inlineStr">
        <is>
          <t>2026-10-07 17:04:56</t>
        </is>
      </c>
    </row>
    <row r="952">
      <c r="A952" t="n">
        <v>951</v>
      </c>
      <c r="B952" t="inlineStr">
        <is>
          <t>SENAC</t>
        </is>
      </c>
      <c r="C952" t="inlineStr">
        <is>
          <t>Demonstrações Contábeis</t>
        </is>
      </c>
      <c r="D952" t="inlineStr">
        <is>
          <t>Demonstrações Contábeis - Arquivo CSV</t>
        </is>
      </c>
      <c r="E952" t="inlineStr"/>
      <c r="F952" t="inlineStr">
        <is>
          <t>SENAC RJ | Exercício 2026 | Demonstrações Contábeis</t>
        </is>
      </c>
      <c r="G952" t="inlineStr">
        <is>
          <t>csv</t>
        </is>
      </c>
      <c r="H952" t="inlineStr">
        <is>
          <t>Balanço Orçamentário Despesa_2025.csv</t>
        </is>
      </c>
      <c r="I952" t="inlineStr">
        <is>
          <t>https://transparencia.senac.br/assets/files/2025/DemonstracoesContabeis/RJ/Balanço Orçamentário Despesa_2025.csv</t>
        </is>
      </c>
      <c r="J952" t="n">
        <v>200</v>
      </c>
      <c r="K952" t="b">
        <v>1</v>
      </c>
      <c r="L952" t="inlineStr">
        <is>
          <t>application/octet-stream</t>
        </is>
      </c>
      <c r="M952" t="n">
        <v>5.2</v>
      </c>
      <c r="N952" t="inlineStr">
        <is>
          <t>NÃO</t>
        </is>
      </c>
      <c r="O952" t="inlineStr">
        <is>
          <t>Nomes de Colunas: 6 coluna(s) sem nome definido (ex: Unnamed: 7). | Espaçamento Visual: 5 coluna(s) totalmente em branco (Colunas: [7, 8, 9, 10, 11]). | Linhas de Totais: Uso de 'Total/Subtotal' na coluna 'Especificação' (Linhas: 57, 59).</t>
        </is>
      </c>
      <c r="P952" t="inlineStr">
        <is>
          <t>Nenhum</t>
        </is>
      </c>
      <c r="Q952" t="inlineStr">
        <is>
          <t>2026-10-07 17:04:56</t>
        </is>
      </c>
    </row>
    <row r="953">
      <c r="A953" t="n">
        <v>952</v>
      </c>
      <c r="B953" t="inlineStr">
        <is>
          <t>SENAC</t>
        </is>
      </c>
      <c r="C953" t="inlineStr">
        <is>
          <t>Demonstrações Contábeis</t>
        </is>
      </c>
      <c r="D953" t="inlineStr">
        <is>
          <t>Demonstrações Contábeis - Arquivo CSV</t>
        </is>
      </c>
      <c r="E953" t="inlineStr"/>
      <c r="F953" t="inlineStr">
        <is>
          <t>SENAC RJ | Exercício 2026 | Demonstrações Contábeis</t>
        </is>
      </c>
      <c r="G953" t="inlineStr">
        <is>
          <t>csv</t>
        </is>
      </c>
      <c r="H953" t="inlineStr">
        <is>
          <t>Balanço Patrimonial_2025.csv</t>
        </is>
      </c>
      <c r="I953" t="inlineStr">
        <is>
          <t>https://transparencia.senac.br/assets/files/2025/DemonstracoesContabeis/RJ/Balanço Patrimonial_2025.csv</t>
        </is>
      </c>
      <c r="J953" t="n">
        <v>200</v>
      </c>
      <c r="K953" t="b">
        <v>1</v>
      </c>
      <c r="L953" t="inlineStr">
        <is>
          <t>application/octet-stream</t>
        </is>
      </c>
      <c r="M953" t="n">
        <v>4.64</v>
      </c>
      <c r="N953" t="inlineStr">
        <is>
          <t>NÃO</t>
        </is>
      </c>
      <c r="O953" t="inlineStr">
        <is>
          <t>Nomes de Colunas: 10 coluna(s) sem nome definido (ex: Unnamed: 5). | Espaçamento Visual: 8 coluna(s) totalmente em branco (Colunas: [5, 6, 7, 8, 9]).</t>
        </is>
      </c>
      <c r="P953" t="inlineStr">
        <is>
          <t>Nenhum</t>
        </is>
      </c>
      <c r="Q953" t="inlineStr">
        <is>
          <t>2026-10-07 17:04:56</t>
        </is>
      </c>
    </row>
    <row r="954">
      <c r="A954" t="n">
        <v>953</v>
      </c>
      <c r="B954" t="inlineStr">
        <is>
          <t>SENAC</t>
        </is>
      </c>
      <c r="C954" t="inlineStr">
        <is>
          <t>Demonstrações Contábeis</t>
        </is>
      </c>
      <c r="D954" t="inlineStr">
        <is>
          <t>Demonstrações Contábeis - Arquivo CSV</t>
        </is>
      </c>
      <c r="E954" t="inlineStr"/>
      <c r="F954" t="inlineStr">
        <is>
          <t>SENAC RJ | Exercício 2026 | Demonstrações Contábeis</t>
        </is>
      </c>
      <c r="G954" t="inlineStr">
        <is>
          <t>csv</t>
        </is>
      </c>
      <c r="H954" t="inlineStr">
        <is>
          <t>Demonstração das Variações Patrimoniais_2025.csv</t>
        </is>
      </c>
      <c r="I954" t="inlineStr">
        <is>
          <t>https://transparencia.senac.br/assets/files/2025/DemonstracoesContabeis/RJ/Demonstração das Variações Patrimoniais_2025.csv</t>
        </is>
      </c>
      <c r="J954" t="n">
        <v>200</v>
      </c>
      <c r="K954" t="b">
        <v>1</v>
      </c>
      <c r="L954" t="inlineStr">
        <is>
          <t>application/octet-stream</t>
        </is>
      </c>
      <c r="M954" t="n">
        <v>6.46</v>
      </c>
      <c r="N954" t="inlineStr">
        <is>
          <t>NÃO</t>
        </is>
      </c>
      <c r="O954" t="inlineStr">
        <is>
          <t>Hierarquia Visual: Texto com recuo na coluna 'Especificação' (Linhas: 4, 6, 7, 9, 10, 12, 13, 14, 17, 20... (total 66)).</t>
        </is>
      </c>
      <c r="P954" t="inlineStr">
        <is>
          <t>Nenhum</t>
        </is>
      </c>
      <c r="Q954" t="inlineStr">
        <is>
          <t>2026-10-07 17:04:56</t>
        </is>
      </c>
    </row>
    <row r="955">
      <c r="A955" t="n">
        <v>954</v>
      </c>
      <c r="B955" t="inlineStr">
        <is>
          <t>SENAC</t>
        </is>
      </c>
      <c r="C955" t="inlineStr">
        <is>
          <t>Demonstrações Contábeis</t>
        </is>
      </c>
      <c r="D955" t="inlineStr">
        <is>
          <t>Demonstrações Contábeis - Arquivo CSV</t>
        </is>
      </c>
      <c r="E955" t="inlineStr"/>
      <c r="F955" t="inlineStr">
        <is>
          <t>SENAC RJ | Exercício 2026 | Demonstrações Contábeis</t>
        </is>
      </c>
      <c r="G955" t="inlineStr">
        <is>
          <t>csv</t>
        </is>
      </c>
      <c r="H955" t="inlineStr">
        <is>
          <t>Demonstração dos Fluxos de Caixa_2025.csv</t>
        </is>
      </c>
      <c r="I955" t="inlineStr">
        <is>
          <t>https://transparencia.senac.br/assets/files/2025/DemonstracoesContabeis/RJ/Demonstração dos Fluxos de Caixa_2025.csv</t>
        </is>
      </c>
      <c r="J955" t="n">
        <v>200</v>
      </c>
      <c r="K955" t="b">
        <v>1</v>
      </c>
      <c r="L955" t="inlineStr">
        <is>
          <t>application/octet-stream</t>
        </is>
      </c>
      <c r="M955" t="n">
        <v>5.22</v>
      </c>
      <c r="N955" t="inlineStr">
        <is>
          <t>NÃO</t>
        </is>
      </c>
      <c r="O955" t="inlineStr">
        <is>
          <t>Nomes de Colunas: 12 coluna(s) sem nome definido (ex: Unnamed: 4). | Espaçamento Visual: 11 coluna(s) totalmente em branco (Colunas: [4, 5, 6, 7, 8]).</t>
        </is>
      </c>
      <c r="P955" t="inlineStr">
        <is>
          <t>Nenhum</t>
        </is>
      </c>
      <c r="Q955" t="inlineStr">
        <is>
          <t>2026-10-07 17:04:56</t>
        </is>
      </c>
    </row>
    <row r="956">
      <c r="A956" t="n">
        <v>955</v>
      </c>
      <c r="B956" t="inlineStr">
        <is>
          <t>SENAC</t>
        </is>
      </c>
      <c r="C956" t="inlineStr">
        <is>
          <t>Licitações</t>
        </is>
      </c>
      <c r="D956" t="inlineStr">
        <is>
          <t>Licitações - download</t>
        </is>
      </c>
      <c r="E956" t="inlineStr"/>
      <c r="F956" t="inlineStr">
        <is>
          <t>SENAC RJ | Exercício 2024 | Licitações</t>
        </is>
      </c>
      <c r="G956" t="inlineStr">
        <is>
          <t>csv</t>
        </is>
      </c>
      <c r="H956" t="inlineStr">
        <is>
          <t>download</t>
        </is>
      </c>
      <c r="I956" t="inlineStr">
        <is>
          <t>https://transparencia.senac.br/service/api/download?regional=rj&amp;secao=Licitacoes&amp;ano=0&amp;layout=licitacoes</t>
        </is>
      </c>
      <c r="J956" t="n">
        <v>200</v>
      </c>
      <c r="K956" t="b">
        <v>1</v>
      </c>
      <c r="L956" t="inlineStr">
        <is>
          <t>application/octet-stream</t>
        </is>
      </c>
      <c r="M956" t="n">
        <v>49.58</v>
      </c>
      <c r="N956" t="inlineStr">
        <is>
          <t>NÃO</t>
        </is>
      </c>
      <c r="O956" t="inlineStr">
        <is>
          <t>Hierarquia Visual: Texto com recuo na coluna 'Número' (Linhas: Pregão eletrônico).</t>
        </is>
      </c>
      <c r="P956" t="inlineStr">
        <is>
          <t>Nenhum</t>
        </is>
      </c>
      <c r="Q956" t="inlineStr">
        <is>
          <t>2026-10-07 17:04:56</t>
        </is>
      </c>
    </row>
    <row r="957">
      <c r="A957" t="n">
        <v>956</v>
      </c>
      <c r="B957" t="inlineStr">
        <is>
          <t>SENAC</t>
        </is>
      </c>
      <c r="C957" t="inlineStr">
        <is>
          <t>Licitações</t>
        </is>
      </c>
      <c r="D957" t="inlineStr">
        <is>
          <t>Licitações - download</t>
        </is>
      </c>
      <c r="E957" t="inlineStr"/>
      <c r="F957" t="inlineStr">
        <is>
          <t>SENAC RJ | Exercício 2025 | Licitações</t>
        </is>
      </c>
      <c r="G957" t="inlineStr">
        <is>
          <t>csv</t>
        </is>
      </c>
      <c r="H957" t="inlineStr">
        <is>
          <t>download</t>
        </is>
      </c>
      <c r="I957" t="inlineStr">
        <is>
          <t>https://transparencia.senac.br/service/api/download?regional=rj&amp;secao=Licitacoes&amp;ano=0&amp;layout=licitacoes</t>
        </is>
      </c>
      <c r="J957" t="n">
        <v>200</v>
      </c>
      <c r="K957" t="b">
        <v>1</v>
      </c>
      <c r="L957" t="inlineStr">
        <is>
          <t>application/octet-stream</t>
        </is>
      </c>
      <c r="M957" t="n">
        <v>49.58</v>
      </c>
      <c r="N957" t="inlineStr">
        <is>
          <t>NÃO</t>
        </is>
      </c>
      <c r="O957" t="inlineStr">
        <is>
          <t>Hierarquia Visual: Texto com recuo na coluna 'Número' (Linhas: Pregão eletrônico).</t>
        </is>
      </c>
      <c r="P957" t="inlineStr">
        <is>
          <t>Nenhum</t>
        </is>
      </c>
      <c r="Q957" t="inlineStr">
        <is>
          <t>2026-10-07 17:04:56</t>
        </is>
      </c>
    </row>
    <row r="958">
      <c r="A958" t="n">
        <v>957</v>
      </c>
      <c r="B958" t="inlineStr">
        <is>
          <t>SENAC</t>
        </is>
      </c>
      <c r="C958" t="inlineStr">
        <is>
          <t>Licitações</t>
        </is>
      </c>
      <c r="D958" t="inlineStr">
        <is>
          <t>Licitações - download</t>
        </is>
      </c>
      <c r="E958" t="inlineStr"/>
      <c r="F958" t="inlineStr">
        <is>
          <t>SENAC RJ | Exercício 2026 | Licitações</t>
        </is>
      </c>
      <c r="G958" t="inlineStr">
        <is>
          <t>csv</t>
        </is>
      </c>
      <c r="H958" t="inlineStr">
        <is>
          <t>download</t>
        </is>
      </c>
      <c r="I958" t="inlineStr">
        <is>
          <t>https://transparencia.senac.br/service/api/download?regional=rj&amp;secao=Licitacoes&amp;ano=0&amp;layout=licitacoes</t>
        </is>
      </c>
      <c r="J958" t="n">
        <v>200</v>
      </c>
      <c r="K958" t="b">
        <v>1</v>
      </c>
      <c r="L958" t="inlineStr">
        <is>
          <t>application/octet-stream</t>
        </is>
      </c>
      <c r="M958" t="n">
        <v>49.58</v>
      </c>
      <c r="N958" t="inlineStr">
        <is>
          <t>NÃO</t>
        </is>
      </c>
      <c r="O958" t="inlineStr">
        <is>
          <t>Hierarquia Visual: Texto com recuo na coluna 'Número' (Linhas: Pregão eletrônico).</t>
        </is>
      </c>
      <c r="P958" t="inlineStr">
        <is>
          <t>Nenhum</t>
        </is>
      </c>
      <c r="Q958" t="inlineStr">
        <is>
          <t>2026-10-07 17:04:56</t>
        </is>
      </c>
    </row>
    <row r="959">
      <c r="A959" t="n">
        <v>958</v>
      </c>
      <c r="B959" t="inlineStr">
        <is>
          <t>SENAC</t>
        </is>
      </c>
      <c r="C959" t="inlineStr">
        <is>
          <t>Contratos, Parcerias, Convênios e Patrocínios</t>
        </is>
      </c>
      <c r="D959" t="inlineStr">
        <is>
          <t>Contratos, Parcerias, Convênios e Patrocínios - download</t>
        </is>
      </c>
      <c r="E959" t="inlineStr"/>
      <c r="F959" t="inlineStr">
        <is>
          <t>SENAC RJ | Exercício 2024 | Contratos, Parcerias, Convênios e Patrocínios</t>
        </is>
      </c>
      <c r="G959" t="inlineStr">
        <is>
          <t>csv</t>
        </is>
      </c>
      <c r="H959" t="inlineStr">
        <is>
          <t>download</t>
        </is>
      </c>
      <c r="I959" t="inlineStr">
        <is>
          <t>https://transparencia.senac.br/service/api/download?regional=rj&amp;secao=ContratosParcerias&amp;ano=0&amp;layout=contratos</t>
        </is>
      </c>
      <c r="J959" t="n">
        <v>200</v>
      </c>
      <c r="K959" t="b">
        <v>1</v>
      </c>
      <c r="L959" t="inlineStr">
        <is>
          <t>application/octet-stream</t>
        </is>
      </c>
      <c r="M959" t="n">
        <v>12.88</v>
      </c>
      <c r="N959" t="inlineStr">
        <is>
          <t>NÃO</t>
        </is>
      </c>
      <c r="O959" t="inlineStr">
        <is>
          <t>Poluição de Célula: Coluna 'Objeto' contém números misturados diretamente com texto (Linhas: 499000027).</t>
        </is>
      </c>
      <c r="P959" t="inlineStr">
        <is>
          <t>Nenhum</t>
        </is>
      </c>
      <c r="Q959" t="inlineStr">
        <is>
          <t>2026-10-07 17:04:56</t>
        </is>
      </c>
    </row>
    <row r="960">
      <c r="A960" t="n">
        <v>959</v>
      </c>
      <c r="B960" t="inlineStr">
        <is>
          <t>SENAC</t>
        </is>
      </c>
      <c r="C960" t="inlineStr">
        <is>
          <t>Contratos, Parcerias, Convênios e Patrocínios</t>
        </is>
      </c>
      <c r="D960" t="inlineStr">
        <is>
          <t>Contratos, Parcerias, Convênios e Patrocínios - download</t>
        </is>
      </c>
      <c r="E960" t="inlineStr"/>
      <c r="F960" t="inlineStr">
        <is>
          <t>SENAC RJ | Exercício 2024 | Contratos, Parcerias, Convênios e Patrocínios</t>
        </is>
      </c>
      <c r="G960" t="inlineStr">
        <is>
          <t>csv</t>
        </is>
      </c>
      <c r="H960" t="inlineStr">
        <is>
          <t>download</t>
        </is>
      </c>
      <c r="I960" t="inlineStr">
        <is>
          <t>https://transparencia.senac.br/service/api/download?regional=rj&amp;secao=ContratosParcerias&amp;ano=0&amp;layout=convenios</t>
        </is>
      </c>
      <c r="J960" t="n">
        <v>200</v>
      </c>
      <c r="K960" t="b">
        <v>1</v>
      </c>
      <c r="L960" t="inlineStr">
        <is>
          <t>application/octet-stream</t>
        </is>
      </c>
      <c r="M960" t="n">
        <v>2.87</v>
      </c>
      <c r="N960" t="inlineStr">
        <is>
          <t>SIM</t>
        </is>
      </c>
      <c r="O960" t="inlineStr">
        <is>
          <t>Nenhum</t>
        </is>
      </c>
      <c r="P960" t="inlineStr">
        <is>
          <t>Nenhum</t>
        </is>
      </c>
      <c r="Q960" t="inlineStr">
        <is>
          <t>2026-10-07 17:04:56</t>
        </is>
      </c>
    </row>
    <row r="961">
      <c r="A961" t="n">
        <v>960</v>
      </c>
      <c r="B961" t="inlineStr">
        <is>
          <t>SENAC</t>
        </is>
      </c>
      <c r="C961" t="inlineStr">
        <is>
          <t>Contratos, Parcerias, Convênios e Patrocínios</t>
        </is>
      </c>
      <c r="D961" t="inlineStr">
        <is>
          <t>Contratos, Parcerias, Convênios e Patrocínios - download</t>
        </is>
      </c>
      <c r="E961" t="inlineStr"/>
      <c r="F961" t="inlineStr">
        <is>
          <t>SENAC RJ | Exercício 2025 | Contratos, Parcerias, Convênios e Patrocínios</t>
        </is>
      </c>
      <c r="G961" t="inlineStr">
        <is>
          <t>csv</t>
        </is>
      </c>
      <c r="H961" t="inlineStr">
        <is>
          <t>download</t>
        </is>
      </c>
      <c r="I961" t="inlineStr">
        <is>
          <t>https://transparencia.senac.br/service/api/download?regional=rj&amp;secao=ContratosParcerias&amp;ano=0&amp;layout=contratos</t>
        </is>
      </c>
      <c r="J961" t="n">
        <v>200</v>
      </c>
      <c r="K961" t="b">
        <v>1</v>
      </c>
      <c r="L961" t="inlineStr">
        <is>
          <t>application/octet-stream</t>
        </is>
      </c>
      <c r="M961" t="n">
        <v>12.88</v>
      </c>
      <c r="N961" t="inlineStr">
        <is>
          <t>NÃO</t>
        </is>
      </c>
      <c r="O961" t="inlineStr">
        <is>
          <t>Poluição de Célula: Coluna 'Objeto' contém números misturados diretamente com texto (Linhas: 499000027).</t>
        </is>
      </c>
      <c r="P961" t="inlineStr">
        <is>
          <t>Nenhum</t>
        </is>
      </c>
      <c r="Q961" t="inlineStr">
        <is>
          <t>2026-10-07 17:04:56</t>
        </is>
      </c>
    </row>
    <row r="962">
      <c r="A962" t="n">
        <v>961</v>
      </c>
      <c r="B962" t="inlineStr">
        <is>
          <t>SENAC</t>
        </is>
      </c>
      <c r="C962" t="inlineStr">
        <is>
          <t>Contratos, Parcerias, Convênios e Patrocínios</t>
        </is>
      </c>
      <c r="D962" t="inlineStr">
        <is>
          <t>Contratos, Parcerias, Convênios e Patrocínios - download</t>
        </is>
      </c>
      <c r="E962" t="inlineStr"/>
      <c r="F962" t="inlineStr">
        <is>
          <t>SENAC RJ | Exercício 2025 | Contratos, Parcerias, Convênios e Patrocínios</t>
        </is>
      </c>
      <c r="G962" t="inlineStr">
        <is>
          <t>csv</t>
        </is>
      </c>
      <c r="H962" t="inlineStr">
        <is>
          <t>download</t>
        </is>
      </c>
      <c r="I962" t="inlineStr">
        <is>
          <t>https://transparencia.senac.br/service/api/download?regional=rj&amp;secao=ContratosParcerias&amp;ano=0&amp;layout=convenios</t>
        </is>
      </c>
      <c r="J962" t="n">
        <v>200</v>
      </c>
      <c r="K962" t="b">
        <v>1</v>
      </c>
      <c r="L962" t="inlineStr">
        <is>
          <t>application/octet-stream</t>
        </is>
      </c>
      <c r="M962" t="n">
        <v>2.87</v>
      </c>
      <c r="N962" t="inlineStr">
        <is>
          <t>SIM</t>
        </is>
      </c>
      <c r="O962" t="inlineStr">
        <is>
          <t>Nenhum</t>
        </is>
      </c>
      <c r="P962" t="inlineStr">
        <is>
          <t>Nenhum</t>
        </is>
      </c>
      <c r="Q962" t="inlineStr">
        <is>
          <t>2026-10-07 17:04:56</t>
        </is>
      </c>
    </row>
    <row r="963">
      <c r="A963" t="n">
        <v>962</v>
      </c>
      <c r="B963" t="inlineStr">
        <is>
          <t>SENAC</t>
        </is>
      </c>
      <c r="C963" t="inlineStr">
        <is>
          <t>Contratos, Parcerias, Convênios e Patrocínios</t>
        </is>
      </c>
      <c r="D963" t="inlineStr">
        <is>
          <t>Contratos, Parcerias, Convênios e Patrocínios - download</t>
        </is>
      </c>
      <c r="E963" t="inlineStr"/>
      <c r="F963" t="inlineStr">
        <is>
          <t>SENAC RJ | Exercício 2026 | Contratos, Parcerias, Convênios e Patrocínios</t>
        </is>
      </c>
      <c r="G963" t="inlineStr">
        <is>
          <t>csv</t>
        </is>
      </c>
      <c r="H963" t="inlineStr">
        <is>
          <t>download</t>
        </is>
      </c>
      <c r="I963" t="inlineStr">
        <is>
          <t>https://transparencia.senac.br/service/api/download?regional=rj&amp;secao=ContratosParcerias&amp;ano=0&amp;layout=contratos</t>
        </is>
      </c>
      <c r="J963" t="n">
        <v>200</v>
      </c>
      <c r="K963" t="b">
        <v>1</v>
      </c>
      <c r="L963" t="inlineStr">
        <is>
          <t>application/octet-stream</t>
        </is>
      </c>
      <c r="M963" t="n">
        <v>12.88</v>
      </c>
      <c r="N963" t="inlineStr">
        <is>
          <t>NÃO</t>
        </is>
      </c>
      <c r="O963" t="inlineStr">
        <is>
          <t>Poluição de Célula: Coluna 'Objeto' contém números misturados diretamente com texto (Linhas: 499000027).</t>
        </is>
      </c>
      <c r="P963" t="inlineStr">
        <is>
          <t>Nenhum</t>
        </is>
      </c>
      <c r="Q963" t="inlineStr">
        <is>
          <t>2026-10-07 17:04:56</t>
        </is>
      </c>
    </row>
    <row r="964">
      <c r="A964" t="n">
        <v>963</v>
      </c>
      <c r="B964" t="inlineStr">
        <is>
          <t>SENAC</t>
        </is>
      </c>
      <c r="C964" t="inlineStr">
        <is>
          <t>Contratos, Parcerias, Convênios e Patrocínios</t>
        </is>
      </c>
      <c r="D964" t="inlineStr">
        <is>
          <t>Contratos, Parcerias, Convênios e Patrocínios - download</t>
        </is>
      </c>
      <c r="E964" t="inlineStr"/>
      <c r="F964" t="inlineStr">
        <is>
          <t>SENAC RJ | Exercício 2026 | Contratos, Parcerias, Convênios e Patrocínios</t>
        </is>
      </c>
      <c r="G964" t="inlineStr">
        <is>
          <t>csv</t>
        </is>
      </c>
      <c r="H964" t="inlineStr">
        <is>
          <t>download</t>
        </is>
      </c>
      <c r="I964" t="inlineStr">
        <is>
          <t>https://transparencia.senac.br/service/api/download?regional=rj&amp;secao=ContratosParcerias&amp;ano=0&amp;layout=convenios</t>
        </is>
      </c>
      <c r="J964" t="n">
        <v>200</v>
      </c>
      <c r="K964" t="b">
        <v>1</v>
      </c>
      <c r="L964" t="inlineStr">
        <is>
          <t>application/octet-stream</t>
        </is>
      </c>
      <c r="M964" t="n">
        <v>2.87</v>
      </c>
      <c r="N964" t="inlineStr">
        <is>
          <t>SIM</t>
        </is>
      </c>
      <c r="O964" t="inlineStr">
        <is>
          <t>Nenhum</t>
        </is>
      </c>
      <c r="P964" t="inlineStr">
        <is>
          <t>Nenhum</t>
        </is>
      </c>
      <c r="Q964" t="inlineStr">
        <is>
          <t>2026-10-07 17:04:56</t>
        </is>
      </c>
    </row>
    <row r="965">
      <c r="A965" t="n">
        <v>964</v>
      </c>
      <c r="B965" t="inlineStr">
        <is>
          <t>SENAC</t>
        </is>
      </c>
      <c r="C965" t="inlineStr">
        <is>
          <t>Transferências Regulamentares</t>
        </is>
      </c>
      <c r="D965" t="inlineStr">
        <is>
          <t>Transferências Regulamentares - download</t>
        </is>
      </c>
      <c r="E965" t="inlineStr"/>
      <c r="F965" t="inlineStr">
        <is>
          <t>SENAC RJ | Exercício 2024 | Transferências Regulamentares</t>
        </is>
      </c>
      <c r="G965" t="inlineStr">
        <is>
          <t>csv</t>
        </is>
      </c>
      <c r="H965" t="inlineStr">
        <is>
          <t>download</t>
        </is>
      </c>
      <c r="I965" t="inlineStr">
        <is>
          <t>https://transparencia.senac.br/service/api/download?regional=rj&amp;secao=transferenciasregulamentares&amp;ano=2026&amp;layout=transferenciasregulamentares</t>
        </is>
      </c>
      <c r="J965" t="n">
        <v>200</v>
      </c>
      <c r="K965" t="b">
        <v>1</v>
      </c>
      <c r="L965" t="inlineStr">
        <is>
          <t>application/octet-stream</t>
        </is>
      </c>
      <c r="M965" t="n">
        <v>2.08</v>
      </c>
      <c r="N965" t="inlineStr">
        <is>
          <t>SIM</t>
        </is>
      </c>
      <c r="O965" t="inlineStr">
        <is>
          <t>Nenhum</t>
        </is>
      </c>
      <c r="P965" t="inlineStr">
        <is>
          <t>Nenhum</t>
        </is>
      </c>
      <c r="Q965" t="inlineStr">
        <is>
          <t>2026-10-07 17:04:56</t>
        </is>
      </c>
    </row>
    <row r="966">
      <c r="A966" t="n">
        <v>965</v>
      </c>
      <c r="B966" t="inlineStr">
        <is>
          <t>SENAC</t>
        </is>
      </c>
      <c r="C966" t="inlineStr">
        <is>
          <t>Transferências Regulamentares</t>
        </is>
      </c>
      <c r="D966" t="inlineStr">
        <is>
          <t>Transferências Regulamentares - download</t>
        </is>
      </c>
      <c r="E966" t="inlineStr"/>
      <c r="F966" t="inlineStr">
        <is>
          <t>SENAC RJ | Exercício 2025 | Transferências Regulamentares</t>
        </is>
      </c>
      <c r="G966" t="inlineStr">
        <is>
          <t>csv</t>
        </is>
      </c>
      <c r="H966" t="inlineStr">
        <is>
          <t>download</t>
        </is>
      </c>
      <c r="I966" t="inlineStr">
        <is>
          <t>https://transparencia.senac.br/service/api/download?regional=rj&amp;secao=transferenciasregulamentares&amp;ano=2026&amp;layout=transferenciasregulamentares</t>
        </is>
      </c>
      <c r="J966" t="n">
        <v>200</v>
      </c>
      <c r="K966" t="b">
        <v>1</v>
      </c>
      <c r="L966" t="inlineStr">
        <is>
          <t>application/octet-stream</t>
        </is>
      </c>
      <c r="M966" t="n">
        <v>2.08</v>
      </c>
      <c r="N966" t="inlineStr">
        <is>
          <t>SIM</t>
        </is>
      </c>
      <c r="O966" t="inlineStr">
        <is>
          <t>Nenhum</t>
        </is>
      </c>
      <c r="P966" t="inlineStr">
        <is>
          <t>Nenhum</t>
        </is>
      </c>
      <c r="Q966" t="inlineStr">
        <is>
          <t>2026-10-07 17:04:56</t>
        </is>
      </c>
    </row>
    <row r="967">
      <c r="A967" t="n">
        <v>966</v>
      </c>
      <c r="B967" t="inlineStr">
        <is>
          <t>SENAC</t>
        </is>
      </c>
      <c r="C967" t="inlineStr">
        <is>
          <t>Transferências Regulamentares</t>
        </is>
      </c>
      <c r="D967" t="inlineStr">
        <is>
          <t>Transferências Regulamentares - download</t>
        </is>
      </c>
      <c r="E967" t="inlineStr"/>
      <c r="F967" t="inlineStr">
        <is>
          <t>SENAC RJ | Exercício 2026 | Transferências Regulamentares</t>
        </is>
      </c>
      <c r="G967" t="inlineStr">
        <is>
          <t>csv</t>
        </is>
      </c>
      <c r="H967" t="inlineStr">
        <is>
          <t>download</t>
        </is>
      </c>
      <c r="I967" t="inlineStr">
        <is>
          <t>https://transparencia.senac.br/service/api/download?regional=rj&amp;secao=transferenciasregulamentares&amp;ano=2026&amp;layout=transferenciasregulamentares</t>
        </is>
      </c>
      <c r="J967" t="n">
        <v>200</v>
      </c>
      <c r="K967" t="b">
        <v>1</v>
      </c>
      <c r="L967" t="inlineStr">
        <is>
          <t>application/octet-stream</t>
        </is>
      </c>
      <c r="M967" t="n">
        <v>2.08</v>
      </c>
      <c r="N967" t="inlineStr">
        <is>
          <t>SIM</t>
        </is>
      </c>
      <c r="O967" t="inlineStr">
        <is>
          <t>Nenhum</t>
        </is>
      </c>
      <c r="P967" t="inlineStr">
        <is>
          <t>Nenhum</t>
        </is>
      </c>
      <c r="Q967" t="inlineStr">
        <is>
          <t>2026-10-07 17:04:56</t>
        </is>
      </c>
    </row>
    <row r="968">
      <c r="A968" t="n">
        <v>967</v>
      </c>
      <c r="B968" t="inlineStr">
        <is>
          <t>SENAC</t>
        </is>
      </c>
      <c r="C968" t="inlineStr">
        <is>
          <t>Execução Orçamentária</t>
        </is>
      </c>
      <c r="D968" t="inlineStr">
        <is>
          <t>Execução Orçamentária - download</t>
        </is>
      </c>
      <c r="E968" t="inlineStr"/>
      <c r="F968" t="inlineStr">
        <is>
          <t>SENAC RN | Exercício 2024 | Execução Orçamentária</t>
        </is>
      </c>
      <c r="G968" t="inlineStr">
        <is>
          <t>csv</t>
        </is>
      </c>
      <c r="H968" t="inlineStr">
        <is>
          <t>download</t>
        </is>
      </c>
      <c r="I968" t="inlineStr">
        <is>
          <t>https://transparencia.senac.br/service/api/download?regional=rn&amp;secao=execucaoorcamentaria&amp;ano=2024&amp;layout=execucaoorcamentariareceitacategoria</t>
        </is>
      </c>
      <c r="J968" t="n">
        <v>200</v>
      </c>
      <c r="K968" t="b">
        <v>1</v>
      </c>
      <c r="L968" t="inlineStr">
        <is>
          <t>application/octet-stream</t>
        </is>
      </c>
      <c r="M968" t="n">
        <v>0.52</v>
      </c>
      <c r="N968" t="inlineStr">
        <is>
          <t>SIM</t>
        </is>
      </c>
      <c r="O968" t="inlineStr">
        <is>
          <t>Nenhum</t>
        </is>
      </c>
      <c r="P968" t="inlineStr">
        <is>
          <t>Nenhum</t>
        </is>
      </c>
      <c r="Q968" t="inlineStr">
        <is>
          <t>2026-10-07 17:04:56</t>
        </is>
      </c>
    </row>
    <row r="969">
      <c r="A969" t="n">
        <v>968</v>
      </c>
      <c r="B969" t="inlineStr">
        <is>
          <t>SENAC</t>
        </is>
      </c>
      <c r="C969" t="inlineStr">
        <is>
          <t>Execução Orçamentária</t>
        </is>
      </c>
      <c r="D969" t="inlineStr">
        <is>
          <t>Execução Orçamentária - download</t>
        </is>
      </c>
      <c r="E969" t="inlineStr"/>
      <c r="F969" t="inlineStr">
        <is>
          <t>SENAC RN | Exercício 2024 | Execução Orçamentária</t>
        </is>
      </c>
      <c r="G969" t="inlineStr">
        <is>
          <t>csv</t>
        </is>
      </c>
      <c r="H969" t="inlineStr">
        <is>
          <t>download</t>
        </is>
      </c>
      <c r="I969" t="inlineStr">
        <is>
          <t>https://transparencia.senac.br/service/api/download?regional=rn&amp;secao=execucaoorcamentaria&amp;ano=2024&amp;layout=execucaoorcamentariadespesacategoria</t>
        </is>
      </c>
      <c r="J969" t="n">
        <v>200</v>
      </c>
      <c r="K969" t="b">
        <v>1</v>
      </c>
      <c r="L969" t="inlineStr">
        <is>
          <t>application/octet-stream</t>
        </is>
      </c>
      <c r="M969" t="n">
        <v>1.17</v>
      </c>
      <c r="N969" t="inlineStr">
        <is>
          <t>SIM</t>
        </is>
      </c>
      <c r="O969" t="inlineStr">
        <is>
          <t>Nenhum</t>
        </is>
      </c>
      <c r="P969" t="inlineStr">
        <is>
          <t>Nenhum</t>
        </is>
      </c>
      <c r="Q969" t="inlineStr">
        <is>
          <t>2026-10-07 17:04:56</t>
        </is>
      </c>
    </row>
    <row r="970">
      <c r="A970" t="n">
        <v>969</v>
      </c>
      <c r="B970" t="inlineStr">
        <is>
          <t>SENAC</t>
        </is>
      </c>
      <c r="C970" t="inlineStr">
        <is>
          <t>Execução Orçamentária</t>
        </is>
      </c>
      <c r="D970" t="inlineStr">
        <is>
          <t>Execução Orçamentária - download</t>
        </is>
      </c>
      <c r="E970" t="inlineStr"/>
      <c r="F970" t="inlineStr">
        <is>
          <t>SENAC RN | Exercício 2024 | Execução Orçamentária</t>
        </is>
      </c>
      <c r="G970" t="inlineStr">
        <is>
          <t>csv</t>
        </is>
      </c>
      <c r="H970" t="inlineStr">
        <is>
          <t>download</t>
        </is>
      </c>
      <c r="I970" t="inlineStr">
        <is>
          <t>https://transparencia.senac.br/service/api/download?regional=rn&amp;secao=execucaoorcamentaria&amp;ano=2024&amp;layout=despesaporfinalidadeprogramatrabalhoorcamento</t>
        </is>
      </c>
      <c r="J970" t="n">
        <v>200</v>
      </c>
      <c r="K970" t="b">
        <v>1</v>
      </c>
      <c r="L970" t="inlineStr">
        <is>
          <t>application/octet-stream</t>
        </is>
      </c>
      <c r="M970" t="n">
        <v>0.4</v>
      </c>
      <c r="N970" t="inlineStr">
        <is>
          <t>SIM</t>
        </is>
      </c>
      <c r="O970" t="inlineStr">
        <is>
          <t>Nenhum</t>
        </is>
      </c>
      <c r="P970" t="inlineStr">
        <is>
          <t>Nenhum</t>
        </is>
      </c>
      <c r="Q970" t="inlineStr">
        <is>
          <t>2026-10-07 17:04:56</t>
        </is>
      </c>
    </row>
    <row r="971">
      <c r="A971" t="n">
        <v>970</v>
      </c>
      <c r="B971" t="inlineStr">
        <is>
          <t>SENAC</t>
        </is>
      </c>
      <c r="C971" t="inlineStr">
        <is>
          <t>Execução Orçamentária</t>
        </is>
      </c>
      <c r="D971" t="inlineStr">
        <is>
          <t>Execução Orçamentária - download</t>
        </is>
      </c>
      <c r="E971" t="inlineStr"/>
      <c r="F971" t="inlineStr">
        <is>
          <t>SENAC RN | Exercício 2024 | Execução Orçamentária</t>
        </is>
      </c>
      <c r="G971" t="inlineStr">
        <is>
          <t>csv</t>
        </is>
      </c>
      <c r="H971" t="inlineStr">
        <is>
          <t>download</t>
        </is>
      </c>
      <c r="I971" t="inlineStr">
        <is>
          <t>https://transparencia.senac.br/service/api/download?regional=rn&amp;secao=execucaoorcamentaria&amp;ano=2024&amp;layout=execucaoorcamentariareceita</t>
        </is>
      </c>
      <c r="J971" t="n">
        <v>200</v>
      </c>
      <c r="K971" t="b">
        <v>1</v>
      </c>
      <c r="L971" t="inlineStr">
        <is>
          <t>application/octet-stream</t>
        </is>
      </c>
      <c r="M971" t="n">
        <v>1.08</v>
      </c>
      <c r="N971" t="inlineStr">
        <is>
          <t>SIM</t>
        </is>
      </c>
      <c r="O971" t="inlineStr">
        <is>
          <t>Nenhum</t>
        </is>
      </c>
      <c r="P971" t="inlineStr">
        <is>
          <t>Nenhum</t>
        </is>
      </c>
      <c r="Q971" t="inlineStr">
        <is>
          <t>2026-10-07 17:04:56</t>
        </is>
      </c>
    </row>
    <row r="972">
      <c r="A972" t="n">
        <v>971</v>
      </c>
      <c r="B972" t="inlineStr">
        <is>
          <t>SENAC</t>
        </is>
      </c>
      <c r="C972" t="inlineStr">
        <is>
          <t>Execução Orçamentária</t>
        </is>
      </c>
      <c r="D972" t="inlineStr">
        <is>
          <t>Execução Orçamentária - download</t>
        </is>
      </c>
      <c r="E972" t="inlineStr"/>
      <c r="F972" t="inlineStr">
        <is>
          <t>SENAC RN | Exercício 2024 | Execução Orçamentária</t>
        </is>
      </c>
      <c r="G972" t="inlineStr">
        <is>
          <t>csv</t>
        </is>
      </c>
      <c r="H972" t="inlineStr">
        <is>
          <t>download</t>
        </is>
      </c>
      <c r="I972" t="inlineStr">
        <is>
          <t>https://transparencia.senac.br/service/api/download?regional=rn&amp;secao=execucaoorcamentaria&amp;ano=2024&amp;layout=execucaoorcamentariadespesa</t>
        </is>
      </c>
      <c r="J972" t="n">
        <v>200</v>
      </c>
      <c r="K972" t="b">
        <v>1</v>
      </c>
      <c r="L972" t="inlineStr">
        <is>
          <t>application/octet-stream</t>
        </is>
      </c>
      <c r="M972" t="n">
        <v>1.85</v>
      </c>
      <c r="N972" t="inlineStr">
        <is>
          <t>SIM</t>
        </is>
      </c>
      <c r="O972" t="inlineStr">
        <is>
          <t>Nenhum</t>
        </is>
      </c>
      <c r="P972" t="inlineStr">
        <is>
          <t>Nenhum</t>
        </is>
      </c>
      <c r="Q972" t="inlineStr">
        <is>
          <t>2026-10-07 17:04:56</t>
        </is>
      </c>
    </row>
    <row r="973">
      <c r="A973" t="n">
        <v>972</v>
      </c>
      <c r="B973" t="inlineStr">
        <is>
          <t>SENAC</t>
        </is>
      </c>
      <c r="C973" t="inlineStr">
        <is>
          <t>Execução Orçamentária</t>
        </is>
      </c>
      <c r="D973" t="inlineStr">
        <is>
          <t>Execução Orçamentária - download</t>
        </is>
      </c>
      <c r="E973" t="inlineStr"/>
      <c r="F973" t="inlineStr">
        <is>
          <t>SENAC RN | Exercício 2024 | Execução Orçamentária</t>
        </is>
      </c>
      <c r="G973" t="inlineStr">
        <is>
          <t>csv</t>
        </is>
      </c>
      <c r="H973" t="inlineStr">
        <is>
          <t>download</t>
        </is>
      </c>
      <c r="I973" t="inlineStr">
        <is>
          <t>https://transparencia.senac.br/service/api/download?regional=rn&amp;secao=execucaoorcamentaria&amp;ano=2024&amp;layout=despesaporfinalidadeprogramatrabalhoprevisao</t>
        </is>
      </c>
      <c r="J973" t="n">
        <v>200</v>
      </c>
      <c r="K973" t="b">
        <v>1</v>
      </c>
      <c r="L973" t="inlineStr">
        <is>
          <t>application/octet-stream</t>
        </is>
      </c>
      <c r="M973" t="n">
        <v>0.59</v>
      </c>
      <c r="N973" t="inlineStr">
        <is>
          <t>SIM</t>
        </is>
      </c>
      <c r="O973" t="inlineStr">
        <is>
          <t>Nenhum</t>
        </is>
      </c>
      <c r="P973" t="inlineStr">
        <is>
          <t>Nenhum</t>
        </is>
      </c>
      <c r="Q973" t="inlineStr">
        <is>
          <t>2026-10-07 17:04:56</t>
        </is>
      </c>
    </row>
    <row r="974">
      <c r="A974" t="n">
        <v>973</v>
      </c>
      <c r="B974" t="inlineStr">
        <is>
          <t>SENAC</t>
        </is>
      </c>
      <c r="C974" t="inlineStr">
        <is>
          <t>Execução Orçamentária</t>
        </is>
      </c>
      <c r="D974" t="inlineStr">
        <is>
          <t>Execução Orçamentária - download</t>
        </is>
      </c>
      <c r="E974" t="inlineStr"/>
      <c r="F974" t="inlineStr">
        <is>
          <t>SENAC RN | Exercício 2025 | Execução Orçamentária</t>
        </is>
      </c>
      <c r="G974" t="inlineStr">
        <is>
          <t>csv</t>
        </is>
      </c>
      <c r="H974" t="inlineStr">
        <is>
          <t>download</t>
        </is>
      </c>
      <c r="I974" t="inlineStr">
        <is>
          <t>https://transparencia.senac.br/service/api/download?regional=rn&amp;secao=execucaoorcamentaria&amp;ano=2025&amp;layout=execucaoorcamentariareceitacategoria</t>
        </is>
      </c>
      <c r="J974" t="n">
        <v>200</v>
      </c>
      <c r="K974" t="b">
        <v>1</v>
      </c>
      <c r="L974" t="inlineStr">
        <is>
          <t>application/octet-stream</t>
        </is>
      </c>
      <c r="M974" t="n">
        <v>0.6</v>
      </c>
      <c r="N974" t="inlineStr">
        <is>
          <t>SIM</t>
        </is>
      </c>
      <c r="O974" t="inlineStr">
        <is>
          <t>Nenhum</t>
        </is>
      </c>
      <c r="P974" t="inlineStr">
        <is>
          <t>Nenhum</t>
        </is>
      </c>
      <c r="Q974" t="inlineStr">
        <is>
          <t>2026-10-07 17:04:56</t>
        </is>
      </c>
    </row>
    <row r="975">
      <c r="A975" t="n">
        <v>974</v>
      </c>
      <c r="B975" t="inlineStr">
        <is>
          <t>SENAC</t>
        </is>
      </c>
      <c r="C975" t="inlineStr">
        <is>
          <t>Execução Orçamentária</t>
        </is>
      </c>
      <c r="D975" t="inlineStr">
        <is>
          <t>Execução Orçamentária - download</t>
        </is>
      </c>
      <c r="E975" t="inlineStr"/>
      <c r="F975" t="inlineStr">
        <is>
          <t>SENAC RN | Exercício 2025 | Execução Orçamentária</t>
        </is>
      </c>
      <c r="G975" t="inlineStr">
        <is>
          <t>csv</t>
        </is>
      </c>
      <c r="H975" t="inlineStr">
        <is>
          <t>download</t>
        </is>
      </c>
      <c r="I975" t="inlineStr">
        <is>
          <t>https://transparencia.senac.br/service/api/download?regional=rn&amp;secao=execucaoorcamentaria&amp;ano=2025&amp;layout=execucaoorcamentariadespesacategoria</t>
        </is>
      </c>
      <c r="J975" t="n">
        <v>200</v>
      </c>
      <c r="K975" t="b">
        <v>1</v>
      </c>
      <c r="L975" t="inlineStr">
        <is>
          <t>application/octet-stream</t>
        </is>
      </c>
      <c r="M975" t="n">
        <v>1.22</v>
      </c>
      <c r="N975" t="inlineStr">
        <is>
          <t>SIM</t>
        </is>
      </c>
      <c r="O975" t="inlineStr">
        <is>
          <t>Nenhum</t>
        </is>
      </c>
      <c r="P975" t="inlineStr">
        <is>
          <t>Nenhum</t>
        </is>
      </c>
      <c r="Q975" t="inlineStr">
        <is>
          <t>2026-10-07 17:04:56</t>
        </is>
      </c>
    </row>
    <row r="976">
      <c r="A976" t="n">
        <v>975</v>
      </c>
      <c r="B976" t="inlineStr">
        <is>
          <t>SENAC</t>
        </is>
      </c>
      <c r="C976" t="inlineStr">
        <is>
          <t>Execução Orçamentária</t>
        </is>
      </c>
      <c r="D976" t="inlineStr">
        <is>
          <t>Execução Orçamentária - download</t>
        </is>
      </c>
      <c r="E976" t="inlineStr"/>
      <c r="F976" t="inlineStr">
        <is>
          <t>SENAC RN | Exercício 2025 | Execução Orçamentária</t>
        </is>
      </c>
      <c r="G976" t="inlineStr">
        <is>
          <t>csv</t>
        </is>
      </c>
      <c r="H976" t="inlineStr">
        <is>
          <t>download</t>
        </is>
      </c>
      <c r="I976" t="inlineStr">
        <is>
          <t>https://transparencia.senac.br/service/api/download?regional=rn&amp;secao=execucaoorcamentaria&amp;ano=2025&amp;layout=despesaporfinalidadeprogramatrabalhoorcamento</t>
        </is>
      </c>
      <c r="J976" t="n">
        <v>200</v>
      </c>
      <c r="K976" t="b">
        <v>1</v>
      </c>
      <c r="L976" t="inlineStr">
        <is>
          <t>application/octet-stream</t>
        </is>
      </c>
      <c r="M976" t="n">
        <v>0.41</v>
      </c>
      <c r="N976" t="inlineStr">
        <is>
          <t>SIM</t>
        </is>
      </c>
      <c r="O976" t="inlineStr">
        <is>
          <t>Nenhum</t>
        </is>
      </c>
      <c r="P976" t="inlineStr">
        <is>
          <t>Nenhum</t>
        </is>
      </c>
      <c r="Q976" t="inlineStr">
        <is>
          <t>2026-10-07 17:04:56</t>
        </is>
      </c>
    </row>
    <row r="977">
      <c r="A977" t="n">
        <v>976</v>
      </c>
      <c r="B977" t="inlineStr">
        <is>
          <t>SENAC</t>
        </is>
      </c>
      <c r="C977" t="inlineStr">
        <is>
          <t>Execução Orçamentária</t>
        </is>
      </c>
      <c r="D977" t="inlineStr">
        <is>
          <t>Execução Orçamentária - download</t>
        </is>
      </c>
      <c r="E977" t="inlineStr"/>
      <c r="F977" t="inlineStr">
        <is>
          <t>SENAC RN | Exercício 2025 | Execução Orçamentária</t>
        </is>
      </c>
      <c r="G977" t="inlineStr">
        <is>
          <t>csv</t>
        </is>
      </c>
      <c r="H977" t="inlineStr">
        <is>
          <t>download</t>
        </is>
      </c>
      <c r="I977" t="inlineStr">
        <is>
          <t>https://transparencia.senac.br/service/api/download?regional=rn&amp;secao=execucaoorcamentaria&amp;ano=2025&amp;layout=execucaoorcamentariareceita</t>
        </is>
      </c>
      <c r="J977" t="n">
        <v>200</v>
      </c>
      <c r="K977" t="b">
        <v>1</v>
      </c>
      <c r="L977" t="inlineStr">
        <is>
          <t>application/octet-stream</t>
        </is>
      </c>
      <c r="M977" t="n">
        <v>1.26</v>
      </c>
      <c r="N977" t="inlineStr">
        <is>
          <t>SIM</t>
        </is>
      </c>
      <c r="O977" t="inlineStr">
        <is>
          <t>Nenhum</t>
        </is>
      </c>
      <c r="P977" t="inlineStr">
        <is>
          <t>Nenhum</t>
        </is>
      </c>
      <c r="Q977" t="inlineStr">
        <is>
          <t>2026-10-07 17:04:56</t>
        </is>
      </c>
    </row>
    <row r="978">
      <c r="A978" t="n">
        <v>977</v>
      </c>
      <c r="B978" t="inlineStr">
        <is>
          <t>SENAC</t>
        </is>
      </c>
      <c r="C978" t="inlineStr">
        <is>
          <t>Execução Orçamentária</t>
        </is>
      </c>
      <c r="D978" t="inlineStr">
        <is>
          <t>Execução Orçamentária - download</t>
        </is>
      </c>
      <c r="E978" t="inlineStr"/>
      <c r="F978" t="inlineStr">
        <is>
          <t>SENAC RN | Exercício 2025 | Execução Orçamentária</t>
        </is>
      </c>
      <c r="G978" t="inlineStr">
        <is>
          <t>csv</t>
        </is>
      </c>
      <c r="H978" t="inlineStr">
        <is>
          <t>download</t>
        </is>
      </c>
      <c r="I978" t="inlineStr">
        <is>
          <t>https://transparencia.senac.br/service/api/download?regional=rn&amp;secao=execucaoorcamentaria&amp;ano=2025&amp;layout=execucaoorcamentariadespesa</t>
        </is>
      </c>
      <c r="J978" t="n">
        <v>200</v>
      </c>
      <c r="K978" t="b">
        <v>1</v>
      </c>
      <c r="L978" t="inlineStr">
        <is>
          <t>application/octet-stream</t>
        </is>
      </c>
      <c r="M978" t="n">
        <v>1.92</v>
      </c>
      <c r="N978" t="inlineStr">
        <is>
          <t>SIM</t>
        </is>
      </c>
      <c r="O978" t="inlineStr">
        <is>
          <t>Nenhum</t>
        </is>
      </c>
      <c r="P978" t="inlineStr">
        <is>
          <t>Nenhum</t>
        </is>
      </c>
      <c r="Q978" t="inlineStr">
        <is>
          <t>2026-10-07 17:04:56</t>
        </is>
      </c>
    </row>
    <row r="979">
      <c r="A979" t="n">
        <v>978</v>
      </c>
      <c r="B979" t="inlineStr">
        <is>
          <t>SENAC</t>
        </is>
      </c>
      <c r="C979" t="inlineStr">
        <is>
          <t>Execução Orçamentária</t>
        </is>
      </c>
      <c r="D979" t="inlineStr">
        <is>
          <t>Execução Orçamentária - download</t>
        </is>
      </c>
      <c r="E979" t="inlineStr"/>
      <c r="F979" t="inlineStr">
        <is>
          <t>SENAC RN | Exercício 2025 | Execução Orçamentária</t>
        </is>
      </c>
      <c r="G979" t="inlineStr">
        <is>
          <t>csv</t>
        </is>
      </c>
      <c r="H979" t="inlineStr">
        <is>
          <t>download</t>
        </is>
      </c>
      <c r="I979" t="inlineStr">
        <is>
          <t>https://transparencia.senac.br/service/api/download?regional=rn&amp;secao=execucaoorcamentaria&amp;ano=2025&amp;layout=despesaporfinalidadeprogramatrabalhoprevisao</t>
        </is>
      </c>
      <c r="J979" t="n">
        <v>200</v>
      </c>
      <c r="K979" t="b">
        <v>1</v>
      </c>
      <c r="L979" t="inlineStr">
        <is>
          <t>application/octet-stream</t>
        </is>
      </c>
      <c r="M979" t="n">
        <v>0.58</v>
      </c>
      <c r="N979" t="inlineStr">
        <is>
          <t>SIM</t>
        </is>
      </c>
      <c r="O979" t="inlineStr">
        <is>
          <t>Nenhum</t>
        </is>
      </c>
      <c r="P979" t="inlineStr">
        <is>
          <t>Nenhum</t>
        </is>
      </c>
      <c r="Q979" t="inlineStr">
        <is>
          <t>2026-10-07 17:04:56</t>
        </is>
      </c>
    </row>
    <row r="980">
      <c r="A980" t="n">
        <v>979</v>
      </c>
      <c r="B980" t="inlineStr">
        <is>
          <t>SENAC</t>
        </is>
      </c>
      <c r="C980" t="inlineStr">
        <is>
          <t>Execução Orçamentária</t>
        </is>
      </c>
      <c r="D980" t="inlineStr">
        <is>
          <t>Execução Orçamentária - download</t>
        </is>
      </c>
      <c r="E980" t="inlineStr"/>
      <c r="F980" t="inlineStr">
        <is>
          <t>SENAC RN | Exercício 2026 | Execução Orçamentária</t>
        </is>
      </c>
      <c r="G980" t="inlineStr">
        <is>
          <t>csv</t>
        </is>
      </c>
      <c r="H980" t="inlineStr">
        <is>
          <t>download</t>
        </is>
      </c>
      <c r="I980" t="inlineStr">
        <is>
          <t>https://transparencia.senac.br/service/api/download?regional=rn&amp;secao=execucaoorcamentaria&amp;ano=2026&amp;layout=execucaoorcamentariareceitacategoria</t>
        </is>
      </c>
      <c r="J980" t="n">
        <v>200</v>
      </c>
      <c r="K980" t="b">
        <v>1</v>
      </c>
      <c r="L980" t="inlineStr">
        <is>
          <t>application/octet-stream</t>
        </is>
      </c>
      <c r="M980" t="n">
        <v>0.61</v>
      </c>
      <c r="N980" t="inlineStr">
        <is>
          <t>SIM</t>
        </is>
      </c>
      <c r="O980" t="inlineStr">
        <is>
          <t>Nenhum</t>
        </is>
      </c>
      <c r="P980" t="inlineStr">
        <is>
          <t>Nenhum</t>
        </is>
      </c>
      <c r="Q980" t="inlineStr">
        <is>
          <t>2026-10-07 17:04:56</t>
        </is>
      </c>
    </row>
    <row r="981">
      <c r="A981" t="n">
        <v>980</v>
      </c>
      <c r="B981" t="inlineStr">
        <is>
          <t>SENAC</t>
        </is>
      </c>
      <c r="C981" t="inlineStr">
        <is>
          <t>Execução Orçamentária</t>
        </is>
      </c>
      <c r="D981" t="inlineStr">
        <is>
          <t>Execução Orçamentária - download</t>
        </is>
      </c>
      <c r="E981" t="inlineStr"/>
      <c r="F981" t="inlineStr">
        <is>
          <t>SENAC RN | Exercício 2026 | Execução Orçamentária</t>
        </is>
      </c>
      <c r="G981" t="inlineStr">
        <is>
          <t>csv</t>
        </is>
      </c>
      <c r="H981" t="inlineStr">
        <is>
          <t>download</t>
        </is>
      </c>
      <c r="I981" t="inlineStr">
        <is>
          <t>https://transparencia.senac.br/service/api/download?regional=rn&amp;secao=execucaoorcamentaria&amp;ano=2026&amp;layout=execucaoorcamentariadespesacategoria</t>
        </is>
      </c>
      <c r="J981" t="n">
        <v>200</v>
      </c>
      <c r="K981" t="b">
        <v>1</v>
      </c>
      <c r="L981" t="inlineStr">
        <is>
          <t>application/octet-stream</t>
        </is>
      </c>
      <c r="M981" t="n">
        <v>1.18</v>
      </c>
      <c r="N981" t="inlineStr">
        <is>
          <t>SIM</t>
        </is>
      </c>
      <c r="O981" t="inlineStr">
        <is>
          <t>Nenhum</t>
        </is>
      </c>
      <c r="P981" t="inlineStr">
        <is>
          <t>Nenhum</t>
        </is>
      </c>
      <c r="Q981" t="inlineStr">
        <is>
          <t>2026-10-07 17:04:56</t>
        </is>
      </c>
    </row>
    <row r="982">
      <c r="A982" t="n">
        <v>981</v>
      </c>
      <c r="B982" t="inlineStr">
        <is>
          <t>SENAC</t>
        </is>
      </c>
      <c r="C982" t="inlineStr">
        <is>
          <t>Execução Orçamentária</t>
        </is>
      </c>
      <c r="D982" t="inlineStr">
        <is>
          <t>Execução Orçamentária - download</t>
        </is>
      </c>
      <c r="E982" t="inlineStr"/>
      <c r="F982" t="inlineStr">
        <is>
          <t>SENAC RN | Exercício 2026 | Execução Orçamentária</t>
        </is>
      </c>
      <c r="G982" t="inlineStr">
        <is>
          <t>csv</t>
        </is>
      </c>
      <c r="H982" t="inlineStr">
        <is>
          <t>download</t>
        </is>
      </c>
      <c r="I982" t="inlineStr">
        <is>
          <t>https://transparencia.senac.br/service/api/download?regional=rn&amp;secao=execucaoorcamentaria&amp;ano=2026&amp;layout=despesaporfinalidadeprogramatrabalhoorcamento</t>
        </is>
      </c>
      <c r="J982" t="n">
        <v>200</v>
      </c>
      <c r="K982" t="b">
        <v>1</v>
      </c>
      <c r="L982" t="inlineStr">
        <is>
          <t>application/octet-stream</t>
        </is>
      </c>
      <c r="M982" t="n">
        <v>0.41</v>
      </c>
      <c r="N982" t="inlineStr">
        <is>
          <t>SIM</t>
        </is>
      </c>
      <c r="O982" t="inlineStr">
        <is>
          <t>Nenhum</t>
        </is>
      </c>
      <c r="P982" t="inlineStr">
        <is>
          <t>Nenhum</t>
        </is>
      </c>
      <c r="Q982" t="inlineStr">
        <is>
          <t>2026-10-07 17:04:56</t>
        </is>
      </c>
    </row>
    <row r="983">
      <c r="A983" t="n">
        <v>982</v>
      </c>
      <c r="B983" t="inlineStr">
        <is>
          <t>SENAC</t>
        </is>
      </c>
      <c r="C983" t="inlineStr">
        <is>
          <t>Execução Orçamentária</t>
        </is>
      </c>
      <c r="D983" t="inlineStr">
        <is>
          <t>Execução Orçamentária - download</t>
        </is>
      </c>
      <c r="E983" t="inlineStr"/>
      <c r="F983" t="inlineStr">
        <is>
          <t>SENAC RN | Exercício 2026 | Execução Orçamentária</t>
        </is>
      </c>
      <c r="G983" t="inlineStr">
        <is>
          <t>csv</t>
        </is>
      </c>
      <c r="H983" t="inlineStr">
        <is>
          <t>download</t>
        </is>
      </c>
      <c r="I983" t="inlineStr">
        <is>
          <t>https://transparencia.senac.br/service/api/download?regional=rn&amp;secao=execucaoorcamentaria&amp;ano=2026&amp;layout=execucaoorcamentariareceita</t>
        </is>
      </c>
      <c r="J983" t="n">
        <v>200</v>
      </c>
      <c r="K983" t="b">
        <v>1</v>
      </c>
      <c r="L983" t="inlineStr">
        <is>
          <t>application/octet-stream</t>
        </is>
      </c>
      <c r="M983" t="n">
        <v>1.27</v>
      </c>
      <c r="N983" t="inlineStr">
        <is>
          <t>SIM</t>
        </is>
      </c>
      <c r="O983" t="inlineStr">
        <is>
          <t>Nenhum</t>
        </is>
      </c>
      <c r="P983" t="inlineStr">
        <is>
          <t>Nenhum</t>
        </is>
      </c>
      <c r="Q983" t="inlineStr">
        <is>
          <t>2026-10-07 17:04:56</t>
        </is>
      </c>
    </row>
    <row r="984">
      <c r="A984" t="n">
        <v>983</v>
      </c>
      <c r="B984" t="inlineStr">
        <is>
          <t>SENAC</t>
        </is>
      </c>
      <c r="C984" t="inlineStr">
        <is>
          <t>Execução Orçamentária</t>
        </is>
      </c>
      <c r="D984" t="inlineStr">
        <is>
          <t>Execução Orçamentária - download</t>
        </is>
      </c>
      <c r="E984" t="inlineStr"/>
      <c r="F984" t="inlineStr">
        <is>
          <t>SENAC RN | Exercício 2026 | Execução Orçamentária</t>
        </is>
      </c>
      <c r="G984" t="inlineStr">
        <is>
          <t>csv</t>
        </is>
      </c>
      <c r="H984" t="inlineStr">
        <is>
          <t>download</t>
        </is>
      </c>
      <c r="I984" t="inlineStr">
        <is>
          <t>https://transparencia.senac.br/service/api/download?regional=rn&amp;secao=execucaoorcamentaria&amp;ano=2026&amp;layout=execucaoorcamentariadespesa</t>
        </is>
      </c>
      <c r="J984" t="n">
        <v>200</v>
      </c>
      <c r="K984" t="b">
        <v>1</v>
      </c>
      <c r="L984" t="inlineStr">
        <is>
          <t>application/octet-stream</t>
        </is>
      </c>
      <c r="M984" t="n">
        <v>1.71</v>
      </c>
      <c r="N984" t="inlineStr">
        <is>
          <t>SIM</t>
        </is>
      </c>
      <c r="O984" t="inlineStr">
        <is>
          <t>Nenhum</t>
        </is>
      </c>
      <c r="P984" t="inlineStr">
        <is>
          <t>Nenhum</t>
        </is>
      </c>
      <c r="Q984" t="inlineStr">
        <is>
          <t>2026-10-07 17:04:56</t>
        </is>
      </c>
    </row>
    <row r="985">
      <c r="A985" t="n">
        <v>984</v>
      </c>
      <c r="B985" t="inlineStr">
        <is>
          <t>SENAC</t>
        </is>
      </c>
      <c r="C985" t="inlineStr">
        <is>
          <t>Execução Orçamentária</t>
        </is>
      </c>
      <c r="D985" t="inlineStr">
        <is>
          <t>Execução Orçamentária - download</t>
        </is>
      </c>
      <c r="E985" t="inlineStr"/>
      <c r="F985" t="inlineStr">
        <is>
          <t>SENAC RN | Exercício 2026 | Execução Orçamentária</t>
        </is>
      </c>
      <c r="G985" t="inlineStr">
        <is>
          <t>csv</t>
        </is>
      </c>
      <c r="H985" t="inlineStr">
        <is>
          <t>download</t>
        </is>
      </c>
      <c r="I985" t="inlineStr">
        <is>
          <t>https://transparencia.senac.br/service/api/download?regional=rn&amp;secao=execucaoorcamentaria&amp;ano=2026&amp;layout=despesaporfinalidadeprogramatrabalhoprevisao</t>
        </is>
      </c>
      <c r="J985" t="n">
        <v>200</v>
      </c>
      <c r="K985" t="b">
        <v>1</v>
      </c>
      <c r="L985" t="inlineStr">
        <is>
          <t>application/octet-stream</t>
        </is>
      </c>
      <c r="M985" t="n">
        <v>0.58</v>
      </c>
      <c r="N985" t="inlineStr">
        <is>
          <t>SIM</t>
        </is>
      </c>
      <c r="O985" t="inlineStr">
        <is>
          <t>Nenhum</t>
        </is>
      </c>
      <c r="P985" t="inlineStr">
        <is>
          <t>Nenhum</t>
        </is>
      </c>
      <c r="Q985" t="inlineStr">
        <is>
          <t>2026-10-07 17:04:56</t>
        </is>
      </c>
    </row>
    <row r="986">
      <c r="A986" t="n">
        <v>985</v>
      </c>
      <c r="B986" t="inlineStr">
        <is>
          <t>SENAC</t>
        </is>
      </c>
      <c r="C986" t="inlineStr">
        <is>
          <t>Demonstrações Contábeis</t>
        </is>
      </c>
      <c r="D986" t="inlineStr">
        <is>
          <t>Demonstrações Contábeis - Arquivo CSV</t>
        </is>
      </c>
      <c r="E986" t="inlineStr"/>
      <c r="F986" t="inlineStr">
        <is>
          <t>SENAC RN | Exercício 2024 | Demonstrações Contábeis</t>
        </is>
      </c>
      <c r="G986" t="inlineStr">
        <is>
          <t>csv</t>
        </is>
      </c>
      <c r="H986" t="inlineStr">
        <is>
          <t>Balanço Financeiro_2025.csv</t>
        </is>
      </c>
      <c r="I986" t="inlineStr">
        <is>
          <t>https://transparencia.senac.br/assets/files/2025/DemonstracoesContabeis/RN/Balanço Financeiro_2025.csv</t>
        </is>
      </c>
      <c r="J986" t="n">
        <v>200</v>
      </c>
      <c r="K986" t="b">
        <v>1</v>
      </c>
      <c r="L986" t="inlineStr">
        <is>
          <t>application/octet-stream</t>
        </is>
      </c>
      <c r="M986" t="n">
        <v>9.75</v>
      </c>
      <c r="N986" t="inlineStr">
        <is>
          <t>NÃO</t>
        </is>
      </c>
      <c r="O986" t="inlineStr">
        <is>
          <t>Nomes de Colunas: 2 coluna(s) sem nome definido (ex: Unnamed: 6). | Espaçamento Visual: 7 linha(s) totalmente em branco (Linhas: 104, 105, 106, 107, 108, 109, 110). | Espaçamento Visual: 1 coluna(s) totalmente em branco (Colunas: [6]).</t>
        </is>
      </c>
      <c r="P986" t="inlineStr">
        <is>
          <t>Nenhum</t>
        </is>
      </c>
      <c r="Q986" t="inlineStr">
        <is>
          <t>2026-10-07 17:04:56</t>
        </is>
      </c>
    </row>
    <row r="987">
      <c r="A987" t="n">
        <v>986</v>
      </c>
      <c r="B987" t="inlineStr">
        <is>
          <t>SENAC</t>
        </is>
      </c>
      <c r="C987" t="inlineStr">
        <is>
          <t>Demonstrações Contábeis</t>
        </is>
      </c>
      <c r="D987" t="inlineStr">
        <is>
          <t>Demonstrações Contábeis - Arquivo CSV</t>
        </is>
      </c>
      <c r="E987" t="inlineStr"/>
      <c r="F987" t="inlineStr">
        <is>
          <t>SENAC RN | Exercício 2024 | Demonstrações Contábeis</t>
        </is>
      </c>
      <c r="G987" t="inlineStr">
        <is>
          <t>csv</t>
        </is>
      </c>
      <c r="H987" t="inlineStr">
        <is>
          <t>Balanço Orçamentário Receita_2025.csv</t>
        </is>
      </c>
      <c r="I987" t="inlineStr">
        <is>
          <t>https://transparencia.senac.br/assets/files/2025/DemonstracoesContabeis/RN/Balanço Orçamentário Receita_2025.csv</t>
        </is>
      </c>
      <c r="J987" t="n">
        <v>200</v>
      </c>
      <c r="K987" t="b">
        <v>1</v>
      </c>
      <c r="L987" t="inlineStr">
        <is>
          <t>application/octet-stream</t>
        </is>
      </c>
      <c r="M987" t="n">
        <v>5.05</v>
      </c>
      <c r="N987" t="inlineStr">
        <is>
          <t>NÃO</t>
        </is>
      </c>
      <c r="O987" t="inlineStr">
        <is>
          <t>Linhas de Totais: Uso de 'Total/Subtotal' na coluna 'Especificação' (Linhas: 64, 66).</t>
        </is>
      </c>
      <c r="P987" t="inlineStr">
        <is>
          <t>Nenhum</t>
        </is>
      </c>
      <c r="Q987" t="inlineStr">
        <is>
          <t>2026-10-07 17:04:56</t>
        </is>
      </c>
    </row>
    <row r="988">
      <c r="A988" t="n">
        <v>987</v>
      </c>
      <c r="B988" t="inlineStr">
        <is>
          <t>SENAC</t>
        </is>
      </c>
      <c r="C988" t="inlineStr">
        <is>
          <t>Demonstrações Contábeis</t>
        </is>
      </c>
      <c r="D988" t="inlineStr">
        <is>
          <t>Demonstrações Contábeis - Arquivo CSV</t>
        </is>
      </c>
      <c r="E988" t="inlineStr"/>
      <c r="F988" t="inlineStr">
        <is>
          <t>SENAC RN | Exercício 2024 | Demonstrações Contábeis</t>
        </is>
      </c>
      <c r="G988" t="inlineStr">
        <is>
          <t>csv</t>
        </is>
      </c>
      <c r="H988" t="inlineStr">
        <is>
          <t>Balanço Orçamentário Despesa_2025.csv</t>
        </is>
      </c>
      <c r="I988" t="inlineStr">
        <is>
          <t>https://transparencia.senac.br/assets/files/2025/DemonstracoesContabeis/RN/Balanço Orçamentário Despesa_2025.csv</t>
        </is>
      </c>
      <c r="J988" t="n">
        <v>200</v>
      </c>
      <c r="K988" t="b">
        <v>1</v>
      </c>
      <c r="L988" t="inlineStr">
        <is>
          <t>application/octet-stream</t>
        </is>
      </c>
      <c r="M988" t="n">
        <v>4.93</v>
      </c>
      <c r="N988" t="inlineStr">
        <is>
          <t>NÃO</t>
        </is>
      </c>
      <c r="O988" t="inlineStr">
        <is>
          <t>Nomes de Colunas: 2 coluna(s) sem nome definido (ex: Unnamed: 7). | Espaçamento Visual: 1 coluna(s) totalmente em branco (Colunas: [7]). | Linhas de Totais: Uso de 'Total/Subtotal' na coluna 'Especificação' (Linhas: 57, 59).</t>
        </is>
      </c>
      <c r="P988" t="inlineStr">
        <is>
          <t>Nenhum</t>
        </is>
      </c>
      <c r="Q988" t="inlineStr">
        <is>
          <t>2026-10-07 17:04:56</t>
        </is>
      </c>
    </row>
    <row r="989">
      <c r="A989" t="n">
        <v>988</v>
      </c>
      <c r="B989" t="inlineStr">
        <is>
          <t>SENAC</t>
        </is>
      </c>
      <c r="C989" t="inlineStr">
        <is>
          <t>Demonstrações Contábeis</t>
        </is>
      </c>
      <c r="D989" t="inlineStr">
        <is>
          <t>Demonstrações Contábeis - Arquivo CSV</t>
        </is>
      </c>
      <c r="E989" t="inlineStr"/>
      <c r="F989" t="inlineStr">
        <is>
          <t>SENAC RN | Exercício 2024 | Demonstrações Contábeis</t>
        </is>
      </c>
      <c r="G989" t="inlineStr">
        <is>
          <t>csv</t>
        </is>
      </c>
      <c r="H989" t="inlineStr">
        <is>
          <t>Balanço Patrimonial_2025.csv</t>
        </is>
      </c>
      <c r="I989" t="inlineStr">
        <is>
          <t>https://transparencia.senac.br/assets/files/2025/DemonstracoesContabeis/RN/Balanço Patrimonial_2025.csv</t>
        </is>
      </c>
      <c r="J989" t="n">
        <v>200</v>
      </c>
      <c r="K989" t="b">
        <v>1</v>
      </c>
      <c r="L989" t="inlineStr">
        <is>
          <t>application/octet-stream</t>
        </is>
      </c>
      <c r="M989" t="n">
        <v>4.11</v>
      </c>
      <c r="N989" t="inlineStr">
        <is>
          <t>NÃO</t>
        </is>
      </c>
      <c r="O989" t="inlineStr">
        <is>
          <t>Nomes de Colunas: 4 coluna(s) sem nome definido (ex: Unnamed: 5). | Espaçamento Visual: 3 coluna(s) totalmente em branco (Colunas: [5, 6, 7]).</t>
        </is>
      </c>
      <c r="P989" t="inlineStr">
        <is>
          <t>Nenhum</t>
        </is>
      </c>
      <c r="Q989" t="inlineStr">
        <is>
          <t>2026-10-07 17:04:56</t>
        </is>
      </c>
    </row>
    <row r="990">
      <c r="A990" t="n">
        <v>989</v>
      </c>
      <c r="B990" t="inlineStr">
        <is>
          <t>SENAC</t>
        </is>
      </c>
      <c r="C990" t="inlineStr">
        <is>
          <t>Demonstrações Contábeis</t>
        </is>
      </c>
      <c r="D990" t="inlineStr">
        <is>
          <t>Demonstrações Contábeis - Arquivo CSV</t>
        </is>
      </c>
      <c r="E990" t="inlineStr"/>
      <c r="F990" t="inlineStr">
        <is>
          <t>SENAC RN | Exercício 2024 | Demonstrações Contábeis</t>
        </is>
      </c>
      <c r="G990" t="inlineStr">
        <is>
          <t>csv</t>
        </is>
      </c>
      <c r="H990" t="inlineStr">
        <is>
          <t>Demonstração das Variações Patrimoniais_2025.csv</t>
        </is>
      </c>
      <c r="I990" t="inlineStr">
        <is>
          <t>https://transparencia.senac.br/assets/files/2025/DemonstracoesContabeis/RN/Demonstração das Variações Patrimoniais_2025.csv</t>
        </is>
      </c>
      <c r="J990" t="n">
        <v>200</v>
      </c>
      <c r="K990" t="b">
        <v>1</v>
      </c>
      <c r="L990" t="inlineStr">
        <is>
          <t>application/octet-stream</t>
        </is>
      </c>
      <c r="M990" t="n">
        <v>6.63</v>
      </c>
      <c r="N990" t="inlineStr">
        <is>
          <t>NÃO</t>
        </is>
      </c>
      <c r="O990" t="inlineStr">
        <is>
          <t>Nomes de Colunas: 2 coluna(s) sem nome definido (ex: Unnamed: 5). | Espaçamento Visual: 1 coluna(s) totalmente em branco (Colunas: [5]). | Hierarquia Visual: Texto com recuo na coluna 'Especificação' (Linhas: 4, 6, 7, 9, 10, 12, 13, 14, 19, 22... (total 64)).</t>
        </is>
      </c>
      <c r="P990" t="inlineStr">
        <is>
          <t>Nenhum</t>
        </is>
      </c>
      <c r="Q990" t="inlineStr">
        <is>
          <t>2026-10-07 17:04:56</t>
        </is>
      </c>
    </row>
    <row r="991">
      <c r="A991" t="n">
        <v>990</v>
      </c>
      <c r="B991" t="inlineStr">
        <is>
          <t>SENAC</t>
        </is>
      </c>
      <c r="C991" t="inlineStr">
        <is>
          <t>Demonstrações Contábeis</t>
        </is>
      </c>
      <c r="D991" t="inlineStr">
        <is>
          <t>Demonstrações Contábeis - Arquivo CSV</t>
        </is>
      </c>
      <c r="E991" t="inlineStr"/>
      <c r="F991" t="inlineStr">
        <is>
          <t>SENAC RN | Exercício 2024 | Demonstrações Contábeis</t>
        </is>
      </c>
      <c r="G991" t="inlineStr">
        <is>
          <t>csv</t>
        </is>
      </c>
      <c r="H991" t="inlineStr">
        <is>
          <t>Demonstração dos Fluxos de Caixa_2025.csv</t>
        </is>
      </c>
      <c r="I991" t="inlineStr">
        <is>
          <t>https://transparencia.senac.br/assets/files/2025/DemonstracoesContabeis/RN/Demonstração dos Fluxos de Caixa_2025.csv</t>
        </is>
      </c>
      <c r="J991" t="n">
        <v>200</v>
      </c>
      <c r="K991" t="b">
        <v>1</v>
      </c>
      <c r="L991" t="inlineStr">
        <is>
          <t>application/octet-stream</t>
        </is>
      </c>
      <c r="M991" t="n">
        <v>4.35</v>
      </c>
      <c r="N991" t="inlineStr">
        <is>
          <t>NÃO</t>
        </is>
      </c>
      <c r="O991" t="inlineStr">
        <is>
          <t>Nomes de Colunas: 1 coluna(s) sem nome definido (ex: Unnamed: 4).</t>
        </is>
      </c>
      <c r="P991" t="inlineStr">
        <is>
          <t>Nenhum</t>
        </is>
      </c>
      <c r="Q991" t="inlineStr">
        <is>
          <t>2026-10-07 17:04:56</t>
        </is>
      </c>
    </row>
    <row r="992">
      <c r="A992" t="n">
        <v>991</v>
      </c>
      <c r="B992" t="inlineStr">
        <is>
          <t>SENAC</t>
        </is>
      </c>
      <c r="C992" t="inlineStr">
        <is>
          <t>Demonstrações Contábeis</t>
        </is>
      </c>
      <c r="D992" t="inlineStr">
        <is>
          <t>Demonstrações Contábeis - Arquivo CSV</t>
        </is>
      </c>
      <c r="E992" t="inlineStr"/>
      <c r="F992" t="inlineStr">
        <is>
          <t>SENAC RN | Exercício 2025 | Demonstrações Contábeis</t>
        </is>
      </c>
      <c r="G992" t="inlineStr">
        <is>
          <t>csv</t>
        </is>
      </c>
      <c r="H992" t="inlineStr">
        <is>
          <t>Balanço Financeiro_2025.csv</t>
        </is>
      </c>
      <c r="I992" t="inlineStr">
        <is>
          <t>https://transparencia.senac.br/assets/files/2025/DemonstracoesContabeis/RN/Balanço Financeiro_2025.csv</t>
        </is>
      </c>
      <c r="J992" t="n">
        <v>200</v>
      </c>
      <c r="K992" t="b">
        <v>1</v>
      </c>
      <c r="L992" t="inlineStr">
        <is>
          <t>application/octet-stream</t>
        </is>
      </c>
      <c r="M992" t="n">
        <v>9.75</v>
      </c>
      <c r="N992" t="inlineStr">
        <is>
          <t>NÃO</t>
        </is>
      </c>
      <c r="O992" t="inlineStr">
        <is>
          <t>Nomes de Colunas: 2 coluna(s) sem nome definido (ex: Unnamed: 6). | Espaçamento Visual: 7 linha(s) totalmente em branco (Linhas: 104, 105, 106, 107, 108, 109, 110). | Espaçamento Visual: 1 coluna(s) totalmente em branco (Colunas: [6]).</t>
        </is>
      </c>
      <c r="P992" t="inlineStr">
        <is>
          <t>Nenhum</t>
        </is>
      </c>
      <c r="Q992" t="inlineStr">
        <is>
          <t>2026-10-07 17:04:56</t>
        </is>
      </c>
    </row>
    <row r="993">
      <c r="A993" t="n">
        <v>992</v>
      </c>
      <c r="B993" t="inlineStr">
        <is>
          <t>SENAC</t>
        </is>
      </c>
      <c r="C993" t="inlineStr">
        <is>
          <t>Demonstrações Contábeis</t>
        </is>
      </c>
      <c r="D993" t="inlineStr">
        <is>
          <t>Demonstrações Contábeis - Arquivo CSV</t>
        </is>
      </c>
      <c r="E993" t="inlineStr"/>
      <c r="F993" t="inlineStr">
        <is>
          <t>SENAC RN | Exercício 2025 | Demonstrações Contábeis</t>
        </is>
      </c>
      <c r="G993" t="inlineStr">
        <is>
          <t>csv</t>
        </is>
      </c>
      <c r="H993" t="inlineStr">
        <is>
          <t>Balanço Orçamentário Receita_2025.csv</t>
        </is>
      </c>
      <c r="I993" t="inlineStr">
        <is>
          <t>https://transparencia.senac.br/assets/files/2025/DemonstracoesContabeis/RN/Balanço Orçamentário Receita_2025.csv</t>
        </is>
      </c>
      <c r="J993" t="n">
        <v>200</v>
      </c>
      <c r="K993" t="b">
        <v>1</v>
      </c>
      <c r="L993" t="inlineStr">
        <is>
          <t>application/octet-stream</t>
        </is>
      </c>
      <c r="M993" t="n">
        <v>5.05</v>
      </c>
      <c r="N993" t="inlineStr">
        <is>
          <t>NÃO</t>
        </is>
      </c>
      <c r="O993" t="inlineStr">
        <is>
          <t>Linhas de Totais: Uso de 'Total/Subtotal' na coluna 'Especificação' (Linhas: 64, 66).</t>
        </is>
      </c>
      <c r="P993" t="inlineStr">
        <is>
          <t>Nenhum</t>
        </is>
      </c>
      <c r="Q993" t="inlineStr">
        <is>
          <t>2026-10-07 17:04:56</t>
        </is>
      </c>
    </row>
    <row r="994">
      <c r="A994" t="n">
        <v>993</v>
      </c>
      <c r="B994" t="inlineStr">
        <is>
          <t>SENAC</t>
        </is>
      </c>
      <c r="C994" t="inlineStr">
        <is>
          <t>Demonstrações Contábeis</t>
        </is>
      </c>
      <c r="D994" t="inlineStr">
        <is>
          <t>Demonstrações Contábeis - Arquivo CSV</t>
        </is>
      </c>
      <c r="E994" t="inlineStr"/>
      <c r="F994" t="inlineStr">
        <is>
          <t>SENAC RN | Exercício 2025 | Demonstrações Contábeis</t>
        </is>
      </c>
      <c r="G994" t="inlineStr">
        <is>
          <t>csv</t>
        </is>
      </c>
      <c r="H994" t="inlineStr">
        <is>
          <t>Balanço Orçamentário Despesa_2025.csv</t>
        </is>
      </c>
      <c r="I994" t="inlineStr">
        <is>
          <t>https://transparencia.senac.br/assets/files/2025/DemonstracoesContabeis/RN/Balanço Orçamentário Despesa_2025.csv</t>
        </is>
      </c>
      <c r="J994" t="n">
        <v>200</v>
      </c>
      <c r="K994" t="b">
        <v>1</v>
      </c>
      <c r="L994" t="inlineStr">
        <is>
          <t>application/octet-stream</t>
        </is>
      </c>
      <c r="M994" t="n">
        <v>4.93</v>
      </c>
      <c r="N994" t="inlineStr">
        <is>
          <t>NÃO</t>
        </is>
      </c>
      <c r="O994" t="inlineStr">
        <is>
          <t>Nomes de Colunas: 2 coluna(s) sem nome definido (ex: Unnamed: 7). | Espaçamento Visual: 1 coluna(s) totalmente em branco (Colunas: [7]). | Linhas de Totais: Uso de 'Total/Subtotal' na coluna 'Especificação' (Linhas: 57, 59).</t>
        </is>
      </c>
      <c r="P994" t="inlineStr">
        <is>
          <t>Nenhum</t>
        </is>
      </c>
      <c r="Q994" t="inlineStr">
        <is>
          <t>2026-10-07 17:04:56</t>
        </is>
      </c>
    </row>
    <row r="995">
      <c r="A995" t="n">
        <v>994</v>
      </c>
      <c r="B995" t="inlineStr">
        <is>
          <t>SENAC</t>
        </is>
      </c>
      <c r="C995" t="inlineStr">
        <is>
          <t>Demonstrações Contábeis</t>
        </is>
      </c>
      <c r="D995" t="inlineStr">
        <is>
          <t>Demonstrações Contábeis - Arquivo CSV</t>
        </is>
      </c>
      <c r="E995" t="inlineStr"/>
      <c r="F995" t="inlineStr">
        <is>
          <t>SENAC RN | Exercício 2025 | Demonstrações Contábeis</t>
        </is>
      </c>
      <c r="G995" t="inlineStr">
        <is>
          <t>csv</t>
        </is>
      </c>
      <c r="H995" t="inlineStr">
        <is>
          <t>Balanço Patrimonial_2025.csv</t>
        </is>
      </c>
      <c r="I995" t="inlineStr">
        <is>
          <t>https://transparencia.senac.br/assets/files/2025/DemonstracoesContabeis/RN/Balanço Patrimonial_2025.csv</t>
        </is>
      </c>
      <c r="J995" t="n">
        <v>200</v>
      </c>
      <c r="K995" t="b">
        <v>1</v>
      </c>
      <c r="L995" t="inlineStr">
        <is>
          <t>application/octet-stream</t>
        </is>
      </c>
      <c r="M995" t="n">
        <v>4.11</v>
      </c>
      <c r="N995" t="inlineStr">
        <is>
          <t>NÃO</t>
        </is>
      </c>
      <c r="O995" t="inlineStr">
        <is>
          <t>Nomes de Colunas: 4 coluna(s) sem nome definido (ex: Unnamed: 5). | Espaçamento Visual: 3 coluna(s) totalmente em branco (Colunas: [5, 6, 7]).</t>
        </is>
      </c>
      <c r="P995" t="inlineStr">
        <is>
          <t>Nenhum</t>
        </is>
      </c>
      <c r="Q995" t="inlineStr">
        <is>
          <t>2026-10-07 17:04:56</t>
        </is>
      </c>
    </row>
    <row r="996">
      <c r="A996" t="n">
        <v>995</v>
      </c>
      <c r="B996" t="inlineStr">
        <is>
          <t>SENAC</t>
        </is>
      </c>
      <c r="C996" t="inlineStr">
        <is>
          <t>Demonstrações Contábeis</t>
        </is>
      </c>
      <c r="D996" t="inlineStr">
        <is>
          <t>Demonstrações Contábeis - Arquivo CSV</t>
        </is>
      </c>
      <c r="E996" t="inlineStr"/>
      <c r="F996" t="inlineStr">
        <is>
          <t>SENAC RN | Exercício 2025 | Demonstrações Contábeis</t>
        </is>
      </c>
      <c r="G996" t="inlineStr">
        <is>
          <t>csv</t>
        </is>
      </c>
      <c r="H996" t="inlineStr">
        <is>
          <t>Demonstração das Variações Patrimoniais_2025.csv</t>
        </is>
      </c>
      <c r="I996" t="inlineStr">
        <is>
          <t>https://transparencia.senac.br/assets/files/2025/DemonstracoesContabeis/RN/Demonstração das Variações Patrimoniais_2025.csv</t>
        </is>
      </c>
      <c r="J996" t="n">
        <v>200</v>
      </c>
      <c r="K996" t="b">
        <v>1</v>
      </c>
      <c r="L996" t="inlineStr">
        <is>
          <t>application/octet-stream</t>
        </is>
      </c>
      <c r="M996" t="n">
        <v>6.63</v>
      </c>
      <c r="N996" t="inlineStr">
        <is>
          <t>NÃO</t>
        </is>
      </c>
      <c r="O996" t="inlineStr">
        <is>
          <t>Nomes de Colunas: 2 coluna(s) sem nome definido (ex: Unnamed: 5). | Espaçamento Visual: 1 coluna(s) totalmente em branco (Colunas: [5]). | Hierarquia Visual: Texto com recuo na coluna 'Especificação' (Linhas: 4, 6, 7, 9, 10, 12, 13, 14, 19, 22... (total 64)).</t>
        </is>
      </c>
      <c r="P996" t="inlineStr">
        <is>
          <t>Nenhum</t>
        </is>
      </c>
      <c r="Q996" t="inlineStr">
        <is>
          <t>2026-10-07 17:04:56</t>
        </is>
      </c>
    </row>
    <row r="997">
      <c r="A997" t="n">
        <v>996</v>
      </c>
      <c r="B997" t="inlineStr">
        <is>
          <t>SENAC</t>
        </is>
      </c>
      <c r="C997" t="inlineStr">
        <is>
          <t>Demonstrações Contábeis</t>
        </is>
      </c>
      <c r="D997" t="inlineStr">
        <is>
          <t>Demonstrações Contábeis - Arquivo CSV</t>
        </is>
      </c>
      <c r="E997" t="inlineStr"/>
      <c r="F997" t="inlineStr">
        <is>
          <t>SENAC RN | Exercício 2025 | Demonstrações Contábeis</t>
        </is>
      </c>
      <c r="G997" t="inlineStr">
        <is>
          <t>csv</t>
        </is>
      </c>
      <c r="H997" t="inlineStr">
        <is>
          <t>Demonstração dos Fluxos de Caixa_2025.csv</t>
        </is>
      </c>
      <c r="I997" t="inlineStr">
        <is>
          <t>https://transparencia.senac.br/assets/files/2025/DemonstracoesContabeis/RN/Demonstração dos Fluxos de Caixa_2025.csv</t>
        </is>
      </c>
      <c r="J997" t="n">
        <v>200</v>
      </c>
      <c r="K997" t="b">
        <v>1</v>
      </c>
      <c r="L997" t="inlineStr">
        <is>
          <t>application/octet-stream</t>
        </is>
      </c>
      <c r="M997" t="n">
        <v>4.35</v>
      </c>
      <c r="N997" t="inlineStr">
        <is>
          <t>NÃO</t>
        </is>
      </c>
      <c r="O997" t="inlineStr">
        <is>
          <t>Nomes de Colunas: 1 coluna(s) sem nome definido (ex: Unnamed: 4).</t>
        </is>
      </c>
      <c r="P997" t="inlineStr">
        <is>
          <t>Nenhum</t>
        </is>
      </c>
      <c r="Q997" t="inlineStr">
        <is>
          <t>2026-10-07 17:04:56</t>
        </is>
      </c>
    </row>
    <row r="998">
      <c r="A998" t="n">
        <v>997</v>
      </c>
      <c r="B998" t="inlineStr">
        <is>
          <t>SENAC</t>
        </is>
      </c>
      <c r="C998" t="inlineStr">
        <is>
          <t>Demonstrações Contábeis</t>
        </is>
      </c>
      <c r="D998" t="inlineStr">
        <is>
          <t>Demonstrações Contábeis - Arquivo CSV</t>
        </is>
      </c>
      <c r="E998" t="inlineStr"/>
      <c r="F998" t="inlineStr">
        <is>
          <t>SENAC RN | Exercício 2026 | Demonstrações Contábeis</t>
        </is>
      </c>
      <c r="G998" t="inlineStr">
        <is>
          <t>csv</t>
        </is>
      </c>
      <c r="H998" t="inlineStr">
        <is>
          <t>Balanço Financeiro_2025.csv</t>
        </is>
      </c>
      <c r="I998" t="inlineStr">
        <is>
          <t>https://transparencia.senac.br/assets/files/2025/DemonstracoesContabeis/RN/Balanço Financeiro_2025.csv</t>
        </is>
      </c>
      <c r="J998" t="n">
        <v>200</v>
      </c>
      <c r="K998" t="b">
        <v>1</v>
      </c>
      <c r="L998" t="inlineStr">
        <is>
          <t>application/octet-stream</t>
        </is>
      </c>
      <c r="M998" t="n">
        <v>9.75</v>
      </c>
      <c r="N998" t="inlineStr">
        <is>
          <t>NÃO</t>
        </is>
      </c>
      <c r="O998" t="inlineStr">
        <is>
          <t>Nomes de Colunas: 2 coluna(s) sem nome definido (ex: Unnamed: 6). | Espaçamento Visual: 7 linha(s) totalmente em branco (Linhas: 104, 105, 106, 107, 108, 109, 110). | Espaçamento Visual: 1 coluna(s) totalmente em branco (Colunas: [6]).</t>
        </is>
      </c>
      <c r="P998" t="inlineStr">
        <is>
          <t>Nenhum</t>
        </is>
      </c>
      <c r="Q998" t="inlineStr">
        <is>
          <t>2026-10-07 17:04:56</t>
        </is>
      </c>
    </row>
    <row r="999">
      <c r="A999" t="n">
        <v>998</v>
      </c>
      <c r="B999" t="inlineStr">
        <is>
          <t>SENAC</t>
        </is>
      </c>
      <c r="C999" t="inlineStr">
        <is>
          <t>Demonstrações Contábeis</t>
        </is>
      </c>
      <c r="D999" t="inlineStr">
        <is>
          <t>Demonstrações Contábeis - Arquivo CSV</t>
        </is>
      </c>
      <c r="E999" t="inlineStr"/>
      <c r="F999" t="inlineStr">
        <is>
          <t>SENAC RN | Exercício 2026 | Demonstrações Contábeis</t>
        </is>
      </c>
      <c r="G999" t="inlineStr">
        <is>
          <t>csv</t>
        </is>
      </c>
      <c r="H999" t="inlineStr">
        <is>
          <t>Balanço Orçamentário Receita_2025.csv</t>
        </is>
      </c>
      <c r="I999" t="inlineStr">
        <is>
          <t>https://transparencia.senac.br/assets/files/2025/DemonstracoesContabeis/RN/Balanço Orçamentário Receita_2025.csv</t>
        </is>
      </c>
      <c r="J999" t="n">
        <v>200</v>
      </c>
      <c r="K999" t="b">
        <v>1</v>
      </c>
      <c r="L999" t="inlineStr">
        <is>
          <t>application/octet-stream</t>
        </is>
      </c>
      <c r="M999" t="n">
        <v>5.05</v>
      </c>
      <c r="N999" t="inlineStr">
        <is>
          <t>NÃO</t>
        </is>
      </c>
      <c r="O999" t="inlineStr">
        <is>
          <t>Linhas de Totais: Uso de 'Total/Subtotal' na coluna 'Especificação' (Linhas: 64, 66).</t>
        </is>
      </c>
      <c r="P999" t="inlineStr">
        <is>
          <t>Nenhum</t>
        </is>
      </c>
      <c r="Q999" t="inlineStr">
        <is>
          <t>2026-10-07 17:04:56</t>
        </is>
      </c>
    </row>
    <row r="1000">
      <c r="A1000" t="n">
        <v>999</v>
      </c>
      <c r="B1000" t="inlineStr">
        <is>
          <t>SENAC</t>
        </is>
      </c>
      <c r="C1000" t="inlineStr">
        <is>
          <t>Demonstrações Contábeis</t>
        </is>
      </c>
      <c r="D1000" t="inlineStr">
        <is>
          <t>Demonstrações Contábeis - Arquivo CSV</t>
        </is>
      </c>
      <c r="E1000" t="inlineStr"/>
      <c r="F1000" t="inlineStr">
        <is>
          <t>SENAC RN | Exercício 2026 | Demonstrações Contábeis</t>
        </is>
      </c>
      <c r="G1000" t="inlineStr">
        <is>
          <t>csv</t>
        </is>
      </c>
      <c r="H1000" t="inlineStr">
        <is>
          <t>Balanço Orçamentário Despesa_2025.csv</t>
        </is>
      </c>
      <c r="I1000" t="inlineStr">
        <is>
          <t>https://transparencia.senac.br/assets/files/2025/DemonstracoesContabeis/RN/Balanço Orçamentário Despesa_2025.csv</t>
        </is>
      </c>
      <c r="J1000" t="n">
        <v>200</v>
      </c>
      <c r="K1000" t="b">
        <v>1</v>
      </c>
      <c r="L1000" t="inlineStr">
        <is>
          <t>application/octet-stream</t>
        </is>
      </c>
      <c r="M1000" t="n">
        <v>4.93</v>
      </c>
      <c r="N1000" t="inlineStr">
        <is>
          <t>NÃO</t>
        </is>
      </c>
      <c r="O1000" t="inlineStr">
        <is>
          <t>Nomes de Colunas: 2 coluna(s) sem nome definido (ex: Unnamed: 7). | Espaçamento Visual: 1 coluna(s) totalmente em branco (Colunas: [7]). | Linhas de Totais: Uso de 'Total/Subtotal' na coluna 'Especificação' (Linhas: 57, 59).</t>
        </is>
      </c>
      <c r="P1000" t="inlineStr">
        <is>
          <t>Nenhum</t>
        </is>
      </c>
      <c r="Q1000" t="inlineStr">
        <is>
          <t>2026-10-07 17:04:56</t>
        </is>
      </c>
    </row>
    <row r="1001">
      <c r="A1001" t="n">
        <v>1000</v>
      </c>
      <c r="B1001" t="inlineStr">
        <is>
          <t>SENAC</t>
        </is>
      </c>
      <c r="C1001" t="inlineStr">
        <is>
          <t>Demonstrações Contábeis</t>
        </is>
      </c>
      <c r="D1001" t="inlineStr">
        <is>
          <t>Demonstrações Contábeis - Arquivo CSV</t>
        </is>
      </c>
      <c r="E1001" t="inlineStr"/>
      <c r="F1001" t="inlineStr">
        <is>
          <t>SENAC RN | Exercício 2026 | Demonstrações Contábeis</t>
        </is>
      </c>
      <c r="G1001" t="inlineStr">
        <is>
          <t>csv</t>
        </is>
      </c>
      <c r="H1001" t="inlineStr">
        <is>
          <t>Balanço Patrimonial_2025.csv</t>
        </is>
      </c>
      <c r="I1001" t="inlineStr">
        <is>
          <t>https://transparencia.senac.br/assets/files/2025/DemonstracoesContabeis/RN/Balanço Patrimonial_2025.csv</t>
        </is>
      </c>
      <c r="J1001" t="n">
        <v>200</v>
      </c>
      <c r="K1001" t="b">
        <v>1</v>
      </c>
      <c r="L1001" t="inlineStr">
        <is>
          <t>application/octet-stream</t>
        </is>
      </c>
      <c r="M1001" t="n">
        <v>4.11</v>
      </c>
      <c r="N1001" t="inlineStr">
        <is>
          <t>NÃO</t>
        </is>
      </c>
      <c r="O1001" t="inlineStr">
        <is>
          <t>Nomes de Colunas: 4 coluna(s) sem nome definido (ex: Unnamed: 5). | Espaçamento Visual: 3 coluna(s) totalmente em branco (Colunas: [5, 6, 7]).</t>
        </is>
      </c>
      <c r="P1001" t="inlineStr">
        <is>
          <t>Nenhum</t>
        </is>
      </c>
      <c r="Q1001" t="inlineStr">
        <is>
          <t>2026-10-07 17:04:56</t>
        </is>
      </c>
    </row>
    <row r="1002">
      <c r="A1002" t="n">
        <v>1001</v>
      </c>
      <c r="B1002" t="inlineStr">
        <is>
          <t>SENAC</t>
        </is>
      </c>
      <c r="C1002" t="inlineStr">
        <is>
          <t>Demonstrações Contábeis</t>
        </is>
      </c>
      <c r="D1002" t="inlineStr">
        <is>
          <t>Demonstrações Contábeis - Arquivo CSV</t>
        </is>
      </c>
      <c r="E1002" t="inlineStr"/>
      <c r="F1002" t="inlineStr">
        <is>
          <t>SENAC RN | Exercício 2026 | Demonstrações Contábeis</t>
        </is>
      </c>
      <c r="G1002" t="inlineStr">
        <is>
          <t>csv</t>
        </is>
      </c>
      <c r="H1002" t="inlineStr">
        <is>
          <t>Demonstração das Variações Patrimoniais_2025.csv</t>
        </is>
      </c>
      <c r="I1002" t="inlineStr">
        <is>
          <t>https://transparencia.senac.br/assets/files/2025/DemonstracoesContabeis/RN/Demonstração das Variações Patrimoniais_2025.csv</t>
        </is>
      </c>
      <c r="J1002" t="n">
        <v>200</v>
      </c>
      <c r="K1002" t="b">
        <v>1</v>
      </c>
      <c r="L1002" t="inlineStr">
        <is>
          <t>application/octet-stream</t>
        </is>
      </c>
      <c r="M1002" t="n">
        <v>6.63</v>
      </c>
      <c r="N1002" t="inlineStr">
        <is>
          <t>NÃO</t>
        </is>
      </c>
      <c r="O1002" t="inlineStr">
        <is>
          <t>Nomes de Colunas: 2 coluna(s) sem nome definido (ex: Unnamed: 5). | Espaçamento Visual: 1 coluna(s) totalmente em branco (Colunas: [5]). | Hierarquia Visual: Texto com recuo na coluna 'Especificação' (Linhas: 4, 6, 7, 9, 10, 12, 13, 14, 19, 22... (total 64)).</t>
        </is>
      </c>
      <c r="P1002" t="inlineStr">
        <is>
          <t>Nenhum</t>
        </is>
      </c>
      <c r="Q1002" t="inlineStr">
        <is>
          <t>2026-10-07 17:04:56</t>
        </is>
      </c>
    </row>
    <row r="1003">
      <c r="A1003" t="n">
        <v>1002</v>
      </c>
      <c r="B1003" t="inlineStr">
        <is>
          <t>SENAC</t>
        </is>
      </c>
      <c r="C1003" t="inlineStr">
        <is>
          <t>Demonstrações Contábeis</t>
        </is>
      </c>
      <c r="D1003" t="inlineStr">
        <is>
          <t>Demonstrações Contábeis - Arquivo CSV</t>
        </is>
      </c>
      <c r="E1003" t="inlineStr"/>
      <c r="F1003" t="inlineStr">
        <is>
          <t>SENAC RN | Exercício 2026 | Demonstrações Contábeis</t>
        </is>
      </c>
      <c r="G1003" t="inlineStr">
        <is>
          <t>csv</t>
        </is>
      </c>
      <c r="H1003" t="inlineStr">
        <is>
          <t>Demonstração dos Fluxos de Caixa_2025.csv</t>
        </is>
      </c>
      <c r="I1003" t="inlineStr">
        <is>
          <t>https://transparencia.senac.br/assets/files/2025/DemonstracoesContabeis/RN/Demonstração dos Fluxos de Caixa_2025.csv</t>
        </is>
      </c>
      <c r="J1003" t="n">
        <v>200</v>
      </c>
      <c r="K1003" t="b">
        <v>1</v>
      </c>
      <c r="L1003" t="inlineStr">
        <is>
          <t>application/octet-stream</t>
        </is>
      </c>
      <c r="M1003" t="n">
        <v>4.35</v>
      </c>
      <c r="N1003" t="inlineStr">
        <is>
          <t>NÃO</t>
        </is>
      </c>
      <c r="O1003" t="inlineStr">
        <is>
          <t>Nomes de Colunas: 1 coluna(s) sem nome definido (ex: Unnamed: 4).</t>
        </is>
      </c>
      <c r="P1003" t="inlineStr">
        <is>
          <t>Nenhum</t>
        </is>
      </c>
      <c r="Q1003" t="inlineStr">
        <is>
          <t>2026-10-07 17:04:56</t>
        </is>
      </c>
    </row>
    <row r="1004">
      <c r="A1004" t="n">
        <v>1003</v>
      </c>
      <c r="B1004" t="inlineStr">
        <is>
          <t>SENAC</t>
        </is>
      </c>
      <c r="C1004" t="inlineStr">
        <is>
          <t>Licitações</t>
        </is>
      </c>
      <c r="D1004" t="inlineStr">
        <is>
          <t>Licitações - download</t>
        </is>
      </c>
      <c r="E1004" t="inlineStr"/>
      <c r="F1004" t="inlineStr">
        <is>
          <t>SENAC RN | Exercício 2024 | Licitações</t>
        </is>
      </c>
      <c r="G1004" t="inlineStr">
        <is>
          <t>csv</t>
        </is>
      </c>
      <c r="H1004" t="inlineStr">
        <is>
          <t>download</t>
        </is>
      </c>
      <c r="I1004" t="inlineStr">
        <is>
          <t>https://transparencia.senac.br/service/api/download?regional=rn&amp;secao=Licitacoes&amp;ano=0&amp;layout=licitacoes</t>
        </is>
      </c>
      <c r="J1004" t="n">
        <v>200</v>
      </c>
      <c r="K1004" t="b">
        <v>1</v>
      </c>
      <c r="L1004" t="inlineStr">
        <is>
          <t>application/octet-stream</t>
        </is>
      </c>
      <c r="M1004" t="n">
        <v>85.5</v>
      </c>
      <c r="N1004" t="inlineStr">
        <is>
          <t>NÃO</t>
        </is>
      </c>
      <c r="O1004" t="inlineStr">
        <is>
          <t>Hierarquia Visual: Texto com recuo na coluna 'Número' (Linhas: Pregão eletrônico).</t>
        </is>
      </c>
      <c r="P1004" t="inlineStr">
        <is>
          <t>Nenhum</t>
        </is>
      </c>
      <c r="Q1004" t="inlineStr">
        <is>
          <t>2026-10-07 17:04:56</t>
        </is>
      </c>
    </row>
    <row r="1005">
      <c r="A1005" t="n">
        <v>1004</v>
      </c>
      <c r="B1005" t="inlineStr">
        <is>
          <t>SENAC</t>
        </is>
      </c>
      <c r="C1005" t="inlineStr">
        <is>
          <t>Licitações</t>
        </is>
      </c>
      <c r="D1005" t="inlineStr">
        <is>
          <t>Licitações - download</t>
        </is>
      </c>
      <c r="E1005" t="inlineStr"/>
      <c r="F1005" t="inlineStr">
        <is>
          <t>SENAC RN | Exercício 2025 | Licitações</t>
        </is>
      </c>
      <c r="G1005" t="inlineStr">
        <is>
          <t>csv</t>
        </is>
      </c>
      <c r="H1005" t="inlineStr">
        <is>
          <t>download</t>
        </is>
      </c>
      <c r="I1005" t="inlineStr">
        <is>
          <t>https://transparencia.senac.br/service/api/download?regional=rn&amp;secao=Licitacoes&amp;ano=0&amp;layout=licitacoes</t>
        </is>
      </c>
      <c r="J1005" t="n">
        <v>200</v>
      </c>
      <c r="K1005" t="b">
        <v>1</v>
      </c>
      <c r="L1005" t="inlineStr">
        <is>
          <t>application/octet-stream</t>
        </is>
      </c>
      <c r="M1005" t="n">
        <v>85.5</v>
      </c>
      <c r="N1005" t="inlineStr">
        <is>
          <t>NÃO</t>
        </is>
      </c>
      <c r="O1005" t="inlineStr">
        <is>
          <t>Hierarquia Visual: Texto com recuo na coluna 'Número' (Linhas: Pregão eletrônico).</t>
        </is>
      </c>
      <c r="P1005" t="inlineStr">
        <is>
          <t>Nenhum</t>
        </is>
      </c>
      <c r="Q1005" t="inlineStr">
        <is>
          <t>2026-10-07 17:04:56</t>
        </is>
      </c>
    </row>
    <row r="1006">
      <c r="A1006" t="n">
        <v>1005</v>
      </c>
      <c r="B1006" t="inlineStr">
        <is>
          <t>SENAC</t>
        </is>
      </c>
      <c r="C1006" t="inlineStr">
        <is>
          <t>Licitações</t>
        </is>
      </c>
      <c r="D1006" t="inlineStr">
        <is>
          <t>Licitações - download</t>
        </is>
      </c>
      <c r="E1006" t="inlineStr"/>
      <c r="F1006" t="inlineStr">
        <is>
          <t>SENAC RN | Exercício 2026 | Licitações</t>
        </is>
      </c>
      <c r="G1006" t="inlineStr">
        <is>
          <t>csv</t>
        </is>
      </c>
      <c r="H1006" t="inlineStr">
        <is>
          <t>download</t>
        </is>
      </c>
      <c r="I1006" t="inlineStr">
        <is>
          <t>https://transparencia.senac.br/service/api/download?regional=rn&amp;secao=Licitacoes&amp;ano=0&amp;layout=licitacoes</t>
        </is>
      </c>
      <c r="J1006" t="n">
        <v>200</v>
      </c>
      <c r="K1006" t="b">
        <v>1</v>
      </c>
      <c r="L1006" t="inlineStr">
        <is>
          <t>application/octet-stream</t>
        </is>
      </c>
      <c r="M1006" t="n">
        <v>85.5</v>
      </c>
      <c r="N1006" t="inlineStr">
        <is>
          <t>NÃO</t>
        </is>
      </c>
      <c r="O1006" t="inlineStr">
        <is>
          <t>Hierarquia Visual: Texto com recuo na coluna 'Número' (Linhas: Pregão eletrônico).</t>
        </is>
      </c>
      <c r="P1006" t="inlineStr">
        <is>
          <t>Nenhum</t>
        </is>
      </c>
      <c r="Q1006" t="inlineStr">
        <is>
          <t>2026-10-07 17:04:56</t>
        </is>
      </c>
    </row>
    <row r="1007">
      <c r="A1007" t="n">
        <v>1006</v>
      </c>
      <c r="B1007" t="inlineStr">
        <is>
          <t>SENAC</t>
        </is>
      </c>
      <c r="C1007" t="inlineStr">
        <is>
          <t>Contratos, Parcerias, Convênios e Patrocínios</t>
        </is>
      </c>
      <c r="D1007" t="inlineStr">
        <is>
          <t>Contratos, Parcerias, Convênios e Patrocínios - download</t>
        </is>
      </c>
      <c r="E1007" t="inlineStr"/>
      <c r="F1007" t="inlineStr">
        <is>
          <t>SENAC RN | Exercício 2024 | Contratos, Parcerias, Convênios e Patrocínios</t>
        </is>
      </c>
      <c r="G1007" t="inlineStr">
        <is>
          <t>csv</t>
        </is>
      </c>
      <c r="H1007" t="inlineStr">
        <is>
          <t>download</t>
        </is>
      </c>
      <c r="I1007" t="inlineStr">
        <is>
          <t>https://transparencia.senac.br/service/api/download?regional=rn&amp;secao=ContratosParcerias&amp;ano=0&amp;layout=contratos</t>
        </is>
      </c>
      <c r="J1007" t="n">
        <v>200</v>
      </c>
      <c r="K1007" t="b">
        <v>1</v>
      </c>
      <c r="L1007" t="inlineStr">
        <is>
          <t>application/octet-stream</t>
        </is>
      </c>
      <c r="M1007" t="n">
        <v>69.22</v>
      </c>
      <c r="N1007" t="inlineStr">
        <is>
          <t>SIM</t>
        </is>
      </c>
      <c r="O1007" t="inlineStr">
        <is>
          <t>Nenhum</t>
        </is>
      </c>
      <c r="P1007" t="inlineStr">
        <is>
          <t>Nenhum</t>
        </is>
      </c>
      <c r="Q1007" t="inlineStr">
        <is>
          <t>2026-10-07 17:04:56</t>
        </is>
      </c>
    </row>
    <row r="1008">
      <c r="A1008" t="n">
        <v>1007</v>
      </c>
      <c r="B1008" t="inlineStr">
        <is>
          <t>SENAC</t>
        </is>
      </c>
      <c r="C1008" t="inlineStr">
        <is>
          <t>Contratos, Parcerias, Convênios e Patrocínios</t>
        </is>
      </c>
      <c r="D1008" t="inlineStr">
        <is>
          <t>Contratos, Parcerias, Convênios e Patrocínios - download</t>
        </is>
      </c>
      <c r="E1008" t="inlineStr"/>
      <c r="F1008" t="inlineStr">
        <is>
          <t>SENAC RN | Exercício 2024 | Contratos, Parcerias, Convênios e Patrocínios</t>
        </is>
      </c>
      <c r="G1008" t="inlineStr">
        <is>
          <t>csv</t>
        </is>
      </c>
      <c r="H1008" t="inlineStr">
        <is>
          <t>download</t>
        </is>
      </c>
      <c r="I1008" t="inlineStr">
        <is>
          <t>https://transparencia.senac.br/service/api/download?regional=rn&amp;secao=ContratosParcerias&amp;ano=0&amp;layout=parcerias</t>
        </is>
      </c>
      <c r="J1008" t="n">
        <v>200</v>
      </c>
      <c r="K1008" t="b">
        <v>1</v>
      </c>
      <c r="L1008" t="inlineStr">
        <is>
          <t>application/octet-stream</t>
        </is>
      </c>
      <c r="M1008" t="n">
        <v>0.34</v>
      </c>
      <c r="N1008" t="inlineStr">
        <is>
          <t>SIM</t>
        </is>
      </c>
      <c r="O1008" t="inlineStr">
        <is>
          <t>Nenhum</t>
        </is>
      </c>
      <c r="P1008" t="inlineStr">
        <is>
          <t>Nenhum</t>
        </is>
      </c>
      <c r="Q1008" t="inlineStr">
        <is>
          <t>2026-10-07 17:04:56</t>
        </is>
      </c>
    </row>
    <row r="1009">
      <c r="A1009" t="n">
        <v>1008</v>
      </c>
      <c r="B1009" t="inlineStr">
        <is>
          <t>SENAC</t>
        </is>
      </c>
      <c r="C1009" t="inlineStr">
        <is>
          <t>Contratos, Parcerias, Convênios e Patrocínios</t>
        </is>
      </c>
      <c r="D1009" t="inlineStr">
        <is>
          <t>Contratos, Parcerias, Convênios e Patrocínios - download</t>
        </is>
      </c>
      <c r="E1009" t="inlineStr"/>
      <c r="F1009" t="inlineStr">
        <is>
          <t>SENAC RN | Exercício 2024 | Contratos, Parcerias, Convênios e Patrocínios</t>
        </is>
      </c>
      <c r="G1009" t="inlineStr">
        <is>
          <t>csv</t>
        </is>
      </c>
      <c r="H1009" t="inlineStr">
        <is>
          <t>download</t>
        </is>
      </c>
      <c r="I1009" t="inlineStr">
        <is>
          <t>https://transparencia.senac.br/service/api/download?regional=rn&amp;secao=ContratosParcerias&amp;ano=0&amp;layout=patrocinios</t>
        </is>
      </c>
      <c r="J1009" t="n">
        <v>200</v>
      </c>
      <c r="K1009" t="b">
        <v>1</v>
      </c>
      <c r="L1009" t="inlineStr">
        <is>
          <t>application/octet-stream</t>
        </is>
      </c>
      <c r="M1009" t="n">
        <v>1.64</v>
      </c>
      <c r="N1009" t="inlineStr">
        <is>
          <t>SIM</t>
        </is>
      </c>
      <c r="O1009" t="inlineStr">
        <is>
          <t>Nenhum</t>
        </is>
      </c>
      <c r="P1009" t="inlineStr">
        <is>
          <t>Nenhum</t>
        </is>
      </c>
      <c r="Q1009" t="inlineStr">
        <is>
          <t>2026-10-07 17:04:56</t>
        </is>
      </c>
    </row>
    <row r="1010">
      <c r="A1010" t="n">
        <v>1009</v>
      </c>
      <c r="B1010" t="inlineStr">
        <is>
          <t>SENAC</t>
        </is>
      </c>
      <c r="C1010" t="inlineStr">
        <is>
          <t>Contratos, Parcerias, Convênios e Patrocínios</t>
        </is>
      </c>
      <c r="D1010" t="inlineStr">
        <is>
          <t>Contratos, Parcerias, Convênios e Patrocínios - download</t>
        </is>
      </c>
      <c r="E1010" t="inlineStr"/>
      <c r="F1010" t="inlineStr">
        <is>
          <t>SENAC RN | Exercício 2025 | Contratos, Parcerias, Convênios e Patrocínios</t>
        </is>
      </c>
      <c r="G1010" t="inlineStr">
        <is>
          <t>csv</t>
        </is>
      </c>
      <c r="H1010" t="inlineStr">
        <is>
          <t>download</t>
        </is>
      </c>
      <c r="I1010" t="inlineStr">
        <is>
          <t>https://transparencia.senac.br/service/api/download?regional=rn&amp;secao=ContratosParcerias&amp;ano=0&amp;layout=contratos</t>
        </is>
      </c>
      <c r="J1010" t="n">
        <v>200</v>
      </c>
      <c r="K1010" t="b">
        <v>1</v>
      </c>
      <c r="L1010" t="inlineStr">
        <is>
          <t>application/octet-stream</t>
        </is>
      </c>
      <c r="M1010" t="n">
        <v>69.22</v>
      </c>
      <c r="N1010" t="inlineStr">
        <is>
          <t>SIM</t>
        </is>
      </c>
      <c r="O1010" t="inlineStr">
        <is>
          <t>Nenhum</t>
        </is>
      </c>
      <c r="P1010" t="inlineStr">
        <is>
          <t>Nenhum</t>
        </is>
      </c>
      <c r="Q1010" t="inlineStr">
        <is>
          <t>2026-10-07 17:04:56</t>
        </is>
      </c>
    </row>
    <row r="1011">
      <c r="A1011" t="n">
        <v>1010</v>
      </c>
      <c r="B1011" t="inlineStr">
        <is>
          <t>SENAC</t>
        </is>
      </c>
      <c r="C1011" t="inlineStr">
        <is>
          <t>Contratos, Parcerias, Convênios e Patrocínios</t>
        </is>
      </c>
      <c r="D1011" t="inlineStr">
        <is>
          <t>Contratos, Parcerias, Convênios e Patrocínios - download</t>
        </is>
      </c>
      <c r="E1011" t="inlineStr"/>
      <c r="F1011" t="inlineStr">
        <is>
          <t>SENAC RN | Exercício 2025 | Contratos, Parcerias, Convênios e Patrocínios</t>
        </is>
      </c>
      <c r="G1011" t="inlineStr">
        <is>
          <t>csv</t>
        </is>
      </c>
      <c r="H1011" t="inlineStr">
        <is>
          <t>download</t>
        </is>
      </c>
      <c r="I1011" t="inlineStr">
        <is>
          <t>https://transparencia.senac.br/service/api/download?regional=rn&amp;secao=ContratosParcerias&amp;ano=0&amp;layout=parcerias</t>
        </is>
      </c>
      <c r="J1011" t="n">
        <v>200</v>
      </c>
      <c r="K1011" t="b">
        <v>1</v>
      </c>
      <c r="L1011" t="inlineStr">
        <is>
          <t>application/octet-stream</t>
        </is>
      </c>
      <c r="M1011" t="n">
        <v>0.34</v>
      </c>
      <c r="N1011" t="inlineStr">
        <is>
          <t>SIM</t>
        </is>
      </c>
      <c r="O1011" t="inlineStr">
        <is>
          <t>Nenhum</t>
        </is>
      </c>
      <c r="P1011" t="inlineStr">
        <is>
          <t>Nenhum</t>
        </is>
      </c>
      <c r="Q1011" t="inlineStr">
        <is>
          <t>2026-10-07 17:04:56</t>
        </is>
      </c>
    </row>
    <row r="1012">
      <c r="A1012" t="n">
        <v>1011</v>
      </c>
      <c r="B1012" t="inlineStr">
        <is>
          <t>SENAC</t>
        </is>
      </c>
      <c r="C1012" t="inlineStr">
        <is>
          <t>Contratos, Parcerias, Convênios e Patrocínios</t>
        </is>
      </c>
      <c r="D1012" t="inlineStr">
        <is>
          <t>Contratos, Parcerias, Convênios e Patrocínios - download</t>
        </is>
      </c>
      <c r="E1012" t="inlineStr"/>
      <c r="F1012" t="inlineStr">
        <is>
          <t>SENAC RN | Exercício 2025 | Contratos, Parcerias, Convênios e Patrocínios</t>
        </is>
      </c>
      <c r="G1012" t="inlineStr">
        <is>
          <t>csv</t>
        </is>
      </c>
      <c r="H1012" t="inlineStr">
        <is>
          <t>download</t>
        </is>
      </c>
      <c r="I1012" t="inlineStr">
        <is>
          <t>https://transparencia.senac.br/service/api/download?regional=rn&amp;secao=ContratosParcerias&amp;ano=0&amp;layout=patrocinios</t>
        </is>
      </c>
      <c r="J1012" t="n">
        <v>200</v>
      </c>
      <c r="K1012" t="b">
        <v>1</v>
      </c>
      <c r="L1012" t="inlineStr">
        <is>
          <t>application/octet-stream</t>
        </is>
      </c>
      <c r="M1012" t="n">
        <v>1.64</v>
      </c>
      <c r="N1012" t="inlineStr">
        <is>
          <t>SIM</t>
        </is>
      </c>
      <c r="O1012" t="inlineStr">
        <is>
          <t>Nenhum</t>
        </is>
      </c>
      <c r="P1012" t="inlineStr">
        <is>
          <t>Nenhum</t>
        </is>
      </c>
      <c r="Q1012" t="inlineStr">
        <is>
          <t>2026-10-07 17:04:56</t>
        </is>
      </c>
    </row>
    <row r="1013">
      <c r="A1013" t="n">
        <v>1012</v>
      </c>
      <c r="B1013" t="inlineStr">
        <is>
          <t>SENAC</t>
        </is>
      </c>
      <c r="C1013" t="inlineStr">
        <is>
          <t>Contratos, Parcerias, Convênios e Patrocínios</t>
        </is>
      </c>
      <c r="D1013" t="inlineStr">
        <is>
          <t>Contratos, Parcerias, Convênios e Patrocínios - download</t>
        </is>
      </c>
      <c r="E1013" t="inlineStr"/>
      <c r="F1013" t="inlineStr">
        <is>
          <t>SENAC RN | Exercício 2026 | Contratos, Parcerias, Convênios e Patrocínios</t>
        </is>
      </c>
      <c r="G1013" t="inlineStr">
        <is>
          <t>csv</t>
        </is>
      </c>
      <c r="H1013" t="inlineStr">
        <is>
          <t>download</t>
        </is>
      </c>
      <c r="I1013" t="inlineStr">
        <is>
          <t>https://transparencia.senac.br/service/api/download?regional=rn&amp;secao=ContratosParcerias&amp;ano=0&amp;layout=contratos</t>
        </is>
      </c>
      <c r="J1013" t="n">
        <v>200</v>
      </c>
      <c r="K1013" t="b">
        <v>1</v>
      </c>
      <c r="L1013" t="inlineStr">
        <is>
          <t>application/octet-stream</t>
        </is>
      </c>
      <c r="M1013" t="n">
        <v>69.22</v>
      </c>
      <c r="N1013" t="inlineStr">
        <is>
          <t>SIM</t>
        </is>
      </c>
      <c r="O1013" t="inlineStr">
        <is>
          <t>Nenhum</t>
        </is>
      </c>
      <c r="P1013" t="inlineStr">
        <is>
          <t>Nenhum</t>
        </is>
      </c>
      <c r="Q1013" t="inlineStr">
        <is>
          <t>2026-10-07 17:04:56</t>
        </is>
      </c>
    </row>
    <row r="1014">
      <c r="A1014" t="n">
        <v>1013</v>
      </c>
      <c r="B1014" t="inlineStr">
        <is>
          <t>SENAC</t>
        </is>
      </c>
      <c r="C1014" t="inlineStr">
        <is>
          <t>Contratos, Parcerias, Convênios e Patrocínios</t>
        </is>
      </c>
      <c r="D1014" t="inlineStr">
        <is>
          <t>Contratos, Parcerias, Convênios e Patrocínios - download</t>
        </is>
      </c>
      <c r="E1014" t="inlineStr"/>
      <c r="F1014" t="inlineStr">
        <is>
          <t>SENAC RN | Exercício 2026 | Contratos, Parcerias, Convênios e Patrocínios</t>
        </is>
      </c>
      <c r="G1014" t="inlineStr">
        <is>
          <t>csv</t>
        </is>
      </c>
      <c r="H1014" t="inlineStr">
        <is>
          <t>download</t>
        </is>
      </c>
      <c r="I1014" t="inlineStr">
        <is>
          <t>https://transparencia.senac.br/service/api/download?regional=rn&amp;secao=ContratosParcerias&amp;ano=0&amp;layout=parcerias</t>
        </is>
      </c>
      <c r="J1014" t="n">
        <v>200</v>
      </c>
      <c r="K1014" t="b">
        <v>1</v>
      </c>
      <c r="L1014" t="inlineStr">
        <is>
          <t>application/octet-stream</t>
        </is>
      </c>
      <c r="M1014" t="n">
        <v>0.34</v>
      </c>
      <c r="N1014" t="inlineStr">
        <is>
          <t>SIM</t>
        </is>
      </c>
      <c r="O1014" t="inlineStr">
        <is>
          <t>Nenhum</t>
        </is>
      </c>
      <c r="P1014" t="inlineStr">
        <is>
          <t>Nenhum</t>
        </is>
      </c>
      <c r="Q1014" t="inlineStr">
        <is>
          <t>2026-10-07 17:04:56</t>
        </is>
      </c>
    </row>
    <row r="1015">
      <c r="A1015" t="n">
        <v>1014</v>
      </c>
      <c r="B1015" t="inlineStr">
        <is>
          <t>SENAC</t>
        </is>
      </c>
      <c r="C1015" t="inlineStr">
        <is>
          <t>Contratos, Parcerias, Convênios e Patrocínios</t>
        </is>
      </c>
      <c r="D1015" t="inlineStr">
        <is>
          <t>Contratos, Parcerias, Convênios e Patrocínios - download</t>
        </is>
      </c>
      <c r="E1015" t="inlineStr"/>
      <c r="F1015" t="inlineStr">
        <is>
          <t>SENAC RN | Exercício 2026 | Contratos, Parcerias, Convênios e Patrocínios</t>
        </is>
      </c>
      <c r="G1015" t="inlineStr">
        <is>
          <t>csv</t>
        </is>
      </c>
      <c r="H1015" t="inlineStr">
        <is>
          <t>download</t>
        </is>
      </c>
      <c r="I1015" t="inlineStr">
        <is>
          <t>https://transparencia.senac.br/service/api/download?regional=rn&amp;secao=ContratosParcerias&amp;ano=0&amp;layout=patrocinios</t>
        </is>
      </c>
      <c r="J1015" t="n">
        <v>200</v>
      </c>
      <c r="K1015" t="b">
        <v>1</v>
      </c>
      <c r="L1015" t="inlineStr">
        <is>
          <t>application/octet-stream</t>
        </is>
      </c>
      <c r="M1015" t="n">
        <v>1.64</v>
      </c>
      <c r="N1015" t="inlineStr">
        <is>
          <t>SIM</t>
        </is>
      </c>
      <c r="O1015" t="inlineStr">
        <is>
          <t>Nenhum</t>
        </is>
      </c>
      <c r="P1015" t="inlineStr">
        <is>
          <t>Nenhum</t>
        </is>
      </c>
      <c r="Q1015" t="inlineStr">
        <is>
          <t>2026-10-07 17:04:56</t>
        </is>
      </c>
    </row>
    <row r="1016">
      <c r="A1016" t="n">
        <v>1015</v>
      </c>
      <c r="B1016" t="inlineStr">
        <is>
          <t>SENAC</t>
        </is>
      </c>
      <c r="C1016" t="inlineStr">
        <is>
          <t>Transferências Regulamentares</t>
        </is>
      </c>
      <c r="D1016" t="inlineStr">
        <is>
          <t>Transferências Regulamentares - download</t>
        </is>
      </c>
      <c r="E1016" t="inlineStr"/>
      <c r="F1016" t="inlineStr">
        <is>
          <t>SENAC RN | Exercício 2024 | Transferências Regulamentares</t>
        </is>
      </c>
      <c r="G1016" t="inlineStr">
        <is>
          <t>csv</t>
        </is>
      </c>
      <c r="H1016" t="inlineStr">
        <is>
          <t>download</t>
        </is>
      </c>
      <c r="I1016" t="inlineStr">
        <is>
          <t>https://transparencia.senac.br/service/api/download?regional=rn&amp;secao=transferenciasregulamentares&amp;ano=2026&amp;layout=transferenciasregulamentares</t>
        </is>
      </c>
      <c r="J1016" t="n">
        <v>200</v>
      </c>
      <c r="K1016" t="b">
        <v>1</v>
      </c>
      <c r="L1016" t="inlineStr">
        <is>
          <t>application/octet-stream</t>
        </is>
      </c>
      <c r="M1016" t="n">
        <v>1.58</v>
      </c>
      <c r="N1016" t="inlineStr">
        <is>
          <t>SIM</t>
        </is>
      </c>
      <c r="O1016" t="inlineStr">
        <is>
          <t>Nenhum</t>
        </is>
      </c>
      <c r="P1016" t="inlineStr">
        <is>
          <t>Nenhum</t>
        </is>
      </c>
      <c r="Q1016" t="inlineStr">
        <is>
          <t>2026-10-07 17:04:56</t>
        </is>
      </c>
    </row>
    <row r="1017">
      <c r="A1017" t="n">
        <v>1016</v>
      </c>
      <c r="B1017" t="inlineStr">
        <is>
          <t>SENAC</t>
        </is>
      </c>
      <c r="C1017" t="inlineStr">
        <is>
          <t>Transferências Regulamentares</t>
        </is>
      </c>
      <c r="D1017" t="inlineStr">
        <is>
          <t>Transferências Regulamentares - download</t>
        </is>
      </c>
      <c r="E1017" t="inlineStr"/>
      <c r="F1017" t="inlineStr">
        <is>
          <t>SENAC RN | Exercício 2025 | Transferências Regulamentares</t>
        </is>
      </c>
      <c r="G1017" t="inlineStr">
        <is>
          <t>csv</t>
        </is>
      </c>
      <c r="H1017" t="inlineStr">
        <is>
          <t>download</t>
        </is>
      </c>
      <c r="I1017" t="inlineStr">
        <is>
          <t>https://transparencia.senac.br/service/api/download?regional=rn&amp;secao=transferenciasregulamentares&amp;ano=2026&amp;layout=transferenciasregulamentares</t>
        </is>
      </c>
      <c r="J1017" t="n">
        <v>200</v>
      </c>
      <c r="K1017" t="b">
        <v>1</v>
      </c>
      <c r="L1017" t="inlineStr">
        <is>
          <t>application/octet-stream</t>
        </is>
      </c>
      <c r="M1017" t="n">
        <v>1.58</v>
      </c>
      <c r="N1017" t="inlineStr">
        <is>
          <t>SIM</t>
        </is>
      </c>
      <c r="O1017" t="inlineStr">
        <is>
          <t>Nenhum</t>
        </is>
      </c>
      <c r="P1017" t="inlineStr">
        <is>
          <t>Nenhum</t>
        </is>
      </c>
      <c r="Q1017" t="inlineStr">
        <is>
          <t>2026-10-07 17:04:56</t>
        </is>
      </c>
    </row>
    <row r="1018">
      <c r="A1018" t="n">
        <v>1017</v>
      </c>
      <c r="B1018" t="inlineStr">
        <is>
          <t>SENAC</t>
        </is>
      </c>
      <c r="C1018" t="inlineStr">
        <is>
          <t>Transferências Regulamentares</t>
        </is>
      </c>
      <c r="D1018" t="inlineStr">
        <is>
          <t>Transferências Regulamentares - download</t>
        </is>
      </c>
      <c r="E1018" t="inlineStr"/>
      <c r="F1018" t="inlineStr">
        <is>
          <t>SENAC RN | Exercício 2026 | Transferências Regulamentares</t>
        </is>
      </c>
      <c r="G1018" t="inlineStr">
        <is>
          <t>csv</t>
        </is>
      </c>
      <c r="H1018" t="inlineStr">
        <is>
          <t>download</t>
        </is>
      </c>
      <c r="I1018" t="inlineStr">
        <is>
          <t>https://transparencia.senac.br/service/api/download?regional=rn&amp;secao=transferenciasregulamentares&amp;ano=2026&amp;layout=transferenciasregulamentares</t>
        </is>
      </c>
      <c r="J1018" t="n">
        <v>200</v>
      </c>
      <c r="K1018" t="b">
        <v>1</v>
      </c>
      <c r="L1018" t="inlineStr">
        <is>
          <t>application/octet-stream</t>
        </is>
      </c>
      <c r="M1018" t="n">
        <v>1.58</v>
      </c>
      <c r="N1018" t="inlineStr">
        <is>
          <t>SIM</t>
        </is>
      </c>
      <c r="O1018" t="inlineStr">
        <is>
          <t>Nenhum</t>
        </is>
      </c>
      <c r="P1018" t="inlineStr">
        <is>
          <t>Nenhum</t>
        </is>
      </c>
      <c r="Q1018" t="inlineStr">
        <is>
          <t>2026-10-07 17:04:56</t>
        </is>
      </c>
    </row>
    <row r="1019">
      <c r="A1019" t="n">
        <v>1018</v>
      </c>
      <c r="B1019" t="inlineStr">
        <is>
          <t>SENAC</t>
        </is>
      </c>
      <c r="C1019" t="inlineStr">
        <is>
          <t>Execução Orçamentária</t>
        </is>
      </c>
      <c r="D1019" t="inlineStr">
        <is>
          <t>Execução Orçamentária - download</t>
        </is>
      </c>
      <c r="E1019" t="inlineStr"/>
      <c r="F1019" t="inlineStr">
        <is>
          <t>SENAC RO | Exercício 2024 | Execução Orçamentária</t>
        </is>
      </c>
      <c r="G1019" t="inlineStr">
        <is>
          <t>csv</t>
        </is>
      </c>
      <c r="H1019" t="inlineStr">
        <is>
          <t>download</t>
        </is>
      </c>
      <c r="I1019" t="inlineStr">
        <is>
          <t>https://transparencia.senac.br/service/api/download?regional=ro&amp;secao=execucaoorcamentaria&amp;ano=2024&amp;layout=execucaoorcamentariareceitacategoria</t>
        </is>
      </c>
      <c r="J1019" t="n">
        <v>200</v>
      </c>
      <c r="K1019" t="b">
        <v>1</v>
      </c>
      <c r="L1019" t="inlineStr">
        <is>
          <t>application/octet-stream</t>
        </is>
      </c>
      <c r="M1019" t="n">
        <v>0.39</v>
      </c>
      <c r="N1019" t="inlineStr">
        <is>
          <t>SIM</t>
        </is>
      </c>
      <c r="O1019" t="inlineStr">
        <is>
          <t>Nenhum</t>
        </is>
      </c>
      <c r="P1019" t="inlineStr">
        <is>
          <t>Nenhum</t>
        </is>
      </c>
      <c r="Q1019" t="inlineStr">
        <is>
          <t>2026-10-07 17:04:56</t>
        </is>
      </c>
    </row>
    <row r="1020">
      <c r="A1020" t="n">
        <v>1019</v>
      </c>
      <c r="B1020" t="inlineStr">
        <is>
          <t>SENAC</t>
        </is>
      </c>
      <c r="C1020" t="inlineStr">
        <is>
          <t>Execução Orçamentária</t>
        </is>
      </c>
      <c r="D1020" t="inlineStr">
        <is>
          <t>Execução Orçamentária - download</t>
        </is>
      </c>
      <c r="E1020" t="inlineStr"/>
      <c r="F1020" t="inlineStr">
        <is>
          <t>SENAC RO | Exercício 2024 | Execução Orçamentária</t>
        </is>
      </c>
      <c r="G1020" t="inlineStr">
        <is>
          <t>csv</t>
        </is>
      </c>
      <c r="H1020" t="inlineStr">
        <is>
          <t>download</t>
        </is>
      </c>
      <c r="I1020" t="inlineStr">
        <is>
          <t>https://transparencia.senac.br/service/api/download?regional=ro&amp;secao=execucaoorcamentaria&amp;ano=2024&amp;layout=execucaoorcamentariadespesacategoria</t>
        </is>
      </c>
      <c r="J1020" t="n">
        <v>200</v>
      </c>
      <c r="K1020" t="b">
        <v>1</v>
      </c>
      <c r="L1020" t="inlineStr">
        <is>
          <t>application/octet-stream</t>
        </is>
      </c>
      <c r="M1020" t="n">
        <v>1.04</v>
      </c>
      <c r="N1020" t="inlineStr">
        <is>
          <t>SIM</t>
        </is>
      </c>
      <c r="O1020" t="inlineStr">
        <is>
          <t>Nenhum</t>
        </is>
      </c>
      <c r="P1020" t="inlineStr">
        <is>
          <t>Nenhum</t>
        </is>
      </c>
      <c r="Q1020" t="inlineStr">
        <is>
          <t>2026-10-07 17:04:56</t>
        </is>
      </c>
    </row>
    <row r="1021">
      <c r="A1021" t="n">
        <v>1020</v>
      </c>
      <c r="B1021" t="inlineStr">
        <is>
          <t>SENAC</t>
        </is>
      </c>
      <c r="C1021" t="inlineStr">
        <is>
          <t>Execução Orçamentária</t>
        </is>
      </c>
      <c r="D1021" t="inlineStr">
        <is>
          <t>Execução Orçamentária - download</t>
        </is>
      </c>
      <c r="E1021" t="inlineStr"/>
      <c r="F1021" t="inlineStr">
        <is>
          <t>SENAC RO | Exercício 2024 | Execução Orçamentária</t>
        </is>
      </c>
      <c r="G1021" t="inlineStr">
        <is>
          <t>csv</t>
        </is>
      </c>
      <c r="H1021" t="inlineStr">
        <is>
          <t>download</t>
        </is>
      </c>
      <c r="I1021" t="inlineStr">
        <is>
          <t>https://transparencia.senac.br/service/api/download?regional=ro&amp;secao=execucaoorcamentaria&amp;ano=2024&amp;layout=despesaporfinalidadeprogramatrabalhoorcamento</t>
        </is>
      </c>
      <c r="J1021" t="n">
        <v>200</v>
      </c>
      <c r="K1021" t="b">
        <v>1</v>
      </c>
      <c r="L1021" t="inlineStr">
        <is>
          <t>application/octet-stream</t>
        </is>
      </c>
      <c r="M1021" t="n">
        <v>0.41</v>
      </c>
      <c r="N1021" t="inlineStr">
        <is>
          <t>SIM</t>
        </is>
      </c>
      <c r="O1021" t="inlineStr">
        <is>
          <t>Nenhum</t>
        </is>
      </c>
      <c r="P1021" t="inlineStr">
        <is>
          <t>Nenhum</t>
        </is>
      </c>
      <c r="Q1021" t="inlineStr">
        <is>
          <t>2026-10-07 17:04:56</t>
        </is>
      </c>
    </row>
    <row r="1022">
      <c r="A1022" t="n">
        <v>1021</v>
      </c>
      <c r="B1022" t="inlineStr">
        <is>
          <t>SENAC</t>
        </is>
      </c>
      <c r="C1022" t="inlineStr">
        <is>
          <t>Execução Orçamentária</t>
        </is>
      </c>
      <c r="D1022" t="inlineStr">
        <is>
          <t>Execução Orçamentária - download</t>
        </is>
      </c>
      <c r="E1022" t="inlineStr"/>
      <c r="F1022" t="inlineStr">
        <is>
          <t>SENAC RO | Exercício 2024 | Execução Orçamentária</t>
        </is>
      </c>
      <c r="G1022" t="inlineStr">
        <is>
          <t>csv</t>
        </is>
      </c>
      <c r="H1022" t="inlineStr">
        <is>
          <t>download</t>
        </is>
      </c>
      <c r="I1022" t="inlineStr">
        <is>
          <t>https://transparencia.senac.br/service/api/download?regional=ro&amp;secao=execucaoorcamentaria&amp;ano=2024&amp;layout=execucaoorcamentariareceita</t>
        </is>
      </c>
      <c r="J1022" t="n">
        <v>200</v>
      </c>
      <c r="K1022" t="b">
        <v>1</v>
      </c>
      <c r="L1022" t="inlineStr">
        <is>
          <t>application/octet-stream</t>
        </is>
      </c>
      <c r="M1022" t="n">
        <v>0.95</v>
      </c>
      <c r="N1022" t="inlineStr">
        <is>
          <t>SIM</t>
        </is>
      </c>
      <c r="O1022" t="inlineStr">
        <is>
          <t>Nenhum</t>
        </is>
      </c>
      <c r="P1022" t="inlineStr">
        <is>
          <t>Nenhum</t>
        </is>
      </c>
      <c r="Q1022" t="inlineStr">
        <is>
          <t>2026-10-07 17:04:56</t>
        </is>
      </c>
    </row>
    <row r="1023">
      <c r="A1023" t="n">
        <v>1022</v>
      </c>
      <c r="B1023" t="inlineStr">
        <is>
          <t>SENAC</t>
        </is>
      </c>
      <c r="C1023" t="inlineStr">
        <is>
          <t>Execução Orçamentária</t>
        </is>
      </c>
      <c r="D1023" t="inlineStr">
        <is>
          <t>Execução Orçamentária - download</t>
        </is>
      </c>
      <c r="E1023" t="inlineStr"/>
      <c r="F1023" t="inlineStr">
        <is>
          <t>SENAC RO | Exercício 2024 | Execução Orçamentária</t>
        </is>
      </c>
      <c r="G1023" t="inlineStr">
        <is>
          <t>csv</t>
        </is>
      </c>
      <c r="H1023" t="inlineStr">
        <is>
          <t>download</t>
        </is>
      </c>
      <c r="I1023" t="inlineStr">
        <is>
          <t>https://transparencia.senac.br/service/api/download?regional=ro&amp;secao=execucaoorcamentaria&amp;ano=2024&amp;layout=execucaoorcamentariadespesa</t>
        </is>
      </c>
      <c r="J1023" t="n">
        <v>200</v>
      </c>
      <c r="K1023" t="b">
        <v>1</v>
      </c>
      <c r="L1023" t="inlineStr">
        <is>
          <t>application/octet-stream</t>
        </is>
      </c>
      <c r="M1023" t="n">
        <v>1.64</v>
      </c>
      <c r="N1023" t="inlineStr">
        <is>
          <t>SIM</t>
        </is>
      </c>
      <c r="O1023" t="inlineStr">
        <is>
          <t>Nenhum</t>
        </is>
      </c>
      <c r="P1023" t="inlineStr">
        <is>
          <t>Nenhum</t>
        </is>
      </c>
      <c r="Q1023" t="inlineStr">
        <is>
          <t>2026-10-07 17:04:56</t>
        </is>
      </c>
    </row>
    <row r="1024">
      <c r="A1024" t="n">
        <v>1023</v>
      </c>
      <c r="B1024" t="inlineStr">
        <is>
          <t>SENAC</t>
        </is>
      </c>
      <c r="C1024" t="inlineStr">
        <is>
          <t>Execução Orçamentária</t>
        </is>
      </c>
      <c r="D1024" t="inlineStr">
        <is>
          <t>Execução Orçamentária - download</t>
        </is>
      </c>
      <c r="E1024" t="inlineStr"/>
      <c r="F1024" t="inlineStr">
        <is>
          <t>SENAC RO | Exercício 2024 | Execução Orçamentária</t>
        </is>
      </c>
      <c r="G1024" t="inlineStr">
        <is>
          <t>csv</t>
        </is>
      </c>
      <c r="H1024" t="inlineStr">
        <is>
          <t>download</t>
        </is>
      </c>
      <c r="I1024" t="inlineStr">
        <is>
          <t>https://transparencia.senac.br/service/api/download?regional=ro&amp;secao=execucaoorcamentaria&amp;ano=2024&amp;layout=despesaporfinalidadeprogramatrabalhoprevisao</t>
        </is>
      </c>
      <c r="J1024" t="n">
        <v>200</v>
      </c>
      <c r="K1024" t="b">
        <v>1</v>
      </c>
      <c r="L1024" t="inlineStr">
        <is>
          <t>application/octet-stream</t>
        </is>
      </c>
      <c r="M1024" t="n">
        <v>0.59</v>
      </c>
      <c r="N1024" t="inlineStr">
        <is>
          <t>SIM</t>
        </is>
      </c>
      <c r="O1024" t="inlineStr">
        <is>
          <t>Nenhum</t>
        </is>
      </c>
      <c r="P1024" t="inlineStr">
        <is>
          <t>Nenhum</t>
        </is>
      </c>
      <c r="Q1024" t="inlineStr">
        <is>
          <t>2026-10-07 17:04:56</t>
        </is>
      </c>
    </row>
    <row r="1025">
      <c r="A1025" t="n">
        <v>1024</v>
      </c>
      <c r="B1025" t="inlineStr">
        <is>
          <t>SENAC</t>
        </is>
      </c>
      <c r="C1025" t="inlineStr">
        <is>
          <t>Execução Orçamentária</t>
        </is>
      </c>
      <c r="D1025" t="inlineStr">
        <is>
          <t>Execução Orçamentária - download</t>
        </is>
      </c>
      <c r="E1025" t="inlineStr"/>
      <c r="F1025" t="inlineStr">
        <is>
          <t>SENAC RO | Exercício 2025 | Execução Orçamentária</t>
        </is>
      </c>
      <c r="G1025" t="inlineStr">
        <is>
          <t>csv</t>
        </is>
      </c>
      <c r="H1025" t="inlineStr">
        <is>
          <t>download</t>
        </is>
      </c>
      <c r="I1025" t="inlineStr">
        <is>
          <t>https://transparencia.senac.br/service/api/download?regional=ro&amp;secao=execucaoorcamentaria&amp;ano=2025&amp;layout=execucaoorcamentariareceitacategoria</t>
        </is>
      </c>
      <c r="J1025" t="n">
        <v>200</v>
      </c>
      <c r="K1025" t="b">
        <v>1</v>
      </c>
      <c r="L1025" t="inlineStr">
        <is>
          <t>application/octet-stream</t>
        </is>
      </c>
      <c r="M1025" t="n">
        <v>0.38</v>
      </c>
      <c r="N1025" t="inlineStr">
        <is>
          <t>SIM</t>
        </is>
      </c>
      <c r="O1025" t="inlineStr">
        <is>
          <t>Nenhum</t>
        </is>
      </c>
      <c r="P1025" t="inlineStr">
        <is>
          <t>Nenhum</t>
        </is>
      </c>
      <c r="Q1025" t="inlineStr">
        <is>
          <t>2026-10-07 17:04:56</t>
        </is>
      </c>
    </row>
    <row r="1026">
      <c r="A1026" t="n">
        <v>1025</v>
      </c>
      <c r="B1026" t="inlineStr">
        <is>
          <t>SENAC</t>
        </is>
      </c>
      <c r="C1026" t="inlineStr">
        <is>
          <t>Execução Orçamentária</t>
        </is>
      </c>
      <c r="D1026" t="inlineStr">
        <is>
          <t>Execução Orçamentária - download</t>
        </is>
      </c>
      <c r="E1026" t="inlineStr"/>
      <c r="F1026" t="inlineStr">
        <is>
          <t>SENAC RO | Exercício 2025 | Execução Orçamentária</t>
        </is>
      </c>
      <c r="G1026" t="inlineStr">
        <is>
          <t>csv</t>
        </is>
      </c>
      <c r="H1026" t="inlineStr">
        <is>
          <t>download</t>
        </is>
      </c>
      <c r="I1026" t="inlineStr">
        <is>
          <t>https://transparencia.senac.br/service/api/download?regional=ro&amp;secao=execucaoorcamentaria&amp;ano=2025&amp;layout=execucaoorcamentariadespesacategoria</t>
        </is>
      </c>
      <c r="J1026" t="n">
        <v>200</v>
      </c>
      <c r="K1026" t="b">
        <v>1</v>
      </c>
      <c r="L1026" t="inlineStr">
        <is>
          <t>application/octet-stream</t>
        </is>
      </c>
      <c r="M1026" t="n">
        <v>1.12</v>
      </c>
      <c r="N1026" t="inlineStr">
        <is>
          <t>SIM</t>
        </is>
      </c>
      <c r="O1026" t="inlineStr">
        <is>
          <t>Nenhum</t>
        </is>
      </c>
      <c r="P1026" t="inlineStr">
        <is>
          <t>Nenhum</t>
        </is>
      </c>
      <c r="Q1026" t="inlineStr">
        <is>
          <t>2026-10-07 17:04:56</t>
        </is>
      </c>
    </row>
    <row r="1027">
      <c r="A1027" t="n">
        <v>1026</v>
      </c>
      <c r="B1027" t="inlineStr">
        <is>
          <t>SENAC</t>
        </is>
      </c>
      <c r="C1027" t="inlineStr">
        <is>
          <t>Execução Orçamentária</t>
        </is>
      </c>
      <c r="D1027" t="inlineStr">
        <is>
          <t>Execução Orçamentária - download</t>
        </is>
      </c>
      <c r="E1027" t="inlineStr"/>
      <c r="F1027" t="inlineStr">
        <is>
          <t>SENAC RO | Exercício 2025 | Execução Orçamentária</t>
        </is>
      </c>
      <c r="G1027" t="inlineStr">
        <is>
          <t>csv</t>
        </is>
      </c>
      <c r="H1027" t="inlineStr">
        <is>
          <t>download</t>
        </is>
      </c>
      <c r="I1027" t="inlineStr">
        <is>
          <t>https://transparencia.senac.br/service/api/download?regional=ro&amp;secao=execucaoorcamentaria&amp;ano=2025&amp;layout=despesaporfinalidadeprogramatrabalhoorcamento</t>
        </is>
      </c>
      <c r="J1027" t="n">
        <v>200</v>
      </c>
      <c r="K1027" t="b">
        <v>1</v>
      </c>
      <c r="L1027" t="inlineStr">
        <is>
          <t>application/octet-stream</t>
        </is>
      </c>
      <c r="M1027" t="n">
        <v>0.4</v>
      </c>
      <c r="N1027" t="inlineStr">
        <is>
          <t>SIM</t>
        </is>
      </c>
      <c r="O1027" t="inlineStr">
        <is>
          <t>Nenhum</t>
        </is>
      </c>
      <c r="P1027" t="inlineStr">
        <is>
          <t>Nenhum</t>
        </is>
      </c>
      <c r="Q1027" t="inlineStr">
        <is>
          <t>2026-10-07 17:04:56</t>
        </is>
      </c>
    </row>
    <row r="1028">
      <c r="A1028" t="n">
        <v>1027</v>
      </c>
      <c r="B1028" t="inlineStr">
        <is>
          <t>SENAC</t>
        </is>
      </c>
      <c r="C1028" t="inlineStr">
        <is>
          <t>Execução Orçamentária</t>
        </is>
      </c>
      <c r="D1028" t="inlineStr">
        <is>
          <t>Execução Orçamentária - download</t>
        </is>
      </c>
      <c r="E1028" t="inlineStr"/>
      <c r="F1028" t="inlineStr">
        <is>
          <t>SENAC RO | Exercício 2025 | Execução Orçamentária</t>
        </is>
      </c>
      <c r="G1028" t="inlineStr">
        <is>
          <t>csv</t>
        </is>
      </c>
      <c r="H1028" t="inlineStr">
        <is>
          <t>download</t>
        </is>
      </c>
      <c r="I1028" t="inlineStr">
        <is>
          <t>https://transparencia.senac.br/service/api/download?regional=ro&amp;secao=execucaoorcamentaria&amp;ano=2025&amp;layout=execucaoorcamentariareceita</t>
        </is>
      </c>
      <c r="J1028" t="n">
        <v>200</v>
      </c>
      <c r="K1028" t="b">
        <v>1</v>
      </c>
      <c r="L1028" t="inlineStr">
        <is>
          <t>application/octet-stream</t>
        </is>
      </c>
      <c r="M1028" t="n">
        <v>0.82</v>
      </c>
      <c r="N1028" t="inlineStr">
        <is>
          <t>SIM</t>
        </is>
      </c>
      <c r="O1028" t="inlineStr">
        <is>
          <t>Nenhum</t>
        </is>
      </c>
      <c r="P1028" t="inlineStr">
        <is>
          <t>Nenhum</t>
        </is>
      </c>
      <c r="Q1028" t="inlineStr">
        <is>
          <t>2026-10-07 17:04:56</t>
        </is>
      </c>
    </row>
    <row r="1029">
      <c r="A1029" t="n">
        <v>1028</v>
      </c>
      <c r="B1029" t="inlineStr">
        <is>
          <t>SENAC</t>
        </is>
      </c>
      <c r="C1029" t="inlineStr">
        <is>
          <t>Execução Orçamentária</t>
        </is>
      </c>
      <c r="D1029" t="inlineStr">
        <is>
          <t>Execução Orçamentária - download</t>
        </is>
      </c>
      <c r="E1029" t="inlineStr"/>
      <c r="F1029" t="inlineStr">
        <is>
          <t>SENAC RO | Exercício 2025 | Execução Orçamentária</t>
        </is>
      </c>
      <c r="G1029" t="inlineStr">
        <is>
          <t>csv</t>
        </is>
      </c>
      <c r="H1029" t="inlineStr">
        <is>
          <t>download</t>
        </is>
      </c>
      <c r="I1029" t="inlineStr">
        <is>
          <t>https://transparencia.senac.br/service/api/download?regional=ro&amp;secao=execucaoorcamentaria&amp;ano=2025&amp;layout=execucaoorcamentariadespesa</t>
        </is>
      </c>
      <c r="J1029" t="n">
        <v>200</v>
      </c>
      <c r="K1029" t="b">
        <v>1</v>
      </c>
      <c r="L1029" t="inlineStr">
        <is>
          <t>application/octet-stream</t>
        </is>
      </c>
      <c r="M1029" t="n">
        <v>1.68</v>
      </c>
      <c r="N1029" t="inlineStr">
        <is>
          <t>SIM</t>
        </is>
      </c>
      <c r="O1029" t="inlineStr">
        <is>
          <t>Nenhum</t>
        </is>
      </c>
      <c r="P1029" t="inlineStr">
        <is>
          <t>Nenhum</t>
        </is>
      </c>
      <c r="Q1029" t="inlineStr">
        <is>
          <t>2026-10-07 17:04:56</t>
        </is>
      </c>
    </row>
    <row r="1030">
      <c r="A1030" t="n">
        <v>1029</v>
      </c>
      <c r="B1030" t="inlineStr">
        <is>
          <t>SENAC</t>
        </is>
      </c>
      <c r="C1030" t="inlineStr">
        <is>
          <t>Execução Orçamentária</t>
        </is>
      </c>
      <c r="D1030" t="inlineStr">
        <is>
          <t>Execução Orçamentária - download</t>
        </is>
      </c>
      <c r="E1030" t="inlineStr"/>
      <c r="F1030" t="inlineStr">
        <is>
          <t>SENAC RO | Exercício 2025 | Execução Orçamentária</t>
        </is>
      </c>
      <c r="G1030" t="inlineStr">
        <is>
          <t>csv</t>
        </is>
      </c>
      <c r="H1030" t="inlineStr">
        <is>
          <t>download</t>
        </is>
      </c>
      <c r="I1030" t="inlineStr">
        <is>
          <t>https://transparencia.senac.br/service/api/download?regional=ro&amp;secao=execucaoorcamentaria&amp;ano=2025&amp;layout=despesaporfinalidadeprogramatrabalhoprevisao</t>
        </is>
      </c>
      <c r="J1030" t="n">
        <v>200</v>
      </c>
      <c r="K1030" t="b">
        <v>1</v>
      </c>
      <c r="L1030" t="inlineStr">
        <is>
          <t>application/octet-stream</t>
        </is>
      </c>
      <c r="M1030" t="n">
        <v>0.58</v>
      </c>
      <c r="N1030" t="inlineStr">
        <is>
          <t>SIM</t>
        </is>
      </c>
      <c r="O1030" t="inlineStr">
        <is>
          <t>Nenhum</t>
        </is>
      </c>
      <c r="P1030" t="inlineStr">
        <is>
          <t>Nenhum</t>
        </is>
      </c>
      <c r="Q1030" t="inlineStr">
        <is>
          <t>2026-10-07 17:04:56</t>
        </is>
      </c>
    </row>
    <row r="1031">
      <c r="A1031" t="n">
        <v>1030</v>
      </c>
      <c r="B1031" t="inlineStr">
        <is>
          <t>SENAC</t>
        </is>
      </c>
      <c r="C1031" t="inlineStr">
        <is>
          <t>Execução Orçamentária</t>
        </is>
      </c>
      <c r="D1031" t="inlineStr">
        <is>
          <t>Execução Orçamentária - download</t>
        </is>
      </c>
      <c r="E1031" t="inlineStr"/>
      <c r="F1031" t="inlineStr">
        <is>
          <t>SENAC RO | Exercício 2026 | Execução Orçamentária</t>
        </is>
      </c>
      <c r="G1031" t="inlineStr">
        <is>
          <t>csv</t>
        </is>
      </c>
      <c r="H1031" t="inlineStr">
        <is>
          <t>download</t>
        </is>
      </c>
      <c r="I1031" t="inlineStr">
        <is>
          <t>https://transparencia.senac.br/service/api/download?regional=ro&amp;secao=execucaoorcamentaria&amp;ano=2026&amp;layout=execucaoorcamentariareceitacategoria</t>
        </is>
      </c>
      <c r="J1031" t="n">
        <v>200</v>
      </c>
      <c r="K1031" t="b">
        <v>1</v>
      </c>
      <c r="L1031" t="inlineStr">
        <is>
          <t>application/octet-stream</t>
        </is>
      </c>
      <c r="M1031" t="n">
        <v>0.39</v>
      </c>
      <c r="N1031" t="inlineStr">
        <is>
          <t>SIM</t>
        </is>
      </c>
      <c r="O1031" t="inlineStr">
        <is>
          <t>Nenhum</t>
        </is>
      </c>
      <c r="P1031" t="inlineStr">
        <is>
          <t>Nenhum</t>
        </is>
      </c>
      <c r="Q1031" t="inlineStr">
        <is>
          <t>2026-10-07 17:04:56</t>
        </is>
      </c>
    </row>
    <row r="1032">
      <c r="A1032" t="n">
        <v>1031</v>
      </c>
      <c r="B1032" t="inlineStr">
        <is>
          <t>SENAC</t>
        </is>
      </c>
      <c r="C1032" t="inlineStr">
        <is>
          <t>Execução Orçamentária</t>
        </is>
      </c>
      <c r="D1032" t="inlineStr">
        <is>
          <t>Execução Orçamentária - download</t>
        </is>
      </c>
      <c r="E1032" t="inlineStr"/>
      <c r="F1032" t="inlineStr">
        <is>
          <t>SENAC RO | Exercício 2026 | Execução Orçamentária</t>
        </is>
      </c>
      <c r="G1032" t="inlineStr">
        <is>
          <t>csv</t>
        </is>
      </c>
      <c r="H1032" t="inlineStr">
        <is>
          <t>download</t>
        </is>
      </c>
      <c r="I1032" t="inlineStr">
        <is>
          <t>https://transparencia.senac.br/service/api/download?regional=ro&amp;secao=execucaoorcamentaria&amp;ano=2026&amp;layout=execucaoorcamentariadespesacategoria</t>
        </is>
      </c>
      <c r="J1032" t="n">
        <v>200</v>
      </c>
      <c r="K1032" t="b">
        <v>1</v>
      </c>
      <c r="L1032" t="inlineStr">
        <is>
          <t>application/octet-stream</t>
        </is>
      </c>
      <c r="M1032" t="n">
        <v>1.06</v>
      </c>
      <c r="N1032" t="inlineStr">
        <is>
          <t>SIM</t>
        </is>
      </c>
      <c r="O1032" t="inlineStr">
        <is>
          <t>Nenhum</t>
        </is>
      </c>
      <c r="P1032" t="inlineStr">
        <is>
          <t>Nenhum</t>
        </is>
      </c>
      <c r="Q1032" t="inlineStr">
        <is>
          <t>2026-10-07 17:04:56</t>
        </is>
      </c>
    </row>
    <row r="1033">
      <c r="A1033" t="n">
        <v>1032</v>
      </c>
      <c r="B1033" t="inlineStr">
        <is>
          <t>SENAC</t>
        </is>
      </c>
      <c r="C1033" t="inlineStr">
        <is>
          <t>Execução Orçamentária</t>
        </is>
      </c>
      <c r="D1033" t="inlineStr">
        <is>
          <t>Execução Orçamentária - download</t>
        </is>
      </c>
      <c r="E1033" t="inlineStr"/>
      <c r="F1033" t="inlineStr">
        <is>
          <t>SENAC RO | Exercício 2026 | Execução Orçamentária</t>
        </is>
      </c>
      <c r="G1033" t="inlineStr">
        <is>
          <t>csv</t>
        </is>
      </c>
      <c r="H1033" t="inlineStr">
        <is>
          <t>download</t>
        </is>
      </c>
      <c r="I1033" t="inlineStr">
        <is>
          <t>https://transparencia.senac.br/service/api/download?regional=ro&amp;secao=execucaoorcamentaria&amp;ano=2026&amp;layout=despesaporfinalidadeprogramatrabalhoorcamento</t>
        </is>
      </c>
      <c r="J1033" t="n">
        <v>200</v>
      </c>
      <c r="K1033" t="b">
        <v>1</v>
      </c>
      <c r="L1033" t="inlineStr">
        <is>
          <t>application/octet-stream</t>
        </is>
      </c>
      <c r="M1033" t="n">
        <v>0.41</v>
      </c>
      <c r="N1033" t="inlineStr">
        <is>
          <t>SIM</t>
        </is>
      </c>
      <c r="O1033" t="inlineStr">
        <is>
          <t>Nenhum</t>
        </is>
      </c>
      <c r="P1033" t="inlineStr">
        <is>
          <t>Nenhum</t>
        </is>
      </c>
      <c r="Q1033" t="inlineStr">
        <is>
          <t>2026-10-07 17:04:56</t>
        </is>
      </c>
    </row>
    <row r="1034">
      <c r="A1034" t="n">
        <v>1033</v>
      </c>
      <c r="B1034" t="inlineStr">
        <is>
          <t>SENAC</t>
        </is>
      </c>
      <c r="C1034" t="inlineStr">
        <is>
          <t>Execução Orçamentária</t>
        </is>
      </c>
      <c r="D1034" t="inlineStr">
        <is>
          <t>Execução Orçamentária - download</t>
        </is>
      </c>
      <c r="E1034" t="inlineStr"/>
      <c r="F1034" t="inlineStr">
        <is>
          <t>SENAC RO | Exercício 2026 | Execução Orçamentária</t>
        </is>
      </c>
      <c r="G1034" t="inlineStr">
        <is>
          <t>csv</t>
        </is>
      </c>
      <c r="H1034" t="inlineStr">
        <is>
          <t>download</t>
        </is>
      </c>
      <c r="I1034" t="inlineStr">
        <is>
          <t>https://transparencia.senac.br/service/api/download?regional=ro&amp;secao=execucaoorcamentaria&amp;ano=2026&amp;layout=execucaoorcamentariareceita</t>
        </is>
      </c>
      <c r="J1034" t="n">
        <v>200</v>
      </c>
      <c r="K1034" t="b">
        <v>1</v>
      </c>
      <c r="L1034" t="inlineStr">
        <is>
          <t>application/octet-stream</t>
        </is>
      </c>
      <c r="M1034" t="n">
        <v>0.9399999999999999</v>
      </c>
      <c r="N1034" t="inlineStr">
        <is>
          <t>SIM</t>
        </is>
      </c>
      <c r="O1034" t="inlineStr">
        <is>
          <t>Nenhum</t>
        </is>
      </c>
      <c r="P1034" t="inlineStr">
        <is>
          <t>Nenhum</t>
        </is>
      </c>
      <c r="Q1034" t="inlineStr">
        <is>
          <t>2026-10-07 17:04:56</t>
        </is>
      </c>
    </row>
    <row r="1035">
      <c r="A1035" t="n">
        <v>1034</v>
      </c>
      <c r="B1035" t="inlineStr">
        <is>
          <t>SENAC</t>
        </is>
      </c>
      <c r="C1035" t="inlineStr">
        <is>
          <t>Execução Orçamentária</t>
        </is>
      </c>
      <c r="D1035" t="inlineStr">
        <is>
          <t>Execução Orçamentária - download</t>
        </is>
      </c>
      <c r="E1035" t="inlineStr"/>
      <c r="F1035" t="inlineStr">
        <is>
          <t>SENAC RO | Exercício 2026 | Execução Orçamentária</t>
        </is>
      </c>
      <c r="G1035" t="inlineStr">
        <is>
          <t>csv</t>
        </is>
      </c>
      <c r="H1035" t="inlineStr">
        <is>
          <t>download</t>
        </is>
      </c>
      <c r="I1035" t="inlineStr">
        <is>
          <t>https://transparencia.senac.br/service/api/download?regional=ro&amp;secao=execucaoorcamentaria&amp;ano=2026&amp;layout=execucaoorcamentariadespesa</t>
        </is>
      </c>
      <c r="J1035" t="n">
        <v>200</v>
      </c>
      <c r="K1035" t="b">
        <v>1</v>
      </c>
      <c r="L1035" t="inlineStr">
        <is>
          <t>application/octet-stream</t>
        </is>
      </c>
      <c r="M1035" t="n">
        <v>1.6</v>
      </c>
      <c r="N1035" t="inlineStr">
        <is>
          <t>SIM</t>
        </is>
      </c>
      <c r="O1035" t="inlineStr">
        <is>
          <t>Nenhum</t>
        </is>
      </c>
      <c r="P1035" t="inlineStr">
        <is>
          <t>Nenhum</t>
        </is>
      </c>
      <c r="Q1035" t="inlineStr">
        <is>
          <t>2026-10-07 17:04:56</t>
        </is>
      </c>
    </row>
    <row r="1036">
      <c r="A1036" t="n">
        <v>1035</v>
      </c>
      <c r="B1036" t="inlineStr">
        <is>
          <t>SENAC</t>
        </is>
      </c>
      <c r="C1036" t="inlineStr">
        <is>
          <t>Execução Orçamentária</t>
        </is>
      </c>
      <c r="D1036" t="inlineStr">
        <is>
          <t>Execução Orçamentária - download</t>
        </is>
      </c>
      <c r="E1036" t="inlineStr"/>
      <c r="F1036" t="inlineStr">
        <is>
          <t>SENAC RO | Exercício 2026 | Execução Orçamentária</t>
        </is>
      </c>
      <c r="G1036" t="inlineStr">
        <is>
          <t>csv</t>
        </is>
      </c>
      <c r="H1036" t="inlineStr">
        <is>
          <t>download</t>
        </is>
      </c>
      <c r="I1036" t="inlineStr">
        <is>
          <t>https://transparencia.senac.br/service/api/download?regional=ro&amp;secao=execucaoorcamentaria&amp;ano=2026&amp;layout=despesaporfinalidadeprogramatrabalhoprevisao</t>
        </is>
      </c>
      <c r="J1036" t="n">
        <v>200</v>
      </c>
      <c r="K1036" t="b">
        <v>1</v>
      </c>
      <c r="L1036" t="inlineStr">
        <is>
          <t>application/octet-stream</t>
        </is>
      </c>
      <c r="M1036" t="n">
        <v>0.57</v>
      </c>
      <c r="N1036" t="inlineStr">
        <is>
          <t>SIM</t>
        </is>
      </c>
      <c r="O1036" t="inlineStr">
        <is>
          <t>Nenhum</t>
        </is>
      </c>
      <c r="P1036" t="inlineStr">
        <is>
          <t>Nenhum</t>
        </is>
      </c>
      <c r="Q1036" t="inlineStr">
        <is>
          <t>2026-10-07 17:04:56</t>
        </is>
      </c>
    </row>
    <row r="1037">
      <c r="A1037" t="n">
        <v>1036</v>
      </c>
      <c r="B1037" t="inlineStr">
        <is>
          <t>SENAC</t>
        </is>
      </c>
      <c r="C1037" t="inlineStr">
        <is>
          <t>Demonstrações Contábeis</t>
        </is>
      </c>
      <c r="D1037" t="inlineStr">
        <is>
          <t>Demonstrações Contábeis - Arquivo CSV</t>
        </is>
      </c>
      <c r="E1037" t="inlineStr"/>
      <c r="F1037" t="inlineStr">
        <is>
          <t>SENAC RO | Exercício 2024 | Demonstrações Contábeis</t>
        </is>
      </c>
      <c r="G1037" t="inlineStr">
        <is>
          <t>csv</t>
        </is>
      </c>
      <c r="H1037" t="inlineStr">
        <is>
          <t>Balanço Financeiro_2025.csv</t>
        </is>
      </c>
      <c r="I1037" t="inlineStr">
        <is>
          <t>https://transparencia.senac.br/assets/files/2025/DemonstracoesContabeis/RO/Balanço Financeiro_2025.csv</t>
        </is>
      </c>
      <c r="J1037" t="n">
        <v>200</v>
      </c>
      <c r="K1037" t="b">
        <v>1</v>
      </c>
      <c r="L1037" t="inlineStr">
        <is>
          <t>application/octet-stream</t>
        </is>
      </c>
      <c r="M1037" t="n">
        <v>9.51</v>
      </c>
      <c r="N1037" t="inlineStr">
        <is>
          <t>NÃO</t>
        </is>
      </c>
      <c r="O1037" t="inlineStr">
        <is>
          <t>Nomes de Colunas: 2 coluna(s) sem nome definido (ex: Unnamed: 6). | Espaçamento Visual: 7 linha(s) totalmente em branco (Linhas: 104, 105, 106, 107, 108, 109, 110). | Espaçamento Visual: 2 coluna(s) totalmente em branco (Colunas: [6, 7]).</t>
        </is>
      </c>
      <c r="P1037" t="inlineStr">
        <is>
          <t>Nenhum</t>
        </is>
      </c>
      <c r="Q1037" t="inlineStr">
        <is>
          <t>2026-10-07 17:04:56</t>
        </is>
      </c>
    </row>
    <row r="1038">
      <c r="A1038" t="n">
        <v>1037</v>
      </c>
      <c r="B1038" t="inlineStr">
        <is>
          <t>SENAC</t>
        </is>
      </c>
      <c r="C1038" t="inlineStr">
        <is>
          <t>Demonstrações Contábeis</t>
        </is>
      </c>
      <c r="D1038" t="inlineStr">
        <is>
          <t>Demonstrações Contábeis - Arquivo CSV</t>
        </is>
      </c>
      <c r="E1038" t="inlineStr"/>
      <c r="F1038" t="inlineStr">
        <is>
          <t>SENAC RO | Exercício 2024 | Demonstrações Contábeis</t>
        </is>
      </c>
      <c r="G1038" t="inlineStr">
        <is>
          <t>csv</t>
        </is>
      </c>
      <c r="H1038" t="inlineStr">
        <is>
          <t>Balanço Orçamentário Receita_2025.csv</t>
        </is>
      </c>
      <c r="I1038" t="inlineStr">
        <is>
          <t>https://transparencia.senac.br/assets/files/2025/DemonstracoesContabeis/RO/Balanço Orçamentário Receita_2025.csv</t>
        </is>
      </c>
      <c r="J1038" t="n">
        <v>200</v>
      </c>
      <c r="K1038" t="b">
        <v>1</v>
      </c>
      <c r="L1038" t="inlineStr">
        <is>
          <t>application/octet-stream</t>
        </is>
      </c>
      <c r="M1038" t="n">
        <v>4.65</v>
      </c>
      <c r="N1038" t="inlineStr">
        <is>
          <t>NÃO</t>
        </is>
      </c>
      <c r="O1038" t="inlineStr">
        <is>
          <t>Linhas de Totais: Uso de 'Total/Subtotal' na coluna 'Especificação' (Linhas: 64, 66).</t>
        </is>
      </c>
      <c r="P1038" t="inlineStr">
        <is>
          <t>Nenhum</t>
        </is>
      </c>
      <c r="Q1038" t="inlineStr">
        <is>
          <t>2026-10-07 17:04:56</t>
        </is>
      </c>
    </row>
    <row r="1039">
      <c r="A1039" t="n">
        <v>1038</v>
      </c>
      <c r="B1039" t="inlineStr">
        <is>
          <t>SENAC</t>
        </is>
      </c>
      <c r="C1039" t="inlineStr">
        <is>
          <t>Demonstrações Contábeis</t>
        </is>
      </c>
      <c r="D1039" t="inlineStr">
        <is>
          <t>Demonstrações Contábeis - Arquivo CSV</t>
        </is>
      </c>
      <c r="E1039" t="inlineStr"/>
      <c r="F1039" t="inlineStr">
        <is>
          <t>SENAC RO | Exercício 2024 | Demonstrações Contábeis</t>
        </is>
      </c>
      <c r="G1039" t="inlineStr">
        <is>
          <t>csv</t>
        </is>
      </c>
      <c r="H1039" t="inlineStr">
        <is>
          <t>Balanço Orçamentário Despesa_2025.csv</t>
        </is>
      </c>
      <c r="I1039" t="inlineStr">
        <is>
          <t>https://transparencia.senac.br/assets/files/2025/DemonstracoesContabeis/RO/Balanço Orçamentário Despesa_2025.csv</t>
        </is>
      </c>
      <c r="J1039" t="n">
        <v>200</v>
      </c>
      <c r="K1039" t="b">
        <v>1</v>
      </c>
      <c r="L1039" t="inlineStr">
        <is>
          <t>application/octet-stream</t>
        </is>
      </c>
      <c r="M1039" t="n">
        <v>5.31</v>
      </c>
      <c r="N1039" t="inlineStr">
        <is>
          <t>NÃO</t>
        </is>
      </c>
      <c r="O1039"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039" t="inlineStr">
        <is>
          <t>Nenhum</t>
        </is>
      </c>
      <c r="Q1039" t="inlineStr">
        <is>
          <t>2026-10-07 17:04:56</t>
        </is>
      </c>
    </row>
    <row r="1040">
      <c r="A1040" t="n">
        <v>1039</v>
      </c>
      <c r="B1040" t="inlineStr">
        <is>
          <t>SENAC</t>
        </is>
      </c>
      <c r="C1040" t="inlineStr">
        <is>
          <t>Demonstrações Contábeis</t>
        </is>
      </c>
      <c r="D1040" t="inlineStr">
        <is>
          <t>Demonstrações Contábeis - Arquivo CSV</t>
        </is>
      </c>
      <c r="E1040" t="inlineStr"/>
      <c r="F1040" t="inlineStr">
        <is>
          <t>SENAC RO | Exercício 2024 | Demonstrações Contábeis</t>
        </is>
      </c>
      <c r="G1040" t="inlineStr">
        <is>
          <t>csv</t>
        </is>
      </c>
      <c r="H1040" t="inlineStr">
        <is>
          <t>Balanço Patrimonial_2025.csv</t>
        </is>
      </c>
      <c r="I1040" t="inlineStr">
        <is>
          <t>https://transparencia.senac.br/assets/files/2025/DemonstracoesContabeis/RO/Balanço Patrimonial_2025.csv</t>
        </is>
      </c>
      <c r="J1040" t="n">
        <v>200</v>
      </c>
      <c r="K1040" t="b">
        <v>1</v>
      </c>
      <c r="L1040" t="inlineStr">
        <is>
          <t>application/octet-stream</t>
        </is>
      </c>
      <c r="M1040" t="n">
        <v>3.81</v>
      </c>
      <c r="N1040" t="inlineStr">
        <is>
          <t>SIM</t>
        </is>
      </c>
      <c r="O1040" t="inlineStr">
        <is>
          <t>Nenhum</t>
        </is>
      </c>
      <c r="P1040" t="inlineStr">
        <is>
          <t>Nenhum</t>
        </is>
      </c>
      <c r="Q1040" t="inlineStr">
        <is>
          <t>2026-10-07 17:04:56</t>
        </is>
      </c>
    </row>
    <row r="1041">
      <c r="A1041" t="n">
        <v>1040</v>
      </c>
      <c r="B1041" t="inlineStr">
        <is>
          <t>SENAC</t>
        </is>
      </c>
      <c r="C1041" t="inlineStr">
        <is>
          <t>Demonstrações Contábeis</t>
        </is>
      </c>
      <c r="D1041" t="inlineStr">
        <is>
          <t>Demonstrações Contábeis - Arquivo CSV</t>
        </is>
      </c>
      <c r="E1041" t="inlineStr"/>
      <c r="F1041" t="inlineStr">
        <is>
          <t>SENAC RO | Exercício 2024 | Demonstrações Contábeis</t>
        </is>
      </c>
      <c r="G1041" t="inlineStr">
        <is>
          <t>csv</t>
        </is>
      </c>
      <c r="H1041" t="inlineStr">
        <is>
          <t>Demonstração das Variações Patrimoniais_2025.csv</t>
        </is>
      </c>
      <c r="I1041" t="inlineStr">
        <is>
          <t>https://transparencia.senac.br/assets/files/2025/DemonstracoesContabeis/RO/Demonstração das Variações Patrimoniais_2025.csv</t>
        </is>
      </c>
      <c r="J1041" t="n">
        <v>200</v>
      </c>
      <c r="K1041" t="b">
        <v>1</v>
      </c>
      <c r="L1041" t="inlineStr">
        <is>
          <t>application/octet-stream</t>
        </is>
      </c>
      <c r="M1041" t="n">
        <v>6.49</v>
      </c>
      <c r="N1041" t="inlineStr">
        <is>
          <t>NÃO</t>
        </is>
      </c>
      <c r="O1041" t="inlineStr">
        <is>
          <t>Hierarquia Visual: Texto com recuo na coluna 'Especificação' (Linhas: 4, 6, 7, 9, 10, 12, 13, 14, 19, 22... (total 64)).</t>
        </is>
      </c>
      <c r="P1041" t="inlineStr">
        <is>
          <t>Nenhum</t>
        </is>
      </c>
      <c r="Q1041" t="inlineStr">
        <is>
          <t>2026-10-07 17:04:56</t>
        </is>
      </c>
    </row>
    <row r="1042">
      <c r="A1042" t="n">
        <v>1041</v>
      </c>
      <c r="B1042" t="inlineStr">
        <is>
          <t>SENAC</t>
        </is>
      </c>
      <c r="C1042" t="inlineStr">
        <is>
          <t>Demonstrações Contábeis</t>
        </is>
      </c>
      <c r="D1042" t="inlineStr">
        <is>
          <t>Demonstrações Contábeis - Arquivo CSV</t>
        </is>
      </c>
      <c r="E1042" t="inlineStr"/>
      <c r="F1042" t="inlineStr">
        <is>
          <t>SENAC RO | Exercício 2024 | Demonstrações Contábeis</t>
        </is>
      </c>
      <c r="G1042" t="inlineStr">
        <is>
          <t>csv</t>
        </is>
      </c>
      <c r="H1042" t="inlineStr">
        <is>
          <t>Demonstração dos Fluxos de Caixa_2025.csv</t>
        </is>
      </c>
      <c r="I1042" t="inlineStr">
        <is>
          <t>https://transparencia.senac.br/assets/files/2025/DemonstracoesContabeis/RO/Demonstração dos Fluxos de Caixa_2025.csv</t>
        </is>
      </c>
      <c r="J1042" t="n">
        <v>200</v>
      </c>
      <c r="K1042" t="b">
        <v>1</v>
      </c>
      <c r="L1042" t="inlineStr">
        <is>
          <t>application/octet-stream</t>
        </is>
      </c>
      <c r="M1042" t="n">
        <v>4.52</v>
      </c>
      <c r="N1042" t="inlineStr">
        <is>
          <t>NÃO</t>
        </is>
      </c>
      <c r="O1042" t="inlineStr">
        <is>
          <t>Nomes de Colunas: 1 coluna(s) sem nome definido (ex: Unnamed: 4). | Espaçamento Visual: 1 coluna(s) totalmente em branco (Colunas: [4]).</t>
        </is>
      </c>
      <c r="P1042" t="inlineStr">
        <is>
          <t>Nenhum</t>
        </is>
      </c>
      <c r="Q1042" t="inlineStr">
        <is>
          <t>2026-10-07 17:04:56</t>
        </is>
      </c>
    </row>
    <row r="1043">
      <c r="A1043" t="n">
        <v>1042</v>
      </c>
      <c r="B1043" t="inlineStr">
        <is>
          <t>SENAC</t>
        </is>
      </c>
      <c r="C1043" t="inlineStr">
        <is>
          <t>Demonstrações Contábeis</t>
        </is>
      </c>
      <c r="D1043" t="inlineStr">
        <is>
          <t>Demonstrações Contábeis - Arquivo CSV</t>
        </is>
      </c>
      <c r="E1043" t="inlineStr"/>
      <c r="F1043" t="inlineStr">
        <is>
          <t>SENAC RO | Exercício 2025 | Demonstrações Contábeis</t>
        </is>
      </c>
      <c r="G1043" t="inlineStr">
        <is>
          <t>csv</t>
        </is>
      </c>
      <c r="H1043" t="inlineStr">
        <is>
          <t>Balanço Financeiro_2025.csv</t>
        </is>
      </c>
      <c r="I1043" t="inlineStr">
        <is>
          <t>https://transparencia.senac.br/assets/files/2025/DemonstracoesContabeis/RO/Balanço Financeiro_2025.csv</t>
        </is>
      </c>
      <c r="J1043" t="n">
        <v>200</v>
      </c>
      <c r="K1043" t="b">
        <v>1</v>
      </c>
      <c r="L1043" t="inlineStr">
        <is>
          <t>application/octet-stream</t>
        </is>
      </c>
      <c r="M1043" t="n">
        <v>9.51</v>
      </c>
      <c r="N1043" t="inlineStr">
        <is>
          <t>NÃO</t>
        </is>
      </c>
      <c r="O1043" t="inlineStr">
        <is>
          <t>Nomes de Colunas: 2 coluna(s) sem nome definido (ex: Unnamed: 6). | Espaçamento Visual: 7 linha(s) totalmente em branco (Linhas: 104, 105, 106, 107, 108, 109, 110). | Espaçamento Visual: 2 coluna(s) totalmente em branco (Colunas: [6, 7]).</t>
        </is>
      </c>
      <c r="P1043" t="inlineStr">
        <is>
          <t>Nenhum</t>
        </is>
      </c>
      <c r="Q1043" t="inlineStr">
        <is>
          <t>2026-10-07 17:04:56</t>
        </is>
      </c>
    </row>
    <row r="1044">
      <c r="A1044" t="n">
        <v>1043</v>
      </c>
      <c r="B1044" t="inlineStr">
        <is>
          <t>SENAC</t>
        </is>
      </c>
      <c r="C1044" t="inlineStr">
        <is>
          <t>Demonstrações Contábeis</t>
        </is>
      </c>
      <c r="D1044" t="inlineStr">
        <is>
          <t>Demonstrações Contábeis - Arquivo CSV</t>
        </is>
      </c>
      <c r="E1044" t="inlineStr"/>
      <c r="F1044" t="inlineStr">
        <is>
          <t>SENAC RO | Exercício 2025 | Demonstrações Contábeis</t>
        </is>
      </c>
      <c r="G1044" t="inlineStr">
        <is>
          <t>csv</t>
        </is>
      </c>
      <c r="H1044" t="inlineStr">
        <is>
          <t>Balanço Orçamentário Receita_2025.csv</t>
        </is>
      </c>
      <c r="I1044" t="inlineStr">
        <is>
          <t>https://transparencia.senac.br/assets/files/2025/DemonstracoesContabeis/RO/Balanço Orçamentário Receita_2025.csv</t>
        </is>
      </c>
      <c r="J1044" t="n">
        <v>200</v>
      </c>
      <c r="K1044" t="b">
        <v>1</v>
      </c>
      <c r="L1044" t="inlineStr">
        <is>
          <t>application/octet-stream</t>
        </is>
      </c>
      <c r="M1044" t="n">
        <v>4.65</v>
      </c>
      <c r="N1044" t="inlineStr">
        <is>
          <t>NÃO</t>
        </is>
      </c>
      <c r="O1044" t="inlineStr">
        <is>
          <t>Linhas de Totais: Uso de 'Total/Subtotal' na coluna 'Especificação' (Linhas: 64, 66).</t>
        </is>
      </c>
      <c r="P1044" t="inlineStr">
        <is>
          <t>Nenhum</t>
        </is>
      </c>
      <c r="Q1044" t="inlineStr">
        <is>
          <t>2026-10-07 17:04:56</t>
        </is>
      </c>
    </row>
    <row r="1045">
      <c r="A1045" t="n">
        <v>1044</v>
      </c>
      <c r="B1045" t="inlineStr">
        <is>
          <t>SENAC</t>
        </is>
      </c>
      <c r="C1045" t="inlineStr">
        <is>
          <t>Demonstrações Contábeis</t>
        </is>
      </c>
      <c r="D1045" t="inlineStr">
        <is>
          <t>Demonstrações Contábeis - Arquivo CSV</t>
        </is>
      </c>
      <c r="E1045" t="inlineStr"/>
      <c r="F1045" t="inlineStr">
        <is>
          <t>SENAC RO | Exercício 2025 | Demonstrações Contábeis</t>
        </is>
      </c>
      <c r="G1045" t="inlineStr">
        <is>
          <t>csv</t>
        </is>
      </c>
      <c r="H1045" t="inlineStr">
        <is>
          <t>Balanço Orçamentário Despesa_2025.csv</t>
        </is>
      </c>
      <c r="I1045" t="inlineStr">
        <is>
          <t>https://transparencia.senac.br/assets/files/2025/DemonstracoesContabeis/RO/Balanço Orçamentário Despesa_2025.csv</t>
        </is>
      </c>
      <c r="J1045" t="n">
        <v>200</v>
      </c>
      <c r="K1045" t="b">
        <v>1</v>
      </c>
      <c r="L1045" t="inlineStr">
        <is>
          <t>application/octet-stream</t>
        </is>
      </c>
      <c r="M1045" t="n">
        <v>5.31</v>
      </c>
      <c r="N1045" t="inlineStr">
        <is>
          <t>NÃO</t>
        </is>
      </c>
      <c r="O104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045" t="inlineStr">
        <is>
          <t>Nenhum</t>
        </is>
      </c>
      <c r="Q1045" t="inlineStr">
        <is>
          <t>2026-10-07 17:04:56</t>
        </is>
      </c>
    </row>
    <row r="1046">
      <c r="A1046" t="n">
        <v>1045</v>
      </c>
      <c r="B1046" t="inlineStr">
        <is>
          <t>SENAC</t>
        </is>
      </c>
      <c r="C1046" t="inlineStr">
        <is>
          <t>Demonstrações Contábeis</t>
        </is>
      </c>
      <c r="D1046" t="inlineStr">
        <is>
          <t>Demonstrações Contábeis - Arquivo CSV</t>
        </is>
      </c>
      <c r="E1046" t="inlineStr"/>
      <c r="F1046" t="inlineStr">
        <is>
          <t>SENAC RO | Exercício 2025 | Demonstrações Contábeis</t>
        </is>
      </c>
      <c r="G1046" t="inlineStr">
        <is>
          <t>csv</t>
        </is>
      </c>
      <c r="H1046" t="inlineStr">
        <is>
          <t>Balanço Patrimonial_2025.csv</t>
        </is>
      </c>
      <c r="I1046" t="inlineStr">
        <is>
          <t>https://transparencia.senac.br/assets/files/2025/DemonstracoesContabeis/RO/Balanço Patrimonial_2025.csv</t>
        </is>
      </c>
      <c r="J1046" t="n">
        <v>200</v>
      </c>
      <c r="K1046" t="b">
        <v>1</v>
      </c>
      <c r="L1046" t="inlineStr">
        <is>
          <t>application/octet-stream</t>
        </is>
      </c>
      <c r="M1046" t="n">
        <v>3.81</v>
      </c>
      <c r="N1046" t="inlineStr">
        <is>
          <t>SIM</t>
        </is>
      </c>
      <c r="O1046" t="inlineStr">
        <is>
          <t>Nenhum</t>
        </is>
      </c>
      <c r="P1046" t="inlineStr">
        <is>
          <t>Nenhum</t>
        </is>
      </c>
      <c r="Q1046" t="inlineStr">
        <is>
          <t>2026-10-07 17:04:56</t>
        </is>
      </c>
    </row>
    <row r="1047">
      <c r="A1047" t="n">
        <v>1046</v>
      </c>
      <c r="B1047" t="inlineStr">
        <is>
          <t>SENAC</t>
        </is>
      </c>
      <c r="C1047" t="inlineStr">
        <is>
          <t>Demonstrações Contábeis</t>
        </is>
      </c>
      <c r="D1047" t="inlineStr">
        <is>
          <t>Demonstrações Contábeis - Arquivo CSV</t>
        </is>
      </c>
      <c r="E1047" t="inlineStr"/>
      <c r="F1047" t="inlineStr">
        <is>
          <t>SENAC RO | Exercício 2025 | Demonstrações Contábeis</t>
        </is>
      </c>
      <c r="G1047" t="inlineStr">
        <is>
          <t>csv</t>
        </is>
      </c>
      <c r="H1047" t="inlineStr">
        <is>
          <t>Demonstração das Variações Patrimoniais_2025.csv</t>
        </is>
      </c>
      <c r="I1047" t="inlineStr">
        <is>
          <t>https://transparencia.senac.br/assets/files/2025/DemonstracoesContabeis/RO/Demonstração das Variações Patrimoniais_2025.csv</t>
        </is>
      </c>
      <c r="J1047" t="n">
        <v>200</v>
      </c>
      <c r="K1047" t="b">
        <v>1</v>
      </c>
      <c r="L1047" t="inlineStr">
        <is>
          <t>application/octet-stream</t>
        </is>
      </c>
      <c r="M1047" t="n">
        <v>6.49</v>
      </c>
      <c r="N1047" t="inlineStr">
        <is>
          <t>NÃO</t>
        </is>
      </c>
      <c r="O1047" t="inlineStr">
        <is>
          <t>Hierarquia Visual: Texto com recuo na coluna 'Especificação' (Linhas: 4, 6, 7, 9, 10, 12, 13, 14, 19, 22... (total 64)).</t>
        </is>
      </c>
      <c r="P1047" t="inlineStr">
        <is>
          <t>Nenhum</t>
        </is>
      </c>
      <c r="Q1047" t="inlineStr">
        <is>
          <t>2026-10-07 17:04:56</t>
        </is>
      </c>
    </row>
    <row r="1048">
      <c r="A1048" t="n">
        <v>1047</v>
      </c>
      <c r="B1048" t="inlineStr">
        <is>
          <t>SENAC</t>
        </is>
      </c>
      <c r="C1048" t="inlineStr">
        <is>
          <t>Demonstrações Contábeis</t>
        </is>
      </c>
      <c r="D1048" t="inlineStr">
        <is>
          <t>Demonstrações Contábeis - Arquivo CSV</t>
        </is>
      </c>
      <c r="E1048" t="inlineStr"/>
      <c r="F1048" t="inlineStr">
        <is>
          <t>SENAC RO | Exercício 2025 | Demonstrações Contábeis</t>
        </is>
      </c>
      <c r="G1048" t="inlineStr">
        <is>
          <t>csv</t>
        </is>
      </c>
      <c r="H1048" t="inlineStr">
        <is>
          <t>Demonstração dos Fluxos de Caixa_2025.csv</t>
        </is>
      </c>
      <c r="I1048" t="inlineStr">
        <is>
          <t>https://transparencia.senac.br/assets/files/2025/DemonstracoesContabeis/RO/Demonstração dos Fluxos de Caixa_2025.csv</t>
        </is>
      </c>
      <c r="J1048" t="n">
        <v>200</v>
      </c>
      <c r="K1048" t="b">
        <v>1</v>
      </c>
      <c r="L1048" t="inlineStr">
        <is>
          <t>application/octet-stream</t>
        </is>
      </c>
      <c r="M1048" t="n">
        <v>4.52</v>
      </c>
      <c r="N1048" t="inlineStr">
        <is>
          <t>NÃO</t>
        </is>
      </c>
      <c r="O1048" t="inlineStr">
        <is>
          <t>Nomes de Colunas: 1 coluna(s) sem nome definido (ex: Unnamed: 4). | Espaçamento Visual: 1 coluna(s) totalmente em branco (Colunas: [4]).</t>
        </is>
      </c>
      <c r="P1048" t="inlineStr">
        <is>
          <t>Nenhum</t>
        </is>
      </c>
      <c r="Q1048" t="inlineStr">
        <is>
          <t>2026-10-07 17:04:56</t>
        </is>
      </c>
    </row>
    <row r="1049">
      <c r="A1049" t="n">
        <v>1048</v>
      </c>
      <c r="B1049" t="inlineStr">
        <is>
          <t>SENAC</t>
        </is>
      </c>
      <c r="C1049" t="inlineStr">
        <is>
          <t>Demonstrações Contábeis</t>
        </is>
      </c>
      <c r="D1049" t="inlineStr">
        <is>
          <t>Demonstrações Contábeis - Arquivo CSV</t>
        </is>
      </c>
      <c r="E1049" t="inlineStr"/>
      <c r="F1049" t="inlineStr">
        <is>
          <t>SENAC RO | Exercício 2026 | Demonstrações Contábeis</t>
        </is>
      </c>
      <c r="G1049" t="inlineStr">
        <is>
          <t>csv</t>
        </is>
      </c>
      <c r="H1049" t="inlineStr">
        <is>
          <t>Balanço Financeiro_2025.csv</t>
        </is>
      </c>
      <c r="I1049" t="inlineStr">
        <is>
          <t>https://transparencia.senac.br/assets/files/2025/DemonstracoesContabeis/RO/Balanço Financeiro_2025.csv</t>
        </is>
      </c>
      <c r="J1049" t="n">
        <v>200</v>
      </c>
      <c r="K1049" t="b">
        <v>1</v>
      </c>
      <c r="L1049" t="inlineStr">
        <is>
          <t>application/octet-stream</t>
        </is>
      </c>
      <c r="M1049" t="n">
        <v>9.51</v>
      </c>
      <c r="N1049" t="inlineStr">
        <is>
          <t>NÃO</t>
        </is>
      </c>
      <c r="O1049" t="inlineStr">
        <is>
          <t>Nomes de Colunas: 2 coluna(s) sem nome definido (ex: Unnamed: 6). | Espaçamento Visual: 7 linha(s) totalmente em branco (Linhas: 104, 105, 106, 107, 108, 109, 110). | Espaçamento Visual: 2 coluna(s) totalmente em branco (Colunas: [6, 7]).</t>
        </is>
      </c>
      <c r="P1049" t="inlineStr">
        <is>
          <t>Nenhum</t>
        </is>
      </c>
      <c r="Q1049" t="inlineStr">
        <is>
          <t>2026-10-07 17:04:56</t>
        </is>
      </c>
    </row>
    <row r="1050">
      <c r="A1050" t="n">
        <v>1049</v>
      </c>
      <c r="B1050" t="inlineStr">
        <is>
          <t>SENAC</t>
        </is>
      </c>
      <c r="C1050" t="inlineStr">
        <is>
          <t>Demonstrações Contábeis</t>
        </is>
      </c>
      <c r="D1050" t="inlineStr">
        <is>
          <t>Demonstrações Contábeis - Arquivo CSV</t>
        </is>
      </c>
      <c r="E1050" t="inlineStr"/>
      <c r="F1050" t="inlineStr">
        <is>
          <t>SENAC RO | Exercício 2026 | Demonstrações Contábeis</t>
        </is>
      </c>
      <c r="G1050" t="inlineStr">
        <is>
          <t>csv</t>
        </is>
      </c>
      <c r="H1050" t="inlineStr">
        <is>
          <t>Balanço Orçamentário Receita_2025.csv</t>
        </is>
      </c>
      <c r="I1050" t="inlineStr">
        <is>
          <t>https://transparencia.senac.br/assets/files/2025/DemonstracoesContabeis/RO/Balanço Orçamentário Receita_2025.csv</t>
        </is>
      </c>
      <c r="J1050" t="n">
        <v>200</v>
      </c>
      <c r="K1050" t="b">
        <v>1</v>
      </c>
      <c r="L1050" t="inlineStr">
        <is>
          <t>application/octet-stream</t>
        </is>
      </c>
      <c r="M1050" t="n">
        <v>4.65</v>
      </c>
      <c r="N1050" t="inlineStr">
        <is>
          <t>NÃO</t>
        </is>
      </c>
      <c r="O1050" t="inlineStr">
        <is>
          <t>Linhas de Totais: Uso de 'Total/Subtotal' na coluna 'Especificação' (Linhas: 64, 66).</t>
        </is>
      </c>
      <c r="P1050" t="inlineStr">
        <is>
          <t>Nenhum</t>
        </is>
      </c>
      <c r="Q1050" t="inlineStr">
        <is>
          <t>2026-10-07 17:04:56</t>
        </is>
      </c>
    </row>
    <row r="1051">
      <c r="A1051" t="n">
        <v>1050</v>
      </c>
      <c r="B1051" t="inlineStr">
        <is>
          <t>SENAC</t>
        </is>
      </c>
      <c r="C1051" t="inlineStr">
        <is>
          <t>Demonstrações Contábeis</t>
        </is>
      </c>
      <c r="D1051" t="inlineStr">
        <is>
          <t>Demonstrações Contábeis - Arquivo CSV</t>
        </is>
      </c>
      <c r="E1051" t="inlineStr"/>
      <c r="F1051" t="inlineStr">
        <is>
          <t>SENAC RO | Exercício 2026 | Demonstrações Contábeis</t>
        </is>
      </c>
      <c r="G1051" t="inlineStr">
        <is>
          <t>csv</t>
        </is>
      </c>
      <c r="H1051" t="inlineStr">
        <is>
          <t>Balanço Orçamentário Despesa_2025.csv</t>
        </is>
      </c>
      <c r="I1051" t="inlineStr">
        <is>
          <t>https://transparencia.senac.br/assets/files/2025/DemonstracoesContabeis/RO/Balanço Orçamentário Despesa_2025.csv</t>
        </is>
      </c>
      <c r="J1051" t="n">
        <v>200</v>
      </c>
      <c r="K1051" t="b">
        <v>1</v>
      </c>
      <c r="L1051" t="inlineStr">
        <is>
          <t>application/octet-stream</t>
        </is>
      </c>
      <c r="M1051" t="n">
        <v>5.31</v>
      </c>
      <c r="N1051" t="inlineStr">
        <is>
          <t>NÃO</t>
        </is>
      </c>
      <c r="O105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051" t="inlineStr">
        <is>
          <t>Nenhum</t>
        </is>
      </c>
      <c r="Q1051" t="inlineStr">
        <is>
          <t>2026-10-07 17:04:56</t>
        </is>
      </c>
    </row>
    <row r="1052">
      <c r="A1052" t="n">
        <v>1051</v>
      </c>
      <c r="B1052" t="inlineStr">
        <is>
          <t>SENAC</t>
        </is>
      </c>
      <c r="C1052" t="inlineStr">
        <is>
          <t>Demonstrações Contábeis</t>
        </is>
      </c>
      <c r="D1052" t="inlineStr">
        <is>
          <t>Demonstrações Contábeis - Arquivo CSV</t>
        </is>
      </c>
      <c r="E1052" t="inlineStr"/>
      <c r="F1052" t="inlineStr">
        <is>
          <t>SENAC RO | Exercício 2026 | Demonstrações Contábeis</t>
        </is>
      </c>
      <c r="G1052" t="inlineStr">
        <is>
          <t>csv</t>
        </is>
      </c>
      <c r="H1052" t="inlineStr">
        <is>
          <t>Balanço Patrimonial_2025.csv</t>
        </is>
      </c>
      <c r="I1052" t="inlineStr">
        <is>
          <t>https://transparencia.senac.br/assets/files/2025/DemonstracoesContabeis/RO/Balanço Patrimonial_2025.csv</t>
        </is>
      </c>
      <c r="J1052" t="n">
        <v>200</v>
      </c>
      <c r="K1052" t="b">
        <v>1</v>
      </c>
      <c r="L1052" t="inlineStr">
        <is>
          <t>application/octet-stream</t>
        </is>
      </c>
      <c r="M1052" t="n">
        <v>3.81</v>
      </c>
      <c r="N1052" t="inlineStr">
        <is>
          <t>SIM</t>
        </is>
      </c>
      <c r="O1052" t="inlineStr">
        <is>
          <t>Nenhum</t>
        </is>
      </c>
      <c r="P1052" t="inlineStr">
        <is>
          <t>Nenhum</t>
        </is>
      </c>
      <c r="Q1052" t="inlineStr">
        <is>
          <t>2026-10-07 17:04:56</t>
        </is>
      </c>
    </row>
    <row r="1053">
      <c r="A1053" t="n">
        <v>1052</v>
      </c>
      <c r="B1053" t="inlineStr">
        <is>
          <t>SENAC</t>
        </is>
      </c>
      <c r="C1053" t="inlineStr">
        <is>
          <t>Demonstrações Contábeis</t>
        </is>
      </c>
      <c r="D1053" t="inlineStr">
        <is>
          <t>Demonstrações Contábeis - Arquivo CSV</t>
        </is>
      </c>
      <c r="E1053" t="inlineStr"/>
      <c r="F1053" t="inlineStr">
        <is>
          <t>SENAC RO | Exercício 2026 | Demonstrações Contábeis</t>
        </is>
      </c>
      <c r="G1053" t="inlineStr">
        <is>
          <t>csv</t>
        </is>
      </c>
      <c r="H1053" t="inlineStr">
        <is>
          <t>Demonstração das Variações Patrimoniais_2025.csv</t>
        </is>
      </c>
      <c r="I1053" t="inlineStr">
        <is>
          <t>https://transparencia.senac.br/assets/files/2025/DemonstracoesContabeis/RO/Demonstração das Variações Patrimoniais_2025.csv</t>
        </is>
      </c>
      <c r="J1053" t="n">
        <v>200</v>
      </c>
      <c r="K1053" t="b">
        <v>1</v>
      </c>
      <c r="L1053" t="inlineStr">
        <is>
          <t>application/octet-stream</t>
        </is>
      </c>
      <c r="M1053" t="n">
        <v>6.49</v>
      </c>
      <c r="N1053" t="inlineStr">
        <is>
          <t>NÃO</t>
        </is>
      </c>
      <c r="O1053" t="inlineStr">
        <is>
          <t>Hierarquia Visual: Texto com recuo na coluna 'Especificação' (Linhas: 4, 6, 7, 9, 10, 12, 13, 14, 19, 22... (total 64)).</t>
        </is>
      </c>
      <c r="P1053" t="inlineStr">
        <is>
          <t>Nenhum</t>
        </is>
      </c>
      <c r="Q1053" t="inlineStr">
        <is>
          <t>2026-10-07 17:04:56</t>
        </is>
      </c>
    </row>
    <row r="1054">
      <c r="A1054" t="n">
        <v>1053</v>
      </c>
      <c r="B1054" t="inlineStr">
        <is>
          <t>SENAC</t>
        </is>
      </c>
      <c r="C1054" t="inlineStr">
        <is>
          <t>Demonstrações Contábeis</t>
        </is>
      </c>
      <c r="D1054" t="inlineStr">
        <is>
          <t>Demonstrações Contábeis - Arquivo CSV</t>
        </is>
      </c>
      <c r="E1054" t="inlineStr"/>
      <c r="F1054" t="inlineStr">
        <is>
          <t>SENAC RO | Exercício 2026 | Demonstrações Contábeis</t>
        </is>
      </c>
      <c r="G1054" t="inlineStr">
        <is>
          <t>csv</t>
        </is>
      </c>
      <c r="H1054" t="inlineStr">
        <is>
          <t>Demonstração dos Fluxos de Caixa_2025.csv</t>
        </is>
      </c>
      <c r="I1054" t="inlineStr">
        <is>
          <t>https://transparencia.senac.br/assets/files/2025/DemonstracoesContabeis/RO/Demonstração dos Fluxos de Caixa_2025.csv</t>
        </is>
      </c>
      <c r="J1054" t="n">
        <v>200</v>
      </c>
      <c r="K1054" t="b">
        <v>1</v>
      </c>
      <c r="L1054" t="inlineStr">
        <is>
          <t>application/octet-stream</t>
        </is>
      </c>
      <c r="M1054" t="n">
        <v>4.52</v>
      </c>
      <c r="N1054" t="inlineStr">
        <is>
          <t>NÃO</t>
        </is>
      </c>
      <c r="O1054" t="inlineStr">
        <is>
          <t>Nomes de Colunas: 1 coluna(s) sem nome definido (ex: Unnamed: 4). | Espaçamento Visual: 1 coluna(s) totalmente em branco (Colunas: [4]).</t>
        </is>
      </c>
      <c r="P1054" t="inlineStr">
        <is>
          <t>Nenhum</t>
        </is>
      </c>
      <c r="Q1054" t="inlineStr">
        <is>
          <t>2026-10-07 17:04:56</t>
        </is>
      </c>
    </row>
    <row r="1055">
      <c r="A1055" t="n">
        <v>1054</v>
      </c>
      <c r="B1055" t="inlineStr">
        <is>
          <t>SENAC</t>
        </is>
      </c>
      <c r="C1055" t="inlineStr">
        <is>
          <t>Licitações</t>
        </is>
      </c>
      <c r="D1055" t="inlineStr">
        <is>
          <t>Licitações - download</t>
        </is>
      </c>
      <c r="E1055" t="inlineStr"/>
      <c r="F1055" t="inlineStr">
        <is>
          <t>SENAC RO | Exercício 2024 | Licitações</t>
        </is>
      </c>
      <c r="G1055" t="inlineStr">
        <is>
          <t>csv</t>
        </is>
      </c>
      <c r="H1055" t="inlineStr">
        <is>
          <t>download</t>
        </is>
      </c>
      <c r="I1055" t="inlineStr">
        <is>
          <t>https://transparencia.senac.br/service/api/download?regional=ro&amp;secao=Licitacoes&amp;ano=0&amp;layout=licitacoes</t>
        </is>
      </c>
      <c r="J1055" t="n">
        <v>200</v>
      </c>
      <c r="K1055" t="b">
        <v>1</v>
      </c>
      <c r="L1055" t="inlineStr">
        <is>
          <t>application/octet-stream</t>
        </is>
      </c>
      <c r="M1055" t="n">
        <v>7.23</v>
      </c>
      <c r="N1055" t="inlineStr">
        <is>
          <t>SIM</t>
        </is>
      </c>
      <c r="O1055" t="inlineStr">
        <is>
          <t>Nenhum</t>
        </is>
      </c>
      <c r="P1055" t="inlineStr">
        <is>
          <t>Nenhum</t>
        </is>
      </c>
      <c r="Q1055" t="inlineStr">
        <is>
          <t>2026-10-07 17:04:56</t>
        </is>
      </c>
    </row>
    <row r="1056">
      <c r="A1056" t="n">
        <v>1055</v>
      </c>
      <c r="B1056" t="inlineStr">
        <is>
          <t>SENAC</t>
        </is>
      </c>
      <c r="C1056" t="inlineStr">
        <is>
          <t>Licitações</t>
        </is>
      </c>
      <c r="D1056" t="inlineStr">
        <is>
          <t>Licitações - download</t>
        </is>
      </c>
      <c r="E1056" t="inlineStr"/>
      <c r="F1056" t="inlineStr">
        <is>
          <t>SENAC RO | Exercício 2025 | Licitações</t>
        </is>
      </c>
      <c r="G1056" t="inlineStr">
        <is>
          <t>csv</t>
        </is>
      </c>
      <c r="H1056" t="inlineStr">
        <is>
          <t>download</t>
        </is>
      </c>
      <c r="I1056" t="inlineStr">
        <is>
          <t>https://transparencia.senac.br/service/api/download?regional=ro&amp;secao=Licitacoes&amp;ano=0&amp;layout=licitacoes</t>
        </is>
      </c>
      <c r="J1056" t="n">
        <v>200</v>
      </c>
      <c r="K1056" t="b">
        <v>1</v>
      </c>
      <c r="L1056" t="inlineStr">
        <is>
          <t>application/octet-stream</t>
        </is>
      </c>
      <c r="M1056" t="n">
        <v>7.23</v>
      </c>
      <c r="N1056" t="inlineStr">
        <is>
          <t>SIM</t>
        </is>
      </c>
      <c r="O1056" t="inlineStr">
        <is>
          <t>Nenhum</t>
        </is>
      </c>
      <c r="P1056" t="inlineStr">
        <is>
          <t>Nenhum</t>
        </is>
      </c>
      <c r="Q1056" t="inlineStr">
        <is>
          <t>2026-10-07 17:04:56</t>
        </is>
      </c>
    </row>
    <row r="1057">
      <c r="A1057" t="n">
        <v>1056</v>
      </c>
      <c r="B1057" t="inlineStr">
        <is>
          <t>SENAC</t>
        </is>
      </c>
      <c r="C1057" t="inlineStr">
        <is>
          <t>Licitações</t>
        </is>
      </c>
      <c r="D1057" t="inlineStr">
        <is>
          <t>Licitações - download</t>
        </is>
      </c>
      <c r="E1057" t="inlineStr"/>
      <c r="F1057" t="inlineStr">
        <is>
          <t>SENAC RO | Exercício 2026 | Licitações</t>
        </is>
      </c>
      <c r="G1057" t="inlineStr">
        <is>
          <t>csv</t>
        </is>
      </c>
      <c r="H1057" t="inlineStr">
        <is>
          <t>download</t>
        </is>
      </c>
      <c r="I1057" t="inlineStr">
        <is>
          <t>https://transparencia.senac.br/service/api/download?regional=ro&amp;secao=Licitacoes&amp;ano=0&amp;layout=licitacoes</t>
        </is>
      </c>
      <c r="J1057" t="n">
        <v>200</v>
      </c>
      <c r="K1057" t="b">
        <v>1</v>
      </c>
      <c r="L1057" t="inlineStr">
        <is>
          <t>application/octet-stream</t>
        </is>
      </c>
      <c r="M1057" t="n">
        <v>7.23</v>
      </c>
      <c r="N1057" t="inlineStr">
        <is>
          <t>SIM</t>
        </is>
      </c>
      <c r="O1057" t="inlineStr">
        <is>
          <t>Nenhum</t>
        </is>
      </c>
      <c r="P1057" t="inlineStr">
        <is>
          <t>Nenhum</t>
        </is>
      </c>
      <c r="Q1057" t="inlineStr">
        <is>
          <t>2026-10-07 17:04:56</t>
        </is>
      </c>
    </row>
    <row r="1058">
      <c r="A1058" t="n">
        <v>1057</v>
      </c>
      <c r="B1058" t="inlineStr">
        <is>
          <t>SENAC</t>
        </is>
      </c>
      <c r="C1058" t="inlineStr">
        <is>
          <t>Contratos, Parcerias, Convênios e Patrocínios</t>
        </is>
      </c>
      <c r="D1058" t="inlineStr">
        <is>
          <t>Contratos, Parcerias, Convênios e Patrocínios - download</t>
        </is>
      </c>
      <c r="E1058" t="inlineStr"/>
      <c r="F1058" t="inlineStr">
        <is>
          <t>SENAC RO | Exercício 2024 | Contratos, Parcerias, Convênios e Patrocínios</t>
        </is>
      </c>
      <c r="G1058" t="inlineStr">
        <is>
          <t>csv</t>
        </is>
      </c>
      <c r="H1058" t="inlineStr">
        <is>
          <t>download</t>
        </is>
      </c>
      <c r="I1058" t="inlineStr">
        <is>
          <t>https://transparencia.senac.br/service/api/download?regional=ro&amp;secao=ContratosParcerias&amp;ano=0&amp;layout=contratos</t>
        </is>
      </c>
      <c r="J1058" t="n">
        <v>200</v>
      </c>
      <c r="K1058" t="b">
        <v>1</v>
      </c>
      <c r="L1058" t="inlineStr">
        <is>
          <t>application/octet-stream</t>
        </is>
      </c>
      <c r="M1058" t="n">
        <v>20.18</v>
      </c>
      <c r="N1058" t="inlineStr">
        <is>
          <t>NÃO</t>
        </is>
      </c>
      <c r="O1058" t="inlineStr">
        <is>
          <t>Poluição de Célula: Coluna 'Objeto' contém números misturados diretamente com texto (Linhas: 0049/2025).</t>
        </is>
      </c>
      <c r="P1058" t="inlineStr">
        <is>
          <t>Nenhum</t>
        </is>
      </c>
      <c r="Q1058" t="inlineStr">
        <is>
          <t>2026-10-07 17:04:56</t>
        </is>
      </c>
    </row>
    <row r="1059">
      <c r="A1059" t="n">
        <v>1058</v>
      </c>
      <c r="B1059" t="inlineStr">
        <is>
          <t>SENAC</t>
        </is>
      </c>
      <c r="C1059" t="inlineStr">
        <is>
          <t>Contratos, Parcerias, Convênios e Patrocínios</t>
        </is>
      </c>
      <c r="D1059" t="inlineStr">
        <is>
          <t>Contratos, Parcerias, Convênios e Patrocínios - download</t>
        </is>
      </c>
      <c r="E1059" t="inlineStr"/>
      <c r="F1059" t="inlineStr">
        <is>
          <t>SENAC RO | Exercício 2025 | Contratos, Parcerias, Convênios e Patrocínios</t>
        </is>
      </c>
      <c r="G1059" t="inlineStr">
        <is>
          <t>csv</t>
        </is>
      </c>
      <c r="H1059" t="inlineStr">
        <is>
          <t>download</t>
        </is>
      </c>
      <c r="I1059" t="inlineStr">
        <is>
          <t>https://transparencia.senac.br/service/api/download?regional=ro&amp;secao=ContratosParcerias&amp;ano=0&amp;layout=contratos</t>
        </is>
      </c>
      <c r="J1059" t="n">
        <v>200</v>
      </c>
      <c r="K1059" t="b">
        <v>1</v>
      </c>
      <c r="L1059" t="inlineStr">
        <is>
          <t>application/octet-stream</t>
        </is>
      </c>
      <c r="M1059" t="n">
        <v>20.18</v>
      </c>
      <c r="N1059" t="inlineStr">
        <is>
          <t>NÃO</t>
        </is>
      </c>
      <c r="O1059" t="inlineStr">
        <is>
          <t>Poluição de Célula: Coluna 'Objeto' contém números misturados diretamente com texto (Linhas: 0049/2025).</t>
        </is>
      </c>
      <c r="P1059" t="inlineStr">
        <is>
          <t>Nenhum</t>
        </is>
      </c>
      <c r="Q1059" t="inlineStr">
        <is>
          <t>2026-10-07 17:04:56</t>
        </is>
      </c>
    </row>
    <row r="1060">
      <c r="A1060" t="n">
        <v>1059</v>
      </c>
      <c r="B1060" t="inlineStr">
        <is>
          <t>SENAC</t>
        </is>
      </c>
      <c r="C1060" t="inlineStr">
        <is>
          <t>Contratos, Parcerias, Convênios e Patrocínios</t>
        </is>
      </c>
      <c r="D1060" t="inlineStr">
        <is>
          <t>Contratos, Parcerias, Convênios e Patrocínios - download</t>
        </is>
      </c>
      <c r="E1060" t="inlineStr"/>
      <c r="F1060" t="inlineStr">
        <is>
          <t>SENAC RO | Exercício 2026 | Contratos, Parcerias, Convênios e Patrocínios</t>
        </is>
      </c>
      <c r="G1060" t="inlineStr">
        <is>
          <t>csv</t>
        </is>
      </c>
      <c r="H1060" t="inlineStr">
        <is>
          <t>download</t>
        </is>
      </c>
      <c r="I1060" t="inlineStr">
        <is>
          <t>https://transparencia.senac.br/service/api/download?regional=ro&amp;secao=ContratosParcerias&amp;ano=0&amp;layout=contratos</t>
        </is>
      </c>
      <c r="J1060" t="n">
        <v>200</v>
      </c>
      <c r="K1060" t="b">
        <v>1</v>
      </c>
      <c r="L1060" t="inlineStr">
        <is>
          <t>application/octet-stream</t>
        </is>
      </c>
      <c r="M1060" t="n">
        <v>20.18</v>
      </c>
      <c r="N1060" t="inlineStr">
        <is>
          <t>NÃO</t>
        </is>
      </c>
      <c r="O1060" t="inlineStr">
        <is>
          <t>Poluição de Célula: Coluna 'Objeto' contém números misturados diretamente com texto (Linhas: 0049/2025).</t>
        </is>
      </c>
      <c r="P1060" t="inlineStr">
        <is>
          <t>Nenhum</t>
        </is>
      </c>
      <c r="Q1060" t="inlineStr">
        <is>
          <t>2026-10-07 17:04:56</t>
        </is>
      </c>
    </row>
    <row r="1061">
      <c r="A1061" t="n">
        <v>1060</v>
      </c>
      <c r="B1061" t="inlineStr">
        <is>
          <t>SENAC</t>
        </is>
      </c>
      <c r="C1061" t="inlineStr">
        <is>
          <t>Transferências Regulamentares</t>
        </is>
      </c>
      <c r="D1061" t="inlineStr">
        <is>
          <t>Transferências Regulamentares - download</t>
        </is>
      </c>
      <c r="E1061" t="inlineStr"/>
      <c r="F1061" t="inlineStr">
        <is>
          <t>SENAC RO | Exercício 2024 | Transferências Regulamentares</t>
        </is>
      </c>
      <c r="G1061" t="inlineStr">
        <is>
          <t>csv</t>
        </is>
      </c>
      <c r="H1061" t="inlineStr">
        <is>
          <t>download</t>
        </is>
      </c>
      <c r="I1061" t="inlineStr">
        <is>
          <t>https://transparencia.senac.br/service/api/download?regional=ro&amp;secao=transferenciasregulamentares&amp;ano=2026&amp;layout=transferenciasregulamentares</t>
        </is>
      </c>
      <c r="J1061" t="n">
        <v>200</v>
      </c>
      <c r="K1061" t="b">
        <v>1</v>
      </c>
      <c r="L1061" t="inlineStr">
        <is>
          <t>application/octet-stream</t>
        </is>
      </c>
      <c r="M1061" t="n">
        <v>1.31</v>
      </c>
      <c r="N1061" t="inlineStr">
        <is>
          <t>SIM</t>
        </is>
      </c>
      <c r="O1061" t="inlineStr">
        <is>
          <t>Nenhum</t>
        </is>
      </c>
      <c r="P1061" t="inlineStr">
        <is>
          <t>Nenhum</t>
        </is>
      </c>
      <c r="Q1061" t="inlineStr">
        <is>
          <t>2026-10-07 17:04:56</t>
        </is>
      </c>
    </row>
    <row r="1062">
      <c r="A1062" t="n">
        <v>1061</v>
      </c>
      <c r="B1062" t="inlineStr">
        <is>
          <t>SENAC</t>
        </is>
      </c>
      <c r="C1062" t="inlineStr">
        <is>
          <t>Transferências Regulamentares</t>
        </is>
      </c>
      <c r="D1062" t="inlineStr">
        <is>
          <t>Transferências Regulamentares - download</t>
        </is>
      </c>
      <c r="E1062" t="inlineStr"/>
      <c r="F1062" t="inlineStr">
        <is>
          <t>SENAC RO | Exercício 2025 | Transferências Regulamentares</t>
        </is>
      </c>
      <c r="G1062" t="inlineStr">
        <is>
          <t>csv</t>
        </is>
      </c>
      <c r="H1062" t="inlineStr">
        <is>
          <t>download</t>
        </is>
      </c>
      <c r="I1062" t="inlineStr">
        <is>
          <t>https://transparencia.senac.br/service/api/download?regional=ro&amp;secao=transferenciasregulamentares&amp;ano=2026&amp;layout=transferenciasregulamentares</t>
        </is>
      </c>
      <c r="J1062" t="n">
        <v>200</v>
      </c>
      <c r="K1062" t="b">
        <v>1</v>
      </c>
      <c r="L1062" t="inlineStr">
        <is>
          <t>application/octet-stream</t>
        </is>
      </c>
      <c r="M1062" t="n">
        <v>1.31</v>
      </c>
      <c r="N1062" t="inlineStr">
        <is>
          <t>SIM</t>
        </is>
      </c>
      <c r="O1062" t="inlineStr">
        <is>
          <t>Nenhum</t>
        </is>
      </c>
      <c r="P1062" t="inlineStr">
        <is>
          <t>Nenhum</t>
        </is>
      </c>
      <c r="Q1062" t="inlineStr">
        <is>
          <t>2026-10-07 17:04:56</t>
        </is>
      </c>
    </row>
    <row r="1063">
      <c r="A1063" t="n">
        <v>1062</v>
      </c>
      <c r="B1063" t="inlineStr">
        <is>
          <t>SENAC</t>
        </is>
      </c>
      <c r="C1063" t="inlineStr">
        <is>
          <t>Transferências Regulamentares</t>
        </is>
      </c>
      <c r="D1063" t="inlineStr">
        <is>
          <t>Transferências Regulamentares - download</t>
        </is>
      </c>
      <c r="E1063" t="inlineStr"/>
      <c r="F1063" t="inlineStr">
        <is>
          <t>SENAC RO | Exercício 2026 | Transferências Regulamentares</t>
        </is>
      </c>
      <c r="G1063" t="inlineStr">
        <is>
          <t>csv</t>
        </is>
      </c>
      <c r="H1063" t="inlineStr">
        <is>
          <t>download</t>
        </is>
      </c>
      <c r="I1063" t="inlineStr">
        <is>
          <t>https://transparencia.senac.br/service/api/download?regional=ro&amp;secao=transferenciasregulamentares&amp;ano=2026&amp;layout=transferenciasregulamentares</t>
        </is>
      </c>
      <c r="J1063" t="n">
        <v>200</v>
      </c>
      <c r="K1063" t="b">
        <v>1</v>
      </c>
      <c r="L1063" t="inlineStr">
        <is>
          <t>application/octet-stream</t>
        </is>
      </c>
      <c r="M1063" t="n">
        <v>1.31</v>
      </c>
      <c r="N1063" t="inlineStr">
        <is>
          <t>SIM</t>
        </is>
      </c>
      <c r="O1063" t="inlineStr">
        <is>
          <t>Nenhum</t>
        </is>
      </c>
      <c r="P1063" t="inlineStr">
        <is>
          <t>Nenhum</t>
        </is>
      </c>
      <c r="Q1063" t="inlineStr">
        <is>
          <t>2026-10-07 17:04:56</t>
        </is>
      </c>
    </row>
    <row r="1064">
      <c r="A1064" t="n">
        <v>1063</v>
      </c>
      <c r="B1064" t="inlineStr">
        <is>
          <t>SENAC</t>
        </is>
      </c>
      <c r="C1064" t="inlineStr">
        <is>
          <t>Execução Orçamentária</t>
        </is>
      </c>
      <c r="D1064" t="inlineStr">
        <is>
          <t>Execução Orçamentária - download</t>
        </is>
      </c>
      <c r="E1064" t="inlineStr"/>
      <c r="F1064" t="inlineStr">
        <is>
          <t>SENAC RR | Exercício 2024 | Execução Orçamentária</t>
        </is>
      </c>
      <c r="G1064" t="inlineStr">
        <is>
          <t>csv</t>
        </is>
      </c>
      <c r="H1064" t="inlineStr">
        <is>
          <t>download</t>
        </is>
      </c>
      <c r="I1064" t="inlineStr">
        <is>
          <t>https://transparencia.senac.br/service/api/download?regional=rr&amp;secao=execucaoorcamentaria&amp;ano=2024&amp;layout=execucaoorcamentariareceitacategoria</t>
        </is>
      </c>
      <c r="J1064" t="n">
        <v>200</v>
      </c>
      <c r="K1064" t="b">
        <v>1</v>
      </c>
      <c r="L1064" t="inlineStr">
        <is>
          <t>application/octet-stream</t>
        </is>
      </c>
      <c r="M1064" t="n">
        <v>0.65</v>
      </c>
      <c r="N1064" t="inlineStr">
        <is>
          <t>SIM</t>
        </is>
      </c>
      <c r="O1064" t="inlineStr">
        <is>
          <t>Nenhum</t>
        </is>
      </c>
      <c r="P1064" t="inlineStr">
        <is>
          <t>Nenhum</t>
        </is>
      </c>
      <c r="Q1064" t="inlineStr">
        <is>
          <t>2026-10-07 17:04:56</t>
        </is>
      </c>
    </row>
    <row r="1065">
      <c r="A1065" t="n">
        <v>1064</v>
      </c>
      <c r="B1065" t="inlineStr">
        <is>
          <t>SENAC</t>
        </is>
      </c>
      <c r="C1065" t="inlineStr">
        <is>
          <t>Execução Orçamentária</t>
        </is>
      </c>
      <c r="D1065" t="inlineStr">
        <is>
          <t>Execução Orçamentária - download</t>
        </is>
      </c>
      <c r="E1065" t="inlineStr"/>
      <c r="F1065" t="inlineStr">
        <is>
          <t>SENAC RR | Exercício 2024 | Execução Orçamentária</t>
        </is>
      </c>
      <c r="G1065" t="inlineStr">
        <is>
          <t>csv</t>
        </is>
      </c>
      <c r="H1065" t="inlineStr">
        <is>
          <t>download</t>
        </is>
      </c>
      <c r="I1065" t="inlineStr">
        <is>
          <t>https://transparencia.senac.br/service/api/download?regional=rr&amp;secao=execucaoorcamentaria&amp;ano=2024&amp;layout=execucaoorcamentariadespesacategoria</t>
        </is>
      </c>
      <c r="J1065" t="n">
        <v>200</v>
      </c>
      <c r="K1065" t="b">
        <v>1</v>
      </c>
      <c r="L1065" t="inlineStr">
        <is>
          <t>application/octet-stream</t>
        </is>
      </c>
      <c r="M1065" t="n">
        <v>0.92</v>
      </c>
      <c r="N1065" t="inlineStr">
        <is>
          <t>SIM</t>
        </is>
      </c>
      <c r="O1065" t="inlineStr">
        <is>
          <t>Nenhum</t>
        </is>
      </c>
      <c r="P1065" t="inlineStr">
        <is>
          <t>Nenhum</t>
        </is>
      </c>
      <c r="Q1065" t="inlineStr">
        <is>
          <t>2026-10-07 17:04:56</t>
        </is>
      </c>
    </row>
    <row r="1066">
      <c r="A1066" t="n">
        <v>1065</v>
      </c>
      <c r="B1066" t="inlineStr">
        <is>
          <t>SENAC</t>
        </is>
      </c>
      <c r="C1066" t="inlineStr">
        <is>
          <t>Execução Orçamentária</t>
        </is>
      </c>
      <c r="D1066" t="inlineStr">
        <is>
          <t>Execução Orçamentária - download</t>
        </is>
      </c>
      <c r="E1066" t="inlineStr"/>
      <c r="F1066" t="inlineStr">
        <is>
          <t>SENAC RR | Exercício 2024 | Execução Orçamentária</t>
        </is>
      </c>
      <c r="G1066" t="inlineStr">
        <is>
          <t>csv</t>
        </is>
      </c>
      <c r="H1066" t="inlineStr">
        <is>
          <t>download</t>
        </is>
      </c>
      <c r="I1066" t="inlineStr">
        <is>
          <t>https://transparencia.senac.br/service/api/download?regional=rr&amp;secao=execucaoorcamentaria&amp;ano=2024&amp;layout=despesaporfinalidadeprogramatrabalhoorcamento</t>
        </is>
      </c>
      <c r="J1066" t="n">
        <v>200</v>
      </c>
      <c r="K1066" t="b">
        <v>1</v>
      </c>
      <c r="L1066" t="inlineStr">
        <is>
          <t>application/octet-stream</t>
        </is>
      </c>
      <c r="M1066" t="n">
        <v>0.4</v>
      </c>
      <c r="N1066" t="inlineStr">
        <is>
          <t>SIM</t>
        </is>
      </c>
      <c r="O1066" t="inlineStr">
        <is>
          <t>Nenhum</t>
        </is>
      </c>
      <c r="P1066" t="inlineStr">
        <is>
          <t>Nenhum</t>
        </is>
      </c>
      <c r="Q1066" t="inlineStr">
        <is>
          <t>2026-10-07 17:04:56</t>
        </is>
      </c>
    </row>
    <row r="1067">
      <c r="A1067" t="n">
        <v>1066</v>
      </c>
      <c r="B1067" t="inlineStr">
        <is>
          <t>SENAC</t>
        </is>
      </c>
      <c r="C1067" t="inlineStr">
        <is>
          <t>Execução Orçamentária</t>
        </is>
      </c>
      <c r="D1067" t="inlineStr">
        <is>
          <t>Execução Orçamentária - download</t>
        </is>
      </c>
      <c r="E1067" t="inlineStr"/>
      <c r="F1067" t="inlineStr">
        <is>
          <t>SENAC RR | Exercício 2024 | Execução Orçamentária</t>
        </is>
      </c>
      <c r="G1067" t="inlineStr">
        <is>
          <t>csv</t>
        </is>
      </c>
      <c r="H1067" t="inlineStr">
        <is>
          <t>download</t>
        </is>
      </c>
      <c r="I1067" t="inlineStr">
        <is>
          <t>https://transparencia.senac.br/service/api/download?regional=rr&amp;secao=execucaoorcamentaria&amp;ano=2024&amp;layout=execucaoorcamentariareceita</t>
        </is>
      </c>
      <c r="J1067" t="n">
        <v>200</v>
      </c>
      <c r="K1067" t="b">
        <v>1</v>
      </c>
      <c r="L1067" t="inlineStr">
        <is>
          <t>application/octet-stream</t>
        </is>
      </c>
      <c r="M1067" t="n">
        <v>1.38</v>
      </c>
      <c r="N1067" t="inlineStr">
        <is>
          <t>SIM</t>
        </is>
      </c>
      <c r="O1067" t="inlineStr">
        <is>
          <t>Nenhum</t>
        </is>
      </c>
      <c r="P1067" t="inlineStr">
        <is>
          <t>Nenhum</t>
        </is>
      </c>
      <c r="Q1067" t="inlineStr">
        <is>
          <t>2026-10-07 17:04:56</t>
        </is>
      </c>
    </row>
    <row r="1068">
      <c r="A1068" t="n">
        <v>1067</v>
      </c>
      <c r="B1068" t="inlineStr">
        <is>
          <t>SENAC</t>
        </is>
      </c>
      <c r="C1068" t="inlineStr">
        <is>
          <t>Execução Orçamentária</t>
        </is>
      </c>
      <c r="D1068" t="inlineStr">
        <is>
          <t>Execução Orçamentária - download</t>
        </is>
      </c>
      <c r="E1068" t="inlineStr"/>
      <c r="F1068" t="inlineStr">
        <is>
          <t>SENAC RR | Exercício 2024 | Execução Orçamentária</t>
        </is>
      </c>
      <c r="G1068" t="inlineStr">
        <is>
          <t>csv</t>
        </is>
      </c>
      <c r="H1068" t="inlineStr">
        <is>
          <t>download</t>
        </is>
      </c>
      <c r="I1068" t="inlineStr">
        <is>
          <t>https://transparencia.senac.br/service/api/download?regional=rr&amp;secao=execucaoorcamentaria&amp;ano=2024&amp;layout=execucaoorcamentariadespesa</t>
        </is>
      </c>
      <c r="J1068" t="n">
        <v>200</v>
      </c>
      <c r="K1068" t="b">
        <v>1</v>
      </c>
      <c r="L1068" t="inlineStr">
        <is>
          <t>application/octet-stream</t>
        </is>
      </c>
      <c r="M1068" t="n">
        <v>1.54</v>
      </c>
      <c r="N1068" t="inlineStr">
        <is>
          <t>SIM</t>
        </is>
      </c>
      <c r="O1068" t="inlineStr">
        <is>
          <t>Nenhum</t>
        </is>
      </c>
      <c r="P1068" t="inlineStr">
        <is>
          <t>Nenhum</t>
        </is>
      </c>
      <c r="Q1068" t="inlineStr">
        <is>
          <t>2026-10-07 17:04:56</t>
        </is>
      </c>
    </row>
    <row r="1069">
      <c r="A1069" t="n">
        <v>1068</v>
      </c>
      <c r="B1069" t="inlineStr">
        <is>
          <t>SENAC</t>
        </is>
      </c>
      <c r="C1069" t="inlineStr">
        <is>
          <t>Execução Orçamentária</t>
        </is>
      </c>
      <c r="D1069" t="inlineStr">
        <is>
          <t>Execução Orçamentária - download</t>
        </is>
      </c>
      <c r="E1069" t="inlineStr"/>
      <c r="F1069" t="inlineStr">
        <is>
          <t>SENAC RR | Exercício 2024 | Execução Orçamentária</t>
        </is>
      </c>
      <c r="G1069" t="inlineStr">
        <is>
          <t>csv</t>
        </is>
      </c>
      <c r="H1069" t="inlineStr">
        <is>
          <t>download</t>
        </is>
      </c>
      <c r="I1069" t="inlineStr">
        <is>
          <t>https://transparencia.senac.br/service/api/download?regional=rr&amp;secao=execucaoorcamentaria&amp;ano=2024&amp;layout=despesaporfinalidadeprogramatrabalhoprevisao</t>
        </is>
      </c>
      <c r="J1069" t="n">
        <v>200</v>
      </c>
      <c r="K1069" t="b">
        <v>1</v>
      </c>
      <c r="L1069" t="inlineStr">
        <is>
          <t>application/octet-stream</t>
        </is>
      </c>
      <c r="M1069" t="n">
        <v>0.5600000000000001</v>
      </c>
      <c r="N1069" t="inlineStr">
        <is>
          <t>SIM</t>
        </is>
      </c>
      <c r="O1069" t="inlineStr">
        <is>
          <t>Nenhum</t>
        </is>
      </c>
      <c r="P1069" t="inlineStr">
        <is>
          <t>Nenhum</t>
        </is>
      </c>
      <c r="Q1069" t="inlineStr">
        <is>
          <t>2026-10-07 17:04:56</t>
        </is>
      </c>
    </row>
    <row r="1070">
      <c r="A1070" t="n">
        <v>1069</v>
      </c>
      <c r="B1070" t="inlineStr">
        <is>
          <t>SENAC</t>
        </is>
      </c>
      <c r="C1070" t="inlineStr">
        <is>
          <t>Execução Orçamentária</t>
        </is>
      </c>
      <c r="D1070" t="inlineStr">
        <is>
          <t>Execução Orçamentária - download</t>
        </is>
      </c>
      <c r="E1070" t="inlineStr"/>
      <c r="F1070" t="inlineStr">
        <is>
          <t>SENAC RR | Exercício 2025 | Execução Orçamentária</t>
        </is>
      </c>
      <c r="G1070" t="inlineStr">
        <is>
          <t>csv</t>
        </is>
      </c>
      <c r="H1070" t="inlineStr">
        <is>
          <t>download</t>
        </is>
      </c>
      <c r="I1070" t="inlineStr">
        <is>
          <t>https://transparencia.senac.br/service/api/download?regional=rr&amp;secao=execucaoorcamentaria&amp;ano=2025&amp;layout=execucaoorcamentariareceitacategoria</t>
        </is>
      </c>
      <c r="J1070" t="n">
        <v>200</v>
      </c>
      <c r="K1070" t="b">
        <v>1</v>
      </c>
      <c r="L1070" t="inlineStr">
        <is>
          <t>application/octet-stream</t>
        </is>
      </c>
      <c r="M1070" t="n">
        <v>0.58</v>
      </c>
      <c r="N1070" t="inlineStr">
        <is>
          <t>SIM</t>
        </is>
      </c>
      <c r="O1070" t="inlineStr">
        <is>
          <t>Nenhum</t>
        </is>
      </c>
      <c r="P1070" t="inlineStr">
        <is>
          <t>Nenhum</t>
        </is>
      </c>
      <c r="Q1070" t="inlineStr">
        <is>
          <t>2026-10-07 17:04:56</t>
        </is>
      </c>
    </row>
    <row r="1071">
      <c r="A1071" t="n">
        <v>1070</v>
      </c>
      <c r="B1071" t="inlineStr">
        <is>
          <t>SENAC</t>
        </is>
      </c>
      <c r="C1071" t="inlineStr">
        <is>
          <t>Execução Orçamentária</t>
        </is>
      </c>
      <c r="D1071" t="inlineStr">
        <is>
          <t>Execução Orçamentária - download</t>
        </is>
      </c>
      <c r="E1071" t="inlineStr"/>
      <c r="F1071" t="inlineStr">
        <is>
          <t>SENAC RR | Exercício 2025 | Execução Orçamentária</t>
        </is>
      </c>
      <c r="G1071" t="inlineStr">
        <is>
          <t>csv</t>
        </is>
      </c>
      <c r="H1071" t="inlineStr">
        <is>
          <t>download</t>
        </is>
      </c>
      <c r="I1071" t="inlineStr">
        <is>
          <t>https://transparencia.senac.br/service/api/download?regional=rr&amp;secao=execucaoorcamentaria&amp;ano=2025&amp;layout=execucaoorcamentariadespesacategoria</t>
        </is>
      </c>
      <c r="J1071" t="n">
        <v>200</v>
      </c>
      <c r="K1071" t="b">
        <v>1</v>
      </c>
      <c r="L1071" t="inlineStr">
        <is>
          <t>application/octet-stream</t>
        </is>
      </c>
      <c r="M1071" t="n">
        <v>1.1</v>
      </c>
      <c r="N1071" t="inlineStr">
        <is>
          <t>SIM</t>
        </is>
      </c>
      <c r="O1071" t="inlineStr">
        <is>
          <t>Nenhum</t>
        </is>
      </c>
      <c r="P1071" t="inlineStr">
        <is>
          <t>Nenhum</t>
        </is>
      </c>
      <c r="Q1071" t="inlineStr">
        <is>
          <t>2026-10-07 17:04:56</t>
        </is>
      </c>
    </row>
    <row r="1072">
      <c r="A1072" t="n">
        <v>1071</v>
      </c>
      <c r="B1072" t="inlineStr">
        <is>
          <t>SENAC</t>
        </is>
      </c>
      <c r="C1072" t="inlineStr">
        <is>
          <t>Execução Orçamentária</t>
        </is>
      </c>
      <c r="D1072" t="inlineStr">
        <is>
          <t>Execução Orçamentária - download</t>
        </is>
      </c>
      <c r="E1072" t="inlineStr"/>
      <c r="F1072" t="inlineStr">
        <is>
          <t>SENAC RR | Exercício 2025 | Execução Orçamentária</t>
        </is>
      </c>
      <c r="G1072" t="inlineStr">
        <is>
          <t>csv</t>
        </is>
      </c>
      <c r="H1072" t="inlineStr">
        <is>
          <t>download</t>
        </is>
      </c>
      <c r="I1072" t="inlineStr">
        <is>
          <t>https://transparencia.senac.br/service/api/download?regional=rr&amp;secao=execucaoorcamentaria&amp;ano=2025&amp;layout=despesaporfinalidadeprogramatrabalhoorcamento</t>
        </is>
      </c>
      <c r="J1072" t="n">
        <v>200</v>
      </c>
      <c r="K1072" t="b">
        <v>1</v>
      </c>
      <c r="L1072" t="inlineStr">
        <is>
          <t>application/octet-stream</t>
        </is>
      </c>
      <c r="M1072" t="n">
        <v>0.4</v>
      </c>
      <c r="N1072" t="inlineStr">
        <is>
          <t>SIM</t>
        </is>
      </c>
      <c r="O1072" t="inlineStr">
        <is>
          <t>Nenhum</t>
        </is>
      </c>
      <c r="P1072" t="inlineStr">
        <is>
          <t>Nenhum</t>
        </is>
      </c>
      <c r="Q1072" t="inlineStr">
        <is>
          <t>2026-10-07 17:04:56</t>
        </is>
      </c>
    </row>
    <row r="1073">
      <c r="A1073" t="n">
        <v>1072</v>
      </c>
      <c r="B1073" t="inlineStr">
        <is>
          <t>SENAC</t>
        </is>
      </c>
      <c r="C1073" t="inlineStr">
        <is>
          <t>Execução Orçamentária</t>
        </is>
      </c>
      <c r="D1073" t="inlineStr">
        <is>
          <t>Execução Orçamentária - download</t>
        </is>
      </c>
      <c r="E1073" t="inlineStr"/>
      <c r="F1073" t="inlineStr">
        <is>
          <t>SENAC RR | Exercício 2025 | Execução Orçamentária</t>
        </is>
      </c>
      <c r="G1073" t="inlineStr">
        <is>
          <t>csv</t>
        </is>
      </c>
      <c r="H1073" t="inlineStr">
        <is>
          <t>download</t>
        </is>
      </c>
      <c r="I1073" t="inlineStr">
        <is>
          <t>https://transparencia.senac.br/service/api/download?regional=rr&amp;secao=execucaoorcamentaria&amp;ano=2025&amp;layout=execucaoorcamentariareceita</t>
        </is>
      </c>
      <c r="J1073" t="n">
        <v>200</v>
      </c>
      <c r="K1073" t="b">
        <v>1</v>
      </c>
      <c r="L1073" t="inlineStr">
        <is>
          <t>application/octet-stream</t>
        </is>
      </c>
      <c r="M1073" t="n">
        <v>1.2</v>
      </c>
      <c r="N1073" t="inlineStr">
        <is>
          <t>SIM</t>
        </is>
      </c>
      <c r="O1073" t="inlineStr">
        <is>
          <t>Nenhum</t>
        </is>
      </c>
      <c r="P1073" t="inlineStr">
        <is>
          <t>Nenhum</t>
        </is>
      </c>
      <c r="Q1073" t="inlineStr">
        <is>
          <t>2026-10-07 17:04:56</t>
        </is>
      </c>
    </row>
    <row r="1074">
      <c r="A1074" t="n">
        <v>1073</v>
      </c>
      <c r="B1074" t="inlineStr">
        <is>
          <t>SENAC</t>
        </is>
      </c>
      <c r="C1074" t="inlineStr">
        <is>
          <t>Execução Orçamentária</t>
        </is>
      </c>
      <c r="D1074" t="inlineStr">
        <is>
          <t>Execução Orçamentária - download</t>
        </is>
      </c>
      <c r="E1074" t="inlineStr"/>
      <c r="F1074" t="inlineStr">
        <is>
          <t>SENAC RR | Exercício 2025 | Execução Orçamentária</t>
        </is>
      </c>
      <c r="G1074" t="inlineStr">
        <is>
          <t>csv</t>
        </is>
      </c>
      <c r="H1074" t="inlineStr">
        <is>
          <t>download</t>
        </is>
      </c>
      <c r="I1074" t="inlineStr">
        <is>
          <t>https://transparencia.senac.br/service/api/download?regional=rr&amp;secao=execucaoorcamentaria&amp;ano=2025&amp;layout=execucaoorcamentariadespesa</t>
        </is>
      </c>
      <c r="J1074" t="n">
        <v>200</v>
      </c>
      <c r="K1074" t="b">
        <v>1</v>
      </c>
      <c r="L1074" t="inlineStr">
        <is>
          <t>application/octet-stream</t>
        </is>
      </c>
      <c r="M1074" t="n">
        <v>1.78</v>
      </c>
      <c r="N1074" t="inlineStr">
        <is>
          <t>SIM</t>
        </is>
      </c>
      <c r="O1074" t="inlineStr">
        <is>
          <t>Nenhum</t>
        </is>
      </c>
      <c r="P1074" t="inlineStr">
        <is>
          <t>Nenhum</t>
        </is>
      </c>
      <c r="Q1074" t="inlineStr">
        <is>
          <t>2026-10-07 17:04:56</t>
        </is>
      </c>
    </row>
    <row r="1075">
      <c r="A1075" t="n">
        <v>1074</v>
      </c>
      <c r="B1075" t="inlineStr">
        <is>
          <t>SENAC</t>
        </is>
      </c>
      <c r="C1075" t="inlineStr">
        <is>
          <t>Execução Orçamentária</t>
        </is>
      </c>
      <c r="D1075" t="inlineStr">
        <is>
          <t>Execução Orçamentária - download</t>
        </is>
      </c>
      <c r="E1075" t="inlineStr"/>
      <c r="F1075" t="inlineStr">
        <is>
          <t>SENAC RR | Exercício 2025 | Execução Orçamentária</t>
        </is>
      </c>
      <c r="G1075" t="inlineStr">
        <is>
          <t>csv</t>
        </is>
      </c>
      <c r="H1075" t="inlineStr">
        <is>
          <t>download</t>
        </is>
      </c>
      <c r="I1075" t="inlineStr">
        <is>
          <t>https://transparencia.senac.br/service/api/download?regional=rr&amp;secao=execucaoorcamentaria&amp;ano=2025&amp;layout=despesaporfinalidadeprogramatrabalhoprevisao</t>
        </is>
      </c>
      <c r="J1075" t="n">
        <v>200</v>
      </c>
      <c r="K1075" t="b">
        <v>1</v>
      </c>
      <c r="L1075" t="inlineStr">
        <is>
          <t>application/octet-stream</t>
        </is>
      </c>
      <c r="M1075" t="n">
        <v>0.58</v>
      </c>
      <c r="N1075" t="inlineStr">
        <is>
          <t>SIM</t>
        </is>
      </c>
      <c r="O1075" t="inlineStr">
        <is>
          <t>Nenhum</t>
        </is>
      </c>
      <c r="P1075" t="inlineStr">
        <is>
          <t>Nenhum</t>
        </is>
      </c>
      <c r="Q1075" t="inlineStr">
        <is>
          <t>2026-10-07 17:04:56</t>
        </is>
      </c>
    </row>
    <row r="1076">
      <c r="A1076" t="n">
        <v>1075</v>
      </c>
      <c r="B1076" t="inlineStr">
        <is>
          <t>SENAC</t>
        </is>
      </c>
      <c r="C1076" t="inlineStr">
        <is>
          <t>Execução Orçamentária</t>
        </is>
      </c>
      <c r="D1076" t="inlineStr">
        <is>
          <t>Execução Orçamentária - download</t>
        </is>
      </c>
      <c r="E1076" t="inlineStr"/>
      <c r="F1076" t="inlineStr">
        <is>
          <t>SENAC RR | Exercício 2026 | Execução Orçamentária</t>
        </is>
      </c>
      <c r="G1076" t="inlineStr">
        <is>
          <t>csv</t>
        </is>
      </c>
      <c r="H1076" t="inlineStr">
        <is>
          <t>download</t>
        </is>
      </c>
      <c r="I1076" t="inlineStr">
        <is>
          <t>https://transparencia.senac.br/service/api/download?regional=rr&amp;secao=execucaoorcamentaria&amp;ano=2026&amp;layout=execucaoorcamentariareceitacategoria</t>
        </is>
      </c>
      <c r="J1076" t="n">
        <v>200</v>
      </c>
      <c r="K1076" t="b">
        <v>1</v>
      </c>
      <c r="L1076" t="inlineStr">
        <is>
          <t>application/octet-stream</t>
        </is>
      </c>
      <c r="M1076" t="n">
        <v>0.59</v>
      </c>
      <c r="N1076" t="inlineStr">
        <is>
          <t>SIM</t>
        </is>
      </c>
      <c r="O1076" t="inlineStr">
        <is>
          <t>Nenhum</t>
        </is>
      </c>
      <c r="P1076" t="inlineStr">
        <is>
          <t>Nenhum</t>
        </is>
      </c>
      <c r="Q1076" t="inlineStr">
        <is>
          <t>2026-10-07 17:04:56</t>
        </is>
      </c>
    </row>
    <row r="1077">
      <c r="A1077" t="n">
        <v>1076</v>
      </c>
      <c r="B1077" t="inlineStr">
        <is>
          <t>SENAC</t>
        </is>
      </c>
      <c r="C1077" t="inlineStr">
        <is>
          <t>Execução Orçamentária</t>
        </is>
      </c>
      <c r="D1077" t="inlineStr">
        <is>
          <t>Execução Orçamentária - download</t>
        </is>
      </c>
      <c r="E1077" t="inlineStr"/>
      <c r="F1077" t="inlineStr">
        <is>
          <t>SENAC RR | Exercício 2026 | Execução Orçamentária</t>
        </is>
      </c>
      <c r="G1077" t="inlineStr">
        <is>
          <t>csv</t>
        </is>
      </c>
      <c r="H1077" t="inlineStr">
        <is>
          <t>download</t>
        </is>
      </c>
      <c r="I1077" t="inlineStr">
        <is>
          <t>https://transparencia.senac.br/service/api/download?regional=rr&amp;secao=execucaoorcamentaria&amp;ano=2026&amp;layout=execucaoorcamentariadespesacategoria</t>
        </is>
      </c>
      <c r="J1077" t="n">
        <v>200</v>
      </c>
      <c r="K1077" t="b">
        <v>1</v>
      </c>
      <c r="L1077" t="inlineStr">
        <is>
          <t>application/octet-stream</t>
        </is>
      </c>
      <c r="M1077" t="n">
        <v>0.98</v>
      </c>
      <c r="N1077" t="inlineStr">
        <is>
          <t>SIM</t>
        </is>
      </c>
      <c r="O1077" t="inlineStr">
        <is>
          <t>Nenhum</t>
        </is>
      </c>
      <c r="P1077" t="inlineStr">
        <is>
          <t>Nenhum</t>
        </is>
      </c>
      <c r="Q1077" t="inlineStr">
        <is>
          <t>2026-10-07 17:04:56</t>
        </is>
      </c>
    </row>
    <row r="1078">
      <c r="A1078" t="n">
        <v>1077</v>
      </c>
      <c r="B1078" t="inlineStr">
        <is>
          <t>SENAC</t>
        </is>
      </c>
      <c r="C1078" t="inlineStr">
        <is>
          <t>Execução Orçamentária</t>
        </is>
      </c>
      <c r="D1078" t="inlineStr">
        <is>
          <t>Execução Orçamentária - download</t>
        </is>
      </c>
      <c r="E1078" t="inlineStr"/>
      <c r="F1078" t="inlineStr">
        <is>
          <t>SENAC RR | Exercício 2026 | Execução Orçamentária</t>
        </is>
      </c>
      <c r="G1078" t="inlineStr">
        <is>
          <t>csv</t>
        </is>
      </c>
      <c r="H1078" t="inlineStr">
        <is>
          <t>download</t>
        </is>
      </c>
      <c r="I1078" t="inlineStr">
        <is>
          <t>https://transparencia.senac.br/service/api/download?regional=rr&amp;secao=execucaoorcamentaria&amp;ano=2026&amp;layout=despesaporfinalidadeprogramatrabalhoorcamento</t>
        </is>
      </c>
      <c r="J1078" t="n">
        <v>200</v>
      </c>
      <c r="K1078" t="b">
        <v>1</v>
      </c>
      <c r="L1078" t="inlineStr">
        <is>
          <t>application/octet-stream</t>
        </is>
      </c>
      <c r="M1078" t="n">
        <v>0.4</v>
      </c>
      <c r="N1078" t="inlineStr">
        <is>
          <t>SIM</t>
        </is>
      </c>
      <c r="O1078" t="inlineStr">
        <is>
          <t>Nenhum</t>
        </is>
      </c>
      <c r="P1078" t="inlineStr">
        <is>
          <t>Nenhum</t>
        </is>
      </c>
      <c r="Q1078" t="inlineStr">
        <is>
          <t>2026-10-07 17:04:56</t>
        </is>
      </c>
    </row>
    <row r="1079">
      <c r="A1079" t="n">
        <v>1078</v>
      </c>
      <c r="B1079" t="inlineStr">
        <is>
          <t>SENAC</t>
        </is>
      </c>
      <c r="C1079" t="inlineStr">
        <is>
          <t>Execução Orçamentária</t>
        </is>
      </c>
      <c r="D1079" t="inlineStr">
        <is>
          <t>Execução Orçamentária - download</t>
        </is>
      </c>
      <c r="E1079" t="inlineStr"/>
      <c r="F1079" t="inlineStr">
        <is>
          <t>SENAC RR | Exercício 2026 | Execução Orçamentária</t>
        </is>
      </c>
      <c r="G1079" t="inlineStr">
        <is>
          <t>csv</t>
        </is>
      </c>
      <c r="H1079" t="inlineStr">
        <is>
          <t>download</t>
        </is>
      </c>
      <c r="I1079" t="inlineStr">
        <is>
          <t>https://transparencia.senac.br/service/api/download?regional=rr&amp;secao=execucaoorcamentaria&amp;ano=2026&amp;layout=execucaoorcamentariareceita</t>
        </is>
      </c>
      <c r="J1079" t="n">
        <v>200</v>
      </c>
      <c r="K1079" t="b">
        <v>1</v>
      </c>
      <c r="L1079" t="inlineStr">
        <is>
          <t>application/octet-stream</t>
        </is>
      </c>
      <c r="M1079" t="n">
        <v>1.17</v>
      </c>
      <c r="N1079" t="inlineStr">
        <is>
          <t>SIM</t>
        </is>
      </c>
      <c r="O1079" t="inlineStr">
        <is>
          <t>Nenhum</t>
        </is>
      </c>
      <c r="P1079" t="inlineStr">
        <is>
          <t>Nenhum</t>
        </is>
      </c>
      <c r="Q1079" t="inlineStr">
        <is>
          <t>2026-10-07 17:04:56</t>
        </is>
      </c>
    </row>
    <row r="1080">
      <c r="A1080" t="n">
        <v>1079</v>
      </c>
      <c r="B1080" t="inlineStr">
        <is>
          <t>SENAC</t>
        </is>
      </c>
      <c r="C1080" t="inlineStr">
        <is>
          <t>Execução Orçamentária</t>
        </is>
      </c>
      <c r="D1080" t="inlineStr">
        <is>
          <t>Execução Orçamentária - download</t>
        </is>
      </c>
      <c r="E1080" t="inlineStr"/>
      <c r="F1080" t="inlineStr">
        <is>
          <t>SENAC RR | Exercício 2026 | Execução Orçamentária</t>
        </is>
      </c>
      <c r="G1080" t="inlineStr">
        <is>
          <t>csv</t>
        </is>
      </c>
      <c r="H1080" t="inlineStr">
        <is>
          <t>download</t>
        </is>
      </c>
      <c r="I1080" t="inlineStr">
        <is>
          <t>https://transparencia.senac.br/service/api/download?regional=rr&amp;secao=execucaoorcamentaria&amp;ano=2026&amp;layout=execucaoorcamentariadespesa</t>
        </is>
      </c>
      <c r="J1080" t="n">
        <v>200</v>
      </c>
      <c r="K1080" t="b">
        <v>1</v>
      </c>
      <c r="L1080" t="inlineStr">
        <is>
          <t>application/octet-stream</t>
        </is>
      </c>
      <c r="M1080" t="n">
        <v>1.56</v>
      </c>
      <c r="N1080" t="inlineStr">
        <is>
          <t>SIM</t>
        </is>
      </c>
      <c r="O1080" t="inlineStr">
        <is>
          <t>Nenhum</t>
        </is>
      </c>
      <c r="P1080" t="inlineStr">
        <is>
          <t>Nenhum</t>
        </is>
      </c>
      <c r="Q1080" t="inlineStr">
        <is>
          <t>2026-10-07 17:04:56</t>
        </is>
      </c>
    </row>
    <row r="1081">
      <c r="A1081" t="n">
        <v>1080</v>
      </c>
      <c r="B1081" t="inlineStr">
        <is>
          <t>SENAC</t>
        </is>
      </c>
      <c r="C1081" t="inlineStr">
        <is>
          <t>Execução Orçamentária</t>
        </is>
      </c>
      <c r="D1081" t="inlineStr">
        <is>
          <t>Execução Orçamentária - download</t>
        </is>
      </c>
      <c r="E1081" t="inlineStr"/>
      <c r="F1081" t="inlineStr">
        <is>
          <t>SENAC RR | Exercício 2026 | Execução Orçamentária</t>
        </is>
      </c>
      <c r="G1081" t="inlineStr">
        <is>
          <t>csv</t>
        </is>
      </c>
      <c r="H1081" t="inlineStr">
        <is>
          <t>download</t>
        </is>
      </c>
      <c r="I1081" t="inlineStr">
        <is>
          <t>https://transparencia.senac.br/service/api/download?regional=rr&amp;secao=execucaoorcamentaria&amp;ano=2026&amp;layout=despesaporfinalidadeprogramatrabalhoprevisao</t>
        </is>
      </c>
      <c r="J1081" t="n">
        <v>200</v>
      </c>
      <c r="K1081" t="b">
        <v>1</v>
      </c>
      <c r="L1081" t="inlineStr">
        <is>
          <t>application/octet-stream</t>
        </is>
      </c>
      <c r="M1081" t="n">
        <v>0.58</v>
      </c>
      <c r="N1081" t="inlineStr">
        <is>
          <t>SIM</t>
        </is>
      </c>
      <c r="O1081" t="inlineStr">
        <is>
          <t>Nenhum</t>
        </is>
      </c>
      <c r="P1081" t="inlineStr">
        <is>
          <t>Nenhum</t>
        </is>
      </c>
      <c r="Q1081" t="inlineStr">
        <is>
          <t>2026-10-07 17:04:56</t>
        </is>
      </c>
    </row>
    <row r="1082">
      <c r="A1082" t="n">
        <v>1081</v>
      </c>
      <c r="B1082" t="inlineStr">
        <is>
          <t>SENAC</t>
        </is>
      </c>
      <c r="C1082" t="inlineStr">
        <is>
          <t>Demonstrações Contábeis</t>
        </is>
      </c>
      <c r="D1082" t="inlineStr">
        <is>
          <t>Demonstrações Contábeis - Arquivo CSV</t>
        </is>
      </c>
      <c r="E1082" t="inlineStr"/>
      <c r="F1082" t="inlineStr">
        <is>
          <t>SENAC RR | Exercício 2024 | Demonstrações Contábeis</t>
        </is>
      </c>
      <c r="G1082" t="inlineStr">
        <is>
          <t>csv</t>
        </is>
      </c>
      <c r="H1082" t="inlineStr">
        <is>
          <t>Balanço Financeiro_2025.csv</t>
        </is>
      </c>
      <c r="I1082" t="inlineStr">
        <is>
          <t>https://transparencia.senac.br/assets/files/2025/DemonstracoesContabeis/RR/Balanço Financeiro_2025.csv</t>
        </is>
      </c>
      <c r="J1082" t="n">
        <v>200</v>
      </c>
      <c r="K1082" t="b">
        <v>1</v>
      </c>
      <c r="L1082" t="inlineStr">
        <is>
          <t>application/octet-stream</t>
        </is>
      </c>
      <c r="M1082" t="n">
        <v>9.5</v>
      </c>
      <c r="N1082" t="inlineStr">
        <is>
          <t>NÃO</t>
        </is>
      </c>
      <c r="O1082" t="inlineStr">
        <is>
          <t>Nomes de Colunas: 2 coluna(s) sem nome definido (ex: Unnamed: 6). | Espaçamento Visual: 7 linha(s) totalmente em branco (Linhas: 104, 105, 106, 107, 108, 109, 110). | Espaçamento Visual: 2 coluna(s) totalmente em branco (Colunas: [6, 7]).</t>
        </is>
      </c>
      <c r="P1082" t="inlineStr">
        <is>
          <t>Nenhum</t>
        </is>
      </c>
      <c r="Q1082" t="inlineStr">
        <is>
          <t>2026-10-07 17:04:56</t>
        </is>
      </c>
    </row>
    <row r="1083">
      <c r="A1083" t="n">
        <v>1082</v>
      </c>
      <c r="B1083" t="inlineStr">
        <is>
          <t>SENAC</t>
        </is>
      </c>
      <c r="C1083" t="inlineStr">
        <is>
          <t>Demonstrações Contábeis</t>
        </is>
      </c>
      <c r="D1083" t="inlineStr">
        <is>
          <t>Demonstrações Contábeis - Arquivo CSV</t>
        </is>
      </c>
      <c r="E1083" t="inlineStr"/>
      <c r="F1083" t="inlineStr">
        <is>
          <t>SENAC RR | Exercício 2024 | Demonstrações Contábeis</t>
        </is>
      </c>
      <c r="G1083" t="inlineStr">
        <is>
          <t>csv</t>
        </is>
      </c>
      <c r="H1083" t="inlineStr">
        <is>
          <t>Balanço Orçamentário Receita_2025.csv</t>
        </is>
      </c>
      <c r="I1083" t="inlineStr">
        <is>
          <t>https://transparencia.senac.br/assets/files/2025/DemonstracoesContabeis/RR/Balanço Orçamentário Receita_2025.csv</t>
        </is>
      </c>
      <c r="J1083" t="n">
        <v>200</v>
      </c>
      <c r="K1083" t="b">
        <v>1</v>
      </c>
      <c r="L1083" t="inlineStr">
        <is>
          <t>application/octet-stream</t>
        </is>
      </c>
      <c r="M1083" t="n">
        <v>5.12</v>
      </c>
      <c r="N1083" t="inlineStr">
        <is>
          <t>NÃO</t>
        </is>
      </c>
      <c r="O1083" t="inlineStr">
        <is>
          <t>Linhas de Totais: Uso de 'Total/Subtotal' na coluna 'Especificação' (Linhas: 64, 66).</t>
        </is>
      </c>
      <c r="P1083" t="inlineStr">
        <is>
          <t>Nenhum</t>
        </is>
      </c>
      <c r="Q1083" t="inlineStr">
        <is>
          <t>2026-10-07 17:04:56</t>
        </is>
      </c>
    </row>
    <row r="1084">
      <c r="A1084" t="n">
        <v>1083</v>
      </c>
      <c r="B1084" t="inlineStr">
        <is>
          <t>SENAC</t>
        </is>
      </c>
      <c r="C1084" t="inlineStr">
        <is>
          <t>Demonstrações Contábeis</t>
        </is>
      </c>
      <c r="D1084" t="inlineStr">
        <is>
          <t>Demonstrações Contábeis - Arquivo CSV</t>
        </is>
      </c>
      <c r="E1084" t="inlineStr"/>
      <c r="F1084" t="inlineStr">
        <is>
          <t>SENAC RR | Exercício 2024 | Demonstrações Contábeis</t>
        </is>
      </c>
      <c r="G1084" t="inlineStr">
        <is>
          <t>csv</t>
        </is>
      </c>
      <c r="H1084" t="inlineStr">
        <is>
          <t>Balanço Orçamentário Despesa_2025.csv</t>
        </is>
      </c>
      <c r="I1084" t="inlineStr">
        <is>
          <t>https://transparencia.senac.br/assets/files/2025/DemonstracoesContabeis/RR/Balanço Orçamentário Despesa_2025.csv</t>
        </is>
      </c>
      <c r="J1084" t="n">
        <v>200</v>
      </c>
      <c r="K1084" t="b">
        <v>1</v>
      </c>
      <c r="L1084" t="inlineStr">
        <is>
          <t>application/octet-stream</t>
        </is>
      </c>
      <c r="M1084" t="n">
        <v>5.31</v>
      </c>
      <c r="N1084" t="inlineStr">
        <is>
          <t>NÃO</t>
        </is>
      </c>
      <c r="O1084"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084" t="inlineStr">
        <is>
          <t>Nenhum</t>
        </is>
      </c>
      <c r="Q1084" t="inlineStr">
        <is>
          <t>2026-10-07 17:04:56</t>
        </is>
      </c>
    </row>
    <row r="1085">
      <c r="A1085" t="n">
        <v>1084</v>
      </c>
      <c r="B1085" t="inlineStr">
        <is>
          <t>SENAC</t>
        </is>
      </c>
      <c r="C1085" t="inlineStr">
        <is>
          <t>Demonstrações Contábeis</t>
        </is>
      </c>
      <c r="D1085" t="inlineStr">
        <is>
          <t>Demonstrações Contábeis - Arquivo CSV</t>
        </is>
      </c>
      <c r="E1085" t="inlineStr"/>
      <c r="F1085" t="inlineStr">
        <is>
          <t>SENAC RR | Exercício 2024 | Demonstrações Contábeis</t>
        </is>
      </c>
      <c r="G1085" t="inlineStr">
        <is>
          <t>csv</t>
        </is>
      </c>
      <c r="H1085" t="inlineStr">
        <is>
          <t>Balanço Patrimonial_2025.csv</t>
        </is>
      </c>
      <c r="I1085" t="inlineStr">
        <is>
          <t>https://transparencia.senac.br/assets/files/2025/DemonstracoesContabeis/RR/Balanço Patrimonial_2025.csv</t>
        </is>
      </c>
      <c r="J1085" t="n">
        <v>200</v>
      </c>
      <c r="K1085" t="b">
        <v>1</v>
      </c>
      <c r="L1085" t="inlineStr">
        <is>
          <t>application/octet-stream</t>
        </is>
      </c>
      <c r="M1085" t="n">
        <v>3.75</v>
      </c>
      <c r="N1085" t="inlineStr">
        <is>
          <t>SIM</t>
        </is>
      </c>
      <c r="O1085" t="inlineStr">
        <is>
          <t>Nenhum</t>
        </is>
      </c>
      <c r="P1085" t="inlineStr">
        <is>
          <t>Nenhum</t>
        </is>
      </c>
      <c r="Q1085" t="inlineStr">
        <is>
          <t>2026-10-07 17:04:56</t>
        </is>
      </c>
    </row>
    <row r="1086">
      <c r="A1086" t="n">
        <v>1085</v>
      </c>
      <c r="B1086" t="inlineStr">
        <is>
          <t>SENAC</t>
        </is>
      </c>
      <c r="C1086" t="inlineStr">
        <is>
          <t>Demonstrações Contábeis</t>
        </is>
      </c>
      <c r="D1086" t="inlineStr">
        <is>
          <t>Demonstrações Contábeis - Arquivo CSV</t>
        </is>
      </c>
      <c r="E1086" t="inlineStr"/>
      <c r="F1086" t="inlineStr">
        <is>
          <t>SENAC RR | Exercício 2024 | Demonstrações Contábeis</t>
        </is>
      </c>
      <c r="G1086" t="inlineStr">
        <is>
          <t>csv</t>
        </is>
      </c>
      <c r="H1086" t="inlineStr">
        <is>
          <t>Demonstração das Variações Patrimoniais_2025.csv</t>
        </is>
      </c>
      <c r="I1086" t="inlineStr">
        <is>
          <t>https://transparencia.senac.br/assets/files/2025/DemonstracoesContabeis/RR/Demonstração das Variações Patrimoniais_2025.csv</t>
        </is>
      </c>
      <c r="J1086" t="n">
        <v>200</v>
      </c>
      <c r="K1086" t="b">
        <v>1</v>
      </c>
      <c r="L1086" t="inlineStr">
        <is>
          <t>application/octet-stream</t>
        </is>
      </c>
      <c r="M1086" t="n">
        <v>6.86</v>
      </c>
      <c r="N1086" t="inlineStr">
        <is>
          <t>NÃO</t>
        </is>
      </c>
      <c r="O1086" t="inlineStr">
        <is>
          <t>Nomes de Colunas: 3 coluna(s) sem nome definido (ex: Unnamed: 5). | Espaçamento Visual: 2 coluna(s) totalmente em branco (Colunas: [5, 6]). | Hierarquia Visual: Texto com recuo na coluna 'Especificação' (Linhas: 4, 6, 7, 9, 10, 12, 13, 14, 19, 22... (total 64)).</t>
        </is>
      </c>
      <c r="P1086" t="inlineStr">
        <is>
          <t>Nenhum</t>
        </is>
      </c>
      <c r="Q1086" t="inlineStr">
        <is>
          <t>2026-10-07 17:04:56</t>
        </is>
      </c>
    </row>
    <row r="1087">
      <c r="A1087" t="n">
        <v>1086</v>
      </c>
      <c r="B1087" t="inlineStr">
        <is>
          <t>SENAC</t>
        </is>
      </c>
      <c r="C1087" t="inlineStr">
        <is>
          <t>Demonstrações Contábeis</t>
        </is>
      </c>
      <c r="D1087" t="inlineStr">
        <is>
          <t>Demonstrações Contábeis - Arquivo CSV</t>
        </is>
      </c>
      <c r="E1087" t="inlineStr"/>
      <c r="F1087" t="inlineStr">
        <is>
          <t>SENAC RR | Exercício 2024 | Demonstrações Contábeis</t>
        </is>
      </c>
      <c r="G1087" t="inlineStr">
        <is>
          <t>csv</t>
        </is>
      </c>
      <c r="H1087" t="inlineStr">
        <is>
          <t>Demonstração dos Fluxos de Caixa_2025.csv</t>
        </is>
      </c>
      <c r="I1087" t="inlineStr">
        <is>
          <t>https://transparencia.senac.br/assets/files/2025/DemonstracoesContabeis/RR/Demonstração dos Fluxos de Caixa_2025.csv</t>
        </is>
      </c>
      <c r="J1087" t="n">
        <v>200</v>
      </c>
      <c r="K1087" t="b">
        <v>1</v>
      </c>
      <c r="L1087" t="inlineStr">
        <is>
          <t>application/octet-stream</t>
        </is>
      </c>
      <c r="M1087" t="n">
        <v>4.38</v>
      </c>
      <c r="N1087" t="inlineStr">
        <is>
          <t>NÃO</t>
        </is>
      </c>
      <c r="O1087" t="inlineStr">
        <is>
          <t>Nomes de Colunas: 1 coluna(s) sem nome definido (ex: Unnamed: 4). | Espaçamento Visual: 1 coluna(s) totalmente em branco (Colunas: [4]).</t>
        </is>
      </c>
      <c r="P1087" t="inlineStr">
        <is>
          <t>Nenhum</t>
        </is>
      </c>
      <c r="Q1087" t="inlineStr">
        <is>
          <t>2026-10-07 17:04:56</t>
        </is>
      </c>
    </row>
    <row r="1088">
      <c r="A1088" t="n">
        <v>1087</v>
      </c>
      <c r="B1088" t="inlineStr">
        <is>
          <t>SENAC</t>
        </is>
      </c>
      <c r="C1088" t="inlineStr">
        <is>
          <t>Demonstrações Contábeis</t>
        </is>
      </c>
      <c r="D1088" t="inlineStr">
        <is>
          <t>Demonstrações Contábeis - Arquivo CSV</t>
        </is>
      </c>
      <c r="E1088" t="inlineStr"/>
      <c r="F1088" t="inlineStr">
        <is>
          <t>SENAC RR | Exercício 2025 | Demonstrações Contábeis</t>
        </is>
      </c>
      <c r="G1088" t="inlineStr">
        <is>
          <t>csv</t>
        </is>
      </c>
      <c r="H1088" t="inlineStr">
        <is>
          <t>Balanço Financeiro_2025.csv</t>
        </is>
      </c>
      <c r="I1088" t="inlineStr">
        <is>
          <t>https://transparencia.senac.br/assets/files/2025/DemonstracoesContabeis/RR/Balanço Financeiro_2025.csv</t>
        </is>
      </c>
      <c r="J1088" t="n">
        <v>200</v>
      </c>
      <c r="K1088" t="b">
        <v>1</v>
      </c>
      <c r="L1088" t="inlineStr">
        <is>
          <t>application/octet-stream</t>
        </is>
      </c>
      <c r="M1088" t="n">
        <v>9.5</v>
      </c>
      <c r="N1088" t="inlineStr">
        <is>
          <t>NÃO</t>
        </is>
      </c>
      <c r="O1088" t="inlineStr">
        <is>
          <t>Nomes de Colunas: 2 coluna(s) sem nome definido (ex: Unnamed: 6). | Espaçamento Visual: 7 linha(s) totalmente em branco (Linhas: 104, 105, 106, 107, 108, 109, 110). | Espaçamento Visual: 2 coluna(s) totalmente em branco (Colunas: [6, 7]).</t>
        </is>
      </c>
      <c r="P1088" t="inlineStr">
        <is>
          <t>Nenhum</t>
        </is>
      </c>
      <c r="Q1088" t="inlineStr">
        <is>
          <t>2026-10-07 17:04:56</t>
        </is>
      </c>
    </row>
    <row r="1089">
      <c r="A1089" t="n">
        <v>1088</v>
      </c>
      <c r="B1089" t="inlineStr">
        <is>
          <t>SENAC</t>
        </is>
      </c>
      <c r="C1089" t="inlineStr">
        <is>
          <t>Demonstrações Contábeis</t>
        </is>
      </c>
      <c r="D1089" t="inlineStr">
        <is>
          <t>Demonstrações Contábeis - Arquivo CSV</t>
        </is>
      </c>
      <c r="E1089" t="inlineStr"/>
      <c r="F1089" t="inlineStr">
        <is>
          <t>SENAC RR | Exercício 2025 | Demonstrações Contábeis</t>
        </is>
      </c>
      <c r="G1089" t="inlineStr">
        <is>
          <t>csv</t>
        </is>
      </c>
      <c r="H1089" t="inlineStr">
        <is>
          <t>Balanço Orçamentário Receita_2025.csv</t>
        </is>
      </c>
      <c r="I1089" t="inlineStr">
        <is>
          <t>https://transparencia.senac.br/assets/files/2025/DemonstracoesContabeis/RR/Balanço Orçamentário Receita_2025.csv</t>
        </is>
      </c>
      <c r="J1089" t="n">
        <v>200</v>
      </c>
      <c r="K1089" t="b">
        <v>1</v>
      </c>
      <c r="L1089" t="inlineStr">
        <is>
          <t>application/octet-stream</t>
        </is>
      </c>
      <c r="M1089" t="n">
        <v>5.12</v>
      </c>
      <c r="N1089" t="inlineStr">
        <is>
          <t>NÃO</t>
        </is>
      </c>
      <c r="O1089" t="inlineStr">
        <is>
          <t>Linhas de Totais: Uso de 'Total/Subtotal' na coluna 'Especificação' (Linhas: 64, 66).</t>
        </is>
      </c>
      <c r="P1089" t="inlineStr">
        <is>
          <t>Nenhum</t>
        </is>
      </c>
      <c r="Q1089" t="inlineStr">
        <is>
          <t>2026-10-07 17:04:56</t>
        </is>
      </c>
    </row>
    <row r="1090">
      <c r="A1090" t="n">
        <v>1089</v>
      </c>
      <c r="B1090" t="inlineStr">
        <is>
          <t>SENAC</t>
        </is>
      </c>
      <c r="C1090" t="inlineStr">
        <is>
          <t>Demonstrações Contábeis</t>
        </is>
      </c>
      <c r="D1090" t="inlineStr">
        <is>
          <t>Demonstrações Contábeis - Arquivo CSV</t>
        </is>
      </c>
      <c r="E1090" t="inlineStr"/>
      <c r="F1090" t="inlineStr">
        <is>
          <t>SENAC RR | Exercício 2025 | Demonstrações Contábeis</t>
        </is>
      </c>
      <c r="G1090" t="inlineStr">
        <is>
          <t>csv</t>
        </is>
      </c>
      <c r="H1090" t="inlineStr">
        <is>
          <t>Balanço Orçamentário Despesa_2025.csv</t>
        </is>
      </c>
      <c r="I1090" t="inlineStr">
        <is>
          <t>https://transparencia.senac.br/assets/files/2025/DemonstracoesContabeis/RR/Balanço Orçamentário Despesa_2025.csv</t>
        </is>
      </c>
      <c r="J1090" t="n">
        <v>200</v>
      </c>
      <c r="K1090" t="b">
        <v>1</v>
      </c>
      <c r="L1090" t="inlineStr">
        <is>
          <t>application/octet-stream</t>
        </is>
      </c>
      <c r="M1090" t="n">
        <v>5.31</v>
      </c>
      <c r="N1090" t="inlineStr">
        <is>
          <t>NÃO</t>
        </is>
      </c>
      <c r="O1090"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090" t="inlineStr">
        <is>
          <t>Nenhum</t>
        </is>
      </c>
      <c r="Q1090" t="inlineStr">
        <is>
          <t>2026-10-07 17:04:56</t>
        </is>
      </c>
    </row>
    <row r="1091">
      <c r="A1091" t="n">
        <v>1090</v>
      </c>
      <c r="B1091" t="inlineStr">
        <is>
          <t>SENAC</t>
        </is>
      </c>
      <c r="C1091" t="inlineStr">
        <is>
          <t>Demonstrações Contábeis</t>
        </is>
      </c>
      <c r="D1091" t="inlineStr">
        <is>
          <t>Demonstrações Contábeis - Arquivo CSV</t>
        </is>
      </c>
      <c r="E1091" t="inlineStr"/>
      <c r="F1091" t="inlineStr">
        <is>
          <t>SENAC RR | Exercício 2025 | Demonstrações Contábeis</t>
        </is>
      </c>
      <c r="G1091" t="inlineStr">
        <is>
          <t>csv</t>
        </is>
      </c>
      <c r="H1091" t="inlineStr">
        <is>
          <t>Balanço Patrimonial_2025.csv</t>
        </is>
      </c>
      <c r="I1091" t="inlineStr">
        <is>
          <t>https://transparencia.senac.br/assets/files/2025/DemonstracoesContabeis/RR/Balanço Patrimonial_2025.csv</t>
        </is>
      </c>
      <c r="J1091" t="n">
        <v>200</v>
      </c>
      <c r="K1091" t="b">
        <v>1</v>
      </c>
      <c r="L1091" t="inlineStr">
        <is>
          <t>application/octet-stream</t>
        </is>
      </c>
      <c r="M1091" t="n">
        <v>3.75</v>
      </c>
      <c r="N1091" t="inlineStr">
        <is>
          <t>SIM</t>
        </is>
      </c>
      <c r="O1091" t="inlineStr">
        <is>
          <t>Nenhum</t>
        </is>
      </c>
      <c r="P1091" t="inlineStr">
        <is>
          <t>Nenhum</t>
        </is>
      </c>
      <c r="Q1091" t="inlineStr">
        <is>
          <t>2026-10-07 17:04:56</t>
        </is>
      </c>
    </row>
    <row r="1092">
      <c r="A1092" t="n">
        <v>1091</v>
      </c>
      <c r="B1092" t="inlineStr">
        <is>
          <t>SENAC</t>
        </is>
      </c>
      <c r="C1092" t="inlineStr">
        <is>
          <t>Demonstrações Contábeis</t>
        </is>
      </c>
      <c r="D1092" t="inlineStr">
        <is>
          <t>Demonstrações Contábeis - Arquivo CSV</t>
        </is>
      </c>
      <c r="E1092" t="inlineStr"/>
      <c r="F1092" t="inlineStr">
        <is>
          <t>SENAC RR | Exercício 2025 | Demonstrações Contábeis</t>
        </is>
      </c>
      <c r="G1092" t="inlineStr">
        <is>
          <t>csv</t>
        </is>
      </c>
      <c r="H1092" t="inlineStr">
        <is>
          <t>Demonstração das Variações Patrimoniais_2025.csv</t>
        </is>
      </c>
      <c r="I1092" t="inlineStr">
        <is>
          <t>https://transparencia.senac.br/assets/files/2025/DemonstracoesContabeis/RR/Demonstração das Variações Patrimoniais_2025.csv</t>
        </is>
      </c>
      <c r="J1092" t="n">
        <v>200</v>
      </c>
      <c r="K1092" t="b">
        <v>1</v>
      </c>
      <c r="L1092" t="inlineStr">
        <is>
          <t>application/octet-stream</t>
        </is>
      </c>
      <c r="M1092" t="n">
        <v>6.86</v>
      </c>
      <c r="N1092" t="inlineStr">
        <is>
          <t>NÃO</t>
        </is>
      </c>
      <c r="O1092" t="inlineStr">
        <is>
          <t>Nomes de Colunas: 3 coluna(s) sem nome definido (ex: Unnamed: 5). | Espaçamento Visual: 2 coluna(s) totalmente em branco (Colunas: [5, 6]). | Hierarquia Visual: Texto com recuo na coluna 'Especificação' (Linhas: 4, 6, 7, 9, 10, 12, 13, 14, 19, 22... (total 64)).</t>
        </is>
      </c>
      <c r="P1092" t="inlineStr">
        <is>
          <t>Nenhum</t>
        </is>
      </c>
      <c r="Q1092" t="inlineStr">
        <is>
          <t>2026-10-07 17:04:56</t>
        </is>
      </c>
    </row>
    <row r="1093">
      <c r="A1093" t="n">
        <v>1092</v>
      </c>
      <c r="B1093" t="inlineStr">
        <is>
          <t>SENAC</t>
        </is>
      </c>
      <c r="C1093" t="inlineStr">
        <is>
          <t>Demonstrações Contábeis</t>
        </is>
      </c>
      <c r="D1093" t="inlineStr">
        <is>
          <t>Demonstrações Contábeis - Arquivo CSV</t>
        </is>
      </c>
      <c r="E1093" t="inlineStr"/>
      <c r="F1093" t="inlineStr">
        <is>
          <t>SENAC RR | Exercício 2025 | Demonstrações Contábeis</t>
        </is>
      </c>
      <c r="G1093" t="inlineStr">
        <is>
          <t>csv</t>
        </is>
      </c>
      <c r="H1093" t="inlineStr">
        <is>
          <t>Demonstração dos Fluxos de Caixa_2025.csv</t>
        </is>
      </c>
      <c r="I1093" t="inlineStr">
        <is>
          <t>https://transparencia.senac.br/assets/files/2025/DemonstracoesContabeis/RR/Demonstração dos Fluxos de Caixa_2025.csv</t>
        </is>
      </c>
      <c r="J1093" t="n">
        <v>200</v>
      </c>
      <c r="K1093" t="b">
        <v>1</v>
      </c>
      <c r="L1093" t="inlineStr">
        <is>
          <t>application/octet-stream</t>
        </is>
      </c>
      <c r="M1093" t="n">
        <v>4.38</v>
      </c>
      <c r="N1093" t="inlineStr">
        <is>
          <t>NÃO</t>
        </is>
      </c>
      <c r="O1093" t="inlineStr">
        <is>
          <t>Nomes de Colunas: 1 coluna(s) sem nome definido (ex: Unnamed: 4). | Espaçamento Visual: 1 coluna(s) totalmente em branco (Colunas: [4]).</t>
        </is>
      </c>
      <c r="P1093" t="inlineStr">
        <is>
          <t>Nenhum</t>
        </is>
      </c>
      <c r="Q1093" t="inlineStr">
        <is>
          <t>2026-10-07 17:04:56</t>
        </is>
      </c>
    </row>
    <row r="1094">
      <c r="A1094" t="n">
        <v>1093</v>
      </c>
      <c r="B1094" t="inlineStr">
        <is>
          <t>SENAC</t>
        </is>
      </c>
      <c r="C1094" t="inlineStr">
        <is>
          <t>Demonstrações Contábeis</t>
        </is>
      </c>
      <c r="D1094" t="inlineStr">
        <is>
          <t>Demonstrações Contábeis - Arquivo CSV</t>
        </is>
      </c>
      <c r="E1094" t="inlineStr"/>
      <c r="F1094" t="inlineStr">
        <is>
          <t>SENAC RR | Exercício 2026 | Demonstrações Contábeis</t>
        </is>
      </c>
      <c r="G1094" t="inlineStr">
        <is>
          <t>csv</t>
        </is>
      </c>
      <c r="H1094" t="inlineStr">
        <is>
          <t>Balanço Financeiro_2025.csv</t>
        </is>
      </c>
      <c r="I1094" t="inlineStr">
        <is>
          <t>https://transparencia.senac.br/assets/files/2025/DemonstracoesContabeis/RR/Balanço Financeiro_2025.csv</t>
        </is>
      </c>
      <c r="J1094" t="n">
        <v>200</v>
      </c>
      <c r="K1094" t="b">
        <v>1</v>
      </c>
      <c r="L1094" t="inlineStr">
        <is>
          <t>application/octet-stream</t>
        </is>
      </c>
      <c r="M1094" t="n">
        <v>9.5</v>
      </c>
      <c r="N1094" t="inlineStr">
        <is>
          <t>NÃO</t>
        </is>
      </c>
      <c r="O1094" t="inlineStr">
        <is>
          <t>Nomes de Colunas: 2 coluna(s) sem nome definido (ex: Unnamed: 6). | Espaçamento Visual: 7 linha(s) totalmente em branco (Linhas: 104, 105, 106, 107, 108, 109, 110). | Espaçamento Visual: 2 coluna(s) totalmente em branco (Colunas: [6, 7]).</t>
        </is>
      </c>
      <c r="P1094" t="inlineStr">
        <is>
          <t>Nenhum</t>
        </is>
      </c>
      <c r="Q1094" t="inlineStr">
        <is>
          <t>2026-10-07 17:04:56</t>
        </is>
      </c>
    </row>
    <row r="1095">
      <c r="A1095" t="n">
        <v>1094</v>
      </c>
      <c r="B1095" t="inlineStr">
        <is>
          <t>SENAC</t>
        </is>
      </c>
      <c r="C1095" t="inlineStr">
        <is>
          <t>Demonstrações Contábeis</t>
        </is>
      </c>
      <c r="D1095" t="inlineStr">
        <is>
          <t>Demonstrações Contábeis - Arquivo CSV</t>
        </is>
      </c>
      <c r="E1095" t="inlineStr"/>
      <c r="F1095" t="inlineStr">
        <is>
          <t>SENAC RR | Exercício 2026 | Demonstrações Contábeis</t>
        </is>
      </c>
      <c r="G1095" t="inlineStr">
        <is>
          <t>csv</t>
        </is>
      </c>
      <c r="H1095" t="inlineStr">
        <is>
          <t>Balanço Orçamentário Receita_2025.csv</t>
        </is>
      </c>
      <c r="I1095" t="inlineStr">
        <is>
          <t>https://transparencia.senac.br/assets/files/2025/DemonstracoesContabeis/RR/Balanço Orçamentário Receita_2025.csv</t>
        </is>
      </c>
      <c r="J1095" t="n">
        <v>200</v>
      </c>
      <c r="K1095" t="b">
        <v>1</v>
      </c>
      <c r="L1095" t="inlineStr">
        <is>
          <t>application/octet-stream</t>
        </is>
      </c>
      <c r="M1095" t="n">
        <v>5.12</v>
      </c>
      <c r="N1095" t="inlineStr">
        <is>
          <t>NÃO</t>
        </is>
      </c>
      <c r="O1095" t="inlineStr">
        <is>
          <t>Linhas de Totais: Uso de 'Total/Subtotal' na coluna 'Especificação' (Linhas: 64, 66).</t>
        </is>
      </c>
      <c r="P1095" t="inlineStr">
        <is>
          <t>Nenhum</t>
        </is>
      </c>
      <c r="Q1095" t="inlineStr">
        <is>
          <t>2026-10-07 17:04:56</t>
        </is>
      </c>
    </row>
    <row r="1096">
      <c r="A1096" t="n">
        <v>1095</v>
      </c>
      <c r="B1096" t="inlineStr">
        <is>
          <t>SENAC</t>
        </is>
      </c>
      <c r="C1096" t="inlineStr">
        <is>
          <t>Demonstrações Contábeis</t>
        </is>
      </c>
      <c r="D1096" t="inlineStr">
        <is>
          <t>Demonstrações Contábeis - Arquivo CSV</t>
        </is>
      </c>
      <c r="E1096" t="inlineStr"/>
      <c r="F1096" t="inlineStr">
        <is>
          <t>SENAC RR | Exercício 2026 | Demonstrações Contábeis</t>
        </is>
      </c>
      <c r="G1096" t="inlineStr">
        <is>
          <t>csv</t>
        </is>
      </c>
      <c r="H1096" t="inlineStr">
        <is>
          <t>Balanço Orçamentário Despesa_2025.csv</t>
        </is>
      </c>
      <c r="I1096" t="inlineStr">
        <is>
          <t>https://transparencia.senac.br/assets/files/2025/DemonstracoesContabeis/RR/Balanço Orçamentário Despesa_2025.csv</t>
        </is>
      </c>
      <c r="J1096" t="n">
        <v>200</v>
      </c>
      <c r="K1096" t="b">
        <v>1</v>
      </c>
      <c r="L1096" t="inlineStr">
        <is>
          <t>application/octet-stream</t>
        </is>
      </c>
      <c r="M1096" t="n">
        <v>5.31</v>
      </c>
      <c r="N1096" t="inlineStr">
        <is>
          <t>NÃO</t>
        </is>
      </c>
      <c r="O1096"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096" t="inlineStr">
        <is>
          <t>Nenhum</t>
        </is>
      </c>
      <c r="Q1096" t="inlineStr">
        <is>
          <t>2026-10-07 17:04:56</t>
        </is>
      </c>
    </row>
    <row r="1097">
      <c r="A1097" t="n">
        <v>1096</v>
      </c>
      <c r="B1097" t="inlineStr">
        <is>
          <t>SENAC</t>
        </is>
      </c>
      <c r="C1097" t="inlineStr">
        <is>
          <t>Demonstrações Contábeis</t>
        </is>
      </c>
      <c r="D1097" t="inlineStr">
        <is>
          <t>Demonstrações Contábeis - Arquivo CSV</t>
        </is>
      </c>
      <c r="E1097" t="inlineStr"/>
      <c r="F1097" t="inlineStr">
        <is>
          <t>SENAC RR | Exercício 2026 | Demonstrações Contábeis</t>
        </is>
      </c>
      <c r="G1097" t="inlineStr">
        <is>
          <t>csv</t>
        </is>
      </c>
      <c r="H1097" t="inlineStr">
        <is>
          <t>Balanço Patrimonial_2025.csv</t>
        </is>
      </c>
      <c r="I1097" t="inlineStr">
        <is>
          <t>https://transparencia.senac.br/assets/files/2025/DemonstracoesContabeis/RR/Balanço Patrimonial_2025.csv</t>
        </is>
      </c>
      <c r="J1097" t="n">
        <v>200</v>
      </c>
      <c r="K1097" t="b">
        <v>1</v>
      </c>
      <c r="L1097" t="inlineStr">
        <is>
          <t>application/octet-stream</t>
        </is>
      </c>
      <c r="M1097" t="n">
        <v>3.75</v>
      </c>
      <c r="N1097" t="inlineStr">
        <is>
          <t>SIM</t>
        </is>
      </c>
      <c r="O1097" t="inlineStr">
        <is>
          <t>Nenhum</t>
        </is>
      </c>
      <c r="P1097" t="inlineStr">
        <is>
          <t>Nenhum</t>
        </is>
      </c>
      <c r="Q1097" t="inlineStr">
        <is>
          <t>2026-10-07 17:04:56</t>
        </is>
      </c>
    </row>
    <row r="1098">
      <c r="A1098" t="n">
        <v>1097</v>
      </c>
      <c r="B1098" t="inlineStr">
        <is>
          <t>SENAC</t>
        </is>
      </c>
      <c r="C1098" t="inlineStr">
        <is>
          <t>Demonstrações Contábeis</t>
        </is>
      </c>
      <c r="D1098" t="inlineStr">
        <is>
          <t>Demonstrações Contábeis - Arquivo CSV</t>
        </is>
      </c>
      <c r="E1098" t="inlineStr"/>
      <c r="F1098" t="inlineStr">
        <is>
          <t>SENAC RR | Exercício 2026 | Demonstrações Contábeis</t>
        </is>
      </c>
      <c r="G1098" t="inlineStr">
        <is>
          <t>csv</t>
        </is>
      </c>
      <c r="H1098" t="inlineStr">
        <is>
          <t>Demonstração das Variações Patrimoniais_2025.csv</t>
        </is>
      </c>
      <c r="I1098" t="inlineStr">
        <is>
          <t>https://transparencia.senac.br/assets/files/2025/DemonstracoesContabeis/RR/Demonstração das Variações Patrimoniais_2025.csv</t>
        </is>
      </c>
      <c r="J1098" t="n">
        <v>200</v>
      </c>
      <c r="K1098" t="b">
        <v>1</v>
      </c>
      <c r="L1098" t="inlineStr">
        <is>
          <t>application/octet-stream</t>
        </is>
      </c>
      <c r="M1098" t="n">
        <v>6.86</v>
      </c>
      <c r="N1098" t="inlineStr">
        <is>
          <t>NÃO</t>
        </is>
      </c>
      <c r="O1098" t="inlineStr">
        <is>
          <t>Nomes de Colunas: 3 coluna(s) sem nome definido (ex: Unnamed: 5). | Espaçamento Visual: 2 coluna(s) totalmente em branco (Colunas: [5, 6]). | Hierarquia Visual: Texto com recuo na coluna 'Especificação' (Linhas: 4, 6, 7, 9, 10, 12, 13, 14, 19, 22... (total 64)).</t>
        </is>
      </c>
      <c r="P1098" t="inlineStr">
        <is>
          <t>Nenhum</t>
        </is>
      </c>
      <c r="Q1098" t="inlineStr">
        <is>
          <t>2026-10-07 17:04:56</t>
        </is>
      </c>
    </row>
    <row r="1099">
      <c r="A1099" t="n">
        <v>1098</v>
      </c>
      <c r="B1099" t="inlineStr">
        <is>
          <t>SENAC</t>
        </is>
      </c>
      <c r="C1099" t="inlineStr">
        <is>
          <t>Demonstrações Contábeis</t>
        </is>
      </c>
      <c r="D1099" t="inlineStr">
        <is>
          <t>Demonstrações Contábeis - Arquivo CSV</t>
        </is>
      </c>
      <c r="E1099" t="inlineStr"/>
      <c r="F1099" t="inlineStr">
        <is>
          <t>SENAC RR | Exercício 2026 | Demonstrações Contábeis</t>
        </is>
      </c>
      <c r="G1099" t="inlineStr">
        <is>
          <t>csv</t>
        </is>
      </c>
      <c r="H1099" t="inlineStr">
        <is>
          <t>Demonstração dos Fluxos de Caixa_2025.csv</t>
        </is>
      </c>
      <c r="I1099" t="inlineStr">
        <is>
          <t>https://transparencia.senac.br/assets/files/2025/DemonstracoesContabeis/RR/Demonstração dos Fluxos de Caixa_2025.csv</t>
        </is>
      </c>
      <c r="J1099" t="n">
        <v>200</v>
      </c>
      <c r="K1099" t="b">
        <v>1</v>
      </c>
      <c r="L1099" t="inlineStr">
        <is>
          <t>application/octet-stream</t>
        </is>
      </c>
      <c r="M1099" t="n">
        <v>4.38</v>
      </c>
      <c r="N1099" t="inlineStr">
        <is>
          <t>NÃO</t>
        </is>
      </c>
      <c r="O1099" t="inlineStr">
        <is>
          <t>Nomes de Colunas: 1 coluna(s) sem nome definido (ex: Unnamed: 4). | Espaçamento Visual: 1 coluna(s) totalmente em branco (Colunas: [4]).</t>
        </is>
      </c>
      <c r="P1099" t="inlineStr">
        <is>
          <t>Nenhum</t>
        </is>
      </c>
      <c r="Q1099" t="inlineStr">
        <is>
          <t>2026-10-07 17:04:56</t>
        </is>
      </c>
    </row>
    <row r="1100">
      <c r="A1100" t="n">
        <v>1099</v>
      </c>
      <c r="B1100" t="inlineStr">
        <is>
          <t>SENAC</t>
        </is>
      </c>
      <c r="C1100" t="inlineStr">
        <is>
          <t>Licitações</t>
        </is>
      </c>
      <c r="D1100" t="inlineStr">
        <is>
          <t>Licitações - download</t>
        </is>
      </c>
      <c r="E1100" t="inlineStr"/>
      <c r="F1100" t="inlineStr">
        <is>
          <t>SENAC RR | Exercício 2024 | Licitações</t>
        </is>
      </c>
      <c r="G1100" t="inlineStr">
        <is>
          <t>csv</t>
        </is>
      </c>
      <c r="H1100" t="inlineStr">
        <is>
          <t>download</t>
        </is>
      </c>
      <c r="I1100" t="inlineStr">
        <is>
          <t>https://transparencia.senac.br/service/api/download?regional=rr&amp;secao=Licitacoes&amp;ano=0&amp;layout=licitacoes</t>
        </is>
      </c>
      <c r="J1100" t="n">
        <v>200</v>
      </c>
      <c r="K1100" t="b">
        <v>1</v>
      </c>
      <c r="L1100" t="inlineStr">
        <is>
          <t>application/octet-stream</t>
        </is>
      </c>
      <c r="M1100" t="n">
        <v>33.28</v>
      </c>
      <c r="N1100" t="inlineStr">
        <is>
          <t>SIM</t>
        </is>
      </c>
      <c r="O1100" t="inlineStr">
        <is>
          <t>Nenhum</t>
        </is>
      </c>
      <c r="P1100" t="inlineStr">
        <is>
          <t>Nenhum</t>
        </is>
      </c>
      <c r="Q1100" t="inlineStr">
        <is>
          <t>2026-10-07 17:04:56</t>
        </is>
      </c>
    </row>
    <row r="1101">
      <c r="A1101" t="n">
        <v>1100</v>
      </c>
      <c r="B1101" t="inlineStr">
        <is>
          <t>SENAC</t>
        </is>
      </c>
      <c r="C1101" t="inlineStr">
        <is>
          <t>Licitações</t>
        </is>
      </c>
      <c r="D1101" t="inlineStr">
        <is>
          <t>Licitações - download</t>
        </is>
      </c>
      <c r="E1101" t="inlineStr"/>
      <c r="F1101" t="inlineStr">
        <is>
          <t>SENAC RR | Exercício 2025 | Licitações</t>
        </is>
      </c>
      <c r="G1101" t="inlineStr">
        <is>
          <t>csv</t>
        </is>
      </c>
      <c r="H1101" t="inlineStr">
        <is>
          <t>download</t>
        </is>
      </c>
      <c r="I1101" t="inlineStr">
        <is>
          <t>https://transparencia.senac.br/service/api/download?regional=rr&amp;secao=Licitacoes&amp;ano=0&amp;layout=licitacoes</t>
        </is>
      </c>
      <c r="J1101" t="n">
        <v>200</v>
      </c>
      <c r="K1101" t="b">
        <v>1</v>
      </c>
      <c r="L1101" t="inlineStr">
        <is>
          <t>application/octet-stream</t>
        </is>
      </c>
      <c r="M1101" t="n">
        <v>33.28</v>
      </c>
      <c r="N1101" t="inlineStr">
        <is>
          <t>SIM</t>
        </is>
      </c>
      <c r="O1101" t="inlineStr">
        <is>
          <t>Nenhum</t>
        </is>
      </c>
      <c r="P1101" t="inlineStr">
        <is>
          <t>Nenhum</t>
        </is>
      </c>
      <c r="Q1101" t="inlineStr">
        <is>
          <t>2026-10-07 17:04:56</t>
        </is>
      </c>
    </row>
    <row r="1102">
      <c r="A1102" t="n">
        <v>1101</v>
      </c>
      <c r="B1102" t="inlineStr">
        <is>
          <t>SENAC</t>
        </is>
      </c>
      <c r="C1102" t="inlineStr">
        <is>
          <t>Licitações</t>
        </is>
      </c>
      <c r="D1102" t="inlineStr">
        <is>
          <t>Licitações - download</t>
        </is>
      </c>
      <c r="E1102" t="inlineStr"/>
      <c r="F1102" t="inlineStr">
        <is>
          <t>SENAC RR | Exercício 2026 | Licitações</t>
        </is>
      </c>
      <c r="G1102" t="inlineStr">
        <is>
          <t>csv</t>
        </is>
      </c>
      <c r="H1102" t="inlineStr">
        <is>
          <t>download</t>
        </is>
      </c>
      <c r="I1102" t="inlineStr">
        <is>
          <t>https://transparencia.senac.br/service/api/download?regional=rr&amp;secao=Licitacoes&amp;ano=0&amp;layout=licitacoes</t>
        </is>
      </c>
      <c r="J1102" t="n">
        <v>200</v>
      </c>
      <c r="K1102" t="b">
        <v>1</v>
      </c>
      <c r="L1102" t="inlineStr">
        <is>
          <t>application/octet-stream</t>
        </is>
      </c>
      <c r="M1102" t="n">
        <v>33.28</v>
      </c>
      <c r="N1102" t="inlineStr">
        <is>
          <t>SIM</t>
        </is>
      </c>
      <c r="O1102" t="inlineStr">
        <is>
          <t>Nenhum</t>
        </is>
      </c>
      <c r="P1102" t="inlineStr">
        <is>
          <t>Nenhum</t>
        </is>
      </c>
      <c r="Q1102" t="inlineStr">
        <is>
          <t>2026-10-07 17:04:56</t>
        </is>
      </c>
    </row>
    <row r="1103">
      <c r="A1103" t="n">
        <v>1102</v>
      </c>
      <c r="B1103" t="inlineStr">
        <is>
          <t>SENAC</t>
        </is>
      </c>
      <c r="C1103" t="inlineStr">
        <is>
          <t>Contratos, Parcerias, Convênios e Patrocínios</t>
        </is>
      </c>
      <c r="D1103" t="inlineStr">
        <is>
          <t>Contratos, Parcerias, Convênios e Patrocínios - download</t>
        </is>
      </c>
      <c r="E1103" t="inlineStr"/>
      <c r="F1103" t="inlineStr">
        <is>
          <t>SENAC RR | Exercício 2024 | Contratos, Parcerias, Convênios e Patrocínios</t>
        </is>
      </c>
      <c r="G1103" t="inlineStr">
        <is>
          <t>csv</t>
        </is>
      </c>
      <c r="H1103" t="inlineStr">
        <is>
          <t>download</t>
        </is>
      </c>
      <c r="I1103" t="inlineStr">
        <is>
          <t>https://transparencia.senac.br/service/api/download?regional=rr&amp;secao=ContratosParcerias&amp;ano=0&amp;layout=contratos</t>
        </is>
      </c>
      <c r="J1103" t="n">
        <v>200</v>
      </c>
      <c r="K1103" t="b">
        <v>1</v>
      </c>
      <c r="L1103" t="inlineStr">
        <is>
          <t>application/octet-stream</t>
        </is>
      </c>
      <c r="M1103" t="n">
        <v>26.51</v>
      </c>
      <c r="N1103" t="inlineStr">
        <is>
          <t>SIM</t>
        </is>
      </c>
      <c r="O1103" t="inlineStr">
        <is>
          <t>Nenhum</t>
        </is>
      </c>
      <c r="P1103" t="inlineStr">
        <is>
          <t>Nenhum</t>
        </is>
      </c>
      <c r="Q1103" t="inlineStr">
        <is>
          <t>2026-10-07 17:04:56</t>
        </is>
      </c>
    </row>
    <row r="1104">
      <c r="A1104" t="n">
        <v>1103</v>
      </c>
      <c r="B1104" t="inlineStr">
        <is>
          <t>SENAC</t>
        </is>
      </c>
      <c r="C1104" t="inlineStr">
        <is>
          <t>Contratos, Parcerias, Convênios e Patrocínios</t>
        </is>
      </c>
      <c r="D1104" t="inlineStr">
        <is>
          <t>Contratos, Parcerias, Convênios e Patrocínios - download</t>
        </is>
      </c>
      <c r="E1104" t="inlineStr"/>
      <c r="F1104" t="inlineStr">
        <is>
          <t>SENAC RR | Exercício 2025 | Contratos, Parcerias, Convênios e Patrocínios</t>
        </is>
      </c>
      <c r="G1104" t="inlineStr">
        <is>
          <t>csv</t>
        </is>
      </c>
      <c r="H1104" t="inlineStr">
        <is>
          <t>download</t>
        </is>
      </c>
      <c r="I1104" t="inlineStr">
        <is>
          <t>https://transparencia.senac.br/service/api/download?regional=rr&amp;secao=ContratosParcerias&amp;ano=0&amp;layout=contratos</t>
        </is>
      </c>
      <c r="J1104" t="n">
        <v>200</v>
      </c>
      <c r="K1104" t="b">
        <v>1</v>
      </c>
      <c r="L1104" t="inlineStr">
        <is>
          <t>application/octet-stream</t>
        </is>
      </c>
      <c r="M1104" t="n">
        <v>26.51</v>
      </c>
      <c r="N1104" t="inlineStr">
        <is>
          <t>SIM</t>
        </is>
      </c>
      <c r="O1104" t="inlineStr">
        <is>
          <t>Nenhum</t>
        </is>
      </c>
      <c r="P1104" t="inlineStr">
        <is>
          <t>Nenhum</t>
        </is>
      </c>
      <c r="Q1104" t="inlineStr">
        <is>
          <t>2026-10-07 17:04:56</t>
        </is>
      </c>
    </row>
    <row r="1105">
      <c r="A1105" t="n">
        <v>1104</v>
      </c>
      <c r="B1105" t="inlineStr">
        <is>
          <t>SENAC</t>
        </is>
      </c>
      <c r="C1105" t="inlineStr">
        <is>
          <t>Contratos, Parcerias, Convênios e Patrocínios</t>
        </is>
      </c>
      <c r="D1105" t="inlineStr">
        <is>
          <t>Contratos, Parcerias, Convênios e Patrocínios - download</t>
        </is>
      </c>
      <c r="E1105" t="inlineStr"/>
      <c r="F1105" t="inlineStr">
        <is>
          <t>SENAC RR | Exercício 2026 | Contratos, Parcerias, Convênios e Patrocínios</t>
        </is>
      </c>
      <c r="G1105" t="inlineStr">
        <is>
          <t>csv</t>
        </is>
      </c>
      <c r="H1105" t="inlineStr">
        <is>
          <t>download</t>
        </is>
      </c>
      <c r="I1105" t="inlineStr">
        <is>
          <t>https://transparencia.senac.br/service/api/download?regional=rr&amp;secao=ContratosParcerias&amp;ano=0&amp;layout=contratos</t>
        </is>
      </c>
      <c r="J1105" t="n">
        <v>200</v>
      </c>
      <c r="K1105" t="b">
        <v>1</v>
      </c>
      <c r="L1105" t="inlineStr">
        <is>
          <t>application/octet-stream</t>
        </is>
      </c>
      <c r="M1105" t="n">
        <v>26.51</v>
      </c>
      <c r="N1105" t="inlineStr">
        <is>
          <t>SIM</t>
        </is>
      </c>
      <c r="O1105" t="inlineStr">
        <is>
          <t>Nenhum</t>
        </is>
      </c>
      <c r="P1105" t="inlineStr">
        <is>
          <t>Nenhum</t>
        </is>
      </c>
      <c r="Q1105" t="inlineStr">
        <is>
          <t>2026-10-07 17:04:56</t>
        </is>
      </c>
    </row>
    <row r="1106">
      <c r="A1106" t="n">
        <v>1105</v>
      </c>
      <c r="B1106" t="inlineStr">
        <is>
          <t>SENAC</t>
        </is>
      </c>
      <c r="C1106" t="inlineStr">
        <is>
          <t>Transferências Regulamentares</t>
        </is>
      </c>
      <c r="D1106" t="inlineStr">
        <is>
          <t>Transferências Regulamentares - download</t>
        </is>
      </c>
      <c r="E1106" t="inlineStr"/>
      <c r="F1106" t="inlineStr">
        <is>
          <t>SENAC RR | Exercício 2024 | Transferências Regulamentares</t>
        </is>
      </c>
      <c r="G1106" t="inlineStr">
        <is>
          <t>csv</t>
        </is>
      </c>
      <c r="H1106" t="inlineStr">
        <is>
          <t>download</t>
        </is>
      </c>
      <c r="I1106" t="inlineStr">
        <is>
          <t>https://transparencia.senac.br/service/api/download?regional=rr&amp;secao=transferenciasregulamentares&amp;ano=2026&amp;layout=transferenciasregulamentares</t>
        </is>
      </c>
      <c r="J1106" t="n">
        <v>200</v>
      </c>
      <c r="K1106" t="b">
        <v>1</v>
      </c>
      <c r="L1106" t="inlineStr">
        <is>
          <t>application/octet-stream</t>
        </is>
      </c>
      <c r="M1106" t="n">
        <v>1.97</v>
      </c>
      <c r="N1106" t="inlineStr">
        <is>
          <t>SIM</t>
        </is>
      </c>
      <c r="O1106" t="inlineStr">
        <is>
          <t>Nenhum</t>
        </is>
      </c>
      <c r="P1106" t="inlineStr">
        <is>
          <t>Nenhum</t>
        </is>
      </c>
      <c r="Q1106" t="inlineStr">
        <is>
          <t>2026-10-07 17:04:56</t>
        </is>
      </c>
    </row>
    <row r="1107">
      <c r="A1107" t="n">
        <v>1106</v>
      </c>
      <c r="B1107" t="inlineStr">
        <is>
          <t>SENAC</t>
        </is>
      </c>
      <c r="C1107" t="inlineStr">
        <is>
          <t>Transferências Regulamentares</t>
        </is>
      </c>
      <c r="D1107" t="inlineStr">
        <is>
          <t>Transferências Regulamentares - download</t>
        </is>
      </c>
      <c r="E1107" t="inlineStr"/>
      <c r="F1107" t="inlineStr">
        <is>
          <t>SENAC RR | Exercício 2025 | Transferências Regulamentares</t>
        </is>
      </c>
      <c r="G1107" t="inlineStr">
        <is>
          <t>csv</t>
        </is>
      </c>
      <c r="H1107" t="inlineStr">
        <is>
          <t>download</t>
        </is>
      </c>
      <c r="I1107" t="inlineStr">
        <is>
          <t>https://transparencia.senac.br/service/api/download?regional=rr&amp;secao=transferenciasregulamentares&amp;ano=2026&amp;layout=transferenciasregulamentares</t>
        </is>
      </c>
      <c r="J1107" t="n">
        <v>200</v>
      </c>
      <c r="K1107" t="b">
        <v>1</v>
      </c>
      <c r="L1107" t="inlineStr">
        <is>
          <t>application/octet-stream</t>
        </is>
      </c>
      <c r="M1107" t="n">
        <v>1.97</v>
      </c>
      <c r="N1107" t="inlineStr">
        <is>
          <t>SIM</t>
        </is>
      </c>
      <c r="O1107" t="inlineStr">
        <is>
          <t>Nenhum</t>
        </is>
      </c>
      <c r="P1107" t="inlineStr">
        <is>
          <t>Nenhum</t>
        </is>
      </c>
      <c r="Q1107" t="inlineStr">
        <is>
          <t>2026-10-07 17:04:56</t>
        </is>
      </c>
    </row>
    <row r="1108">
      <c r="A1108" t="n">
        <v>1107</v>
      </c>
      <c r="B1108" t="inlineStr">
        <is>
          <t>SENAC</t>
        </is>
      </c>
      <c r="C1108" t="inlineStr">
        <is>
          <t>Transferências Regulamentares</t>
        </is>
      </c>
      <c r="D1108" t="inlineStr">
        <is>
          <t>Transferências Regulamentares - download</t>
        </is>
      </c>
      <c r="E1108" t="inlineStr"/>
      <c r="F1108" t="inlineStr">
        <is>
          <t>SENAC RR | Exercício 2026 | Transferências Regulamentares</t>
        </is>
      </c>
      <c r="G1108" t="inlineStr">
        <is>
          <t>csv</t>
        </is>
      </c>
      <c r="H1108" t="inlineStr">
        <is>
          <t>download</t>
        </is>
      </c>
      <c r="I1108" t="inlineStr">
        <is>
          <t>https://transparencia.senac.br/service/api/download?regional=rr&amp;secao=transferenciasregulamentares&amp;ano=2026&amp;layout=transferenciasregulamentares</t>
        </is>
      </c>
      <c r="J1108" t="n">
        <v>200</v>
      </c>
      <c r="K1108" t="b">
        <v>1</v>
      </c>
      <c r="L1108" t="inlineStr">
        <is>
          <t>application/octet-stream</t>
        </is>
      </c>
      <c r="M1108" t="n">
        <v>1.97</v>
      </c>
      <c r="N1108" t="inlineStr">
        <is>
          <t>SIM</t>
        </is>
      </c>
      <c r="O1108" t="inlineStr">
        <is>
          <t>Nenhum</t>
        </is>
      </c>
      <c r="P1108" t="inlineStr">
        <is>
          <t>Nenhum</t>
        </is>
      </c>
      <c r="Q1108" t="inlineStr">
        <is>
          <t>2026-10-07 17:04:56</t>
        </is>
      </c>
    </row>
    <row r="1109">
      <c r="A1109" t="n">
        <v>1108</v>
      </c>
      <c r="B1109" t="inlineStr">
        <is>
          <t>SENAC</t>
        </is>
      </c>
      <c r="C1109" t="inlineStr">
        <is>
          <t>Execução Orçamentária</t>
        </is>
      </c>
      <c r="D1109" t="inlineStr">
        <is>
          <t>Execução Orçamentária - download</t>
        </is>
      </c>
      <c r="E1109" t="inlineStr"/>
      <c r="F1109" t="inlineStr">
        <is>
          <t>SENAC RS | Exercício 2024 | Execução Orçamentária</t>
        </is>
      </c>
      <c r="G1109" t="inlineStr">
        <is>
          <t>csv</t>
        </is>
      </c>
      <c r="H1109" t="inlineStr">
        <is>
          <t>download</t>
        </is>
      </c>
      <c r="I1109" t="inlineStr">
        <is>
          <t>https://transparencia.senac.br/service/api/download?regional=rs&amp;secao=execucaoorcamentaria&amp;ano=2024&amp;layout=execucaoorcamentariareceitacategoria</t>
        </is>
      </c>
      <c r="J1109" t="n">
        <v>200</v>
      </c>
      <c r="K1109" t="b">
        <v>1</v>
      </c>
      <c r="L1109" t="inlineStr">
        <is>
          <t>application/octet-stream</t>
        </is>
      </c>
      <c r="M1109" t="n">
        <v>0.5</v>
      </c>
      <c r="N1109" t="inlineStr">
        <is>
          <t>SIM</t>
        </is>
      </c>
      <c r="O1109" t="inlineStr">
        <is>
          <t>Nenhum</t>
        </is>
      </c>
      <c r="P1109" t="inlineStr">
        <is>
          <t>Nenhum</t>
        </is>
      </c>
      <c r="Q1109" t="inlineStr">
        <is>
          <t>2026-10-07 17:04:56</t>
        </is>
      </c>
    </row>
    <row r="1110">
      <c r="A1110" t="n">
        <v>1109</v>
      </c>
      <c r="B1110" t="inlineStr">
        <is>
          <t>SENAC</t>
        </is>
      </c>
      <c r="C1110" t="inlineStr">
        <is>
          <t>Execução Orçamentária</t>
        </is>
      </c>
      <c r="D1110" t="inlineStr">
        <is>
          <t>Execução Orçamentária - download</t>
        </is>
      </c>
      <c r="E1110" t="inlineStr"/>
      <c r="F1110" t="inlineStr">
        <is>
          <t>SENAC RS | Exercício 2024 | Execução Orçamentária</t>
        </is>
      </c>
      <c r="G1110" t="inlineStr">
        <is>
          <t>csv</t>
        </is>
      </c>
      <c r="H1110" t="inlineStr">
        <is>
          <t>download</t>
        </is>
      </c>
      <c r="I1110" t="inlineStr">
        <is>
          <t>https://transparencia.senac.br/service/api/download?regional=rs&amp;secao=execucaoorcamentaria&amp;ano=2024&amp;layout=execucaoorcamentariadespesacategoria</t>
        </is>
      </c>
      <c r="J1110" t="n">
        <v>200</v>
      </c>
      <c r="K1110" t="b">
        <v>1</v>
      </c>
      <c r="L1110" t="inlineStr">
        <is>
          <t>application/octet-stream</t>
        </is>
      </c>
      <c r="M1110" t="n">
        <v>1.08</v>
      </c>
      <c r="N1110" t="inlineStr">
        <is>
          <t>SIM</t>
        </is>
      </c>
      <c r="O1110" t="inlineStr">
        <is>
          <t>Nenhum</t>
        </is>
      </c>
      <c r="P1110" t="inlineStr">
        <is>
          <t>Nenhum</t>
        </is>
      </c>
      <c r="Q1110" t="inlineStr">
        <is>
          <t>2026-10-07 17:04:56</t>
        </is>
      </c>
    </row>
    <row r="1111">
      <c r="A1111" t="n">
        <v>1110</v>
      </c>
      <c r="B1111" t="inlineStr">
        <is>
          <t>SENAC</t>
        </is>
      </c>
      <c r="C1111" t="inlineStr">
        <is>
          <t>Execução Orçamentária</t>
        </is>
      </c>
      <c r="D1111" t="inlineStr">
        <is>
          <t>Execução Orçamentária - download</t>
        </is>
      </c>
      <c r="E1111" t="inlineStr"/>
      <c r="F1111" t="inlineStr">
        <is>
          <t>SENAC RS | Exercício 2024 | Execução Orçamentária</t>
        </is>
      </c>
      <c r="G1111" t="inlineStr">
        <is>
          <t>csv</t>
        </is>
      </c>
      <c r="H1111" t="inlineStr">
        <is>
          <t>download</t>
        </is>
      </c>
      <c r="I1111" t="inlineStr">
        <is>
          <t>https://transparencia.senac.br/service/api/download?regional=rs&amp;secao=execucaoorcamentaria&amp;ano=2024&amp;layout=despesaporfinalidadeprogramatrabalhoorcamento</t>
        </is>
      </c>
      <c r="J1111" t="n">
        <v>200</v>
      </c>
      <c r="K1111" t="b">
        <v>1</v>
      </c>
      <c r="L1111" t="inlineStr">
        <is>
          <t>application/octet-stream</t>
        </is>
      </c>
      <c r="M1111" t="n">
        <v>0.41</v>
      </c>
      <c r="N1111" t="inlineStr">
        <is>
          <t>SIM</t>
        </is>
      </c>
      <c r="O1111" t="inlineStr">
        <is>
          <t>Nenhum</t>
        </is>
      </c>
      <c r="P1111" t="inlineStr">
        <is>
          <t>Nenhum</t>
        </is>
      </c>
      <c r="Q1111" t="inlineStr">
        <is>
          <t>2026-10-07 17:04:56</t>
        </is>
      </c>
    </row>
    <row r="1112">
      <c r="A1112" t="n">
        <v>1111</v>
      </c>
      <c r="B1112" t="inlineStr">
        <is>
          <t>SENAC</t>
        </is>
      </c>
      <c r="C1112" t="inlineStr">
        <is>
          <t>Execução Orçamentária</t>
        </is>
      </c>
      <c r="D1112" t="inlineStr">
        <is>
          <t>Execução Orçamentária - download</t>
        </is>
      </c>
      <c r="E1112" t="inlineStr"/>
      <c r="F1112" t="inlineStr">
        <is>
          <t>SENAC RS | Exercício 2024 | Execução Orçamentária</t>
        </is>
      </c>
      <c r="G1112" t="inlineStr">
        <is>
          <t>csv</t>
        </is>
      </c>
      <c r="H1112" t="inlineStr">
        <is>
          <t>download</t>
        </is>
      </c>
      <c r="I1112" t="inlineStr">
        <is>
          <t>https://transparencia.senac.br/service/api/download?regional=rs&amp;secao=execucaoorcamentaria&amp;ano=2024&amp;layout=execucaoorcamentariareceita</t>
        </is>
      </c>
      <c r="J1112" t="n">
        <v>200</v>
      </c>
      <c r="K1112" t="b">
        <v>1</v>
      </c>
      <c r="L1112" t="inlineStr">
        <is>
          <t>application/octet-stream</t>
        </is>
      </c>
      <c r="M1112" t="n">
        <v>0.99</v>
      </c>
      <c r="N1112" t="inlineStr">
        <is>
          <t>SIM</t>
        </is>
      </c>
      <c r="O1112" t="inlineStr">
        <is>
          <t>Nenhum</t>
        </is>
      </c>
      <c r="P1112" t="inlineStr">
        <is>
          <t>Nenhum</t>
        </is>
      </c>
      <c r="Q1112" t="inlineStr">
        <is>
          <t>2026-10-07 17:04:56</t>
        </is>
      </c>
    </row>
    <row r="1113">
      <c r="A1113" t="n">
        <v>1112</v>
      </c>
      <c r="B1113" t="inlineStr">
        <is>
          <t>SENAC</t>
        </is>
      </c>
      <c r="C1113" t="inlineStr">
        <is>
          <t>Execução Orçamentária</t>
        </is>
      </c>
      <c r="D1113" t="inlineStr">
        <is>
          <t>Execução Orçamentária - download</t>
        </is>
      </c>
      <c r="E1113" t="inlineStr"/>
      <c r="F1113" t="inlineStr">
        <is>
          <t>SENAC RS | Exercício 2024 | Execução Orçamentária</t>
        </is>
      </c>
      <c r="G1113" t="inlineStr">
        <is>
          <t>csv</t>
        </is>
      </c>
      <c r="H1113" t="inlineStr">
        <is>
          <t>download</t>
        </is>
      </c>
      <c r="I1113" t="inlineStr">
        <is>
          <t>https://transparencia.senac.br/service/api/download?regional=rs&amp;secao=execucaoorcamentaria&amp;ano=2024&amp;layout=execucaoorcamentariadespesa</t>
        </is>
      </c>
      <c r="J1113" t="n">
        <v>200</v>
      </c>
      <c r="K1113" t="b">
        <v>1</v>
      </c>
      <c r="L1113" t="inlineStr">
        <is>
          <t>application/octet-stream</t>
        </is>
      </c>
      <c r="M1113" t="n">
        <v>1.7</v>
      </c>
      <c r="N1113" t="inlineStr">
        <is>
          <t>SIM</t>
        </is>
      </c>
      <c r="O1113" t="inlineStr">
        <is>
          <t>Nenhum</t>
        </is>
      </c>
      <c r="P1113" t="inlineStr">
        <is>
          <t>Nenhum</t>
        </is>
      </c>
      <c r="Q1113" t="inlineStr">
        <is>
          <t>2026-10-07 17:04:56</t>
        </is>
      </c>
    </row>
    <row r="1114">
      <c r="A1114" t="n">
        <v>1113</v>
      </c>
      <c r="B1114" t="inlineStr">
        <is>
          <t>SENAC</t>
        </is>
      </c>
      <c r="C1114" t="inlineStr">
        <is>
          <t>Execução Orçamentária</t>
        </is>
      </c>
      <c r="D1114" t="inlineStr">
        <is>
          <t>Execução Orçamentária - download</t>
        </is>
      </c>
      <c r="E1114" t="inlineStr"/>
      <c r="F1114" t="inlineStr">
        <is>
          <t>SENAC RS | Exercício 2024 | Execução Orçamentária</t>
        </is>
      </c>
      <c r="G1114" t="inlineStr">
        <is>
          <t>csv</t>
        </is>
      </c>
      <c r="H1114" t="inlineStr">
        <is>
          <t>download</t>
        </is>
      </c>
      <c r="I1114" t="inlineStr">
        <is>
          <t>https://transparencia.senac.br/service/api/download?regional=rs&amp;secao=execucaoorcamentaria&amp;ano=2024&amp;layout=despesaporfinalidadeprogramatrabalhoprevisao</t>
        </is>
      </c>
      <c r="J1114" t="n">
        <v>200</v>
      </c>
      <c r="K1114" t="b">
        <v>1</v>
      </c>
      <c r="L1114" t="inlineStr">
        <is>
          <t>application/octet-stream</t>
        </is>
      </c>
      <c r="M1114" t="n">
        <v>0.59</v>
      </c>
      <c r="N1114" t="inlineStr">
        <is>
          <t>SIM</t>
        </is>
      </c>
      <c r="O1114" t="inlineStr">
        <is>
          <t>Nenhum</t>
        </is>
      </c>
      <c r="P1114" t="inlineStr">
        <is>
          <t>Nenhum</t>
        </is>
      </c>
      <c r="Q1114" t="inlineStr">
        <is>
          <t>2026-10-07 17:04:56</t>
        </is>
      </c>
    </row>
    <row r="1115">
      <c r="A1115" t="n">
        <v>1114</v>
      </c>
      <c r="B1115" t="inlineStr">
        <is>
          <t>SENAC</t>
        </is>
      </c>
      <c r="C1115" t="inlineStr">
        <is>
          <t>Execução Orçamentária</t>
        </is>
      </c>
      <c r="D1115" t="inlineStr">
        <is>
          <t>Execução Orçamentária - download</t>
        </is>
      </c>
      <c r="E1115" t="inlineStr"/>
      <c r="F1115" t="inlineStr">
        <is>
          <t>SENAC RS | Exercício 2025 | Execução Orçamentária</t>
        </is>
      </c>
      <c r="G1115" t="inlineStr">
        <is>
          <t>csv</t>
        </is>
      </c>
      <c r="H1115" t="inlineStr">
        <is>
          <t>download</t>
        </is>
      </c>
      <c r="I1115" t="inlineStr">
        <is>
          <t>https://transparencia.senac.br/service/api/download?regional=rs&amp;secao=execucaoorcamentaria&amp;ano=2025&amp;layout=execucaoorcamentariareceitacategoria</t>
        </is>
      </c>
      <c r="J1115" t="n">
        <v>200</v>
      </c>
      <c r="K1115" t="b">
        <v>1</v>
      </c>
      <c r="L1115" t="inlineStr">
        <is>
          <t>application/octet-stream</t>
        </is>
      </c>
      <c r="M1115" t="n">
        <v>0.61</v>
      </c>
      <c r="N1115" t="inlineStr">
        <is>
          <t>SIM</t>
        </is>
      </c>
      <c r="O1115" t="inlineStr">
        <is>
          <t>Nenhum</t>
        </is>
      </c>
      <c r="P1115" t="inlineStr">
        <is>
          <t>Nenhum</t>
        </is>
      </c>
      <c r="Q1115" t="inlineStr">
        <is>
          <t>2026-10-07 17:04:56</t>
        </is>
      </c>
    </row>
    <row r="1116">
      <c r="A1116" t="n">
        <v>1115</v>
      </c>
      <c r="B1116" t="inlineStr">
        <is>
          <t>SENAC</t>
        </is>
      </c>
      <c r="C1116" t="inlineStr">
        <is>
          <t>Execução Orçamentária</t>
        </is>
      </c>
      <c r="D1116" t="inlineStr">
        <is>
          <t>Execução Orçamentária - download</t>
        </is>
      </c>
      <c r="E1116" t="inlineStr"/>
      <c r="F1116" t="inlineStr">
        <is>
          <t>SENAC RS | Exercício 2025 | Execução Orçamentária</t>
        </is>
      </c>
      <c r="G1116" t="inlineStr">
        <is>
          <t>csv</t>
        </is>
      </c>
      <c r="H1116" t="inlineStr">
        <is>
          <t>download</t>
        </is>
      </c>
      <c r="I1116" t="inlineStr">
        <is>
          <t>https://transparencia.senac.br/service/api/download?regional=rs&amp;secao=execucaoorcamentaria&amp;ano=2025&amp;layout=execucaoorcamentariadespesacategoria</t>
        </is>
      </c>
      <c r="J1116" t="n">
        <v>200</v>
      </c>
      <c r="K1116" t="b">
        <v>1</v>
      </c>
      <c r="L1116" t="inlineStr">
        <is>
          <t>application/octet-stream</t>
        </is>
      </c>
      <c r="M1116" t="n">
        <v>1.25</v>
      </c>
      <c r="N1116" t="inlineStr">
        <is>
          <t>SIM</t>
        </is>
      </c>
      <c r="O1116" t="inlineStr">
        <is>
          <t>Nenhum</t>
        </is>
      </c>
      <c r="P1116" t="inlineStr">
        <is>
          <t>Nenhum</t>
        </is>
      </c>
      <c r="Q1116" t="inlineStr">
        <is>
          <t>2026-10-07 17:04:56</t>
        </is>
      </c>
    </row>
    <row r="1117">
      <c r="A1117" t="n">
        <v>1116</v>
      </c>
      <c r="B1117" t="inlineStr">
        <is>
          <t>SENAC</t>
        </is>
      </c>
      <c r="C1117" t="inlineStr">
        <is>
          <t>Execução Orçamentária</t>
        </is>
      </c>
      <c r="D1117" t="inlineStr">
        <is>
          <t>Execução Orçamentária - download</t>
        </is>
      </c>
      <c r="E1117" t="inlineStr"/>
      <c r="F1117" t="inlineStr">
        <is>
          <t>SENAC RS | Exercício 2025 | Execução Orçamentária</t>
        </is>
      </c>
      <c r="G1117" t="inlineStr">
        <is>
          <t>csv</t>
        </is>
      </c>
      <c r="H1117" t="inlineStr">
        <is>
          <t>download</t>
        </is>
      </c>
      <c r="I1117" t="inlineStr">
        <is>
          <t>https://transparencia.senac.br/service/api/download?regional=rs&amp;secao=execucaoorcamentaria&amp;ano=2025&amp;layout=despesaporfinalidadeprogramatrabalhoorcamento</t>
        </is>
      </c>
      <c r="J1117" t="n">
        <v>200</v>
      </c>
      <c r="K1117" t="b">
        <v>1</v>
      </c>
      <c r="L1117" t="inlineStr">
        <is>
          <t>application/octet-stream</t>
        </is>
      </c>
      <c r="M1117" t="n">
        <v>0.42</v>
      </c>
      <c r="N1117" t="inlineStr">
        <is>
          <t>SIM</t>
        </is>
      </c>
      <c r="O1117" t="inlineStr">
        <is>
          <t>Nenhum</t>
        </is>
      </c>
      <c r="P1117" t="inlineStr">
        <is>
          <t>Nenhum</t>
        </is>
      </c>
      <c r="Q1117" t="inlineStr">
        <is>
          <t>2026-10-07 17:04:56</t>
        </is>
      </c>
    </row>
    <row r="1118">
      <c r="A1118" t="n">
        <v>1117</v>
      </c>
      <c r="B1118" t="inlineStr">
        <is>
          <t>SENAC</t>
        </is>
      </c>
      <c r="C1118" t="inlineStr">
        <is>
          <t>Execução Orçamentária</t>
        </is>
      </c>
      <c r="D1118" t="inlineStr">
        <is>
          <t>Execução Orçamentária - download</t>
        </is>
      </c>
      <c r="E1118" t="inlineStr"/>
      <c r="F1118" t="inlineStr">
        <is>
          <t>SENAC RS | Exercício 2025 | Execução Orçamentária</t>
        </is>
      </c>
      <c r="G1118" t="inlineStr">
        <is>
          <t>csv</t>
        </is>
      </c>
      <c r="H1118" t="inlineStr">
        <is>
          <t>download</t>
        </is>
      </c>
      <c r="I1118" t="inlineStr">
        <is>
          <t>https://transparencia.senac.br/service/api/download?regional=rs&amp;secao=execucaoorcamentaria&amp;ano=2025&amp;layout=execucaoorcamentariareceita</t>
        </is>
      </c>
      <c r="J1118" t="n">
        <v>200</v>
      </c>
      <c r="K1118" t="b">
        <v>1</v>
      </c>
      <c r="L1118" t="inlineStr">
        <is>
          <t>application/octet-stream</t>
        </is>
      </c>
      <c r="M1118" t="n">
        <v>1.35</v>
      </c>
      <c r="N1118" t="inlineStr">
        <is>
          <t>SIM</t>
        </is>
      </c>
      <c r="O1118" t="inlineStr">
        <is>
          <t>Nenhum</t>
        </is>
      </c>
      <c r="P1118" t="inlineStr">
        <is>
          <t>Nenhum</t>
        </is>
      </c>
      <c r="Q1118" t="inlineStr">
        <is>
          <t>2026-10-07 17:04:56</t>
        </is>
      </c>
    </row>
    <row r="1119">
      <c r="A1119" t="n">
        <v>1118</v>
      </c>
      <c r="B1119" t="inlineStr">
        <is>
          <t>SENAC</t>
        </is>
      </c>
      <c r="C1119" t="inlineStr">
        <is>
          <t>Execução Orçamentária</t>
        </is>
      </c>
      <c r="D1119" t="inlineStr">
        <is>
          <t>Execução Orçamentária - download</t>
        </is>
      </c>
      <c r="E1119" t="inlineStr"/>
      <c r="F1119" t="inlineStr">
        <is>
          <t>SENAC RS | Exercício 2025 | Execução Orçamentária</t>
        </is>
      </c>
      <c r="G1119" t="inlineStr">
        <is>
          <t>csv</t>
        </is>
      </c>
      <c r="H1119" t="inlineStr">
        <is>
          <t>download</t>
        </is>
      </c>
      <c r="I1119" t="inlineStr">
        <is>
          <t>https://transparencia.senac.br/service/api/download?regional=rs&amp;secao=execucaoorcamentaria&amp;ano=2025&amp;layout=execucaoorcamentariadespesa</t>
        </is>
      </c>
      <c r="J1119" t="n">
        <v>200</v>
      </c>
      <c r="K1119" t="b">
        <v>1</v>
      </c>
      <c r="L1119" t="inlineStr">
        <is>
          <t>application/octet-stream</t>
        </is>
      </c>
      <c r="M1119" t="n">
        <v>1.9</v>
      </c>
      <c r="N1119" t="inlineStr">
        <is>
          <t>SIM</t>
        </is>
      </c>
      <c r="O1119" t="inlineStr">
        <is>
          <t>Nenhum</t>
        </is>
      </c>
      <c r="P1119" t="inlineStr">
        <is>
          <t>Nenhum</t>
        </is>
      </c>
      <c r="Q1119" t="inlineStr">
        <is>
          <t>2026-10-07 17:04:56</t>
        </is>
      </c>
    </row>
    <row r="1120">
      <c r="A1120" t="n">
        <v>1119</v>
      </c>
      <c r="B1120" t="inlineStr">
        <is>
          <t>SENAC</t>
        </is>
      </c>
      <c r="C1120" t="inlineStr">
        <is>
          <t>Execução Orçamentária</t>
        </is>
      </c>
      <c r="D1120" t="inlineStr">
        <is>
          <t>Execução Orçamentária - download</t>
        </is>
      </c>
      <c r="E1120" t="inlineStr"/>
      <c r="F1120" t="inlineStr">
        <is>
          <t>SENAC RS | Exercício 2025 | Execução Orçamentária</t>
        </is>
      </c>
      <c r="G1120" t="inlineStr">
        <is>
          <t>csv</t>
        </is>
      </c>
      <c r="H1120" t="inlineStr">
        <is>
          <t>download</t>
        </is>
      </c>
      <c r="I1120" t="inlineStr">
        <is>
          <t>https://transparencia.senac.br/service/api/download?regional=rs&amp;secao=execucaoorcamentaria&amp;ano=2025&amp;layout=despesaporfinalidadeprogramatrabalhoprevisao</t>
        </is>
      </c>
      <c r="J1120" t="n">
        <v>200</v>
      </c>
      <c r="K1120" t="b">
        <v>1</v>
      </c>
      <c r="L1120" t="inlineStr">
        <is>
          <t>application/octet-stream</t>
        </is>
      </c>
      <c r="M1120" t="n">
        <v>0.61</v>
      </c>
      <c r="N1120" t="inlineStr">
        <is>
          <t>SIM</t>
        </is>
      </c>
      <c r="O1120" t="inlineStr">
        <is>
          <t>Nenhum</t>
        </is>
      </c>
      <c r="P1120" t="inlineStr">
        <is>
          <t>Nenhum</t>
        </is>
      </c>
      <c r="Q1120" t="inlineStr">
        <is>
          <t>2026-10-07 17:04:56</t>
        </is>
      </c>
    </row>
    <row r="1121">
      <c r="A1121" t="n">
        <v>1120</v>
      </c>
      <c r="B1121" t="inlineStr">
        <is>
          <t>SENAC</t>
        </is>
      </c>
      <c r="C1121" t="inlineStr">
        <is>
          <t>Execução Orçamentária</t>
        </is>
      </c>
      <c r="D1121" t="inlineStr">
        <is>
          <t>Execução Orçamentária - download</t>
        </is>
      </c>
      <c r="E1121" t="inlineStr"/>
      <c r="F1121" t="inlineStr">
        <is>
          <t>SENAC RS | Exercício 2026 | Execução Orçamentária</t>
        </is>
      </c>
      <c r="G1121" t="inlineStr">
        <is>
          <t>csv</t>
        </is>
      </c>
      <c r="H1121" t="inlineStr">
        <is>
          <t>download</t>
        </is>
      </c>
      <c r="I1121" t="inlineStr">
        <is>
          <t>https://transparencia.senac.br/service/api/download?regional=rs&amp;secao=execucaoorcamentaria&amp;ano=2026&amp;layout=execucaoorcamentariareceitacategoria</t>
        </is>
      </c>
      <c r="J1121" t="n">
        <v>200</v>
      </c>
      <c r="K1121" t="b">
        <v>1</v>
      </c>
      <c r="L1121" t="inlineStr">
        <is>
          <t>application/octet-stream</t>
        </is>
      </c>
      <c r="M1121" t="n">
        <v>0.5600000000000001</v>
      </c>
      <c r="N1121" t="inlineStr">
        <is>
          <t>SIM</t>
        </is>
      </c>
      <c r="O1121" t="inlineStr">
        <is>
          <t>Nenhum</t>
        </is>
      </c>
      <c r="P1121" t="inlineStr">
        <is>
          <t>Nenhum</t>
        </is>
      </c>
      <c r="Q1121" t="inlineStr">
        <is>
          <t>2026-10-07 17:04:56</t>
        </is>
      </c>
    </row>
    <row r="1122">
      <c r="A1122" t="n">
        <v>1121</v>
      </c>
      <c r="B1122" t="inlineStr">
        <is>
          <t>SENAC</t>
        </is>
      </c>
      <c r="C1122" t="inlineStr">
        <is>
          <t>Execução Orçamentária</t>
        </is>
      </c>
      <c r="D1122" t="inlineStr">
        <is>
          <t>Execução Orçamentária - download</t>
        </is>
      </c>
      <c r="E1122" t="inlineStr"/>
      <c r="F1122" t="inlineStr">
        <is>
          <t>SENAC RS | Exercício 2026 | Execução Orçamentária</t>
        </is>
      </c>
      <c r="G1122" t="inlineStr">
        <is>
          <t>csv</t>
        </is>
      </c>
      <c r="H1122" t="inlineStr">
        <is>
          <t>download</t>
        </is>
      </c>
      <c r="I1122" t="inlineStr">
        <is>
          <t>https://transparencia.senac.br/service/api/download?regional=rs&amp;secao=execucaoorcamentaria&amp;ano=2026&amp;layout=execucaoorcamentariadespesacategoria</t>
        </is>
      </c>
      <c r="J1122" t="n">
        <v>200</v>
      </c>
      <c r="K1122" t="b">
        <v>1</v>
      </c>
      <c r="L1122" t="inlineStr">
        <is>
          <t>application/octet-stream</t>
        </is>
      </c>
      <c r="M1122" t="n">
        <v>1.25</v>
      </c>
      <c r="N1122" t="inlineStr">
        <is>
          <t>SIM</t>
        </is>
      </c>
      <c r="O1122" t="inlineStr">
        <is>
          <t>Nenhum</t>
        </is>
      </c>
      <c r="P1122" t="inlineStr">
        <is>
          <t>Nenhum</t>
        </is>
      </c>
      <c r="Q1122" t="inlineStr">
        <is>
          <t>2026-10-07 17:04:56</t>
        </is>
      </c>
    </row>
    <row r="1123">
      <c r="A1123" t="n">
        <v>1122</v>
      </c>
      <c r="B1123" t="inlineStr">
        <is>
          <t>SENAC</t>
        </is>
      </c>
      <c r="C1123" t="inlineStr">
        <is>
          <t>Execução Orçamentária</t>
        </is>
      </c>
      <c r="D1123" t="inlineStr">
        <is>
          <t>Execução Orçamentária - download</t>
        </is>
      </c>
      <c r="E1123" t="inlineStr"/>
      <c r="F1123" t="inlineStr">
        <is>
          <t>SENAC RS | Exercício 2026 | Execução Orçamentária</t>
        </is>
      </c>
      <c r="G1123" t="inlineStr">
        <is>
          <t>csv</t>
        </is>
      </c>
      <c r="H1123" t="inlineStr">
        <is>
          <t>download</t>
        </is>
      </c>
      <c r="I1123" t="inlineStr">
        <is>
          <t>https://transparencia.senac.br/service/api/download?regional=rs&amp;secao=execucaoorcamentaria&amp;ano=2026&amp;layout=despesaporfinalidadeprogramatrabalhoorcamento</t>
        </is>
      </c>
      <c r="J1123" t="n">
        <v>200</v>
      </c>
      <c r="K1123" t="b">
        <v>1</v>
      </c>
      <c r="L1123" t="inlineStr">
        <is>
          <t>application/octet-stream</t>
        </is>
      </c>
      <c r="M1123" t="n">
        <v>0.42</v>
      </c>
      <c r="N1123" t="inlineStr">
        <is>
          <t>SIM</t>
        </is>
      </c>
      <c r="O1123" t="inlineStr">
        <is>
          <t>Nenhum</t>
        </is>
      </c>
      <c r="P1123" t="inlineStr">
        <is>
          <t>Nenhum</t>
        </is>
      </c>
      <c r="Q1123" t="inlineStr">
        <is>
          <t>2026-10-07 17:04:56</t>
        </is>
      </c>
    </row>
    <row r="1124">
      <c r="A1124" t="n">
        <v>1123</v>
      </c>
      <c r="B1124" t="inlineStr">
        <is>
          <t>SENAC</t>
        </is>
      </c>
      <c r="C1124" t="inlineStr">
        <is>
          <t>Execução Orçamentária</t>
        </is>
      </c>
      <c r="D1124" t="inlineStr">
        <is>
          <t>Execução Orçamentária - download</t>
        </is>
      </c>
      <c r="E1124" t="inlineStr"/>
      <c r="F1124" t="inlineStr">
        <is>
          <t>SENAC RS | Exercício 2026 | Execução Orçamentária</t>
        </is>
      </c>
      <c r="G1124" t="inlineStr">
        <is>
          <t>csv</t>
        </is>
      </c>
      <c r="H1124" t="inlineStr">
        <is>
          <t>download</t>
        </is>
      </c>
      <c r="I1124" t="inlineStr">
        <is>
          <t>https://transparencia.senac.br/service/api/download?regional=rs&amp;secao=execucaoorcamentaria&amp;ano=2026&amp;layout=execucaoorcamentariareceita</t>
        </is>
      </c>
      <c r="J1124" t="n">
        <v>200</v>
      </c>
      <c r="K1124" t="b">
        <v>1</v>
      </c>
      <c r="L1124" t="inlineStr">
        <is>
          <t>application/octet-stream</t>
        </is>
      </c>
      <c r="M1124" t="n">
        <v>1.18</v>
      </c>
      <c r="N1124" t="inlineStr">
        <is>
          <t>SIM</t>
        </is>
      </c>
      <c r="O1124" t="inlineStr">
        <is>
          <t>Nenhum</t>
        </is>
      </c>
      <c r="P1124" t="inlineStr">
        <is>
          <t>Nenhum</t>
        </is>
      </c>
      <c r="Q1124" t="inlineStr">
        <is>
          <t>2026-10-07 17:04:56</t>
        </is>
      </c>
    </row>
    <row r="1125">
      <c r="A1125" t="n">
        <v>1124</v>
      </c>
      <c r="B1125" t="inlineStr">
        <is>
          <t>SENAC</t>
        </is>
      </c>
      <c r="C1125" t="inlineStr">
        <is>
          <t>Execução Orçamentária</t>
        </is>
      </c>
      <c r="D1125" t="inlineStr">
        <is>
          <t>Execução Orçamentária - download</t>
        </is>
      </c>
      <c r="E1125" t="inlineStr"/>
      <c r="F1125" t="inlineStr">
        <is>
          <t>SENAC RS | Exercício 2026 | Execução Orçamentária</t>
        </is>
      </c>
      <c r="G1125" t="inlineStr">
        <is>
          <t>csv</t>
        </is>
      </c>
      <c r="H1125" t="inlineStr">
        <is>
          <t>download</t>
        </is>
      </c>
      <c r="I1125" t="inlineStr">
        <is>
          <t>https://transparencia.senac.br/service/api/download?regional=rs&amp;secao=execucaoorcamentaria&amp;ano=2026&amp;layout=execucaoorcamentariadespesa</t>
        </is>
      </c>
      <c r="J1125" t="n">
        <v>200</v>
      </c>
      <c r="K1125" t="b">
        <v>1</v>
      </c>
      <c r="L1125" t="inlineStr">
        <is>
          <t>application/octet-stream</t>
        </is>
      </c>
      <c r="M1125" t="n">
        <v>1.92</v>
      </c>
      <c r="N1125" t="inlineStr">
        <is>
          <t>SIM</t>
        </is>
      </c>
      <c r="O1125" t="inlineStr">
        <is>
          <t>Nenhum</t>
        </is>
      </c>
      <c r="P1125" t="inlineStr">
        <is>
          <t>Nenhum</t>
        </is>
      </c>
      <c r="Q1125" t="inlineStr">
        <is>
          <t>2026-10-07 17:04:56</t>
        </is>
      </c>
    </row>
    <row r="1126">
      <c r="A1126" t="n">
        <v>1125</v>
      </c>
      <c r="B1126" t="inlineStr">
        <is>
          <t>SENAC</t>
        </is>
      </c>
      <c r="C1126" t="inlineStr">
        <is>
          <t>Execução Orçamentária</t>
        </is>
      </c>
      <c r="D1126" t="inlineStr">
        <is>
          <t>Execução Orçamentária - download</t>
        </is>
      </c>
      <c r="E1126" t="inlineStr"/>
      <c r="F1126" t="inlineStr">
        <is>
          <t>SENAC RS | Exercício 2026 | Execução Orçamentária</t>
        </is>
      </c>
      <c r="G1126" t="inlineStr">
        <is>
          <t>csv</t>
        </is>
      </c>
      <c r="H1126" t="inlineStr">
        <is>
          <t>download</t>
        </is>
      </c>
      <c r="I1126" t="inlineStr">
        <is>
          <t>https://transparencia.senac.br/service/api/download?regional=rs&amp;secao=execucaoorcamentaria&amp;ano=2026&amp;layout=despesaporfinalidadeprogramatrabalhoprevisao</t>
        </is>
      </c>
      <c r="J1126" t="n">
        <v>200</v>
      </c>
      <c r="K1126" t="b">
        <v>1</v>
      </c>
      <c r="L1126" t="inlineStr">
        <is>
          <t>application/octet-stream</t>
        </is>
      </c>
      <c r="M1126" t="n">
        <v>0.6</v>
      </c>
      <c r="N1126" t="inlineStr">
        <is>
          <t>SIM</t>
        </is>
      </c>
      <c r="O1126" t="inlineStr">
        <is>
          <t>Nenhum</t>
        </is>
      </c>
      <c r="P1126" t="inlineStr">
        <is>
          <t>Nenhum</t>
        </is>
      </c>
      <c r="Q1126" t="inlineStr">
        <is>
          <t>2026-10-07 17:04:56</t>
        </is>
      </c>
    </row>
    <row r="1127">
      <c r="A1127" t="n">
        <v>1126</v>
      </c>
      <c r="B1127" t="inlineStr">
        <is>
          <t>SENAC</t>
        </is>
      </c>
      <c r="C1127" t="inlineStr">
        <is>
          <t>Demonstrações Contábeis</t>
        </is>
      </c>
      <c r="D1127" t="inlineStr">
        <is>
          <t>Demonstrações Contábeis - Arquivo CSV</t>
        </is>
      </c>
      <c r="E1127" t="inlineStr"/>
      <c r="F1127" t="inlineStr">
        <is>
          <t>SENAC RS | Exercício 2024 | Demonstrações Contábeis</t>
        </is>
      </c>
      <c r="G1127" t="inlineStr">
        <is>
          <t>csv</t>
        </is>
      </c>
      <c r="H1127" t="inlineStr">
        <is>
          <t>Balanço Financeiro_2025.csv</t>
        </is>
      </c>
      <c r="I1127" t="inlineStr">
        <is>
          <t>https://transparencia.senac.br/assets/files/2025/DemonstracoesContabeis/RS/Balanço Financeiro_2025.csv</t>
        </is>
      </c>
      <c r="J1127" t="n">
        <v>200</v>
      </c>
      <c r="K1127" t="b">
        <v>1</v>
      </c>
      <c r="L1127" t="inlineStr">
        <is>
          <t>application/octet-stream</t>
        </is>
      </c>
      <c r="M1127" t="n">
        <v>9.92</v>
      </c>
      <c r="N1127" t="inlineStr">
        <is>
          <t>NÃO</t>
        </is>
      </c>
      <c r="O1127" t="inlineStr">
        <is>
          <t>Nomes de Colunas: 2 coluna(s) sem nome definido (ex: Unnamed: 6). | Espaçamento Visual: 7 linha(s) totalmente em branco (Linhas: 104, 105, 106, 107, 108, 109, 110). | Espaçamento Visual: 1 coluna(s) totalmente em branco (Colunas: [7]).</t>
        </is>
      </c>
      <c r="P1127" t="inlineStr">
        <is>
          <t>Nenhum</t>
        </is>
      </c>
      <c r="Q1127" t="inlineStr">
        <is>
          <t>2026-10-07 17:04:56</t>
        </is>
      </c>
    </row>
    <row r="1128">
      <c r="A1128" t="n">
        <v>1127</v>
      </c>
      <c r="B1128" t="inlineStr">
        <is>
          <t>SENAC</t>
        </is>
      </c>
      <c r="C1128" t="inlineStr">
        <is>
          <t>Demonstrações Contábeis</t>
        </is>
      </c>
      <c r="D1128" t="inlineStr">
        <is>
          <t>Demonstrações Contábeis - Arquivo CSV</t>
        </is>
      </c>
      <c r="E1128" t="inlineStr"/>
      <c r="F1128" t="inlineStr">
        <is>
          <t>SENAC RS | Exercício 2024 | Demonstrações Contábeis</t>
        </is>
      </c>
      <c r="G1128" t="inlineStr">
        <is>
          <t>csv</t>
        </is>
      </c>
      <c r="H1128" t="inlineStr">
        <is>
          <t>Balanço Orçamentário Receita_2025.csv</t>
        </is>
      </c>
      <c r="I1128" t="inlineStr">
        <is>
          <t>https://transparencia.senac.br/assets/files/2025/DemonstracoesContabeis/RS/Balanço Orçamentário Receita_2025.csv</t>
        </is>
      </c>
      <c r="J1128" t="n">
        <v>200</v>
      </c>
      <c r="K1128" t="b">
        <v>1</v>
      </c>
      <c r="L1128" t="inlineStr">
        <is>
          <t>application/octet-stream</t>
        </is>
      </c>
      <c r="M1128" t="n">
        <v>5.46</v>
      </c>
      <c r="N1128" t="inlineStr">
        <is>
          <t>NÃO</t>
        </is>
      </c>
      <c r="O1128" t="inlineStr">
        <is>
          <t>Nomes de Colunas: 2 coluna(s) sem nome definido (ex: Unnamed: 7). | Espaçamento Visual: 3 linha(s) totalmente em branco (Linhas: 70, 71, 72). | Espaçamento Visual: 2 coluna(s) totalmente em branco (Colunas: [7, 8]). | Linhas de Totais: Uso de 'Total/Subtotal' na coluna 'Especificação' (Linhas: 64, 66).</t>
        </is>
      </c>
      <c r="P1128" t="inlineStr">
        <is>
          <t>Nenhum</t>
        </is>
      </c>
      <c r="Q1128" t="inlineStr">
        <is>
          <t>2026-10-07 17:04:56</t>
        </is>
      </c>
    </row>
    <row r="1129">
      <c r="A1129" t="n">
        <v>1128</v>
      </c>
      <c r="B1129" t="inlineStr">
        <is>
          <t>SENAC</t>
        </is>
      </c>
      <c r="C1129" t="inlineStr">
        <is>
          <t>Demonstrações Contábeis</t>
        </is>
      </c>
      <c r="D1129" t="inlineStr">
        <is>
          <t>Demonstrações Contábeis - Arquivo CSV</t>
        </is>
      </c>
      <c r="E1129" t="inlineStr"/>
      <c r="F1129" t="inlineStr">
        <is>
          <t>SENAC RS | Exercício 2024 | Demonstrações Contábeis</t>
        </is>
      </c>
      <c r="G1129" t="inlineStr">
        <is>
          <t>csv</t>
        </is>
      </c>
      <c r="H1129" t="inlineStr">
        <is>
          <t>Balanço Orçamentário Despesa_2025.csv</t>
        </is>
      </c>
      <c r="I1129" t="inlineStr">
        <is>
          <t>https://transparencia.senac.br/assets/files/2025/DemonstracoesContabeis/RS/Balanço Orçamentário Despesa_2025.csv</t>
        </is>
      </c>
      <c r="J1129" t="n">
        <v>200</v>
      </c>
      <c r="K1129" t="b">
        <v>1</v>
      </c>
      <c r="L1129" t="inlineStr">
        <is>
          <t>application/octet-stream</t>
        </is>
      </c>
      <c r="M1129" t="n">
        <v>5.82</v>
      </c>
      <c r="N1129" t="inlineStr">
        <is>
          <t>NÃO</t>
        </is>
      </c>
      <c r="O1129"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29" t="inlineStr">
        <is>
          <t>Nenhum</t>
        </is>
      </c>
      <c r="Q1129" t="inlineStr">
        <is>
          <t>2026-10-07 17:04:56</t>
        </is>
      </c>
    </row>
    <row r="1130">
      <c r="A1130" t="n">
        <v>1129</v>
      </c>
      <c r="B1130" t="inlineStr">
        <is>
          <t>SENAC</t>
        </is>
      </c>
      <c r="C1130" t="inlineStr">
        <is>
          <t>Demonstrações Contábeis</t>
        </is>
      </c>
      <c r="D1130" t="inlineStr">
        <is>
          <t>Demonstrações Contábeis - Arquivo CSV</t>
        </is>
      </c>
      <c r="E1130" t="inlineStr"/>
      <c r="F1130" t="inlineStr">
        <is>
          <t>SENAC RS | Exercício 2024 | Demonstrações Contábeis</t>
        </is>
      </c>
      <c r="G1130" t="inlineStr">
        <is>
          <t>csv</t>
        </is>
      </c>
      <c r="H1130" t="inlineStr">
        <is>
          <t>Balanço Patrimonial_2025.csv</t>
        </is>
      </c>
      <c r="I1130" t="inlineStr">
        <is>
          <t>https://transparencia.senac.br/assets/files/2025/DemonstracoesContabeis/RS/Balanço Patrimonial_2025.csv</t>
        </is>
      </c>
      <c r="J1130" t="n">
        <v>200</v>
      </c>
      <c r="K1130" t="b">
        <v>1</v>
      </c>
      <c r="L1130" t="inlineStr">
        <is>
          <t>application/octet-stream</t>
        </is>
      </c>
      <c r="M1130" t="n">
        <v>3.96</v>
      </c>
      <c r="N1130" t="inlineStr">
        <is>
          <t>NÃO</t>
        </is>
      </c>
      <c r="O1130" t="inlineStr">
        <is>
          <t>Nomes de Colunas: 2 coluna(s) sem nome definido (ex: Unnamed: 5). | Espaçamento Visual: 1 coluna(s) totalmente em branco (Colunas: [5]).</t>
        </is>
      </c>
      <c r="P1130" t="inlineStr">
        <is>
          <t>Nenhum</t>
        </is>
      </c>
      <c r="Q1130" t="inlineStr">
        <is>
          <t>2026-10-07 17:04:56</t>
        </is>
      </c>
    </row>
    <row r="1131">
      <c r="A1131" t="n">
        <v>1130</v>
      </c>
      <c r="B1131" t="inlineStr">
        <is>
          <t>SENAC</t>
        </is>
      </c>
      <c r="C1131" t="inlineStr">
        <is>
          <t>Demonstrações Contábeis</t>
        </is>
      </c>
      <c r="D1131" t="inlineStr">
        <is>
          <t>Demonstrações Contábeis - Arquivo CSV</t>
        </is>
      </c>
      <c r="E1131" t="inlineStr"/>
      <c r="F1131" t="inlineStr">
        <is>
          <t>SENAC RS | Exercício 2024 | Demonstrações Contábeis</t>
        </is>
      </c>
      <c r="G1131" t="inlineStr">
        <is>
          <t>csv</t>
        </is>
      </c>
      <c r="H1131" t="inlineStr">
        <is>
          <t>Demonstração das Variações Patrimoniais_2025.csv</t>
        </is>
      </c>
      <c r="I1131" t="inlineStr">
        <is>
          <t>https://transparencia.senac.br/assets/files/2025/DemonstracoesContabeis/RS/Demonstração das Variações Patrimoniais_2025.csv</t>
        </is>
      </c>
      <c r="J1131" t="n">
        <v>200</v>
      </c>
      <c r="K1131" t="b">
        <v>1</v>
      </c>
      <c r="L1131" t="inlineStr">
        <is>
          <t>application/octet-stream</t>
        </is>
      </c>
      <c r="M1131" t="n">
        <v>6.89</v>
      </c>
      <c r="N1131" t="inlineStr">
        <is>
          <t>NÃO</t>
        </is>
      </c>
      <c r="O1131" t="inlineStr">
        <is>
          <t>Nomes de Colunas: 2 coluna(s) sem nome definido (ex: Unnamed: 5). | Espaçamento Visual: 1 coluna(s) totalmente em branco (Colunas: [5]). | Hierarquia Visual: Texto com recuo na coluna 'Especificação' (Linhas: 4, 6, 7, 9, 10, 12, 13, 14, 19, 22... (total 64)).</t>
        </is>
      </c>
      <c r="P1131" t="inlineStr">
        <is>
          <t>Nenhum</t>
        </is>
      </c>
      <c r="Q1131" t="inlineStr">
        <is>
          <t>2026-10-07 17:04:56</t>
        </is>
      </c>
    </row>
    <row r="1132">
      <c r="A1132" t="n">
        <v>1131</v>
      </c>
      <c r="B1132" t="inlineStr">
        <is>
          <t>SENAC</t>
        </is>
      </c>
      <c r="C1132" t="inlineStr">
        <is>
          <t>Demonstrações Contábeis</t>
        </is>
      </c>
      <c r="D1132" t="inlineStr">
        <is>
          <t>Demonstrações Contábeis - Arquivo CSV</t>
        </is>
      </c>
      <c r="E1132" t="inlineStr"/>
      <c r="F1132" t="inlineStr">
        <is>
          <t>SENAC RS | Exercício 2024 | Demonstrações Contábeis</t>
        </is>
      </c>
      <c r="G1132" t="inlineStr">
        <is>
          <t>csv</t>
        </is>
      </c>
      <c r="H1132" t="inlineStr">
        <is>
          <t>Demonstração dos Fluxos de Caixa_2025.csv</t>
        </is>
      </c>
      <c r="I1132" t="inlineStr">
        <is>
          <t>https://transparencia.senac.br/assets/files/2025/DemonstracoesContabeis/RS/Demonstração dos Fluxos de Caixa_2025.csv</t>
        </is>
      </c>
      <c r="J1132" t="n">
        <v>200</v>
      </c>
      <c r="K1132" t="b">
        <v>1</v>
      </c>
      <c r="L1132" t="inlineStr">
        <is>
          <t>application/octet-stream</t>
        </is>
      </c>
      <c r="M1132" t="n">
        <v>4.64</v>
      </c>
      <c r="N1132" t="inlineStr">
        <is>
          <t>NÃO</t>
        </is>
      </c>
      <c r="O1132" t="inlineStr">
        <is>
          <t>Nomes de Colunas: 1 coluna(s) sem nome definido (ex: Unnamed: 4).</t>
        </is>
      </c>
      <c r="P1132" t="inlineStr">
        <is>
          <t>Nenhum</t>
        </is>
      </c>
      <c r="Q1132" t="inlineStr">
        <is>
          <t>2026-10-07 17:04:56</t>
        </is>
      </c>
    </row>
    <row r="1133">
      <c r="A1133" t="n">
        <v>1132</v>
      </c>
      <c r="B1133" t="inlineStr">
        <is>
          <t>SENAC</t>
        </is>
      </c>
      <c r="C1133" t="inlineStr">
        <is>
          <t>Demonstrações Contábeis</t>
        </is>
      </c>
      <c r="D1133" t="inlineStr">
        <is>
          <t>Demonstrações Contábeis - Arquivo CSV</t>
        </is>
      </c>
      <c r="E1133" t="inlineStr"/>
      <c r="F1133" t="inlineStr">
        <is>
          <t>SENAC RS | Exercício 2025 | Demonstrações Contábeis</t>
        </is>
      </c>
      <c r="G1133" t="inlineStr">
        <is>
          <t>csv</t>
        </is>
      </c>
      <c r="H1133" t="inlineStr">
        <is>
          <t>Balanço Financeiro_2025.csv</t>
        </is>
      </c>
      <c r="I1133" t="inlineStr">
        <is>
          <t>https://transparencia.senac.br/assets/files/2025/DemonstracoesContabeis/RS/Balanço Financeiro_2025.csv</t>
        </is>
      </c>
      <c r="J1133" t="n">
        <v>200</v>
      </c>
      <c r="K1133" t="b">
        <v>1</v>
      </c>
      <c r="L1133" t="inlineStr">
        <is>
          <t>application/octet-stream</t>
        </is>
      </c>
      <c r="M1133" t="n">
        <v>9.92</v>
      </c>
      <c r="N1133" t="inlineStr">
        <is>
          <t>NÃO</t>
        </is>
      </c>
      <c r="O1133" t="inlineStr">
        <is>
          <t>Nomes de Colunas: 2 coluna(s) sem nome definido (ex: Unnamed: 6). | Espaçamento Visual: 7 linha(s) totalmente em branco (Linhas: 104, 105, 106, 107, 108, 109, 110). | Espaçamento Visual: 1 coluna(s) totalmente em branco (Colunas: [7]).</t>
        </is>
      </c>
      <c r="P1133" t="inlineStr">
        <is>
          <t>Nenhum</t>
        </is>
      </c>
      <c r="Q1133" t="inlineStr">
        <is>
          <t>2026-10-07 17:04:56</t>
        </is>
      </c>
    </row>
    <row r="1134">
      <c r="A1134" t="n">
        <v>1133</v>
      </c>
      <c r="B1134" t="inlineStr">
        <is>
          <t>SENAC</t>
        </is>
      </c>
      <c r="C1134" t="inlineStr">
        <is>
          <t>Demonstrações Contábeis</t>
        </is>
      </c>
      <c r="D1134" t="inlineStr">
        <is>
          <t>Demonstrações Contábeis - Arquivo CSV</t>
        </is>
      </c>
      <c r="E1134" t="inlineStr"/>
      <c r="F1134" t="inlineStr">
        <is>
          <t>SENAC RS | Exercício 2025 | Demonstrações Contábeis</t>
        </is>
      </c>
      <c r="G1134" t="inlineStr">
        <is>
          <t>csv</t>
        </is>
      </c>
      <c r="H1134" t="inlineStr">
        <is>
          <t>Balanço Orçamentário Receita_2025.csv</t>
        </is>
      </c>
      <c r="I1134" t="inlineStr">
        <is>
          <t>https://transparencia.senac.br/assets/files/2025/DemonstracoesContabeis/RS/Balanço Orçamentário Receita_2025.csv</t>
        </is>
      </c>
      <c r="J1134" t="n">
        <v>200</v>
      </c>
      <c r="K1134" t="b">
        <v>1</v>
      </c>
      <c r="L1134" t="inlineStr">
        <is>
          <t>application/octet-stream</t>
        </is>
      </c>
      <c r="M1134" t="n">
        <v>5.46</v>
      </c>
      <c r="N1134" t="inlineStr">
        <is>
          <t>NÃO</t>
        </is>
      </c>
      <c r="O1134" t="inlineStr">
        <is>
          <t>Nomes de Colunas: 2 coluna(s) sem nome definido (ex: Unnamed: 7). | Espaçamento Visual: 3 linha(s) totalmente em branco (Linhas: 70, 71, 72). | Espaçamento Visual: 2 coluna(s) totalmente em branco (Colunas: [7, 8]). | Linhas de Totais: Uso de 'Total/Subtotal' na coluna 'Especificação' (Linhas: 64, 66).</t>
        </is>
      </c>
      <c r="P1134" t="inlineStr">
        <is>
          <t>Nenhum</t>
        </is>
      </c>
      <c r="Q1134" t="inlineStr">
        <is>
          <t>2026-10-07 17:04:56</t>
        </is>
      </c>
    </row>
    <row r="1135">
      <c r="A1135" t="n">
        <v>1134</v>
      </c>
      <c r="B1135" t="inlineStr">
        <is>
          <t>SENAC</t>
        </is>
      </c>
      <c r="C1135" t="inlineStr">
        <is>
          <t>Demonstrações Contábeis</t>
        </is>
      </c>
      <c r="D1135" t="inlineStr">
        <is>
          <t>Demonstrações Contábeis - Arquivo CSV</t>
        </is>
      </c>
      <c r="E1135" t="inlineStr"/>
      <c r="F1135" t="inlineStr">
        <is>
          <t>SENAC RS | Exercício 2025 | Demonstrações Contábeis</t>
        </is>
      </c>
      <c r="G1135" t="inlineStr">
        <is>
          <t>csv</t>
        </is>
      </c>
      <c r="H1135" t="inlineStr">
        <is>
          <t>Balanço Orçamentário Despesa_2025.csv</t>
        </is>
      </c>
      <c r="I1135" t="inlineStr">
        <is>
          <t>https://transparencia.senac.br/assets/files/2025/DemonstracoesContabeis/RS/Balanço Orçamentário Despesa_2025.csv</t>
        </is>
      </c>
      <c r="J1135" t="n">
        <v>200</v>
      </c>
      <c r="K1135" t="b">
        <v>1</v>
      </c>
      <c r="L1135" t="inlineStr">
        <is>
          <t>application/octet-stream</t>
        </is>
      </c>
      <c r="M1135" t="n">
        <v>5.82</v>
      </c>
      <c r="N1135" t="inlineStr">
        <is>
          <t>NÃO</t>
        </is>
      </c>
      <c r="O1135"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35" t="inlineStr">
        <is>
          <t>Nenhum</t>
        </is>
      </c>
      <c r="Q1135" t="inlineStr">
        <is>
          <t>2026-10-07 17:04:56</t>
        </is>
      </c>
    </row>
    <row r="1136">
      <c r="A1136" t="n">
        <v>1135</v>
      </c>
      <c r="B1136" t="inlineStr">
        <is>
          <t>SENAC</t>
        </is>
      </c>
      <c r="C1136" t="inlineStr">
        <is>
          <t>Demonstrações Contábeis</t>
        </is>
      </c>
      <c r="D1136" t="inlineStr">
        <is>
          <t>Demonstrações Contábeis - Arquivo CSV</t>
        </is>
      </c>
      <c r="E1136" t="inlineStr"/>
      <c r="F1136" t="inlineStr">
        <is>
          <t>SENAC RS | Exercício 2025 | Demonstrações Contábeis</t>
        </is>
      </c>
      <c r="G1136" t="inlineStr">
        <is>
          <t>csv</t>
        </is>
      </c>
      <c r="H1136" t="inlineStr">
        <is>
          <t>Balanço Patrimonial_2025.csv</t>
        </is>
      </c>
      <c r="I1136" t="inlineStr">
        <is>
          <t>https://transparencia.senac.br/assets/files/2025/DemonstracoesContabeis/RS/Balanço Patrimonial_2025.csv</t>
        </is>
      </c>
      <c r="J1136" t="n">
        <v>200</v>
      </c>
      <c r="K1136" t="b">
        <v>1</v>
      </c>
      <c r="L1136" t="inlineStr">
        <is>
          <t>application/octet-stream</t>
        </is>
      </c>
      <c r="M1136" t="n">
        <v>3.96</v>
      </c>
      <c r="N1136" t="inlineStr">
        <is>
          <t>NÃO</t>
        </is>
      </c>
      <c r="O1136" t="inlineStr">
        <is>
          <t>Nomes de Colunas: 2 coluna(s) sem nome definido (ex: Unnamed: 5). | Espaçamento Visual: 1 coluna(s) totalmente em branco (Colunas: [5]).</t>
        </is>
      </c>
      <c r="P1136" t="inlineStr">
        <is>
          <t>Nenhum</t>
        </is>
      </c>
      <c r="Q1136" t="inlineStr">
        <is>
          <t>2026-10-07 17:04:56</t>
        </is>
      </c>
    </row>
    <row r="1137">
      <c r="A1137" t="n">
        <v>1136</v>
      </c>
      <c r="B1137" t="inlineStr">
        <is>
          <t>SENAC</t>
        </is>
      </c>
      <c r="C1137" t="inlineStr">
        <is>
          <t>Demonstrações Contábeis</t>
        </is>
      </c>
      <c r="D1137" t="inlineStr">
        <is>
          <t>Demonstrações Contábeis - Arquivo CSV</t>
        </is>
      </c>
      <c r="E1137" t="inlineStr"/>
      <c r="F1137" t="inlineStr">
        <is>
          <t>SENAC RS | Exercício 2025 | Demonstrações Contábeis</t>
        </is>
      </c>
      <c r="G1137" t="inlineStr">
        <is>
          <t>csv</t>
        </is>
      </c>
      <c r="H1137" t="inlineStr">
        <is>
          <t>Demonstração das Variações Patrimoniais_2025.csv</t>
        </is>
      </c>
      <c r="I1137" t="inlineStr">
        <is>
          <t>https://transparencia.senac.br/assets/files/2025/DemonstracoesContabeis/RS/Demonstração das Variações Patrimoniais_2025.csv</t>
        </is>
      </c>
      <c r="J1137" t="n">
        <v>200</v>
      </c>
      <c r="K1137" t="b">
        <v>1</v>
      </c>
      <c r="L1137" t="inlineStr">
        <is>
          <t>application/octet-stream</t>
        </is>
      </c>
      <c r="M1137" t="n">
        <v>6.89</v>
      </c>
      <c r="N1137" t="inlineStr">
        <is>
          <t>NÃO</t>
        </is>
      </c>
      <c r="O1137" t="inlineStr">
        <is>
          <t>Nomes de Colunas: 2 coluna(s) sem nome definido (ex: Unnamed: 5). | Espaçamento Visual: 1 coluna(s) totalmente em branco (Colunas: [5]). | Hierarquia Visual: Texto com recuo na coluna 'Especificação' (Linhas: 4, 6, 7, 9, 10, 12, 13, 14, 19, 22... (total 64)).</t>
        </is>
      </c>
      <c r="P1137" t="inlineStr">
        <is>
          <t>Nenhum</t>
        </is>
      </c>
      <c r="Q1137" t="inlineStr">
        <is>
          <t>2026-10-07 17:04:56</t>
        </is>
      </c>
    </row>
    <row r="1138">
      <c r="A1138" t="n">
        <v>1137</v>
      </c>
      <c r="B1138" t="inlineStr">
        <is>
          <t>SENAC</t>
        </is>
      </c>
      <c r="C1138" t="inlineStr">
        <is>
          <t>Demonstrações Contábeis</t>
        </is>
      </c>
      <c r="D1138" t="inlineStr">
        <is>
          <t>Demonstrações Contábeis - Arquivo CSV</t>
        </is>
      </c>
      <c r="E1138" t="inlineStr"/>
      <c r="F1138" t="inlineStr">
        <is>
          <t>SENAC RS | Exercício 2025 | Demonstrações Contábeis</t>
        </is>
      </c>
      <c r="G1138" t="inlineStr">
        <is>
          <t>csv</t>
        </is>
      </c>
      <c r="H1138" t="inlineStr">
        <is>
          <t>Demonstração dos Fluxos de Caixa_2025.csv</t>
        </is>
      </c>
      <c r="I1138" t="inlineStr">
        <is>
          <t>https://transparencia.senac.br/assets/files/2025/DemonstracoesContabeis/RS/Demonstração dos Fluxos de Caixa_2025.csv</t>
        </is>
      </c>
      <c r="J1138" t="n">
        <v>200</v>
      </c>
      <c r="K1138" t="b">
        <v>1</v>
      </c>
      <c r="L1138" t="inlineStr">
        <is>
          <t>application/octet-stream</t>
        </is>
      </c>
      <c r="M1138" t="n">
        <v>4.64</v>
      </c>
      <c r="N1138" t="inlineStr">
        <is>
          <t>NÃO</t>
        </is>
      </c>
      <c r="O1138" t="inlineStr">
        <is>
          <t>Nomes de Colunas: 1 coluna(s) sem nome definido (ex: Unnamed: 4).</t>
        </is>
      </c>
      <c r="P1138" t="inlineStr">
        <is>
          <t>Nenhum</t>
        </is>
      </c>
      <c r="Q1138" t="inlineStr">
        <is>
          <t>2026-10-07 17:04:56</t>
        </is>
      </c>
    </row>
    <row r="1139">
      <c r="A1139" t="n">
        <v>1138</v>
      </c>
      <c r="B1139" t="inlineStr">
        <is>
          <t>SENAC</t>
        </is>
      </c>
      <c r="C1139" t="inlineStr">
        <is>
          <t>Demonstrações Contábeis</t>
        </is>
      </c>
      <c r="D1139" t="inlineStr">
        <is>
          <t>Demonstrações Contábeis - Arquivo CSV</t>
        </is>
      </c>
      <c r="E1139" t="inlineStr"/>
      <c r="F1139" t="inlineStr">
        <is>
          <t>SENAC RS | Exercício 2026 | Demonstrações Contábeis</t>
        </is>
      </c>
      <c r="G1139" t="inlineStr">
        <is>
          <t>csv</t>
        </is>
      </c>
      <c r="H1139" t="inlineStr">
        <is>
          <t>Balanço Financeiro_2025.csv</t>
        </is>
      </c>
      <c r="I1139" t="inlineStr">
        <is>
          <t>https://transparencia.senac.br/assets/files/2025/DemonstracoesContabeis/RS/Balanço Financeiro_2025.csv</t>
        </is>
      </c>
      <c r="J1139" t="n">
        <v>200</v>
      </c>
      <c r="K1139" t="b">
        <v>1</v>
      </c>
      <c r="L1139" t="inlineStr">
        <is>
          <t>application/octet-stream</t>
        </is>
      </c>
      <c r="M1139" t="n">
        <v>9.92</v>
      </c>
      <c r="N1139" t="inlineStr">
        <is>
          <t>NÃO</t>
        </is>
      </c>
      <c r="O1139" t="inlineStr">
        <is>
          <t>Nomes de Colunas: 2 coluna(s) sem nome definido (ex: Unnamed: 6). | Espaçamento Visual: 7 linha(s) totalmente em branco (Linhas: 104, 105, 106, 107, 108, 109, 110). | Espaçamento Visual: 1 coluna(s) totalmente em branco (Colunas: [7]).</t>
        </is>
      </c>
      <c r="P1139" t="inlineStr">
        <is>
          <t>Nenhum</t>
        </is>
      </c>
      <c r="Q1139" t="inlineStr">
        <is>
          <t>2026-10-07 17:04:56</t>
        </is>
      </c>
    </row>
    <row r="1140">
      <c r="A1140" t="n">
        <v>1139</v>
      </c>
      <c r="B1140" t="inlineStr">
        <is>
          <t>SENAC</t>
        </is>
      </c>
      <c r="C1140" t="inlineStr">
        <is>
          <t>Demonstrações Contábeis</t>
        </is>
      </c>
      <c r="D1140" t="inlineStr">
        <is>
          <t>Demonstrações Contábeis - Arquivo CSV</t>
        </is>
      </c>
      <c r="E1140" t="inlineStr"/>
      <c r="F1140" t="inlineStr">
        <is>
          <t>SENAC RS | Exercício 2026 | Demonstrações Contábeis</t>
        </is>
      </c>
      <c r="G1140" t="inlineStr">
        <is>
          <t>csv</t>
        </is>
      </c>
      <c r="H1140" t="inlineStr">
        <is>
          <t>Balanço Orçamentário Receita_2025.csv</t>
        </is>
      </c>
      <c r="I1140" t="inlineStr">
        <is>
          <t>https://transparencia.senac.br/assets/files/2025/DemonstracoesContabeis/RS/Balanço Orçamentário Receita_2025.csv</t>
        </is>
      </c>
      <c r="J1140" t="n">
        <v>200</v>
      </c>
      <c r="K1140" t="b">
        <v>1</v>
      </c>
      <c r="L1140" t="inlineStr">
        <is>
          <t>application/octet-stream</t>
        </is>
      </c>
      <c r="M1140" t="n">
        <v>5.46</v>
      </c>
      <c r="N1140" t="inlineStr">
        <is>
          <t>NÃO</t>
        </is>
      </c>
      <c r="O1140" t="inlineStr">
        <is>
          <t>Nomes de Colunas: 2 coluna(s) sem nome definido (ex: Unnamed: 7). | Espaçamento Visual: 3 linha(s) totalmente em branco (Linhas: 70, 71, 72). | Espaçamento Visual: 2 coluna(s) totalmente em branco (Colunas: [7, 8]). | Linhas de Totais: Uso de 'Total/Subtotal' na coluna 'Especificação' (Linhas: 64, 66).</t>
        </is>
      </c>
      <c r="P1140" t="inlineStr">
        <is>
          <t>Nenhum</t>
        </is>
      </c>
      <c r="Q1140" t="inlineStr">
        <is>
          <t>2026-10-07 17:04:56</t>
        </is>
      </c>
    </row>
    <row r="1141">
      <c r="A1141" t="n">
        <v>1140</v>
      </c>
      <c r="B1141" t="inlineStr">
        <is>
          <t>SENAC</t>
        </is>
      </c>
      <c r="C1141" t="inlineStr">
        <is>
          <t>Demonstrações Contábeis</t>
        </is>
      </c>
      <c r="D1141" t="inlineStr">
        <is>
          <t>Demonstrações Contábeis - Arquivo CSV</t>
        </is>
      </c>
      <c r="E1141" t="inlineStr"/>
      <c r="F1141" t="inlineStr">
        <is>
          <t>SENAC RS | Exercício 2026 | Demonstrações Contábeis</t>
        </is>
      </c>
      <c r="G1141" t="inlineStr">
        <is>
          <t>csv</t>
        </is>
      </c>
      <c r="H1141" t="inlineStr">
        <is>
          <t>Balanço Orçamentário Despesa_2025.csv</t>
        </is>
      </c>
      <c r="I1141" t="inlineStr">
        <is>
          <t>https://transparencia.senac.br/assets/files/2025/DemonstracoesContabeis/RS/Balanço Orçamentário Despesa_2025.csv</t>
        </is>
      </c>
      <c r="J1141" t="n">
        <v>200</v>
      </c>
      <c r="K1141" t="b">
        <v>1</v>
      </c>
      <c r="L1141" t="inlineStr">
        <is>
          <t>application/octet-stream</t>
        </is>
      </c>
      <c r="M1141" t="n">
        <v>5.82</v>
      </c>
      <c r="N1141" t="inlineStr">
        <is>
          <t>NÃO</t>
        </is>
      </c>
      <c r="O1141"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41" t="inlineStr">
        <is>
          <t>Nenhum</t>
        </is>
      </c>
      <c r="Q1141" t="inlineStr">
        <is>
          <t>2026-10-07 17:04:56</t>
        </is>
      </c>
    </row>
    <row r="1142">
      <c r="A1142" t="n">
        <v>1141</v>
      </c>
      <c r="B1142" t="inlineStr">
        <is>
          <t>SENAC</t>
        </is>
      </c>
      <c r="C1142" t="inlineStr">
        <is>
          <t>Demonstrações Contábeis</t>
        </is>
      </c>
      <c r="D1142" t="inlineStr">
        <is>
          <t>Demonstrações Contábeis - Arquivo CSV</t>
        </is>
      </c>
      <c r="E1142" t="inlineStr"/>
      <c r="F1142" t="inlineStr">
        <is>
          <t>SENAC RS | Exercício 2026 | Demonstrações Contábeis</t>
        </is>
      </c>
      <c r="G1142" t="inlineStr">
        <is>
          <t>csv</t>
        </is>
      </c>
      <c r="H1142" t="inlineStr">
        <is>
          <t>Balanço Patrimonial_2025.csv</t>
        </is>
      </c>
      <c r="I1142" t="inlineStr">
        <is>
          <t>https://transparencia.senac.br/assets/files/2025/DemonstracoesContabeis/RS/Balanço Patrimonial_2025.csv</t>
        </is>
      </c>
      <c r="J1142" t="n">
        <v>200</v>
      </c>
      <c r="K1142" t="b">
        <v>1</v>
      </c>
      <c r="L1142" t="inlineStr">
        <is>
          <t>application/octet-stream</t>
        </is>
      </c>
      <c r="M1142" t="n">
        <v>3.96</v>
      </c>
      <c r="N1142" t="inlineStr">
        <is>
          <t>NÃO</t>
        </is>
      </c>
      <c r="O1142" t="inlineStr">
        <is>
          <t>Nomes de Colunas: 2 coluna(s) sem nome definido (ex: Unnamed: 5). | Espaçamento Visual: 1 coluna(s) totalmente em branco (Colunas: [5]).</t>
        </is>
      </c>
      <c r="P1142" t="inlineStr">
        <is>
          <t>Nenhum</t>
        </is>
      </c>
      <c r="Q1142" t="inlineStr">
        <is>
          <t>2026-10-07 17:04:56</t>
        </is>
      </c>
    </row>
    <row r="1143">
      <c r="A1143" t="n">
        <v>1142</v>
      </c>
      <c r="B1143" t="inlineStr">
        <is>
          <t>SENAC</t>
        </is>
      </c>
      <c r="C1143" t="inlineStr">
        <is>
          <t>Demonstrações Contábeis</t>
        </is>
      </c>
      <c r="D1143" t="inlineStr">
        <is>
          <t>Demonstrações Contábeis - Arquivo CSV</t>
        </is>
      </c>
      <c r="E1143" t="inlineStr"/>
      <c r="F1143" t="inlineStr">
        <is>
          <t>SENAC RS | Exercício 2026 | Demonstrações Contábeis</t>
        </is>
      </c>
      <c r="G1143" t="inlineStr">
        <is>
          <t>csv</t>
        </is>
      </c>
      <c r="H1143" t="inlineStr">
        <is>
          <t>Demonstração das Variações Patrimoniais_2025.csv</t>
        </is>
      </c>
      <c r="I1143" t="inlineStr">
        <is>
          <t>https://transparencia.senac.br/assets/files/2025/DemonstracoesContabeis/RS/Demonstração das Variações Patrimoniais_2025.csv</t>
        </is>
      </c>
      <c r="J1143" t="n">
        <v>200</v>
      </c>
      <c r="K1143" t="b">
        <v>1</v>
      </c>
      <c r="L1143" t="inlineStr">
        <is>
          <t>application/octet-stream</t>
        </is>
      </c>
      <c r="M1143" t="n">
        <v>6.89</v>
      </c>
      <c r="N1143" t="inlineStr">
        <is>
          <t>NÃO</t>
        </is>
      </c>
      <c r="O1143" t="inlineStr">
        <is>
          <t>Nomes de Colunas: 2 coluna(s) sem nome definido (ex: Unnamed: 5). | Espaçamento Visual: 1 coluna(s) totalmente em branco (Colunas: [5]). | Hierarquia Visual: Texto com recuo na coluna 'Especificação' (Linhas: 4, 6, 7, 9, 10, 12, 13, 14, 19, 22... (total 64)).</t>
        </is>
      </c>
      <c r="P1143" t="inlineStr">
        <is>
          <t>Nenhum</t>
        </is>
      </c>
      <c r="Q1143" t="inlineStr">
        <is>
          <t>2026-10-07 17:04:56</t>
        </is>
      </c>
    </row>
    <row r="1144">
      <c r="A1144" t="n">
        <v>1143</v>
      </c>
      <c r="B1144" t="inlineStr">
        <is>
          <t>SENAC</t>
        </is>
      </c>
      <c r="C1144" t="inlineStr">
        <is>
          <t>Demonstrações Contábeis</t>
        </is>
      </c>
      <c r="D1144" t="inlineStr">
        <is>
          <t>Demonstrações Contábeis - Arquivo CSV</t>
        </is>
      </c>
      <c r="E1144" t="inlineStr"/>
      <c r="F1144" t="inlineStr">
        <is>
          <t>SENAC RS | Exercício 2026 | Demonstrações Contábeis</t>
        </is>
      </c>
      <c r="G1144" t="inlineStr">
        <is>
          <t>csv</t>
        </is>
      </c>
      <c r="H1144" t="inlineStr">
        <is>
          <t>Demonstração dos Fluxos de Caixa_2025.csv</t>
        </is>
      </c>
      <c r="I1144" t="inlineStr">
        <is>
          <t>https://transparencia.senac.br/assets/files/2025/DemonstracoesContabeis/RS/Demonstração dos Fluxos de Caixa_2025.csv</t>
        </is>
      </c>
      <c r="J1144" t="n">
        <v>200</v>
      </c>
      <c r="K1144" t="b">
        <v>1</v>
      </c>
      <c r="L1144" t="inlineStr">
        <is>
          <t>application/octet-stream</t>
        </is>
      </c>
      <c r="M1144" t="n">
        <v>4.64</v>
      </c>
      <c r="N1144" t="inlineStr">
        <is>
          <t>NÃO</t>
        </is>
      </c>
      <c r="O1144" t="inlineStr">
        <is>
          <t>Nomes de Colunas: 1 coluna(s) sem nome definido (ex: Unnamed: 4).</t>
        </is>
      </c>
      <c r="P1144" t="inlineStr">
        <is>
          <t>Nenhum</t>
        </is>
      </c>
      <c r="Q1144" t="inlineStr">
        <is>
          <t>2026-10-07 17:04:56</t>
        </is>
      </c>
    </row>
    <row r="1145">
      <c r="A1145" t="n">
        <v>1144</v>
      </c>
      <c r="B1145" t="inlineStr">
        <is>
          <t>SENAC</t>
        </is>
      </c>
      <c r="C1145" t="inlineStr">
        <is>
          <t>Licitações</t>
        </is>
      </c>
      <c r="D1145" t="inlineStr">
        <is>
          <t>Licitações - download</t>
        </is>
      </c>
      <c r="E1145" t="inlineStr"/>
      <c r="F1145" t="inlineStr">
        <is>
          <t>SENAC RS | Exercício 2024 | Licitações</t>
        </is>
      </c>
      <c r="G1145" t="inlineStr">
        <is>
          <t>csv</t>
        </is>
      </c>
      <c r="H1145" t="inlineStr">
        <is>
          <t>download</t>
        </is>
      </c>
      <c r="I1145" t="inlineStr">
        <is>
          <t>https://transparencia.senac.br/service/api/download?regional=rs&amp;secao=Licitacoes&amp;ano=0&amp;layout=licitacoes</t>
        </is>
      </c>
      <c r="J1145" t="n">
        <v>200</v>
      </c>
      <c r="K1145" t="b">
        <v>1</v>
      </c>
      <c r="L1145" t="inlineStr">
        <is>
          <t>application/octet-stream</t>
        </is>
      </c>
      <c r="M1145" t="n">
        <v>56.33</v>
      </c>
      <c r="N1145" t="inlineStr">
        <is>
          <t>SIM</t>
        </is>
      </c>
      <c r="O1145" t="inlineStr">
        <is>
          <t>Nenhum</t>
        </is>
      </c>
      <c r="P1145" t="inlineStr">
        <is>
          <t>Nenhum</t>
        </is>
      </c>
      <c r="Q1145" t="inlineStr">
        <is>
          <t>2026-10-07 17:04:56</t>
        </is>
      </c>
    </row>
    <row r="1146">
      <c r="A1146" t="n">
        <v>1145</v>
      </c>
      <c r="B1146" t="inlineStr">
        <is>
          <t>SENAC</t>
        </is>
      </c>
      <c r="C1146" t="inlineStr">
        <is>
          <t>Licitações</t>
        </is>
      </c>
      <c r="D1146" t="inlineStr">
        <is>
          <t>Licitações - download</t>
        </is>
      </c>
      <c r="E1146" t="inlineStr"/>
      <c r="F1146" t="inlineStr">
        <is>
          <t>SENAC RS | Exercício 2025 | Licitações</t>
        </is>
      </c>
      <c r="G1146" t="inlineStr">
        <is>
          <t>csv</t>
        </is>
      </c>
      <c r="H1146" t="inlineStr">
        <is>
          <t>download</t>
        </is>
      </c>
      <c r="I1146" t="inlineStr">
        <is>
          <t>https://transparencia.senac.br/service/api/download?regional=rs&amp;secao=Licitacoes&amp;ano=0&amp;layout=licitacoes</t>
        </is>
      </c>
      <c r="J1146" t="n">
        <v>200</v>
      </c>
      <c r="K1146" t="b">
        <v>1</v>
      </c>
      <c r="L1146" t="inlineStr">
        <is>
          <t>application/octet-stream</t>
        </is>
      </c>
      <c r="M1146" t="n">
        <v>56.33</v>
      </c>
      <c r="N1146" t="inlineStr">
        <is>
          <t>SIM</t>
        </is>
      </c>
      <c r="O1146" t="inlineStr">
        <is>
          <t>Nenhum</t>
        </is>
      </c>
      <c r="P1146" t="inlineStr">
        <is>
          <t>Nenhum</t>
        </is>
      </c>
      <c r="Q1146" t="inlineStr">
        <is>
          <t>2026-10-07 17:04:56</t>
        </is>
      </c>
    </row>
    <row r="1147">
      <c r="A1147" t="n">
        <v>1146</v>
      </c>
      <c r="B1147" t="inlineStr">
        <is>
          <t>SENAC</t>
        </is>
      </c>
      <c r="C1147" t="inlineStr">
        <is>
          <t>Licitações</t>
        </is>
      </c>
      <c r="D1147" t="inlineStr">
        <is>
          <t>Licitações - download</t>
        </is>
      </c>
      <c r="E1147" t="inlineStr"/>
      <c r="F1147" t="inlineStr">
        <is>
          <t>SENAC RS | Exercício 2026 | Licitações</t>
        </is>
      </c>
      <c r="G1147" t="inlineStr">
        <is>
          <t>csv</t>
        </is>
      </c>
      <c r="H1147" t="inlineStr">
        <is>
          <t>download</t>
        </is>
      </c>
      <c r="I1147" t="inlineStr">
        <is>
          <t>https://transparencia.senac.br/service/api/download?regional=rs&amp;secao=Licitacoes&amp;ano=0&amp;layout=licitacoes</t>
        </is>
      </c>
      <c r="J1147" t="n">
        <v>200</v>
      </c>
      <c r="K1147" t="b">
        <v>1</v>
      </c>
      <c r="L1147" t="inlineStr">
        <is>
          <t>application/octet-stream</t>
        </is>
      </c>
      <c r="M1147" t="n">
        <v>56.33</v>
      </c>
      <c r="N1147" t="inlineStr">
        <is>
          <t>SIM</t>
        </is>
      </c>
      <c r="O1147" t="inlineStr">
        <is>
          <t>Nenhum</t>
        </is>
      </c>
      <c r="P1147" t="inlineStr">
        <is>
          <t>Nenhum</t>
        </is>
      </c>
      <c r="Q1147" t="inlineStr">
        <is>
          <t>2026-10-07 17:04:56</t>
        </is>
      </c>
    </row>
    <row r="1148">
      <c r="A1148" t="n">
        <v>1147</v>
      </c>
      <c r="B1148" t="inlineStr">
        <is>
          <t>SENAC</t>
        </is>
      </c>
      <c r="C1148" t="inlineStr">
        <is>
          <t>Contratos, Parcerias, Convênios e Patrocínios</t>
        </is>
      </c>
      <c r="D1148" t="inlineStr">
        <is>
          <t>Contratos, Parcerias, Convênios e Patrocínios - download</t>
        </is>
      </c>
      <c r="E1148" t="inlineStr"/>
      <c r="F1148" t="inlineStr">
        <is>
          <t>SENAC RS | Exercício 2024 | Contratos, Parcerias, Convênios e Patrocínios</t>
        </is>
      </c>
      <c r="G1148" t="inlineStr">
        <is>
          <t>csv</t>
        </is>
      </c>
      <c r="H1148" t="inlineStr">
        <is>
          <t>download</t>
        </is>
      </c>
      <c r="I1148" t="inlineStr">
        <is>
          <t>https://transparencia.senac.br/service/api/download?regional=rs&amp;secao=ContratosParcerias&amp;ano=0&amp;layout=contratos</t>
        </is>
      </c>
      <c r="J1148" t="n">
        <v>200</v>
      </c>
      <c r="K1148" t="b">
        <v>1</v>
      </c>
      <c r="L1148" t="inlineStr">
        <is>
          <t>application/octet-stream</t>
        </is>
      </c>
      <c r="M1148" t="n">
        <v>70.36</v>
      </c>
      <c r="N1148" t="inlineStr">
        <is>
          <t>NÃO</t>
        </is>
      </c>
      <c r="O1148" t="inlineStr">
        <is>
          <t>Poluição de Célula: Coluna 'Objeto' contém números misturados diretamente com texto (Linhas: 447/2024).</t>
        </is>
      </c>
      <c r="P1148" t="inlineStr">
        <is>
          <t>Nenhum</t>
        </is>
      </c>
      <c r="Q1148" t="inlineStr">
        <is>
          <t>2026-10-07 17:04:56</t>
        </is>
      </c>
    </row>
    <row r="1149">
      <c r="A1149" t="n">
        <v>1148</v>
      </c>
      <c r="B1149" t="inlineStr">
        <is>
          <t>SENAC</t>
        </is>
      </c>
      <c r="C1149" t="inlineStr">
        <is>
          <t>Contratos, Parcerias, Convênios e Patrocínios</t>
        </is>
      </c>
      <c r="D1149" t="inlineStr">
        <is>
          <t>Contratos, Parcerias, Convênios e Patrocínios - download</t>
        </is>
      </c>
      <c r="E1149" t="inlineStr"/>
      <c r="F1149" t="inlineStr">
        <is>
          <t>SENAC RS | Exercício 2025 | Contratos, Parcerias, Convênios e Patrocínios</t>
        </is>
      </c>
      <c r="G1149" t="inlineStr">
        <is>
          <t>csv</t>
        </is>
      </c>
      <c r="H1149" t="inlineStr">
        <is>
          <t>download</t>
        </is>
      </c>
      <c r="I1149" t="inlineStr">
        <is>
          <t>https://transparencia.senac.br/service/api/download?regional=rs&amp;secao=ContratosParcerias&amp;ano=0&amp;layout=contratos</t>
        </is>
      </c>
      <c r="J1149" t="n">
        <v>200</v>
      </c>
      <c r="K1149" t="b">
        <v>1</v>
      </c>
      <c r="L1149" t="inlineStr">
        <is>
          <t>application/octet-stream</t>
        </is>
      </c>
      <c r="M1149" t="n">
        <v>70.36</v>
      </c>
      <c r="N1149" t="inlineStr">
        <is>
          <t>NÃO</t>
        </is>
      </c>
      <c r="O1149" t="inlineStr">
        <is>
          <t>Poluição de Célula: Coluna 'Objeto' contém números misturados diretamente com texto (Linhas: 447/2024).</t>
        </is>
      </c>
      <c r="P1149" t="inlineStr">
        <is>
          <t>Nenhum</t>
        </is>
      </c>
      <c r="Q1149" t="inlineStr">
        <is>
          <t>2026-10-07 17:04:56</t>
        </is>
      </c>
    </row>
    <row r="1150">
      <c r="A1150" t="n">
        <v>1149</v>
      </c>
      <c r="B1150" t="inlineStr">
        <is>
          <t>SENAC</t>
        </is>
      </c>
      <c r="C1150" t="inlineStr">
        <is>
          <t>Contratos, Parcerias, Convênios e Patrocínios</t>
        </is>
      </c>
      <c r="D1150" t="inlineStr">
        <is>
          <t>Contratos, Parcerias, Convênios e Patrocínios - download</t>
        </is>
      </c>
      <c r="E1150" t="inlineStr"/>
      <c r="F1150" t="inlineStr">
        <is>
          <t>SENAC RS | Exercício 2026 | Contratos, Parcerias, Convênios e Patrocínios</t>
        </is>
      </c>
      <c r="G1150" t="inlineStr">
        <is>
          <t>csv</t>
        </is>
      </c>
      <c r="H1150" t="inlineStr">
        <is>
          <t>download</t>
        </is>
      </c>
      <c r="I1150" t="inlineStr">
        <is>
          <t>https://transparencia.senac.br/service/api/download?regional=rs&amp;secao=ContratosParcerias&amp;ano=0&amp;layout=contratos</t>
        </is>
      </c>
      <c r="J1150" t="n">
        <v>200</v>
      </c>
      <c r="K1150" t="b">
        <v>1</v>
      </c>
      <c r="L1150" t="inlineStr">
        <is>
          <t>application/octet-stream</t>
        </is>
      </c>
      <c r="M1150" t="n">
        <v>70.36</v>
      </c>
      <c r="N1150" t="inlineStr">
        <is>
          <t>NÃO</t>
        </is>
      </c>
      <c r="O1150" t="inlineStr">
        <is>
          <t>Poluição de Célula: Coluna 'Objeto' contém números misturados diretamente com texto (Linhas: 447/2024).</t>
        </is>
      </c>
      <c r="P1150" t="inlineStr">
        <is>
          <t>Nenhum</t>
        </is>
      </c>
      <c r="Q1150" t="inlineStr">
        <is>
          <t>2026-10-07 17:04:56</t>
        </is>
      </c>
    </row>
    <row r="1151">
      <c r="A1151" t="n">
        <v>1150</v>
      </c>
      <c r="B1151" t="inlineStr">
        <is>
          <t>SENAC</t>
        </is>
      </c>
      <c r="C1151" t="inlineStr">
        <is>
          <t>Transferências Regulamentares</t>
        </is>
      </c>
      <c r="D1151" t="inlineStr">
        <is>
          <t>Transferências Regulamentares - download</t>
        </is>
      </c>
      <c r="E1151" t="inlineStr"/>
      <c r="F1151" t="inlineStr">
        <is>
          <t>SENAC RS | Exercício 2024 | Transferências Regulamentares</t>
        </is>
      </c>
      <c r="G1151" t="inlineStr">
        <is>
          <t>csv</t>
        </is>
      </c>
      <c r="H1151" t="inlineStr">
        <is>
          <t>download</t>
        </is>
      </c>
      <c r="I1151" t="inlineStr">
        <is>
          <t>https://transparencia.senac.br/service/api/download?regional=rs&amp;secao=transferenciasregulamentares&amp;ano=2026&amp;layout=transferenciasregulamentares</t>
        </is>
      </c>
      <c r="J1151" t="n">
        <v>200</v>
      </c>
      <c r="K1151" t="b">
        <v>1</v>
      </c>
      <c r="L1151" t="inlineStr">
        <is>
          <t>application/octet-stream</t>
        </is>
      </c>
      <c r="M1151" t="n">
        <v>4.19</v>
      </c>
      <c r="N1151" t="inlineStr">
        <is>
          <t>SIM</t>
        </is>
      </c>
      <c r="O1151" t="inlineStr">
        <is>
          <t>Nenhum</t>
        </is>
      </c>
      <c r="P1151" t="inlineStr">
        <is>
          <t>Nenhum</t>
        </is>
      </c>
      <c r="Q1151" t="inlineStr">
        <is>
          <t>2026-10-07 17:04:56</t>
        </is>
      </c>
    </row>
    <row r="1152">
      <c r="A1152" t="n">
        <v>1151</v>
      </c>
      <c r="B1152" t="inlineStr">
        <is>
          <t>SENAC</t>
        </is>
      </c>
      <c r="C1152" t="inlineStr">
        <is>
          <t>Transferências Regulamentares</t>
        </is>
      </c>
      <c r="D1152" t="inlineStr">
        <is>
          <t>Transferências Regulamentares - download</t>
        </is>
      </c>
      <c r="E1152" t="inlineStr"/>
      <c r="F1152" t="inlineStr">
        <is>
          <t>SENAC RS | Exercício 2025 | Transferências Regulamentares</t>
        </is>
      </c>
      <c r="G1152" t="inlineStr">
        <is>
          <t>csv</t>
        </is>
      </c>
      <c r="H1152" t="inlineStr">
        <is>
          <t>download</t>
        </is>
      </c>
      <c r="I1152" t="inlineStr">
        <is>
          <t>https://transparencia.senac.br/service/api/download?regional=rs&amp;secao=transferenciasregulamentares&amp;ano=2026&amp;layout=transferenciasregulamentares</t>
        </is>
      </c>
      <c r="J1152" t="n">
        <v>200</v>
      </c>
      <c r="K1152" t="b">
        <v>1</v>
      </c>
      <c r="L1152" t="inlineStr">
        <is>
          <t>application/octet-stream</t>
        </is>
      </c>
      <c r="M1152" t="n">
        <v>4.19</v>
      </c>
      <c r="N1152" t="inlineStr">
        <is>
          <t>SIM</t>
        </is>
      </c>
      <c r="O1152" t="inlineStr">
        <is>
          <t>Nenhum</t>
        </is>
      </c>
      <c r="P1152" t="inlineStr">
        <is>
          <t>Nenhum</t>
        </is>
      </c>
      <c r="Q1152" t="inlineStr">
        <is>
          <t>2026-10-07 17:04:56</t>
        </is>
      </c>
    </row>
    <row r="1153">
      <c r="A1153" t="n">
        <v>1152</v>
      </c>
      <c r="B1153" t="inlineStr">
        <is>
          <t>SENAC</t>
        </is>
      </c>
      <c r="C1153" t="inlineStr">
        <is>
          <t>Transferências Regulamentares</t>
        </is>
      </c>
      <c r="D1153" t="inlineStr">
        <is>
          <t>Transferências Regulamentares - download</t>
        </is>
      </c>
      <c r="E1153" t="inlineStr"/>
      <c r="F1153" t="inlineStr">
        <is>
          <t>SENAC RS | Exercício 2026 | Transferências Regulamentares</t>
        </is>
      </c>
      <c r="G1153" t="inlineStr">
        <is>
          <t>csv</t>
        </is>
      </c>
      <c r="H1153" t="inlineStr">
        <is>
          <t>download</t>
        </is>
      </c>
      <c r="I1153" t="inlineStr">
        <is>
          <t>https://transparencia.senac.br/service/api/download?regional=rs&amp;secao=transferenciasregulamentares&amp;ano=2026&amp;layout=transferenciasregulamentares</t>
        </is>
      </c>
      <c r="J1153" t="n">
        <v>200</v>
      </c>
      <c r="K1153" t="b">
        <v>1</v>
      </c>
      <c r="L1153" t="inlineStr">
        <is>
          <t>application/octet-stream</t>
        </is>
      </c>
      <c r="M1153" t="n">
        <v>4.19</v>
      </c>
      <c r="N1153" t="inlineStr">
        <is>
          <t>SIM</t>
        </is>
      </c>
      <c r="O1153" t="inlineStr">
        <is>
          <t>Nenhum</t>
        </is>
      </c>
      <c r="P1153" t="inlineStr">
        <is>
          <t>Nenhum</t>
        </is>
      </c>
      <c r="Q1153" t="inlineStr">
        <is>
          <t>2026-10-07 17:04:56</t>
        </is>
      </c>
    </row>
    <row r="1154">
      <c r="A1154" t="n">
        <v>1153</v>
      </c>
      <c r="B1154" t="inlineStr">
        <is>
          <t>SENAC</t>
        </is>
      </c>
      <c r="C1154" t="inlineStr">
        <is>
          <t>Execução Orçamentária</t>
        </is>
      </c>
      <c r="D1154" t="inlineStr">
        <is>
          <t>Execução Orçamentária - download</t>
        </is>
      </c>
      <c r="E1154" t="inlineStr"/>
      <c r="F1154" t="inlineStr">
        <is>
          <t>SENAC SC | Exercício 2024 | Execução Orçamentária</t>
        </is>
      </c>
      <c r="G1154" t="inlineStr">
        <is>
          <t>csv</t>
        </is>
      </c>
      <c r="H1154" t="inlineStr">
        <is>
          <t>download</t>
        </is>
      </c>
      <c r="I1154" t="inlineStr">
        <is>
          <t>https://transparencia.senac.br/service/api/download?regional=sc&amp;secao=execucaoorcamentaria&amp;ano=2024&amp;layout=execucaoorcamentariareceitacategoria</t>
        </is>
      </c>
      <c r="J1154" t="n">
        <v>200</v>
      </c>
      <c r="K1154" t="b">
        <v>1</v>
      </c>
      <c r="L1154" t="inlineStr">
        <is>
          <t>application/octet-stream</t>
        </is>
      </c>
      <c r="M1154" t="n">
        <v>0.48</v>
      </c>
      <c r="N1154" t="inlineStr">
        <is>
          <t>SIM</t>
        </is>
      </c>
      <c r="O1154" t="inlineStr">
        <is>
          <t>Nenhum</t>
        </is>
      </c>
      <c r="P1154" t="inlineStr">
        <is>
          <t>Nenhum</t>
        </is>
      </c>
      <c r="Q1154" t="inlineStr">
        <is>
          <t>2026-10-07 17:04:56</t>
        </is>
      </c>
    </row>
    <row r="1155">
      <c r="A1155" t="n">
        <v>1154</v>
      </c>
      <c r="B1155" t="inlineStr">
        <is>
          <t>SENAC</t>
        </is>
      </c>
      <c r="C1155" t="inlineStr">
        <is>
          <t>Execução Orçamentária</t>
        </is>
      </c>
      <c r="D1155" t="inlineStr">
        <is>
          <t>Execução Orçamentária - download</t>
        </is>
      </c>
      <c r="E1155" t="inlineStr"/>
      <c r="F1155" t="inlineStr">
        <is>
          <t>SENAC SC | Exercício 2024 | Execução Orçamentária</t>
        </is>
      </c>
      <c r="G1155" t="inlineStr">
        <is>
          <t>csv</t>
        </is>
      </c>
      <c r="H1155" t="inlineStr">
        <is>
          <t>download</t>
        </is>
      </c>
      <c r="I1155" t="inlineStr">
        <is>
          <t>https://transparencia.senac.br/service/api/download?regional=sc&amp;secao=execucaoorcamentaria&amp;ano=2024&amp;layout=execucaoorcamentariadespesacategoria</t>
        </is>
      </c>
      <c r="J1155" t="n">
        <v>200</v>
      </c>
      <c r="K1155" t="b">
        <v>1</v>
      </c>
      <c r="L1155" t="inlineStr">
        <is>
          <t>application/octet-stream</t>
        </is>
      </c>
      <c r="M1155" t="n">
        <v>1.23</v>
      </c>
      <c r="N1155" t="inlineStr">
        <is>
          <t>SIM</t>
        </is>
      </c>
      <c r="O1155" t="inlineStr">
        <is>
          <t>Nenhum</t>
        </is>
      </c>
      <c r="P1155" t="inlineStr">
        <is>
          <t>Nenhum</t>
        </is>
      </c>
      <c r="Q1155" t="inlineStr">
        <is>
          <t>2026-10-07 17:04:56</t>
        </is>
      </c>
    </row>
    <row r="1156">
      <c r="A1156" t="n">
        <v>1155</v>
      </c>
      <c r="B1156" t="inlineStr">
        <is>
          <t>SENAC</t>
        </is>
      </c>
      <c r="C1156" t="inlineStr">
        <is>
          <t>Execução Orçamentária</t>
        </is>
      </c>
      <c r="D1156" t="inlineStr">
        <is>
          <t>Execução Orçamentária - download</t>
        </is>
      </c>
      <c r="E1156" t="inlineStr"/>
      <c r="F1156" t="inlineStr">
        <is>
          <t>SENAC SC | Exercício 2024 | Execução Orçamentária</t>
        </is>
      </c>
      <c r="G1156" t="inlineStr">
        <is>
          <t>csv</t>
        </is>
      </c>
      <c r="H1156" t="inlineStr">
        <is>
          <t>download</t>
        </is>
      </c>
      <c r="I1156" t="inlineStr">
        <is>
          <t>https://transparencia.senac.br/service/api/download?regional=sc&amp;secao=execucaoorcamentaria&amp;ano=2024&amp;layout=despesaporfinalidadeprogramatrabalhoorcamento</t>
        </is>
      </c>
      <c r="J1156" t="n">
        <v>200</v>
      </c>
      <c r="K1156" t="b">
        <v>1</v>
      </c>
      <c r="L1156" t="inlineStr">
        <is>
          <t>application/octet-stream</t>
        </is>
      </c>
      <c r="M1156" t="n">
        <v>0.41</v>
      </c>
      <c r="N1156" t="inlineStr">
        <is>
          <t>SIM</t>
        </is>
      </c>
      <c r="O1156" t="inlineStr">
        <is>
          <t>Nenhum</t>
        </is>
      </c>
      <c r="P1156" t="inlineStr">
        <is>
          <t>Nenhum</t>
        </is>
      </c>
      <c r="Q1156" t="inlineStr">
        <is>
          <t>2026-10-07 17:04:56</t>
        </is>
      </c>
    </row>
    <row r="1157">
      <c r="A1157" t="n">
        <v>1156</v>
      </c>
      <c r="B1157" t="inlineStr">
        <is>
          <t>SENAC</t>
        </is>
      </c>
      <c r="C1157" t="inlineStr">
        <is>
          <t>Execução Orçamentária</t>
        </is>
      </c>
      <c r="D1157" t="inlineStr">
        <is>
          <t>Execução Orçamentária - download</t>
        </is>
      </c>
      <c r="E1157" t="inlineStr"/>
      <c r="F1157" t="inlineStr">
        <is>
          <t>SENAC SC | Exercício 2024 | Execução Orçamentária</t>
        </is>
      </c>
      <c r="G1157" t="inlineStr">
        <is>
          <t>csv</t>
        </is>
      </c>
      <c r="H1157" t="inlineStr">
        <is>
          <t>download</t>
        </is>
      </c>
      <c r="I1157" t="inlineStr">
        <is>
          <t>https://transparencia.senac.br/service/api/download?regional=sc&amp;secao=execucaoorcamentaria&amp;ano=2024&amp;layout=execucaoorcamentariareceita</t>
        </is>
      </c>
      <c r="J1157" t="n">
        <v>200</v>
      </c>
      <c r="K1157" t="b">
        <v>1</v>
      </c>
      <c r="L1157" t="inlineStr">
        <is>
          <t>application/octet-stream</t>
        </is>
      </c>
      <c r="M1157" t="n">
        <v>1.07</v>
      </c>
      <c r="N1157" t="inlineStr">
        <is>
          <t>SIM</t>
        </is>
      </c>
      <c r="O1157" t="inlineStr">
        <is>
          <t>Nenhum</t>
        </is>
      </c>
      <c r="P1157" t="inlineStr">
        <is>
          <t>Nenhum</t>
        </is>
      </c>
      <c r="Q1157" t="inlineStr">
        <is>
          <t>2026-10-07 17:04:56</t>
        </is>
      </c>
    </row>
    <row r="1158">
      <c r="A1158" t="n">
        <v>1157</v>
      </c>
      <c r="B1158" t="inlineStr">
        <is>
          <t>SENAC</t>
        </is>
      </c>
      <c r="C1158" t="inlineStr">
        <is>
          <t>Execução Orçamentária</t>
        </is>
      </c>
      <c r="D1158" t="inlineStr">
        <is>
          <t>Execução Orçamentária - download</t>
        </is>
      </c>
      <c r="E1158" t="inlineStr"/>
      <c r="F1158" t="inlineStr">
        <is>
          <t>SENAC SC | Exercício 2024 | Execução Orçamentária</t>
        </is>
      </c>
      <c r="G1158" t="inlineStr">
        <is>
          <t>csv</t>
        </is>
      </c>
      <c r="H1158" t="inlineStr">
        <is>
          <t>download</t>
        </is>
      </c>
      <c r="I1158" t="inlineStr">
        <is>
          <t>https://transparencia.senac.br/service/api/download?regional=sc&amp;secao=execucaoorcamentaria&amp;ano=2024&amp;layout=execucaoorcamentariadespesa</t>
        </is>
      </c>
      <c r="J1158" t="n">
        <v>200</v>
      </c>
      <c r="K1158" t="b">
        <v>1</v>
      </c>
      <c r="L1158" t="inlineStr">
        <is>
          <t>application/octet-stream</t>
        </is>
      </c>
      <c r="M1158" t="n">
        <v>1.91</v>
      </c>
      <c r="N1158" t="inlineStr">
        <is>
          <t>SIM</t>
        </is>
      </c>
      <c r="O1158" t="inlineStr">
        <is>
          <t>Nenhum</t>
        </is>
      </c>
      <c r="P1158" t="inlineStr">
        <is>
          <t>Nenhum</t>
        </is>
      </c>
      <c r="Q1158" t="inlineStr">
        <is>
          <t>2026-10-07 17:04:56</t>
        </is>
      </c>
    </row>
    <row r="1159">
      <c r="A1159" t="n">
        <v>1158</v>
      </c>
      <c r="B1159" t="inlineStr">
        <is>
          <t>SENAC</t>
        </is>
      </c>
      <c r="C1159" t="inlineStr">
        <is>
          <t>Execução Orçamentária</t>
        </is>
      </c>
      <c r="D1159" t="inlineStr">
        <is>
          <t>Execução Orçamentária - download</t>
        </is>
      </c>
      <c r="E1159" t="inlineStr"/>
      <c r="F1159" t="inlineStr">
        <is>
          <t>SENAC SC | Exercício 2024 | Execução Orçamentária</t>
        </is>
      </c>
      <c r="G1159" t="inlineStr">
        <is>
          <t>csv</t>
        </is>
      </c>
      <c r="H1159" t="inlineStr">
        <is>
          <t>download</t>
        </is>
      </c>
      <c r="I1159" t="inlineStr">
        <is>
          <t>https://transparencia.senac.br/service/api/download?regional=sc&amp;secao=execucaoorcamentaria&amp;ano=2024&amp;layout=despesaporfinalidadeprogramatrabalhoprevisao</t>
        </is>
      </c>
      <c r="J1159" t="n">
        <v>200</v>
      </c>
      <c r="K1159" t="b">
        <v>1</v>
      </c>
      <c r="L1159" t="inlineStr">
        <is>
          <t>application/octet-stream</t>
        </is>
      </c>
      <c r="M1159" t="n">
        <v>0.59</v>
      </c>
      <c r="N1159" t="inlineStr">
        <is>
          <t>SIM</t>
        </is>
      </c>
      <c r="O1159" t="inlineStr">
        <is>
          <t>Nenhum</t>
        </is>
      </c>
      <c r="P1159" t="inlineStr">
        <is>
          <t>Nenhum</t>
        </is>
      </c>
      <c r="Q1159" t="inlineStr">
        <is>
          <t>2026-10-07 17:04:56</t>
        </is>
      </c>
    </row>
    <row r="1160">
      <c r="A1160" t="n">
        <v>1159</v>
      </c>
      <c r="B1160" t="inlineStr">
        <is>
          <t>SENAC</t>
        </is>
      </c>
      <c r="C1160" t="inlineStr">
        <is>
          <t>Execução Orçamentária</t>
        </is>
      </c>
      <c r="D1160" t="inlineStr">
        <is>
          <t>Execução Orçamentária - download</t>
        </is>
      </c>
      <c r="E1160" t="inlineStr"/>
      <c r="F1160" t="inlineStr">
        <is>
          <t>SENAC SC | Exercício 2025 | Execução Orçamentária</t>
        </is>
      </c>
      <c r="G1160" t="inlineStr">
        <is>
          <t>csv</t>
        </is>
      </c>
      <c r="H1160" t="inlineStr">
        <is>
          <t>download</t>
        </is>
      </c>
      <c r="I1160" t="inlineStr">
        <is>
          <t>https://transparencia.senac.br/service/api/download?regional=sc&amp;secao=execucaoorcamentaria&amp;ano=2025&amp;layout=execucaoorcamentariareceitacategoria</t>
        </is>
      </c>
      <c r="J1160" t="n">
        <v>200</v>
      </c>
      <c r="K1160" t="b">
        <v>1</v>
      </c>
      <c r="L1160" t="inlineStr">
        <is>
          <t>application/octet-stream</t>
        </is>
      </c>
      <c r="M1160" t="n">
        <v>0.62</v>
      </c>
      <c r="N1160" t="inlineStr">
        <is>
          <t>SIM</t>
        </is>
      </c>
      <c r="O1160" t="inlineStr">
        <is>
          <t>Nenhum</t>
        </is>
      </c>
      <c r="P1160" t="inlineStr">
        <is>
          <t>Nenhum</t>
        </is>
      </c>
      <c r="Q1160" t="inlineStr">
        <is>
          <t>2026-10-07 17:04:56</t>
        </is>
      </c>
    </row>
    <row r="1161">
      <c r="A1161" t="n">
        <v>1160</v>
      </c>
      <c r="B1161" t="inlineStr">
        <is>
          <t>SENAC</t>
        </is>
      </c>
      <c r="C1161" t="inlineStr">
        <is>
          <t>Execução Orçamentária</t>
        </is>
      </c>
      <c r="D1161" t="inlineStr">
        <is>
          <t>Execução Orçamentária - download</t>
        </is>
      </c>
      <c r="E1161" t="inlineStr"/>
      <c r="F1161" t="inlineStr">
        <is>
          <t>SENAC SC | Exercício 2025 | Execução Orçamentária</t>
        </is>
      </c>
      <c r="G1161" t="inlineStr">
        <is>
          <t>csv</t>
        </is>
      </c>
      <c r="H1161" t="inlineStr">
        <is>
          <t>download</t>
        </is>
      </c>
      <c r="I1161" t="inlineStr">
        <is>
          <t>https://transparencia.senac.br/service/api/download?regional=sc&amp;secao=execucaoorcamentaria&amp;ano=2025&amp;layout=execucaoorcamentariadespesacategoria</t>
        </is>
      </c>
      <c r="J1161" t="n">
        <v>200</v>
      </c>
      <c r="K1161" t="b">
        <v>1</v>
      </c>
      <c r="L1161" t="inlineStr">
        <is>
          <t>application/octet-stream</t>
        </is>
      </c>
      <c r="M1161" t="n">
        <v>1.3</v>
      </c>
      <c r="N1161" t="inlineStr">
        <is>
          <t>SIM</t>
        </is>
      </c>
      <c r="O1161" t="inlineStr">
        <is>
          <t>Nenhum</t>
        </is>
      </c>
      <c r="P1161" t="inlineStr">
        <is>
          <t>Nenhum</t>
        </is>
      </c>
      <c r="Q1161" t="inlineStr">
        <is>
          <t>2026-10-07 17:04:56</t>
        </is>
      </c>
    </row>
    <row r="1162">
      <c r="A1162" t="n">
        <v>1161</v>
      </c>
      <c r="B1162" t="inlineStr">
        <is>
          <t>SENAC</t>
        </is>
      </c>
      <c r="C1162" t="inlineStr">
        <is>
          <t>Execução Orçamentária</t>
        </is>
      </c>
      <c r="D1162" t="inlineStr">
        <is>
          <t>Execução Orçamentária - download</t>
        </is>
      </c>
      <c r="E1162" t="inlineStr"/>
      <c r="F1162" t="inlineStr">
        <is>
          <t>SENAC SC | Exercício 2025 | Execução Orçamentária</t>
        </is>
      </c>
      <c r="G1162" t="inlineStr">
        <is>
          <t>csv</t>
        </is>
      </c>
      <c r="H1162" t="inlineStr">
        <is>
          <t>download</t>
        </is>
      </c>
      <c r="I1162" t="inlineStr">
        <is>
          <t>https://transparencia.senac.br/service/api/download?regional=sc&amp;secao=execucaoorcamentaria&amp;ano=2025&amp;layout=despesaporfinalidadeprogramatrabalhoorcamento</t>
        </is>
      </c>
      <c r="J1162" t="n">
        <v>200</v>
      </c>
      <c r="K1162" t="b">
        <v>1</v>
      </c>
      <c r="L1162" t="inlineStr">
        <is>
          <t>application/octet-stream</t>
        </is>
      </c>
      <c r="M1162" t="n">
        <v>0.41</v>
      </c>
      <c r="N1162" t="inlineStr">
        <is>
          <t>SIM</t>
        </is>
      </c>
      <c r="O1162" t="inlineStr">
        <is>
          <t>Nenhum</t>
        </is>
      </c>
      <c r="P1162" t="inlineStr">
        <is>
          <t>Nenhum</t>
        </is>
      </c>
      <c r="Q1162" t="inlineStr">
        <is>
          <t>2026-10-07 17:04:56</t>
        </is>
      </c>
    </row>
    <row r="1163">
      <c r="A1163" t="n">
        <v>1162</v>
      </c>
      <c r="B1163" t="inlineStr">
        <is>
          <t>SENAC</t>
        </is>
      </c>
      <c r="C1163" t="inlineStr">
        <is>
          <t>Execução Orçamentária</t>
        </is>
      </c>
      <c r="D1163" t="inlineStr">
        <is>
          <t>Execução Orçamentária - download</t>
        </is>
      </c>
      <c r="E1163" t="inlineStr"/>
      <c r="F1163" t="inlineStr">
        <is>
          <t>SENAC SC | Exercício 2025 | Execução Orçamentária</t>
        </is>
      </c>
      <c r="G1163" t="inlineStr">
        <is>
          <t>csv</t>
        </is>
      </c>
      <c r="H1163" t="inlineStr">
        <is>
          <t>download</t>
        </is>
      </c>
      <c r="I1163" t="inlineStr">
        <is>
          <t>https://transparencia.senac.br/service/api/download?regional=sc&amp;secao=execucaoorcamentaria&amp;ano=2025&amp;layout=execucaoorcamentariareceita</t>
        </is>
      </c>
      <c r="J1163" t="n">
        <v>200</v>
      </c>
      <c r="K1163" t="b">
        <v>1</v>
      </c>
      <c r="L1163" t="inlineStr">
        <is>
          <t>application/octet-stream</t>
        </is>
      </c>
      <c r="M1163" t="n">
        <v>1.42</v>
      </c>
      <c r="N1163" t="inlineStr">
        <is>
          <t>SIM</t>
        </is>
      </c>
      <c r="O1163" t="inlineStr">
        <is>
          <t>Nenhum</t>
        </is>
      </c>
      <c r="P1163" t="inlineStr">
        <is>
          <t>Nenhum</t>
        </is>
      </c>
      <c r="Q1163" t="inlineStr">
        <is>
          <t>2026-10-07 17:04:56</t>
        </is>
      </c>
    </row>
    <row r="1164">
      <c r="A1164" t="n">
        <v>1163</v>
      </c>
      <c r="B1164" t="inlineStr">
        <is>
          <t>SENAC</t>
        </is>
      </c>
      <c r="C1164" t="inlineStr">
        <is>
          <t>Execução Orçamentária</t>
        </is>
      </c>
      <c r="D1164" t="inlineStr">
        <is>
          <t>Execução Orçamentária - download</t>
        </is>
      </c>
      <c r="E1164" t="inlineStr"/>
      <c r="F1164" t="inlineStr">
        <is>
          <t>SENAC SC | Exercício 2025 | Execução Orçamentária</t>
        </is>
      </c>
      <c r="G1164" t="inlineStr">
        <is>
          <t>csv</t>
        </is>
      </c>
      <c r="H1164" t="inlineStr">
        <is>
          <t>download</t>
        </is>
      </c>
      <c r="I1164" t="inlineStr">
        <is>
          <t>https://transparencia.senac.br/service/api/download?regional=sc&amp;secao=execucaoorcamentaria&amp;ano=2025&amp;layout=execucaoorcamentariadespesa</t>
        </is>
      </c>
      <c r="J1164" t="n">
        <v>200</v>
      </c>
      <c r="K1164" t="b">
        <v>1</v>
      </c>
      <c r="L1164" t="inlineStr">
        <is>
          <t>application/octet-stream</t>
        </is>
      </c>
      <c r="M1164" t="n">
        <v>2.02</v>
      </c>
      <c r="N1164" t="inlineStr">
        <is>
          <t>SIM</t>
        </is>
      </c>
      <c r="O1164" t="inlineStr">
        <is>
          <t>Nenhum</t>
        </is>
      </c>
      <c r="P1164" t="inlineStr">
        <is>
          <t>Nenhum</t>
        </is>
      </c>
      <c r="Q1164" t="inlineStr">
        <is>
          <t>2026-10-07 17:04:56</t>
        </is>
      </c>
    </row>
    <row r="1165">
      <c r="A1165" t="n">
        <v>1164</v>
      </c>
      <c r="B1165" t="inlineStr">
        <is>
          <t>SENAC</t>
        </is>
      </c>
      <c r="C1165" t="inlineStr">
        <is>
          <t>Execução Orçamentária</t>
        </is>
      </c>
      <c r="D1165" t="inlineStr">
        <is>
          <t>Execução Orçamentária - download</t>
        </is>
      </c>
      <c r="E1165" t="inlineStr"/>
      <c r="F1165" t="inlineStr">
        <is>
          <t>SENAC SC | Exercício 2025 | Execução Orçamentária</t>
        </is>
      </c>
      <c r="G1165" t="inlineStr">
        <is>
          <t>csv</t>
        </is>
      </c>
      <c r="H1165" t="inlineStr">
        <is>
          <t>download</t>
        </is>
      </c>
      <c r="I1165" t="inlineStr">
        <is>
          <t>https://transparencia.senac.br/service/api/download?regional=sc&amp;secao=execucaoorcamentaria&amp;ano=2025&amp;layout=despesaporfinalidadeprogramatrabalhoprevisao</t>
        </is>
      </c>
      <c r="J1165" t="n">
        <v>200</v>
      </c>
      <c r="K1165" t="b">
        <v>1</v>
      </c>
      <c r="L1165" t="inlineStr">
        <is>
          <t>application/octet-stream</t>
        </is>
      </c>
      <c r="M1165" t="n">
        <v>0.59</v>
      </c>
      <c r="N1165" t="inlineStr">
        <is>
          <t>SIM</t>
        </is>
      </c>
      <c r="O1165" t="inlineStr">
        <is>
          <t>Nenhum</t>
        </is>
      </c>
      <c r="P1165" t="inlineStr">
        <is>
          <t>Nenhum</t>
        </is>
      </c>
      <c r="Q1165" t="inlineStr">
        <is>
          <t>2026-10-07 17:04:56</t>
        </is>
      </c>
    </row>
    <row r="1166">
      <c r="A1166" t="n">
        <v>1165</v>
      </c>
      <c r="B1166" t="inlineStr">
        <is>
          <t>SENAC</t>
        </is>
      </c>
      <c r="C1166" t="inlineStr">
        <is>
          <t>Execução Orçamentária</t>
        </is>
      </c>
      <c r="D1166" t="inlineStr">
        <is>
          <t>Execução Orçamentária - download</t>
        </is>
      </c>
      <c r="E1166" t="inlineStr"/>
      <c r="F1166" t="inlineStr">
        <is>
          <t>SENAC SC | Exercício 2026 | Execução Orçamentária</t>
        </is>
      </c>
      <c r="G1166" t="inlineStr">
        <is>
          <t>csv</t>
        </is>
      </c>
      <c r="H1166" t="inlineStr">
        <is>
          <t>download</t>
        </is>
      </c>
      <c r="I1166" t="inlineStr">
        <is>
          <t>https://transparencia.senac.br/service/api/download?regional=sc&amp;secao=execucaoorcamentaria&amp;ano=2026&amp;layout=execucaoorcamentariareceitacategoria</t>
        </is>
      </c>
      <c r="J1166" t="n">
        <v>200</v>
      </c>
      <c r="K1166" t="b">
        <v>1</v>
      </c>
      <c r="L1166" t="inlineStr">
        <is>
          <t>application/octet-stream</t>
        </is>
      </c>
      <c r="M1166" t="n">
        <v>0.39</v>
      </c>
      <c r="N1166" t="inlineStr">
        <is>
          <t>SIM</t>
        </is>
      </c>
      <c r="O1166" t="inlineStr">
        <is>
          <t>Nenhum</t>
        </is>
      </c>
      <c r="P1166" t="inlineStr">
        <is>
          <t>Nenhum</t>
        </is>
      </c>
      <c r="Q1166" t="inlineStr">
        <is>
          <t>2026-10-07 17:04:56</t>
        </is>
      </c>
    </row>
    <row r="1167">
      <c r="A1167" t="n">
        <v>1166</v>
      </c>
      <c r="B1167" t="inlineStr">
        <is>
          <t>SENAC</t>
        </is>
      </c>
      <c r="C1167" t="inlineStr">
        <is>
          <t>Execução Orçamentária</t>
        </is>
      </c>
      <c r="D1167" t="inlineStr">
        <is>
          <t>Execução Orçamentária - download</t>
        </is>
      </c>
      <c r="E1167" t="inlineStr"/>
      <c r="F1167" t="inlineStr">
        <is>
          <t>SENAC SC | Exercício 2026 | Execução Orçamentária</t>
        </is>
      </c>
      <c r="G1167" t="inlineStr">
        <is>
          <t>csv</t>
        </is>
      </c>
      <c r="H1167" t="inlineStr">
        <is>
          <t>download</t>
        </is>
      </c>
      <c r="I1167" t="inlineStr">
        <is>
          <t>https://transparencia.senac.br/service/api/download?regional=sc&amp;secao=execucaoorcamentaria&amp;ano=2026&amp;layout=execucaoorcamentariadespesacategoria</t>
        </is>
      </c>
      <c r="J1167" t="n">
        <v>200</v>
      </c>
      <c r="K1167" t="b">
        <v>1</v>
      </c>
      <c r="L1167" t="inlineStr">
        <is>
          <t>application/octet-stream</t>
        </is>
      </c>
      <c r="M1167" t="n">
        <v>1.32</v>
      </c>
      <c r="N1167" t="inlineStr">
        <is>
          <t>SIM</t>
        </is>
      </c>
      <c r="O1167" t="inlineStr">
        <is>
          <t>Nenhum</t>
        </is>
      </c>
      <c r="P1167" t="inlineStr">
        <is>
          <t>Nenhum</t>
        </is>
      </c>
      <c r="Q1167" t="inlineStr">
        <is>
          <t>2026-10-07 17:04:56</t>
        </is>
      </c>
    </row>
    <row r="1168">
      <c r="A1168" t="n">
        <v>1167</v>
      </c>
      <c r="B1168" t="inlineStr">
        <is>
          <t>SENAC</t>
        </is>
      </c>
      <c r="C1168" t="inlineStr">
        <is>
          <t>Execução Orçamentária</t>
        </is>
      </c>
      <c r="D1168" t="inlineStr">
        <is>
          <t>Execução Orçamentária - download</t>
        </is>
      </c>
      <c r="E1168" t="inlineStr"/>
      <c r="F1168" t="inlineStr">
        <is>
          <t>SENAC SC | Exercício 2026 | Execução Orçamentária</t>
        </is>
      </c>
      <c r="G1168" t="inlineStr">
        <is>
          <t>csv</t>
        </is>
      </c>
      <c r="H1168" t="inlineStr">
        <is>
          <t>download</t>
        </is>
      </c>
      <c r="I1168" t="inlineStr">
        <is>
          <t>https://transparencia.senac.br/service/api/download?regional=sc&amp;secao=execucaoorcamentaria&amp;ano=2026&amp;layout=despesaporfinalidadeprogramatrabalhoorcamento</t>
        </is>
      </c>
      <c r="J1168" t="n">
        <v>200</v>
      </c>
      <c r="K1168" t="b">
        <v>1</v>
      </c>
      <c r="L1168" t="inlineStr">
        <is>
          <t>application/octet-stream</t>
        </is>
      </c>
      <c r="M1168" t="n">
        <v>0.41</v>
      </c>
      <c r="N1168" t="inlineStr">
        <is>
          <t>SIM</t>
        </is>
      </c>
      <c r="O1168" t="inlineStr">
        <is>
          <t>Nenhum</t>
        </is>
      </c>
      <c r="P1168" t="inlineStr">
        <is>
          <t>Nenhum</t>
        </is>
      </c>
      <c r="Q1168" t="inlineStr">
        <is>
          <t>2026-10-07 17:04:56</t>
        </is>
      </c>
    </row>
    <row r="1169">
      <c r="A1169" t="n">
        <v>1168</v>
      </c>
      <c r="B1169" t="inlineStr">
        <is>
          <t>SENAC</t>
        </is>
      </c>
      <c r="C1169" t="inlineStr">
        <is>
          <t>Execução Orçamentária</t>
        </is>
      </c>
      <c r="D1169" t="inlineStr">
        <is>
          <t>Execução Orçamentária - download</t>
        </is>
      </c>
      <c r="E1169" t="inlineStr"/>
      <c r="F1169" t="inlineStr">
        <is>
          <t>SENAC SC | Exercício 2026 | Execução Orçamentária</t>
        </is>
      </c>
      <c r="G1169" t="inlineStr">
        <is>
          <t>csv</t>
        </is>
      </c>
      <c r="H1169" t="inlineStr">
        <is>
          <t>download</t>
        </is>
      </c>
      <c r="I1169" t="inlineStr">
        <is>
          <t>https://transparencia.senac.br/service/api/download?regional=sc&amp;secao=execucaoorcamentaria&amp;ano=2026&amp;layout=execucaoorcamentariareceita</t>
        </is>
      </c>
      <c r="J1169" t="n">
        <v>200</v>
      </c>
      <c r="K1169" t="b">
        <v>1</v>
      </c>
      <c r="L1169" t="inlineStr">
        <is>
          <t>application/octet-stream</t>
        </is>
      </c>
      <c r="M1169" t="n">
        <v>1.2</v>
      </c>
      <c r="N1169" t="inlineStr">
        <is>
          <t>SIM</t>
        </is>
      </c>
      <c r="O1169" t="inlineStr">
        <is>
          <t>Nenhum</t>
        </is>
      </c>
      <c r="P1169" t="inlineStr">
        <is>
          <t>Nenhum</t>
        </is>
      </c>
      <c r="Q1169" t="inlineStr">
        <is>
          <t>2026-10-07 17:04:56</t>
        </is>
      </c>
    </row>
    <row r="1170">
      <c r="A1170" t="n">
        <v>1169</v>
      </c>
      <c r="B1170" t="inlineStr">
        <is>
          <t>SENAC</t>
        </is>
      </c>
      <c r="C1170" t="inlineStr">
        <is>
          <t>Execução Orçamentária</t>
        </is>
      </c>
      <c r="D1170" t="inlineStr">
        <is>
          <t>Execução Orçamentária - download</t>
        </is>
      </c>
      <c r="E1170" t="inlineStr"/>
      <c r="F1170" t="inlineStr">
        <is>
          <t>SENAC SC | Exercício 2026 | Execução Orçamentária</t>
        </is>
      </c>
      <c r="G1170" t="inlineStr">
        <is>
          <t>csv</t>
        </is>
      </c>
      <c r="H1170" t="inlineStr">
        <is>
          <t>download</t>
        </is>
      </c>
      <c r="I1170" t="inlineStr">
        <is>
          <t>https://transparencia.senac.br/service/api/download?regional=sc&amp;secao=execucaoorcamentaria&amp;ano=2026&amp;layout=execucaoorcamentariadespesa</t>
        </is>
      </c>
      <c r="J1170" t="n">
        <v>200</v>
      </c>
      <c r="K1170" t="b">
        <v>1</v>
      </c>
      <c r="L1170" t="inlineStr">
        <is>
          <t>application/octet-stream</t>
        </is>
      </c>
      <c r="M1170" t="n">
        <v>1.99</v>
      </c>
      <c r="N1170" t="inlineStr">
        <is>
          <t>SIM</t>
        </is>
      </c>
      <c r="O1170" t="inlineStr">
        <is>
          <t>Nenhum</t>
        </is>
      </c>
      <c r="P1170" t="inlineStr">
        <is>
          <t>Nenhum</t>
        </is>
      </c>
      <c r="Q1170" t="inlineStr">
        <is>
          <t>2026-10-07 17:04:56</t>
        </is>
      </c>
    </row>
    <row r="1171">
      <c r="A1171" t="n">
        <v>1170</v>
      </c>
      <c r="B1171" t="inlineStr">
        <is>
          <t>SENAC</t>
        </is>
      </c>
      <c r="C1171" t="inlineStr">
        <is>
          <t>Execução Orçamentária</t>
        </is>
      </c>
      <c r="D1171" t="inlineStr">
        <is>
          <t>Execução Orçamentária - download</t>
        </is>
      </c>
      <c r="E1171" t="inlineStr"/>
      <c r="F1171" t="inlineStr">
        <is>
          <t>SENAC SC | Exercício 2026 | Execução Orçamentária</t>
        </is>
      </c>
      <c r="G1171" t="inlineStr">
        <is>
          <t>csv</t>
        </is>
      </c>
      <c r="H1171" t="inlineStr">
        <is>
          <t>download</t>
        </is>
      </c>
      <c r="I1171" t="inlineStr">
        <is>
          <t>https://transparencia.senac.br/service/api/download?regional=sc&amp;secao=execucaoorcamentaria&amp;ano=2026&amp;layout=despesaporfinalidadeprogramatrabalhoprevisao</t>
        </is>
      </c>
      <c r="J1171" t="n">
        <v>200</v>
      </c>
      <c r="K1171" t="b">
        <v>1</v>
      </c>
      <c r="L1171" t="inlineStr">
        <is>
          <t>application/octet-stream</t>
        </is>
      </c>
      <c r="M1171" t="n">
        <v>0.58</v>
      </c>
      <c r="N1171" t="inlineStr">
        <is>
          <t>SIM</t>
        </is>
      </c>
      <c r="O1171" t="inlineStr">
        <is>
          <t>Nenhum</t>
        </is>
      </c>
      <c r="P1171" t="inlineStr">
        <is>
          <t>Nenhum</t>
        </is>
      </c>
      <c r="Q1171" t="inlineStr">
        <is>
          <t>2026-10-07 17:04:56</t>
        </is>
      </c>
    </row>
    <row r="1172">
      <c r="A1172" t="n">
        <v>1171</v>
      </c>
      <c r="B1172" t="inlineStr">
        <is>
          <t>SENAC</t>
        </is>
      </c>
      <c r="C1172" t="inlineStr">
        <is>
          <t>Demonstrações Contábeis</t>
        </is>
      </c>
      <c r="D1172" t="inlineStr">
        <is>
          <t>Demonstrações Contábeis - Arquivo CSV</t>
        </is>
      </c>
      <c r="E1172" t="inlineStr"/>
      <c r="F1172" t="inlineStr">
        <is>
          <t>SENAC SC | Exercício 2024 | Demonstrações Contábeis</t>
        </is>
      </c>
      <c r="G1172" t="inlineStr">
        <is>
          <t>csv</t>
        </is>
      </c>
      <c r="H1172" t="inlineStr">
        <is>
          <t>Balanço Financeiro_2025.csv</t>
        </is>
      </c>
      <c r="I1172" t="inlineStr">
        <is>
          <t>https://transparencia.senac.br/assets/files/2025/DemonstracoesContabeis/SC/Balanço Financeiro_2025.csv</t>
        </is>
      </c>
      <c r="J1172" t="n">
        <v>200</v>
      </c>
      <c r="K1172" t="b">
        <v>1</v>
      </c>
      <c r="L1172" t="inlineStr">
        <is>
          <t>application/octet-stream</t>
        </is>
      </c>
      <c r="M1172" t="n">
        <v>9.68</v>
      </c>
      <c r="N1172" t="inlineStr">
        <is>
          <t>NÃO</t>
        </is>
      </c>
      <c r="O1172" t="inlineStr">
        <is>
          <t>Nomes de Colunas: 1 coluna(s) sem nome definido (ex: Unnamed: 6).</t>
        </is>
      </c>
      <c r="P1172" t="inlineStr">
        <is>
          <t>Nenhum</t>
        </is>
      </c>
      <c r="Q1172" t="inlineStr">
        <is>
          <t>2026-10-07 17:04:56</t>
        </is>
      </c>
    </row>
    <row r="1173">
      <c r="A1173" t="n">
        <v>1172</v>
      </c>
      <c r="B1173" t="inlineStr">
        <is>
          <t>SENAC</t>
        </is>
      </c>
      <c r="C1173" t="inlineStr">
        <is>
          <t>Demonstrações Contábeis</t>
        </is>
      </c>
      <c r="D1173" t="inlineStr">
        <is>
          <t>Demonstrações Contábeis - Arquivo CSV</t>
        </is>
      </c>
      <c r="E1173" t="inlineStr"/>
      <c r="F1173" t="inlineStr">
        <is>
          <t>SENAC SC | Exercício 2024 | Demonstrações Contábeis</t>
        </is>
      </c>
      <c r="G1173" t="inlineStr">
        <is>
          <t>csv</t>
        </is>
      </c>
      <c r="H1173" t="inlineStr">
        <is>
          <t>Balanço Orçamentário Receita_2025.csv</t>
        </is>
      </c>
      <c r="I1173" t="inlineStr">
        <is>
          <t>https://transparencia.senac.br/assets/files/2025/DemonstracoesContabeis/SC/Balanço Orçamentário Receita_2025.csv</t>
        </is>
      </c>
      <c r="J1173" t="n">
        <v>200</v>
      </c>
      <c r="K1173" t="b">
        <v>1</v>
      </c>
      <c r="L1173" t="inlineStr">
        <is>
          <t>application/octet-stream</t>
        </is>
      </c>
      <c r="M1173" t="n">
        <v>5.32</v>
      </c>
      <c r="N1173" t="inlineStr">
        <is>
          <t>NÃO</t>
        </is>
      </c>
      <c r="O1173" t="inlineStr">
        <is>
          <t>Linhas de Totais: Uso de 'Total/Subtotal' na coluna 'Especificação' (Linhas: 64, 66).</t>
        </is>
      </c>
      <c r="P1173" t="inlineStr">
        <is>
          <t>Nenhum</t>
        </is>
      </c>
      <c r="Q1173" t="inlineStr">
        <is>
          <t>2026-10-07 17:04:56</t>
        </is>
      </c>
    </row>
    <row r="1174">
      <c r="A1174" t="n">
        <v>1173</v>
      </c>
      <c r="B1174" t="inlineStr">
        <is>
          <t>SENAC</t>
        </is>
      </c>
      <c r="C1174" t="inlineStr">
        <is>
          <t>Demonstrações Contábeis</t>
        </is>
      </c>
      <c r="D1174" t="inlineStr">
        <is>
          <t>Demonstrações Contábeis - Arquivo CSV</t>
        </is>
      </c>
      <c r="E1174" t="inlineStr"/>
      <c r="F1174" t="inlineStr">
        <is>
          <t>SENAC SC | Exercício 2024 | Demonstrações Contábeis</t>
        </is>
      </c>
      <c r="G1174" t="inlineStr">
        <is>
          <t>csv</t>
        </is>
      </c>
      <c r="H1174" t="inlineStr">
        <is>
          <t>Balanço Orçamentário Despesa_2025.csv</t>
        </is>
      </c>
      <c r="I1174" t="inlineStr">
        <is>
          <t>https://transparencia.senac.br/assets/files/2025/DemonstracoesContabeis/SC/Balanço Orçamentário Despesa_2025.csv</t>
        </is>
      </c>
      <c r="J1174" t="n">
        <v>200</v>
      </c>
      <c r="K1174" t="b">
        <v>1</v>
      </c>
      <c r="L1174" t="inlineStr">
        <is>
          <t>application/octet-stream</t>
        </is>
      </c>
      <c r="M1174" t="n">
        <v>5.83</v>
      </c>
      <c r="N1174" t="inlineStr">
        <is>
          <t>NÃO</t>
        </is>
      </c>
      <c r="O1174"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74" t="inlineStr">
        <is>
          <t>Nenhum</t>
        </is>
      </c>
      <c r="Q1174" t="inlineStr">
        <is>
          <t>2026-10-07 17:04:56</t>
        </is>
      </c>
    </row>
    <row r="1175">
      <c r="A1175" t="n">
        <v>1174</v>
      </c>
      <c r="B1175" t="inlineStr">
        <is>
          <t>SENAC</t>
        </is>
      </c>
      <c r="C1175" t="inlineStr">
        <is>
          <t>Demonstrações Contábeis</t>
        </is>
      </c>
      <c r="D1175" t="inlineStr">
        <is>
          <t>Demonstrações Contábeis - Arquivo CSV</t>
        </is>
      </c>
      <c r="E1175" t="inlineStr"/>
      <c r="F1175" t="inlineStr">
        <is>
          <t>SENAC SC | Exercício 2024 | Demonstrações Contábeis</t>
        </is>
      </c>
      <c r="G1175" t="inlineStr">
        <is>
          <t>csv</t>
        </is>
      </c>
      <c r="H1175" t="inlineStr">
        <is>
          <t>Balanço Patrimonial_2025.csv</t>
        </is>
      </c>
      <c r="I1175" t="inlineStr">
        <is>
          <t>https://transparencia.senac.br/assets/files/2025/DemonstracoesContabeis/SC/Balanço Patrimonial_2025.csv</t>
        </is>
      </c>
      <c r="J1175" t="n">
        <v>200</v>
      </c>
      <c r="K1175" t="b">
        <v>1</v>
      </c>
      <c r="L1175" t="inlineStr">
        <is>
          <t>application/octet-stream</t>
        </is>
      </c>
      <c r="M1175" t="n">
        <v>3.95</v>
      </c>
      <c r="N1175" t="inlineStr">
        <is>
          <t>NÃO</t>
        </is>
      </c>
      <c r="O1175" t="inlineStr">
        <is>
          <t>Nomes de Colunas: 2 coluna(s) sem nome definido (ex: Unnamed: 5). | Espaçamento Visual: 1 coluna(s) totalmente em branco (Colunas: [5]).</t>
        </is>
      </c>
      <c r="P1175" t="inlineStr">
        <is>
          <t>Nenhum</t>
        </is>
      </c>
      <c r="Q1175" t="inlineStr">
        <is>
          <t>2026-10-07 17:04:56</t>
        </is>
      </c>
    </row>
    <row r="1176">
      <c r="A1176" t="n">
        <v>1175</v>
      </c>
      <c r="B1176" t="inlineStr">
        <is>
          <t>SENAC</t>
        </is>
      </c>
      <c r="C1176" t="inlineStr">
        <is>
          <t>Demonstrações Contábeis</t>
        </is>
      </c>
      <c r="D1176" t="inlineStr">
        <is>
          <t>Demonstrações Contábeis - Arquivo CSV</t>
        </is>
      </c>
      <c r="E1176" t="inlineStr"/>
      <c r="F1176" t="inlineStr">
        <is>
          <t>SENAC SC | Exercício 2024 | Demonstrações Contábeis</t>
        </is>
      </c>
      <c r="G1176" t="inlineStr">
        <is>
          <t>csv</t>
        </is>
      </c>
      <c r="H1176" t="inlineStr">
        <is>
          <t>Demonstração das Variações Patrimoniais_2025.csv</t>
        </is>
      </c>
      <c r="I1176" t="inlineStr">
        <is>
          <t>https://transparencia.senac.br/assets/files/2025/DemonstracoesContabeis/SC/Demonstração das Variações Patrimoniais_2025.csv</t>
        </is>
      </c>
      <c r="J1176" t="n">
        <v>200</v>
      </c>
      <c r="K1176" t="b">
        <v>1</v>
      </c>
      <c r="L1176" t="inlineStr">
        <is>
          <t>application/octet-stream</t>
        </is>
      </c>
      <c r="M1176" t="n">
        <v>6.88</v>
      </c>
      <c r="N1176" t="inlineStr">
        <is>
          <t>NÃO</t>
        </is>
      </c>
      <c r="O1176" t="inlineStr">
        <is>
          <t>Nomes de Colunas: 1 coluna(s) sem nome definido (ex: Unnamed: 5). | Espaçamento Visual: 1 coluna(s) totalmente em branco (Colunas: [5]). | Hierarquia Visual: Texto com recuo na coluna 'Especificação' (Linhas: 4, 6, 7, 9, 10, 12, 13, 14, 19, 22... (total 64)).</t>
        </is>
      </c>
      <c r="P1176" t="inlineStr">
        <is>
          <t>Nenhum</t>
        </is>
      </c>
      <c r="Q1176" t="inlineStr">
        <is>
          <t>2026-10-07 17:04:56</t>
        </is>
      </c>
    </row>
    <row r="1177">
      <c r="A1177" t="n">
        <v>1176</v>
      </c>
      <c r="B1177" t="inlineStr">
        <is>
          <t>SENAC</t>
        </is>
      </c>
      <c r="C1177" t="inlineStr">
        <is>
          <t>Demonstrações Contábeis</t>
        </is>
      </c>
      <c r="D1177" t="inlineStr">
        <is>
          <t>Demonstrações Contábeis - Arquivo CSV</t>
        </is>
      </c>
      <c r="E1177" t="inlineStr"/>
      <c r="F1177" t="inlineStr">
        <is>
          <t>SENAC SC | Exercício 2024 | Demonstrações Contábeis</t>
        </is>
      </c>
      <c r="G1177" t="inlineStr">
        <is>
          <t>csv</t>
        </is>
      </c>
      <c r="H1177" t="inlineStr">
        <is>
          <t>Demonstração dos Fluxos de Caixa_2025.csv</t>
        </is>
      </c>
      <c r="I1177" t="inlineStr">
        <is>
          <t>https://transparencia.senac.br/assets/files/2025/DemonstracoesContabeis/SC/Demonstração dos Fluxos de Caixa_2025.csv</t>
        </is>
      </c>
      <c r="J1177" t="n">
        <v>200</v>
      </c>
      <c r="K1177" t="b">
        <v>1</v>
      </c>
      <c r="L1177" t="inlineStr">
        <is>
          <t>application/octet-stream</t>
        </is>
      </c>
      <c r="M1177" t="n">
        <v>4.58</v>
      </c>
      <c r="N1177" t="inlineStr">
        <is>
          <t>NÃO</t>
        </is>
      </c>
      <c r="O1177" t="inlineStr">
        <is>
          <t>Nomes de Colunas: 1 coluna(s) sem nome definido (ex: Unnamed: 4). | Espaçamento Visual: 1 coluna(s) totalmente em branco (Colunas: [4]).</t>
        </is>
      </c>
      <c r="P1177" t="inlineStr">
        <is>
          <t>Nenhum</t>
        </is>
      </c>
      <c r="Q1177" t="inlineStr">
        <is>
          <t>2026-10-07 17:04:56</t>
        </is>
      </c>
    </row>
    <row r="1178">
      <c r="A1178" t="n">
        <v>1177</v>
      </c>
      <c r="B1178" t="inlineStr">
        <is>
          <t>SENAC</t>
        </is>
      </c>
      <c r="C1178" t="inlineStr">
        <is>
          <t>Demonstrações Contábeis</t>
        </is>
      </c>
      <c r="D1178" t="inlineStr">
        <is>
          <t>Demonstrações Contábeis - Arquivo CSV</t>
        </is>
      </c>
      <c r="E1178" t="inlineStr"/>
      <c r="F1178" t="inlineStr">
        <is>
          <t>SENAC SC | Exercício 2025 | Demonstrações Contábeis</t>
        </is>
      </c>
      <c r="G1178" t="inlineStr">
        <is>
          <t>csv</t>
        </is>
      </c>
      <c r="H1178" t="inlineStr">
        <is>
          <t>Balanço Financeiro_2025.csv</t>
        </is>
      </c>
      <c r="I1178" t="inlineStr">
        <is>
          <t>https://transparencia.senac.br/assets/files/2025/DemonstracoesContabeis/SC/Balanço Financeiro_2025.csv</t>
        </is>
      </c>
      <c r="J1178" t="n">
        <v>200</v>
      </c>
      <c r="K1178" t="b">
        <v>1</v>
      </c>
      <c r="L1178" t="inlineStr">
        <is>
          <t>application/octet-stream</t>
        </is>
      </c>
      <c r="M1178" t="n">
        <v>9.68</v>
      </c>
      <c r="N1178" t="inlineStr">
        <is>
          <t>NÃO</t>
        </is>
      </c>
      <c r="O1178" t="inlineStr">
        <is>
          <t>Nomes de Colunas: 1 coluna(s) sem nome definido (ex: Unnamed: 6).</t>
        </is>
      </c>
      <c r="P1178" t="inlineStr">
        <is>
          <t>Nenhum</t>
        </is>
      </c>
      <c r="Q1178" t="inlineStr">
        <is>
          <t>2026-10-07 17:04:56</t>
        </is>
      </c>
    </row>
    <row r="1179">
      <c r="A1179" t="n">
        <v>1178</v>
      </c>
      <c r="B1179" t="inlineStr">
        <is>
          <t>SENAC</t>
        </is>
      </c>
      <c r="C1179" t="inlineStr">
        <is>
          <t>Demonstrações Contábeis</t>
        </is>
      </c>
      <c r="D1179" t="inlineStr">
        <is>
          <t>Demonstrações Contábeis - Arquivo CSV</t>
        </is>
      </c>
      <c r="E1179" t="inlineStr"/>
      <c r="F1179" t="inlineStr">
        <is>
          <t>SENAC SC | Exercício 2025 | Demonstrações Contábeis</t>
        </is>
      </c>
      <c r="G1179" t="inlineStr">
        <is>
          <t>csv</t>
        </is>
      </c>
      <c r="H1179" t="inlineStr">
        <is>
          <t>Balanço Orçamentário Receita_2025.csv</t>
        </is>
      </c>
      <c r="I1179" t="inlineStr">
        <is>
          <t>https://transparencia.senac.br/assets/files/2025/DemonstracoesContabeis/SC/Balanço Orçamentário Receita_2025.csv</t>
        </is>
      </c>
      <c r="J1179" t="n">
        <v>200</v>
      </c>
      <c r="K1179" t="b">
        <v>1</v>
      </c>
      <c r="L1179" t="inlineStr">
        <is>
          <t>application/octet-stream</t>
        </is>
      </c>
      <c r="M1179" t="n">
        <v>5.32</v>
      </c>
      <c r="N1179" t="inlineStr">
        <is>
          <t>NÃO</t>
        </is>
      </c>
      <c r="O1179" t="inlineStr">
        <is>
          <t>Linhas de Totais: Uso de 'Total/Subtotal' na coluna 'Especificação' (Linhas: 64, 66).</t>
        </is>
      </c>
      <c r="P1179" t="inlineStr">
        <is>
          <t>Nenhum</t>
        </is>
      </c>
      <c r="Q1179" t="inlineStr">
        <is>
          <t>2026-10-07 17:04:56</t>
        </is>
      </c>
    </row>
    <row r="1180">
      <c r="A1180" t="n">
        <v>1179</v>
      </c>
      <c r="B1180" t="inlineStr">
        <is>
          <t>SENAC</t>
        </is>
      </c>
      <c r="C1180" t="inlineStr">
        <is>
          <t>Demonstrações Contábeis</t>
        </is>
      </c>
      <c r="D1180" t="inlineStr">
        <is>
          <t>Demonstrações Contábeis - Arquivo CSV</t>
        </is>
      </c>
      <c r="E1180" t="inlineStr"/>
      <c r="F1180" t="inlineStr">
        <is>
          <t>SENAC SC | Exercício 2025 | Demonstrações Contábeis</t>
        </is>
      </c>
      <c r="G1180" t="inlineStr">
        <is>
          <t>csv</t>
        </is>
      </c>
      <c r="H1180" t="inlineStr">
        <is>
          <t>Balanço Orçamentário Despesa_2025.csv</t>
        </is>
      </c>
      <c r="I1180" t="inlineStr">
        <is>
          <t>https://transparencia.senac.br/assets/files/2025/DemonstracoesContabeis/SC/Balanço Orçamentário Despesa_2025.csv</t>
        </is>
      </c>
      <c r="J1180" t="n">
        <v>200</v>
      </c>
      <c r="K1180" t="b">
        <v>1</v>
      </c>
      <c r="L1180" t="inlineStr">
        <is>
          <t>application/octet-stream</t>
        </is>
      </c>
      <c r="M1180" t="n">
        <v>5.83</v>
      </c>
      <c r="N1180" t="inlineStr">
        <is>
          <t>NÃO</t>
        </is>
      </c>
      <c r="O1180"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80" t="inlineStr">
        <is>
          <t>Nenhum</t>
        </is>
      </c>
      <c r="Q1180" t="inlineStr">
        <is>
          <t>2026-10-07 17:04:56</t>
        </is>
      </c>
    </row>
    <row r="1181">
      <c r="A1181" t="n">
        <v>1180</v>
      </c>
      <c r="B1181" t="inlineStr">
        <is>
          <t>SENAC</t>
        </is>
      </c>
      <c r="C1181" t="inlineStr">
        <is>
          <t>Demonstrações Contábeis</t>
        </is>
      </c>
      <c r="D1181" t="inlineStr">
        <is>
          <t>Demonstrações Contábeis - Arquivo CSV</t>
        </is>
      </c>
      <c r="E1181" t="inlineStr"/>
      <c r="F1181" t="inlineStr">
        <is>
          <t>SENAC SC | Exercício 2025 | Demonstrações Contábeis</t>
        </is>
      </c>
      <c r="G1181" t="inlineStr">
        <is>
          <t>csv</t>
        </is>
      </c>
      <c r="H1181" t="inlineStr">
        <is>
          <t>Balanço Patrimonial_2025.csv</t>
        </is>
      </c>
      <c r="I1181" t="inlineStr">
        <is>
          <t>https://transparencia.senac.br/assets/files/2025/DemonstracoesContabeis/SC/Balanço Patrimonial_2025.csv</t>
        </is>
      </c>
      <c r="J1181" t="n">
        <v>200</v>
      </c>
      <c r="K1181" t="b">
        <v>1</v>
      </c>
      <c r="L1181" t="inlineStr">
        <is>
          <t>application/octet-stream</t>
        </is>
      </c>
      <c r="M1181" t="n">
        <v>3.95</v>
      </c>
      <c r="N1181" t="inlineStr">
        <is>
          <t>NÃO</t>
        </is>
      </c>
      <c r="O1181" t="inlineStr">
        <is>
          <t>Nomes de Colunas: 2 coluna(s) sem nome definido (ex: Unnamed: 5). | Espaçamento Visual: 1 coluna(s) totalmente em branco (Colunas: [5]).</t>
        </is>
      </c>
      <c r="P1181" t="inlineStr">
        <is>
          <t>Nenhum</t>
        </is>
      </c>
      <c r="Q1181" t="inlineStr">
        <is>
          <t>2026-10-07 17:04:56</t>
        </is>
      </c>
    </row>
    <row r="1182">
      <c r="A1182" t="n">
        <v>1181</v>
      </c>
      <c r="B1182" t="inlineStr">
        <is>
          <t>SENAC</t>
        </is>
      </c>
      <c r="C1182" t="inlineStr">
        <is>
          <t>Demonstrações Contábeis</t>
        </is>
      </c>
      <c r="D1182" t="inlineStr">
        <is>
          <t>Demonstrações Contábeis - Arquivo CSV</t>
        </is>
      </c>
      <c r="E1182" t="inlineStr"/>
      <c r="F1182" t="inlineStr">
        <is>
          <t>SENAC SC | Exercício 2025 | Demonstrações Contábeis</t>
        </is>
      </c>
      <c r="G1182" t="inlineStr">
        <is>
          <t>csv</t>
        </is>
      </c>
      <c r="H1182" t="inlineStr">
        <is>
          <t>Demonstração das Variações Patrimoniais_2025.csv</t>
        </is>
      </c>
      <c r="I1182" t="inlineStr">
        <is>
          <t>https://transparencia.senac.br/assets/files/2025/DemonstracoesContabeis/SC/Demonstração das Variações Patrimoniais_2025.csv</t>
        </is>
      </c>
      <c r="J1182" t="n">
        <v>200</v>
      </c>
      <c r="K1182" t="b">
        <v>1</v>
      </c>
      <c r="L1182" t="inlineStr">
        <is>
          <t>application/octet-stream</t>
        </is>
      </c>
      <c r="M1182" t="n">
        <v>6.88</v>
      </c>
      <c r="N1182" t="inlineStr">
        <is>
          <t>NÃO</t>
        </is>
      </c>
      <c r="O1182" t="inlineStr">
        <is>
          <t>Nomes de Colunas: 1 coluna(s) sem nome definido (ex: Unnamed: 5). | Espaçamento Visual: 1 coluna(s) totalmente em branco (Colunas: [5]). | Hierarquia Visual: Texto com recuo na coluna 'Especificação' (Linhas: 4, 6, 7, 9, 10, 12, 13, 14, 19, 22... (total 64)).</t>
        </is>
      </c>
      <c r="P1182" t="inlineStr">
        <is>
          <t>Nenhum</t>
        </is>
      </c>
      <c r="Q1182" t="inlineStr">
        <is>
          <t>2026-10-07 17:04:56</t>
        </is>
      </c>
    </row>
    <row r="1183">
      <c r="A1183" t="n">
        <v>1182</v>
      </c>
      <c r="B1183" t="inlineStr">
        <is>
          <t>SENAC</t>
        </is>
      </c>
      <c r="C1183" t="inlineStr">
        <is>
          <t>Demonstrações Contábeis</t>
        </is>
      </c>
      <c r="D1183" t="inlineStr">
        <is>
          <t>Demonstrações Contábeis - Arquivo CSV</t>
        </is>
      </c>
      <c r="E1183" t="inlineStr"/>
      <c r="F1183" t="inlineStr">
        <is>
          <t>SENAC SC | Exercício 2025 | Demonstrações Contábeis</t>
        </is>
      </c>
      <c r="G1183" t="inlineStr">
        <is>
          <t>csv</t>
        </is>
      </c>
      <c r="H1183" t="inlineStr">
        <is>
          <t>Demonstração dos Fluxos de Caixa_2025.csv</t>
        </is>
      </c>
      <c r="I1183" t="inlineStr">
        <is>
          <t>https://transparencia.senac.br/assets/files/2025/DemonstracoesContabeis/SC/Demonstração dos Fluxos de Caixa_2025.csv</t>
        </is>
      </c>
      <c r="J1183" t="n">
        <v>200</v>
      </c>
      <c r="K1183" t="b">
        <v>1</v>
      </c>
      <c r="L1183" t="inlineStr">
        <is>
          <t>application/octet-stream</t>
        </is>
      </c>
      <c r="M1183" t="n">
        <v>4.58</v>
      </c>
      <c r="N1183" t="inlineStr">
        <is>
          <t>NÃO</t>
        </is>
      </c>
      <c r="O1183" t="inlineStr">
        <is>
          <t>Nomes de Colunas: 1 coluna(s) sem nome definido (ex: Unnamed: 4). | Espaçamento Visual: 1 coluna(s) totalmente em branco (Colunas: [4]).</t>
        </is>
      </c>
      <c r="P1183" t="inlineStr">
        <is>
          <t>Nenhum</t>
        </is>
      </c>
      <c r="Q1183" t="inlineStr">
        <is>
          <t>2026-10-07 17:04:56</t>
        </is>
      </c>
    </row>
    <row r="1184">
      <c r="A1184" t="n">
        <v>1183</v>
      </c>
      <c r="B1184" t="inlineStr">
        <is>
          <t>SENAC</t>
        </is>
      </c>
      <c r="C1184" t="inlineStr">
        <is>
          <t>Demonstrações Contábeis</t>
        </is>
      </c>
      <c r="D1184" t="inlineStr">
        <is>
          <t>Demonstrações Contábeis - Arquivo CSV</t>
        </is>
      </c>
      <c r="E1184" t="inlineStr"/>
      <c r="F1184" t="inlineStr">
        <is>
          <t>SENAC SC | Exercício 2026 | Demonstrações Contábeis</t>
        </is>
      </c>
      <c r="G1184" t="inlineStr">
        <is>
          <t>csv</t>
        </is>
      </c>
      <c r="H1184" t="inlineStr">
        <is>
          <t>Balanço Financeiro_2025.csv</t>
        </is>
      </c>
      <c r="I1184" t="inlineStr">
        <is>
          <t>https://transparencia.senac.br/assets/files/2025/DemonstracoesContabeis/SC/Balanço Financeiro_2025.csv</t>
        </is>
      </c>
      <c r="J1184" t="n">
        <v>200</v>
      </c>
      <c r="K1184" t="b">
        <v>1</v>
      </c>
      <c r="L1184" t="inlineStr">
        <is>
          <t>application/octet-stream</t>
        </is>
      </c>
      <c r="M1184" t="n">
        <v>9.68</v>
      </c>
      <c r="N1184" t="inlineStr">
        <is>
          <t>NÃO</t>
        </is>
      </c>
      <c r="O1184" t="inlineStr">
        <is>
          <t>Nomes de Colunas: 1 coluna(s) sem nome definido (ex: Unnamed: 6).</t>
        </is>
      </c>
      <c r="P1184" t="inlineStr">
        <is>
          <t>Nenhum</t>
        </is>
      </c>
      <c r="Q1184" t="inlineStr">
        <is>
          <t>2026-10-07 17:04:56</t>
        </is>
      </c>
    </row>
    <row r="1185">
      <c r="A1185" t="n">
        <v>1184</v>
      </c>
      <c r="B1185" t="inlineStr">
        <is>
          <t>SENAC</t>
        </is>
      </c>
      <c r="C1185" t="inlineStr">
        <is>
          <t>Demonstrações Contábeis</t>
        </is>
      </c>
      <c r="D1185" t="inlineStr">
        <is>
          <t>Demonstrações Contábeis - Arquivo CSV</t>
        </is>
      </c>
      <c r="E1185" t="inlineStr"/>
      <c r="F1185" t="inlineStr">
        <is>
          <t>SENAC SC | Exercício 2026 | Demonstrações Contábeis</t>
        </is>
      </c>
      <c r="G1185" t="inlineStr">
        <is>
          <t>csv</t>
        </is>
      </c>
      <c r="H1185" t="inlineStr">
        <is>
          <t>Balanço Orçamentário Receita_2025.csv</t>
        </is>
      </c>
      <c r="I1185" t="inlineStr">
        <is>
          <t>https://transparencia.senac.br/assets/files/2025/DemonstracoesContabeis/SC/Balanço Orçamentário Receita_2025.csv</t>
        </is>
      </c>
      <c r="J1185" t="n">
        <v>200</v>
      </c>
      <c r="K1185" t="b">
        <v>1</v>
      </c>
      <c r="L1185" t="inlineStr">
        <is>
          <t>application/octet-stream</t>
        </is>
      </c>
      <c r="M1185" t="n">
        <v>5.32</v>
      </c>
      <c r="N1185" t="inlineStr">
        <is>
          <t>NÃO</t>
        </is>
      </c>
      <c r="O1185" t="inlineStr">
        <is>
          <t>Linhas de Totais: Uso de 'Total/Subtotal' na coluna 'Especificação' (Linhas: 64, 66).</t>
        </is>
      </c>
      <c r="P1185" t="inlineStr">
        <is>
          <t>Nenhum</t>
        </is>
      </c>
      <c r="Q1185" t="inlineStr">
        <is>
          <t>2026-10-07 17:04:56</t>
        </is>
      </c>
    </row>
    <row r="1186">
      <c r="A1186" t="n">
        <v>1185</v>
      </c>
      <c r="B1186" t="inlineStr">
        <is>
          <t>SENAC</t>
        </is>
      </c>
      <c r="C1186" t="inlineStr">
        <is>
          <t>Demonstrações Contábeis</t>
        </is>
      </c>
      <c r="D1186" t="inlineStr">
        <is>
          <t>Demonstrações Contábeis - Arquivo CSV</t>
        </is>
      </c>
      <c r="E1186" t="inlineStr"/>
      <c r="F1186" t="inlineStr">
        <is>
          <t>SENAC SC | Exercício 2026 | Demonstrações Contábeis</t>
        </is>
      </c>
      <c r="G1186" t="inlineStr">
        <is>
          <t>csv</t>
        </is>
      </c>
      <c r="H1186" t="inlineStr">
        <is>
          <t>Balanço Orçamentário Despesa_2025.csv</t>
        </is>
      </c>
      <c r="I1186" t="inlineStr">
        <is>
          <t>https://transparencia.senac.br/assets/files/2025/DemonstracoesContabeis/SC/Balanço Orçamentário Despesa_2025.csv</t>
        </is>
      </c>
      <c r="J1186" t="n">
        <v>200</v>
      </c>
      <c r="K1186" t="b">
        <v>1</v>
      </c>
      <c r="L1186" t="inlineStr">
        <is>
          <t>application/octet-stream</t>
        </is>
      </c>
      <c r="M1186" t="n">
        <v>5.83</v>
      </c>
      <c r="N1186" t="inlineStr">
        <is>
          <t>NÃO</t>
        </is>
      </c>
      <c r="O1186"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186" t="inlineStr">
        <is>
          <t>Nenhum</t>
        </is>
      </c>
      <c r="Q1186" t="inlineStr">
        <is>
          <t>2026-10-07 17:04:56</t>
        </is>
      </c>
    </row>
    <row r="1187">
      <c r="A1187" t="n">
        <v>1186</v>
      </c>
      <c r="B1187" t="inlineStr">
        <is>
          <t>SENAC</t>
        </is>
      </c>
      <c r="C1187" t="inlineStr">
        <is>
          <t>Demonstrações Contábeis</t>
        </is>
      </c>
      <c r="D1187" t="inlineStr">
        <is>
          <t>Demonstrações Contábeis - Arquivo CSV</t>
        </is>
      </c>
      <c r="E1187" t="inlineStr"/>
      <c r="F1187" t="inlineStr">
        <is>
          <t>SENAC SC | Exercício 2026 | Demonstrações Contábeis</t>
        </is>
      </c>
      <c r="G1187" t="inlineStr">
        <is>
          <t>csv</t>
        </is>
      </c>
      <c r="H1187" t="inlineStr">
        <is>
          <t>Balanço Patrimonial_2025.csv</t>
        </is>
      </c>
      <c r="I1187" t="inlineStr">
        <is>
          <t>https://transparencia.senac.br/assets/files/2025/DemonstracoesContabeis/SC/Balanço Patrimonial_2025.csv</t>
        </is>
      </c>
      <c r="J1187" t="n">
        <v>200</v>
      </c>
      <c r="K1187" t="b">
        <v>1</v>
      </c>
      <c r="L1187" t="inlineStr">
        <is>
          <t>application/octet-stream</t>
        </is>
      </c>
      <c r="M1187" t="n">
        <v>3.95</v>
      </c>
      <c r="N1187" t="inlineStr">
        <is>
          <t>NÃO</t>
        </is>
      </c>
      <c r="O1187" t="inlineStr">
        <is>
          <t>Nomes de Colunas: 2 coluna(s) sem nome definido (ex: Unnamed: 5). | Espaçamento Visual: 1 coluna(s) totalmente em branco (Colunas: [5]).</t>
        </is>
      </c>
      <c r="P1187" t="inlineStr">
        <is>
          <t>Nenhum</t>
        </is>
      </c>
      <c r="Q1187" t="inlineStr">
        <is>
          <t>2026-10-07 17:04:56</t>
        </is>
      </c>
    </row>
    <row r="1188">
      <c r="A1188" t="n">
        <v>1187</v>
      </c>
      <c r="B1188" t="inlineStr">
        <is>
          <t>SENAC</t>
        </is>
      </c>
      <c r="C1188" t="inlineStr">
        <is>
          <t>Demonstrações Contábeis</t>
        </is>
      </c>
      <c r="D1188" t="inlineStr">
        <is>
          <t>Demonstrações Contábeis - Arquivo CSV</t>
        </is>
      </c>
      <c r="E1188" t="inlineStr"/>
      <c r="F1188" t="inlineStr">
        <is>
          <t>SENAC SC | Exercício 2026 | Demonstrações Contábeis</t>
        </is>
      </c>
      <c r="G1188" t="inlineStr">
        <is>
          <t>csv</t>
        </is>
      </c>
      <c r="H1188" t="inlineStr">
        <is>
          <t>Demonstração das Variações Patrimoniais_2025.csv</t>
        </is>
      </c>
      <c r="I1188" t="inlineStr">
        <is>
          <t>https://transparencia.senac.br/assets/files/2025/DemonstracoesContabeis/SC/Demonstração das Variações Patrimoniais_2025.csv</t>
        </is>
      </c>
      <c r="J1188" t="n">
        <v>200</v>
      </c>
      <c r="K1188" t="b">
        <v>1</v>
      </c>
      <c r="L1188" t="inlineStr">
        <is>
          <t>application/octet-stream</t>
        </is>
      </c>
      <c r="M1188" t="n">
        <v>6.88</v>
      </c>
      <c r="N1188" t="inlineStr">
        <is>
          <t>NÃO</t>
        </is>
      </c>
      <c r="O1188" t="inlineStr">
        <is>
          <t>Nomes de Colunas: 1 coluna(s) sem nome definido (ex: Unnamed: 5). | Espaçamento Visual: 1 coluna(s) totalmente em branco (Colunas: [5]). | Hierarquia Visual: Texto com recuo na coluna 'Especificação' (Linhas: 4, 6, 7, 9, 10, 12, 13, 14, 19, 22... (total 64)).</t>
        </is>
      </c>
      <c r="P1188" t="inlineStr">
        <is>
          <t>Nenhum</t>
        </is>
      </c>
      <c r="Q1188" t="inlineStr">
        <is>
          <t>2026-10-07 17:04:56</t>
        </is>
      </c>
    </row>
    <row r="1189">
      <c r="A1189" t="n">
        <v>1188</v>
      </c>
      <c r="B1189" t="inlineStr">
        <is>
          <t>SENAC</t>
        </is>
      </c>
      <c r="C1189" t="inlineStr">
        <is>
          <t>Demonstrações Contábeis</t>
        </is>
      </c>
      <c r="D1189" t="inlineStr">
        <is>
          <t>Demonstrações Contábeis - Arquivo CSV</t>
        </is>
      </c>
      <c r="E1189" t="inlineStr"/>
      <c r="F1189" t="inlineStr">
        <is>
          <t>SENAC SC | Exercício 2026 | Demonstrações Contábeis</t>
        </is>
      </c>
      <c r="G1189" t="inlineStr">
        <is>
          <t>csv</t>
        </is>
      </c>
      <c r="H1189" t="inlineStr">
        <is>
          <t>Demonstração dos Fluxos de Caixa_2025.csv</t>
        </is>
      </c>
      <c r="I1189" t="inlineStr">
        <is>
          <t>https://transparencia.senac.br/assets/files/2025/DemonstracoesContabeis/SC/Demonstração dos Fluxos de Caixa_2025.csv</t>
        </is>
      </c>
      <c r="J1189" t="n">
        <v>200</v>
      </c>
      <c r="K1189" t="b">
        <v>1</v>
      </c>
      <c r="L1189" t="inlineStr">
        <is>
          <t>application/octet-stream</t>
        </is>
      </c>
      <c r="M1189" t="n">
        <v>4.58</v>
      </c>
      <c r="N1189" t="inlineStr">
        <is>
          <t>NÃO</t>
        </is>
      </c>
      <c r="O1189" t="inlineStr">
        <is>
          <t>Nomes de Colunas: 1 coluna(s) sem nome definido (ex: Unnamed: 4). | Espaçamento Visual: 1 coluna(s) totalmente em branco (Colunas: [4]).</t>
        </is>
      </c>
      <c r="P1189" t="inlineStr">
        <is>
          <t>Nenhum</t>
        </is>
      </c>
      <c r="Q1189" t="inlineStr">
        <is>
          <t>2026-10-07 17:04:56</t>
        </is>
      </c>
    </row>
    <row r="1190">
      <c r="A1190" t="n">
        <v>1189</v>
      </c>
      <c r="B1190" t="inlineStr">
        <is>
          <t>SENAC</t>
        </is>
      </c>
      <c r="C1190" t="inlineStr">
        <is>
          <t>Licitações</t>
        </is>
      </c>
      <c r="D1190" t="inlineStr">
        <is>
          <t>Licitações - download</t>
        </is>
      </c>
      <c r="E1190" t="inlineStr"/>
      <c r="F1190" t="inlineStr">
        <is>
          <t>SENAC SC | Exercício 2024 | Licitações</t>
        </is>
      </c>
      <c r="G1190" t="inlineStr">
        <is>
          <t>csv</t>
        </is>
      </c>
      <c r="H1190" t="inlineStr">
        <is>
          <t>download</t>
        </is>
      </c>
      <c r="I1190" t="inlineStr">
        <is>
          <t>https://transparencia.senac.br/service/api/download?regional=sc&amp;secao=Licitacoes&amp;ano=0&amp;layout=licitacoes</t>
        </is>
      </c>
      <c r="J1190" t="n">
        <v>200</v>
      </c>
      <c r="K1190" t="b">
        <v>1</v>
      </c>
      <c r="L1190" t="inlineStr">
        <is>
          <t>application/octet-stream</t>
        </is>
      </c>
      <c r="M1190" t="n">
        <v>46.62</v>
      </c>
      <c r="N1190" t="inlineStr">
        <is>
          <t>SIM</t>
        </is>
      </c>
      <c r="O1190" t="inlineStr">
        <is>
          <t>Nenhum</t>
        </is>
      </c>
      <c r="P1190" t="inlineStr">
        <is>
          <t>Nenhum</t>
        </is>
      </c>
      <c r="Q1190" t="inlineStr">
        <is>
          <t>2026-10-07 17:04:56</t>
        </is>
      </c>
    </row>
    <row r="1191">
      <c r="A1191" t="n">
        <v>1190</v>
      </c>
      <c r="B1191" t="inlineStr">
        <is>
          <t>SENAC</t>
        </is>
      </c>
      <c r="C1191" t="inlineStr">
        <is>
          <t>Licitações</t>
        </is>
      </c>
      <c r="D1191" t="inlineStr">
        <is>
          <t>Licitações - download</t>
        </is>
      </c>
      <c r="E1191" t="inlineStr"/>
      <c r="F1191" t="inlineStr">
        <is>
          <t>SENAC SC | Exercício 2025 | Licitações</t>
        </is>
      </c>
      <c r="G1191" t="inlineStr">
        <is>
          <t>csv</t>
        </is>
      </c>
      <c r="H1191" t="inlineStr">
        <is>
          <t>download</t>
        </is>
      </c>
      <c r="I1191" t="inlineStr">
        <is>
          <t>https://transparencia.senac.br/service/api/download?regional=sc&amp;secao=Licitacoes&amp;ano=0&amp;layout=licitacoes</t>
        </is>
      </c>
      <c r="J1191" t="n">
        <v>200</v>
      </c>
      <c r="K1191" t="b">
        <v>1</v>
      </c>
      <c r="L1191" t="inlineStr">
        <is>
          <t>application/octet-stream</t>
        </is>
      </c>
      <c r="M1191" t="n">
        <v>46.62</v>
      </c>
      <c r="N1191" t="inlineStr">
        <is>
          <t>SIM</t>
        </is>
      </c>
      <c r="O1191" t="inlineStr">
        <is>
          <t>Nenhum</t>
        </is>
      </c>
      <c r="P1191" t="inlineStr">
        <is>
          <t>Nenhum</t>
        </is>
      </c>
      <c r="Q1191" t="inlineStr">
        <is>
          <t>2026-10-07 17:04:56</t>
        </is>
      </c>
    </row>
    <row r="1192">
      <c r="A1192" t="n">
        <v>1191</v>
      </c>
      <c r="B1192" t="inlineStr">
        <is>
          <t>SENAC</t>
        </is>
      </c>
      <c r="C1192" t="inlineStr">
        <is>
          <t>Licitações</t>
        </is>
      </c>
      <c r="D1192" t="inlineStr">
        <is>
          <t>Licitações - download</t>
        </is>
      </c>
      <c r="E1192" t="inlineStr"/>
      <c r="F1192" t="inlineStr">
        <is>
          <t>SENAC SC | Exercício 2026 | Licitações</t>
        </is>
      </c>
      <c r="G1192" t="inlineStr">
        <is>
          <t>csv</t>
        </is>
      </c>
      <c r="H1192" t="inlineStr">
        <is>
          <t>download</t>
        </is>
      </c>
      <c r="I1192" t="inlineStr">
        <is>
          <t>https://transparencia.senac.br/service/api/download?regional=sc&amp;secao=Licitacoes&amp;ano=0&amp;layout=licitacoes</t>
        </is>
      </c>
      <c r="J1192" t="n">
        <v>200</v>
      </c>
      <c r="K1192" t="b">
        <v>1</v>
      </c>
      <c r="L1192" t="inlineStr">
        <is>
          <t>application/octet-stream</t>
        </is>
      </c>
      <c r="M1192" t="n">
        <v>46.62</v>
      </c>
      <c r="N1192" t="inlineStr">
        <is>
          <t>SIM</t>
        </is>
      </c>
      <c r="O1192" t="inlineStr">
        <is>
          <t>Nenhum</t>
        </is>
      </c>
      <c r="P1192" t="inlineStr">
        <is>
          <t>Nenhum</t>
        </is>
      </c>
      <c r="Q1192" t="inlineStr">
        <is>
          <t>2026-10-07 17:04:56</t>
        </is>
      </c>
    </row>
    <row r="1193">
      <c r="A1193" t="n">
        <v>1192</v>
      </c>
      <c r="B1193" t="inlineStr">
        <is>
          <t>SENAC</t>
        </is>
      </c>
      <c r="C1193" t="inlineStr">
        <is>
          <t>Contratos, Parcerias, Convênios e Patrocínios</t>
        </is>
      </c>
      <c r="D1193" t="inlineStr">
        <is>
          <t>Contratos, Parcerias, Convênios e Patrocínios - download</t>
        </is>
      </c>
      <c r="E1193" t="inlineStr"/>
      <c r="F1193" t="inlineStr">
        <is>
          <t>SENAC SC | Exercício 2024 | Contratos, Parcerias, Convênios e Patrocínios</t>
        </is>
      </c>
      <c r="G1193" t="inlineStr">
        <is>
          <t>csv</t>
        </is>
      </c>
      <c r="H1193" t="inlineStr">
        <is>
          <t>download</t>
        </is>
      </c>
      <c r="I1193" t="inlineStr">
        <is>
          <t>https://transparencia.senac.br/service/api/download?regional=sc&amp;secao=ContratosParcerias&amp;ano=0&amp;layout=acordos</t>
        </is>
      </c>
      <c r="J1193" t="n">
        <v>200</v>
      </c>
      <c r="K1193" t="b">
        <v>1</v>
      </c>
      <c r="L1193" t="inlineStr">
        <is>
          <t>application/octet-stream</t>
        </is>
      </c>
      <c r="M1193" t="n">
        <v>11.21</v>
      </c>
      <c r="N1193" t="inlineStr">
        <is>
          <t>SIM</t>
        </is>
      </c>
      <c r="O1193" t="inlineStr">
        <is>
          <t>Nenhum</t>
        </is>
      </c>
      <c r="P1193" t="inlineStr">
        <is>
          <t>Nenhum</t>
        </is>
      </c>
      <c r="Q1193" t="inlineStr">
        <is>
          <t>2026-10-07 17:04:56</t>
        </is>
      </c>
    </row>
    <row r="1194">
      <c r="A1194" t="n">
        <v>1193</v>
      </c>
      <c r="B1194" t="inlineStr">
        <is>
          <t>SENAC</t>
        </is>
      </c>
      <c r="C1194" t="inlineStr">
        <is>
          <t>Contratos, Parcerias, Convênios e Patrocínios</t>
        </is>
      </c>
      <c r="D1194" t="inlineStr">
        <is>
          <t>Contratos, Parcerias, Convênios e Patrocínios - download</t>
        </is>
      </c>
      <c r="E1194" t="inlineStr"/>
      <c r="F1194" t="inlineStr">
        <is>
          <t>SENAC SC | Exercício 2024 | Contratos, Parcerias, Convênios e Patrocínios</t>
        </is>
      </c>
      <c r="G1194" t="inlineStr">
        <is>
          <t>csv</t>
        </is>
      </c>
      <c r="H1194" t="inlineStr">
        <is>
          <t>download</t>
        </is>
      </c>
      <c r="I1194" t="inlineStr">
        <is>
          <t>https://transparencia.senac.br/service/api/download?regional=sc&amp;secao=ContratosParcerias&amp;ano=0&amp;layout=contratos</t>
        </is>
      </c>
      <c r="J1194" t="n">
        <v>200</v>
      </c>
      <c r="K1194" t="b">
        <v>1</v>
      </c>
      <c r="L1194" t="inlineStr">
        <is>
          <t>application/octet-stream</t>
        </is>
      </c>
      <c r="M1194" t="n">
        <v>55.61</v>
      </c>
      <c r="N1194" t="inlineStr">
        <is>
          <t>SIM</t>
        </is>
      </c>
      <c r="O1194" t="inlineStr">
        <is>
          <t>Nenhum</t>
        </is>
      </c>
      <c r="P1194" t="inlineStr">
        <is>
          <t>Nenhum</t>
        </is>
      </c>
      <c r="Q1194" t="inlineStr">
        <is>
          <t>2026-10-07 17:04:56</t>
        </is>
      </c>
    </row>
    <row r="1195">
      <c r="A1195" t="n">
        <v>1194</v>
      </c>
      <c r="B1195" t="inlineStr">
        <is>
          <t>SENAC</t>
        </is>
      </c>
      <c r="C1195" t="inlineStr">
        <is>
          <t>Contratos, Parcerias, Convênios e Patrocínios</t>
        </is>
      </c>
      <c r="D1195" t="inlineStr">
        <is>
          <t>Contratos, Parcerias, Convênios e Patrocínios - download</t>
        </is>
      </c>
      <c r="E1195" t="inlineStr"/>
      <c r="F1195" t="inlineStr">
        <is>
          <t>SENAC SC | Exercício 2024 | Contratos, Parcerias, Convênios e Patrocínios</t>
        </is>
      </c>
      <c r="G1195" t="inlineStr">
        <is>
          <t>csv</t>
        </is>
      </c>
      <c r="H1195" t="inlineStr">
        <is>
          <t>download</t>
        </is>
      </c>
      <c r="I1195" t="inlineStr">
        <is>
          <t>https://transparencia.senac.br/service/api/download?regional=sc&amp;secao=ContratosParcerias&amp;ano=0&amp;layout=convenios</t>
        </is>
      </c>
      <c r="J1195" t="n">
        <v>200</v>
      </c>
      <c r="K1195" t="b">
        <v>1</v>
      </c>
      <c r="L1195" t="inlineStr">
        <is>
          <t>application/octet-stream</t>
        </is>
      </c>
      <c r="M1195" t="n">
        <v>6.92</v>
      </c>
      <c r="N1195" t="inlineStr">
        <is>
          <t>SIM</t>
        </is>
      </c>
      <c r="O1195" t="inlineStr">
        <is>
          <t>Nenhum</t>
        </is>
      </c>
      <c r="P1195" t="inlineStr">
        <is>
          <t>Nenhum</t>
        </is>
      </c>
      <c r="Q1195" t="inlineStr">
        <is>
          <t>2026-10-07 17:04:56</t>
        </is>
      </c>
    </row>
    <row r="1196">
      <c r="A1196" t="n">
        <v>1195</v>
      </c>
      <c r="B1196" t="inlineStr">
        <is>
          <t>SENAC</t>
        </is>
      </c>
      <c r="C1196" t="inlineStr">
        <is>
          <t>Contratos, Parcerias, Convênios e Patrocínios</t>
        </is>
      </c>
      <c r="D1196" t="inlineStr">
        <is>
          <t>Contratos, Parcerias, Convênios e Patrocínios - download</t>
        </is>
      </c>
      <c r="E1196" t="inlineStr"/>
      <c r="F1196" t="inlineStr">
        <is>
          <t>SENAC SC | Exercício 2024 | Contratos, Parcerias, Convênios e Patrocínios</t>
        </is>
      </c>
      <c r="G1196" t="inlineStr">
        <is>
          <t>csv</t>
        </is>
      </c>
      <c r="H1196" t="inlineStr">
        <is>
          <t>download</t>
        </is>
      </c>
      <c r="I1196" t="inlineStr">
        <is>
          <t>https://transparencia.senac.br/service/api/download?regional=sc&amp;secao=ContratosParcerias&amp;ano=0&amp;layout=parcerias</t>
        </is>
      </c>
      <c r="J1196" t="n">
        <v>200</v>
      </c>
      <c r="K1196" t="b">
        <v>1</v>
      </c>
      <c r="L1196" t="inlineStr">
        <is>
          <t>application/octet-stream</t>
        </is>
      </c>
      <c r="M1196" t="n">
        <v>22.26</v>
      </c>
      <c r="N1196" t="inlineStr">
        <is>
          <t>SIM</t>
        </is>
      </c>
      <c r="O1196" t="inlineStr">
        <is>
          <t>Nenhum</t>
        </is>
      </c>
      <c r="P1196" t="inlineStr">
        <is>
          <t>Nenhum</t>
        </is>
      </c>
      <c r="Q1196" t="inlineStr">
        <is>
          <t>2026-10-07 17:04:56</t>
        </is>
      </c>
    </row>
    <row r="1197">
      <c r="A1197" t="n">
        <v>1196</v>
      </c>
      <c r="B1197" t="inlineStr">
        <is>
          <t>SENAC</t>
        </is>
      </c>
      <c r="C1197" t="inlineStr">
        <is>
          <t>Contratos, Parcerias, Convênios e Patrocínios</t>
        </is>
      </c>
      <c r="D1197" t="inlineStr">
        <is>
          <t>Contratos, Parcerias, Convênios e Patrocínios - download</t>
        </is>
      </c>
      <c r="E1197" t="inlineStr"/>
      <c r="F1197" t="inlineStr">
        <is>
          <t>SENAC SC | Exercício 2025 | Contratos, Parcerias, Convênios e Patrocínios</t>
        </is>
      </c>
      <c r="G1197" t="inlineStr">
        <is>
          <t>csv</t>
        </is>
      </c>
      <c r="H1197" t="inlineStr">
        <is>
          <t>download</t>
        </is>
      </c>
      <c r="I1197" t="inlineStr">
        <is>
          <t>https://transparencia.senac.br/service/api/download?regional=sc&amp;secao=ContratosParcerias&amp;ano=0&amp;layout=acordos</t>
        </is>
      </c>
      <c r="J1197" t="n">
        <v>200</v>
      </c>
      <c r="K1197" t="b">
        <v>1</v>
      </c>
      <c r="L1197" t="inlineStr">
        <is>
          <t>application/octet-stream</t>
        </is>
      </c>
      <c r="M1197" t="n">
        <v>11.21</v>
      </c>
      <c r="N1197" t="inlineStr">
        <is>
          <t>SIM</t>
        </is>
      </c>
      <c r="O1197" t="inlineStr">
        <is>
          <t>Nenhum</t>
        </is>
      </c>
      <c r="P1197" t="inlineStr">
        <is>
          <t>Nenhum</t>
        </is>
      </c>
      <c r="Q1197" t="inlineStr">
        <is>
          <t>2026-10-07 17:04:56</t>
        </is>
      </c>
    </row>
    <row r="1198">
      <c r="A1198" t="n">
        <v>1197</v>
      </c>
      <c r="B1198" t="inlineStr">
        <is>
          <t>SENAC</t>
        </is>
      </c>
      <c r="C1198" t="inlineStr">
        <is>
          <t>Contratos, Parcerias, Convênios e Patrocínios</t>
        </is>
      </c>
      <c r="D1198" t="inlineStr">
        <is>
          <t>Contratos, Parcerias, Convênios e Patrocínios - download</t>
        </is>
      </c>
      <c r="E1198" t="inlineStr"/>
      <c r="F1198" t="inlineStr">
        <is>
          <t>SENAC SC | Exercício 2025 | Contratos, Parcerias, Convênios e Patrocínios</t>
        </is>
      </c>
      <c r="G1198" t="inlineStr">
        <is>
          <t>csv</t>
        </is>
      </c>
      <c r="H1198" t="inlineStr">
        <is>
          <t>download</t>
        </is>
      </c>
      <c r="I1198" t="inlineStr">
        <is>
          <t>https://transparencia.senac.br/service/api/download?regional=sc&amp;secao=ContratosParcerias&amp;ano=0&amp;layout=contratos</t>
        </is>
      </c>
      <c r="J1198" t="n">
        <v>200</v>
      </c>
      <c r="K1198" t="b">
        <v>1</v>
      </c>
      <c r="L1198" t="inlineStr">
        <is>
          <t>application/octet-stream</t>
        </is>
      </c>
      <c r="M1198" t="n">
        <v>55.61</v>
      </c>
      <c r="N1198" t="inlineStr">
        <is>
          <t>SIM</t>
        </is>
      </c>
      <c r="O1198" t="inlineStr">
        <is>
          <t>Nenhum</t>
        </is>
      </c>
      <c r="P1198" t="inlineStr">
        <is>
          <t>Nenhum</t>
        </is>
      </c>
      <c r="Q1198" t="inlineStr">
        <is>
          <t>2026-10-07 17:04:56</t>
        </is>
      </c>
    </row>
    <row r="1199">
      <c r="A1199" t="n">
        <v>1198</v>
      </c>
      <c r="B1199" t="inlineStr">
        <is>
          <t>SENAC</t>
        </is>
      </c>
      <c r="C1199" t="inlineStr">
        <is>
          <t>Contratos, Parcerias, Convênios e Patrocínios</t>
        </is>
      </c>
      <c r="D1199" t="inlineStr">
        <is>
          <t>Contratos, Parcerias, Convênios e Patrocínios - download</t>
        </is>
      </c>
      <c r="E1199" t="inlineStr"/>
      <c r="F1199" t="inlineStr">
        <is>
          <t>SENAC SC | Exercício 2025 | Contratos, Parcerias, Convênios e Patrocínios</t>
        </is>
      </c>
      <c r="G1199" t="inlineStr">
        <is>
          <t>csv</t>
        </is>
      </c>
      <c r="H1199" t="inlineStr">
        <is>
          <t>download</t>
        </is>
      </c>
      <c r="I1199" t="inlineStr">
        <is>
          <t>https://transparencia.senac.br/service/api/download?regional=sc&amp;secao=ContratosParcerias&amp;ano=0&amp;layout=convenios</t>
        </is>
      </c>
      <c r="J1199" t="n">
        <v>200</v>
      </c>
      <c r="K1199" t="b">
        <v>1</v>
      </c>
      <c r="L1199" t="inlineStr">
        <is>
          <t>application/octet-stream</t>
        </is>
      </c>
      <c r="M1199" t="n">
        <v>6.92</v>
      </c>
      <c r="N1199" t="inlineStr">
        <is>
          <t>SIM</t>
        </is>
      </c>
      <c r="O1199" t="inlineStr">
        <is>
          <t>Nenhum</t>
        </is>
      </c>
      <c r="P1199" t="inlineStr">
        <is>
          <t>Nenhum</t>
        </is>
      </c>
      <c r="Q1199" t="inlineStr">
        <is>
          <t>2026-10-07 17:04:56</t>
        </is>
      </c>
    </row>
    <row r="1200">
      <c r="A1200" t="n">
        <v>1199</v>
      </c>
      <c r="B1200" t="inlineStr">
        <is>
          <t>SENAC</t>
        </is>
      </c>
      <c r="C1200" t="inlineStr">
        <is>
          <t>Contratos, Parcerias, Convênios e Patrocínios</t>
        </is>
      </c>
      <c r="D1200" t="inlineStr">
        <is>
          <t>Contratos, Parcerias, Convênios e Patrocínios - download</t>
        </is>
      </c>
      <c r="E1200" t="inlineStr"/>
      <c r="F1200" t="inlineStr">
        <is>
          <t>SENAC SC | Exercício 2025 | Contratos, Parcerias, Convênios e Patrocínios</t>
        </is>
      </c>
      <c r="G1200" t="inlineStr">
        <is>
          <t>csv</t>
        </is>
      </c>
      <c r="H1200" t="inlineStr">
        <is>
          <t>download</t>
        </is>
      </c>
      <c r="I1200" t="inlineStr">
        <is>
          <t>https://transparencia.senac.br/service/api/download?regional=sc&amp;secao=ContratosParcerias&amp;ano=0&amp;layout=parcerias</t>
        </is>
      </c>
      <c r="J1200" t="n">
        <v>200</v>
      </c>
      <c r="K1200" t="b">
        <v>1</v>
      </c>
      <c r="L1200" t="inlineStr">
        <is>
          <t>application/octet-stream</t>
        </is>
      </c>
      <c r="M1200" t="n">
        <v>22.26</v>
      </c>
      <c r="N1200" t="inlineStr">
        <is>
          <t>SIM</t>
        </is>
      </c>
      <c r="O1200" t="inlineStr">
        <is>
          <t>Nenhum</t>
        </is>
      </c>
      <c r="P1200" t="inlineStr">
        <is>
          <t>Nenhum</t>
        </is>
      </c>
      <c r="Q1200" t="inlineStr">
        <is>
          <t>2026-10-07 17:04:56</t>
        </is>
      </c>
    </row>
    <row r="1201">
      <c r="A1201" t="n">
        <v>1200</v>
      </c>
      <c r="B1201" t="inlineStr">
        <is>
          <t>SENAC</t>
        </is>
      </c>
      <c r="C1201" t="inlineStr">
        <is>
          <t>Contratos, Parcerias, Convênios e Patrocínios</t>
        </is>
      </c>
      <c r="D1201" t="inlineStr">
        <is>
          <t>Contratos, Parcerias, Convênios e Patrocínios - download</t>
        </is>
      </c>
      <c r="E1201" t="inlineStr"/>
      <c r="F1201" t="inlineStr">
        <is>
          <t>SENAC SC | Exercício 2026 | Contratos, Parcerias, Convênios e Patrocínios</t>
        </is>
      </c>
      <c r="G1201" t="inlineStr">
        <is>
          <t>csv</t>
        </is>
      </c>
      <c r="H1201" t="inlineStr">
        <is>
          <t>download</t>
        </is>
      </c>
      <c r="I1201" t="inlineStr">
        <is>
          <t>https://transparencia.senac.br/service/api/download?regional=sc&amp;secao=ContratosParcerias&amp;ano=0&amp;layout=acordos</t>
        </is>
      </c>
      <c r="J1201" t="n">
        <v>200</v>
      </c>
      <c r="K1201" t="b">
        <v>1</v>
      </c>
      <c r="L1201" t="inlineStr">
        <is>
          <t>application/octet-stream</t>
        </is>
      </c>
      <c r="M1201" t="n">
        <v>11.21</v>
      </c>
      <c r="N1201" t="inlineStr">
        <is>
          <t>SIM</t>
        </is>
      </c>
      <c r="O1201" t="inlineStr">
        <is>
          <t>Nenhum</t>
        </is>
      </c>
      <c r="P1201" t="inlineStr">
        <is>
          <t>Nenhum</t>
        </is>
      </c>
      <c r="Q1201" t="inlineStr">
        <is>
          <t>2026-10-07 17:04:56</t>
        </is>
      </c>
    </row>
    <row r="1202">
      <c r="A1202" t="n">
        <v>1201</v>
      </c>
      <c r="B1202" t="inlineStr">
        <is>
          <t>SENAC</t>
        </is>
      </c>
      <c r="C1202" t="inlineStr">
        <is>
          <t>Contratos, Parcerias, Convênios e Patrocínios</t>
        </is>
      </c>
      <c r="D1202" t="inlineStr">
        <is>
          <t>Contratos, Parcerias, Convênios e Patrocínios - download</t>
        </is>
      </c>
      <c r="E1202" t="inlineStr"/>
      <c r="F1202" t="inlineStr">
        <is>
          <t>SENAC SC | Exercício 2026 | Contratos, Parcerias, Convênios e Patrocínios</t>
        </is>
      </c>
      <c r="G1202" t="inlineStr">
        <is>
          <t>csv</t>
        </is>
      </c>
      <c r="H1202" t="inlineStr">
        <is>
          <t>download</t>
        </is>
      </c>
      <c r="I1202" t="inlineStr">
        <is>
          <t>https://transparencia.senac.br/service/api/download?regional=sc&amp;secao=ContratosParcerias&amp;ano=0&amp;layout=contratos</t>
        </is>
      </c>
      <c r="J1202" t="n">
        <v>200</v>
      </c>
      <c r="K1202" t="b">
        <v>1</v>
      </c>
      <c r="L1202" t="inlineStr">
        <is>
          <t>application/octet-stream</t>
        </is>
      </c>
      <c r="M1202" t="n">
        <v>55.61</v>
      </c>
      <c r="N1202" t="inlineStr">
        <is>
          <t>SIM</t>
        </is>
      </c>
      <c r="O1202" t="inlineStr">
        <is>
          <t>Nenhum</t>
        </is>
      </c>
      <c r="P1202" t="inlineStr">
        <is>
          <t>Nenhum</t>
        </is>
      </c>
      <c r="Q1202" t="inlineStr">
        <is>
          <t>2026-10-07 17:04:56</t>
        </is>
      </c>
    </row>
    <row r="1203">
      <c r="A1203" t="n">
        <v>1202</v>
      </c>
      <c r="B1203" t="inlineStr">
        <is>
          <t>SENAC</t>
        </is>
      </c>
      <c r="C1203" t="inlineStr">
        <is>
          <t>Contratos, Parcerias, Convênios e Patrocínios</t>
        </is>
      </c>
      <c r="D1203" t="inlineStr">
        <is>
          <t>Contratos, Parcerias, Convênios e Patrocínios - download</t>
        </is>
      </c>
      <c r="E1203" t="inlineStr"/>
      <c r="F1203" t="inlineStr">
        <is>
          <t>SENAC SC | Exercício 2026 | Contratos, Parcerias, Convênios e Patrocínios</t>
        </is>
      </c>
      <c r="G1203" t="inlineStr">
        <is>
          <t>csv</t>
        </is>
      </c>
      <c r="H1203" t="inlineStr">
        <is>
          <t>download</t>
        </is>
      </c>
      <c r="I1203" t="inlineStr">
        <is>
          <t>https://transparencia.senac.br/service/api/download?regional=sc&amp;secao=ContratosParcerias&amp;ano=0&amp;layout=convenios</t>
        </is>
      </c>
      <c r="J1203" t="n">
        <v>200</v>
      </c>
      <c r="K1203" t="b">
        <v>1</v>
      </c>
      <c r="L1203" t="inlineStr">
        <is>
          <t>application/octet-stream</t>
        </is>
      </c>
      <c r="M1203" t="n">
        <v>6.92</v>
      </c>
      <c r="N1203" t="inlineStr">
        <is>
          <t>SIM</t>
        </is>
      </c>
      <c r="O1203" t="inlineStr">
        <is>
          <t>Nenhum</t>
        </is>
      </c>
      <c r="P1203" t="inlineStr">
        <is>
          <t>Nenhum</t>
        </is>
      </c>
      <c r="Q1203" t="inlineStr">
        <is>
          <t>2026-10-07 17:04:56</t>
        </is>
      </c>
    </row>
    <row r="1204">
      <c r="A1204" t="n">
        <v>1203</v>
      </c>
      <c r="B1204" t="inlineStr">
        <is>
          <t>SENAC</t>
        </is>
      </c>
      <c r="C1204" t="inlineStr">
        <is>
          <t>Contratos, Parcerias, Convênios e Patrocínios</t>
        </is>
      </c>
      <c r="D1204" t="inlineStr">
        <is>
          <t>Contratos, Parcerias, Convênios e Patrocínios - download</t>
        </is>
      </c>
      <c r="E1204" t="inlineStr"/>
      <c r="F1204" t="inlineStr">
        <is>
          <t>SENAC SC | Exercício 2026 | Contratos, Parcerias, Convênios e Patrocínios</t>
        </is>
      </c>
      <c r="G1204" t="inlineStr">
        <is>
          <t>csv</t>
        </is>
      </c>
      <c r="H1204" t="inlineStr">
        <is>
          <t>download</t>
        </is>
      </c>
      <c r="I1204" t="inlineStr">
        <is>
          <t>https://transparencia.senac.br/service/api/download?regional=sc&amp;secao=ContratosParcerias&amp;ano=0&amp;layout=parcerias</t>
        </is>
      </c>
      <c r="J1204" t="n">
        <v>200</v>
      </c>
      <c r="K1204" t="b">
        <v>1</v>
      </c>
      <c r="L1204" t="inlineStr">
        <is>
          <t>application/octet-stream</t>
        </is>
      </c>
      <c r="M1204" t="n">
        <v>22.26</v>
      </c>
      <c r="N1204" t="inlineStr">
        <is>
          <t>SIM</t>
        </is>
      </c>
      <c r="O1204" t="inlineStr">
        <is>
          <t>Nenhum</t>
        </is>
      </c>
      <c r="P1204" t="inlineStr">
        <is>
          <t>Nenhum</t>
        </is>
      </c>
      <c r="Q1204" t="inlineStr">
        <is>
          <t>2026-10-07 17:04:56</t>
        </is>
      </c>
    </row>
    <row r="1205">
      <c r="A1205" t="n">
        <v>1204</v>
      </c>
      <c r="B1205" t="inlineStr">
        <is>
          <t>SENAC</t>
        </is>
      </c>
      <c r="C1205" t="inlineStr">
        <is>
          <t>Transferências Regulamentares</t>
        </is>
      </c>
      <c r="D1205" t="inlineStr">
        <is>
          <t>Transferências Regulamentares - download</t>
        </is>
      </c>
      <c r="E1205" t="inlineStr"/>
      <c r="F1205" t="inlineStr">
        <is>
          <t>SENAC SC | Exercício 2024 | Transferências Regulamentares</t>
        </is>
      </c>
      <c r="G1205" t="inlineStr">
        <is>
          <t>csv</t>
        </is>
      </c>
      <c r="H1205" t="inlineStr">
        <is>
          <t>download</t>
        </is>
      </c>
      <c r="I1205" t="inlineStr">
        <is>
          <t>https://transparencia.senac.br/service/api/download?regional=sc&amp;secao=transferenciasregulamentares&amp;ano=2026&amp;layout=transferenciasregulamentares</t>
        </is>
      </c>
      <c r="J1205" t="n">
        <v>200</v>
      </c>
      <c r="K1205" t="b">
        <v>1</v>
      </c>
      <c r="L1205" t="inlineStr">
        <is>
          <t>application/octet-stream</t>
        </is>
      </c>
      <c r="M1205" t="n">
        <v>5.95</v>
      </c>
      <c r="N1205" t="inlineStr">
        <is>
          <t>SIM</t>
        </is>
      </c>
      <c r="O1205" t="inlineStr">
        <is>
          <t>Nenhum</t>
        </is>
      </c>
      <c r="P1205" t="inlineStr">
        <is>
          <t>Nenhum</t>
        </is>
      </c>
      <c r="Q1205" t="inlineStr">
        <is>
          <t>2026-10-07 17:04:56</t>
        </is>
      </c>
    </row>
    <row r="1206">
      <c r="A1206" t="n">
        <v>1205</v>
      </c>
      <c r="B1206" t="inlineStr">
        <is>
          <t>SENAC</t>
        </is>
      </c>
      <c r="C1206" t="inlineStr">
        <is>
          <t>Transferências Regulamentares</t>
        </is>
      </c>
      <c r="D1206" t="inlineStr">
        <is>
          <t>Transferências Regulamentares - download</t>
        </is>
      </c>
      <c r="E1206" t="inlineStr"/>
      <c r="F1206" t="inlineStr">
        <is>
          <t>SENAC SC | Exercício 2025 | Transferências Regulamentares</t>
        </is>
      </c>
      <c r="G1206" t="inlineStr">
        <is>
          <t>csv</t>
        </is>
      </c>
      <c r="H1206" t="inlineStr">
        <is>
          <t>download</t>
        </is>
      </c>
      <c r="I1206" t="inlineStr">
        <is>
          <t>https://transparencia.senac.br/service/api/download?regional=sc&amp;secao=transferenciasregulamentares&amp;ano=2026&amp;layout=transferenciasregulamentares</t>
        </is>
      </c>
      <c r="J1206" t="n">
        <v>200</v>
      </c>
      <c r="K1206" t="b">
        <v>1</v>
      </c>
      <c r="L1206" t="inlineStr">
        <is>
          <t>application/octet-stream</t>
        </is>
      </c>
      <c r="M1206" t="n">
        <v>5.95</v>
      </c>
      <c r="N1206" t="inlineStr">
        <is>
          <t>SIM</t>
        </is>
      </c>
      <c r="O1206" t="inlineStr">
        <is>
          <t>Nenhum</t>
        </is>
      </c>
      <c r="P1206" t="inlineStr">
        <is>
          <t>Nenhum</t>
        </is>
      </c>
      <c r="Q1206" t="inlineStr">
        <is>
          <t>2026-10-07 17:04:56</t>
        </is>
      </c>
    </row>
    <row r="1207">
      <c r="A1207" t="n">
        <v>1206</v>
      </c>
      <c r="B1207" t="inlineStr">
        <is>
          <t>SENAC</t>
        </is>
      </c>
      <c r="C1207" t="inlineStr">
        <is>
          <t>Transferências Regulamentares</t>
        </is>
      </c>
      <c r="D1207" t="inlineStr">
        <is>
          <t>Transferências Regulamentares - download</t>
        </is>
      </c>
      <c r="E1207" t="inlineStr"/>
      <c r="F1207" t="inlineStr">
        <is>
          <t>SENAC SC | Exercício 2026 | Transferências Regulamentares</t>
        </is>
      </c>
      <c r="G1207" t="inlineStr">
        <is>
          <t>csv</t>
        </is>
      </c>
      <c r="H1207" t="inlineStr">
        <is>
          <t>download</t>
        </is>
      </c>
      <c r="I1207" t="inlineStr">
        <is>
          <t>https://transparencia.senac.br/service/api/download?regional=sc&amp;secao=transferenciasregulamentares&amp;ano=2026&amp;layout=transferenciasregulamentares</t>
        </is>
      </c>
      <c r="J1207" t="n">
        <v>200</v>
      </c>
      <c r="K1207" t="b">
        <v>1</v>
      </c>
      <c r="L1207" t="inlineStr">
        <is>
          <t>application/octet-stream</t>
        </is>
      </c>
      <c r="M1207" t="n">
        <v>5.95</v>
      </c>
      <c r="N1207" t="inlineStr">
        <is>
          <t>SIM</t>
        </is>
      </c>
      <c r="O1207" t="inlineStr">
        <is>
          <t>Nenhum</t>
        </is>
      </c>
      <c r="P1207" t="inlineStr">
        <is>
          <t>Nenhum</t>
        </is>
      </c>
      <c r="Q1207" t="inlineStr">
        <is>
          <t>2026-10-07 17:04:56</t>
        </is>
      </c>
    </row>
    <row r="1208">
      <c r="A1208" t="n">
        <v>1207</v>
      </c>
      <c r="B1208" t="inlineStr">
        <is>
          <t>SENAC</t>
        </is>
      </c>
      <c r="C1208" t="inlineStr">
        <is>
          <t>Execução Orçamentária</t>
        </is>
      </c>
      <c r="D1208" t="inlineStr">
        <is>
          <t>Execução Orçamentária - download</t>
        </is>
      </c>
      <c r="E1208" t="inlineStr"/>
      <c r="F1208" t="inlineStr">
        <is>
          <t>SENAC SE | Exercício 2024 | Execução Orçamentária</t>
        </is>
      </c>
      <c r="G1208" t="inlineStr">
        <is>
          <t>csv</t>
        </is>
      </c>
      <c r="H1208" t="inlineStr">
        <is>
          <t>download</t>
        </is>
      </c>
      <c r="I1208" t="inlineStr">
        <is>
          <t>https://transparencia.senac.br/service/api/download?regional=se&amp;secao=execucaoorcamentaria&amp;ano=2024&amp;layout=execucaoorcamentariareceitacategoria</t>
        </is>
      </c>
      <c r="J1208" t="n">
        <v>200</v>
      </c>
      <c r="K1208" t="b">
        <v>1</v>
      </c>
      <c r="L1208" t="inlineStr">
        <is>
          <t>application/octet-stream</t>
        </is>
      </c>
      <c r="M1208" t="n">
        <v>0.63</v>
      </c>
      <c r="N1208" t="inlineStr">
        <is>
          <t>SIM</t>
        </is>
      </c>
      <c r="O1208" t="inlineStr">
        <is>
          <t>Nenhum</t>
        </is>
      </c>
      <c r="P1208" t="inlineStr">
        <is>
          <t>Nenhum</t>
        </is>
      </c>
      <c r="Q1208" t="inlineStr">
        <is>
          <t>2026-10-07 17:04:56</t>
        </is>
      </c>
    </row>
    <row r="1209">
      <c r="A1209" t="n">
        <v>1208</v>
      </c>
      <c r="B1209" t="inlineStr">
        <is>
          <t>SENAC</t>
        </is>
      </c>
      <c r="C1209" t="inlineStr">
        <is>
          <t>Execução Orçamentária</t>
        </is>
      </c>
      <c r="D1209" t="inlineStr">
        <is>
          <t>Execução Orçamentária - download</t>
        </is>
      </c>
      <c r="E1209" t="inlineStr"/>
      <c r="F1209" t="inlineStr">
        <is>
          <t>SENAC SE | Exercício 2024 | Execução Orçamentária</t>
        </is>
      </c>
      <c r="G1209" t="inlineStr">
        <is>
          <t>csv</t>
        </is>
      </c>
      <c r="H1209" t="inlineStr">
        <is>
          <t>download</t>
        </is>
      </c>
      <c r="I1209" t="inlineStr">
        <is>
          <t>https://transparencia.senac.br/service/api/download?regional=se&amp;secao=execucaoorcamentaria&amp;ano=2024&amp;layout=execucaoorcamentariadespesacategoria</t>
        </is>
      </c>
      <c r="J1209" t="n">
        <v>200</v>
      </c>
      <c r="K1209" t="b">
        <v>1</v>
      </c>
      <c r="L1209" t="inlineStr">
        <is>
          <t>application/octet-stream</t>
        </is>
      </c>
      <c r="M1209" t="n">
        <v>0.99</v>
      </c>
      <c r="N1209" t="inlineStr">
        <is>
          <t>SIM</t>
        </is>
      </c>
      <c r="O1209" t="inlineStr">
        <is>
          <t>Nenhum</t>
        </is>
      </c>
      <c r="P1209" t="inlineStr">
        <is>
          <t>Nenhum</t>
        </is>
      </c>
      <c r="Q1209" t="inlineStr">
        <is>
          <t>2026-10-07 17:04:56</t>
        </is>
      </c>
    </row>
    <row r="1210">
      <c r="A1210" t="n">
        <v>1209</v>
      </c>
      <c r="B1210" t="inlineStr">
        <is>
          <t>SENAC</t>
        </is>
      </c>
      <c r="C1210" t="inlineStr">
        <is>
          <t>Execução Orçamentária</t>
        </is>
      </c>
      <c r="D1210" t="inlineStr">
        <is>
          <t>Execução Orçamentária - download</t>
        </is>
      </c>
      <c r="E1210" t="inlineStr"/>
      <c r="F1210" t="inlineStr">
        <is>
          <t>SENAC SE | Exercício 2024 | Execução Orçamentária</t>
        </is>
      </c>
      <c r="G1210" t="inlineStr">
        <is>
          <t>csv</t>
        </is>
      </c>
      <c r="H1210" t="inlineStr">
        <is>
          <t>download</t>
        </is>
      </c>
      <c r="I1210" t="inlineStr">
        <is>
          <t>https://transparencia.senac.br/service/api/download?regional=se&amp;secao=execucaoorcamentaria&amp;ano=2024&amp;layout=despesaporfinalidadeprogramatrabalhoorcamento</t>
        </is>
      </c>
      <c r="J1210" t="n">
        <v>200</v>
      </c>
      <c r="K1210" t="b">
        <v>1</v>
      </c>
      <c r="L1210" t="inlineStr">
        <is>
          <t>application/octet-stream</t>
        </is>
      </c>
      <c r="M1210" t="n">
        <v>0.4</v>
      </c>
      <c r="N1210" t="inlineStr">
        <is>
          <t>SIM</t>
        </is>
      </c>
      <c r="O1210" t="inlineStr">
        <is>
          <t>Nenhum</t>
        </is>
      </c>
      <c r="P1210" t="inlineStr">
        <is>
          <t>Nenhum</t>
        </is>
      </c>
      <c r="Q1210" t="inlineStr">
        <is>
          <t>2026-10-07 17:04:56</t>
        </is>
      </c>
    </row>
    <row r="1211">
      <c r="A1211" t="n">
        <v>1210</v>
      </c>
      <c r="B1211" t="inlineStr">
        <is>
          <t>SENAC</t>
        </is>
      </c>
      <c r="C1211" t="inlineStr">
        <is>
          <t>Execução Orçamentária</t>
        </is>
      </c>
      <c r="D1211" t="inlineStr">
        <is>
          <t>Execução Orçamentária - download</t>
        </is>
      </c>
      <c r="E1211" t="inlineStr"/>
      <c r="F1211" t="inlineStr">
        <is>
          <t>SENAC SE | Exercício 2024 | Execução Orçamentária</t>
        </is>
      </c>
      <c r="G1211" t="inlineStr">
        <is>
          <t>csv</t>
        </is>
      </c>
      <c r="H1211" t="inlineStr">
        <is>
          <t>download</t>
        </is>
      </c>
      <c r="I1211" t="inlineStr">
        <is>
          <t>https://transparencia.senac.br/service/api/download?regional=se&amp;secao=execucaoorcamentaria&amp;ano=2024&amp;layout=execucaoorcamentariareceita</t>
        </is>
      </c>
      <c r="J1211" t="n">
        <v>200</v>
      </c>
      <c r="K1211" t="b">
        <v>1</v>
      </c>
      <c r="L1211" t="inlineStr">
        <is>
          <t>application/octet-stream</t>
        </is>
      </c>
      <c r="M1211" t="n">
        <v>1.37</v>
      </c>
      <c r="N1211" t="inlineStr">
        <is>
          <t>SIM</t>
        </is>
      </c>
      <c r="O1211" t="inlineStr">
        <is>
          <t>Nenhum</t>
        </is>
      </c>
      <c r="P1211" t="inlineStr">
        <is>
          <t>Nenhum</t>
        </is>
      </c>
      <c r="Q1211" t="inlineStr">
        <is>
          <t>2026-10-07 17:04:56</t>
        </is>
      </c>
    </row>
    <row r="1212">
      <c r="A1212" t="n">
        <v>1211</v>
      </c>
      <c r="B1212" t="inlineStr">
        <is>
          <t>SENAC</t>
        </is>
      </c>
      <c r="C1212" t="inlineStr">
        <is>
          <t>Execução Orçamentária</t>
        </is>
      </c>
      <c r="D1212" t="inlineStr">
        <is>
          <t>Execução Orçamentária - download</t>
        </is>
      </c>
      <c r="E1212" t="inlineStr"/>
      <c r="F1212" t="inlineStr">
        <is>
          <t>SENAC SE | Exercício 2024 | Execução Orçamentária</t>
        </is>
      </c>
      <c r="G1212" t="inlineStr">
        <is>
          <t>csv</t>
        </is>
      </c>
      <c r="H1212" t="inlineStr">
        <is>
          <t>download</t>
        </is>
      </c>
      <c r="I1212" t="inlineStr">
        <is>
          <t>https://transparencia.senac.br/service/api/download?regional=se&amp;secao=execucaoorcamentaria&amp;ano=2024&amp;layout=execucaoorcamentariadespesa</t>
        </is>
      </c>
      <c r="J1212" t="n">
        <v>200</v>
      </c>
      <c r="K1212" t="b">
        <v>1</v>
      </c>
      <c r="L1212" t="inlineStr">
        <is>
          <t>application/octet-stream</t>
        </is>
      </c>
      <c r="M1212" t="n">
        <v>1.6</v>
      </c>
      <c r="N1212" t="inlineStr">
        <is>
          <t>SIM</t>
        </is>
      </c>
      <c r="O1212" t="inlineStr">
        <is>
          <t>Nenhum</t>
        </is>
      </c>
      <c r="P1212" t="inlineStr">
        <is>
          <t>Nenhum</t>
        </is>
      </c>
      <c r="Q1212" t="inlineStr">
        <is>
          <t>2026-10-07 17:04:56</t>
        </is>
      </c>
    </row>
    <row r="1213">
      <c r="A1213" t="n">
        <v>1212</v>
      </c>
      <c r="B1213" t="inlineStr">
        <is>
          <t>SENAC</t>
        </is>
      </c>
      <c r="C1213" t="inlineStr">
        <is>
          <t>Execução Orçamentária</t>
        </is>
      </c>
      <c r="D1213" t="inlineStr">
        <is>
          <t>Execução Orçamentária - download</t>
        </is>
      </c>
      <c r="E1213" t="inlineStr"/>
      <c r="F1213" t="inlineStr">
        <is>
          <t>SENAC SE | Exercício 2024 | Execução Orçamentária</t>
        </is>
      </c>
      <c r="G1213" t="inlineStr">
        <is>
          <t>csv</t>
        </is>
      </c>
      <c r="H1213" t="inlineStr">
        <is>
          <t>download</t>
        </is>
      </c>
      <c r="I1213" t="inlineStr">
        <is>
          <t>https://transparencia.senac.br/service/api/download?regional=se&amp;secao=execucaoorcamentaria&amp;ano=2024&amp;layout=despesaporfinalidadeprogramatrabalhoprevisao</t>
        </is>
      </c>
      <c r="J1213" t="n">
        <v>200</v>
      </c>
      <c r="K1213" t="b">
        <v>1</v>
      </c>
      <c r="L1213" t="inlineStr">
        <is>
          <t>application/octet-stream</t>
        </is>
      </c>
      <c r="M1213" t="n">
        <v>0.57</v>
      </c>
      <c r="N1213" t="inlineStr">
        <is>
          <t>SIM</t>
        </is>
      </c>
      <c r="O1213" t="inlineStr">
        <is>
          <t>Nenhum</t>
        </is>
      </c>
      <c r="P1213" t="inlineStr">
        <is>
          <t>Nenhum</t>
        </is>
      </c>
      <c r="Q1213" t="inlineStr">
        <is>
          <t>2026-10-07 17:04:56</t>
        </is>
      </c>
    </row>
    <row r="1214">
      <c r="A1214" t="n">
        <v>1213</v>
      </c>
      <c r="B1214" t="inlineStr">
        <is>
          <t>SENAC</t>
        </is>
      </c>
      <c r="C1214" t="inlineStr">
        <is>
          <t>Execução Orçamentária</t>
        </is>
      </c>
      <c r="D1214" t="inlineStr">
        <is>
          <t>Execução Orçamentária - download</t>
        </is>
      </c>
      <c r="E1214" t="inlineStr"/>
      <c r="F1214" t="inlineStr">
        <is>
          <t>SENAC SE | Exercício 2025 | Execução Orçamentária</t>
        </is>
      </c>
      <c r="G1214" t="inlineStr">
        <is>
          <t>csv</t>
        </is>
      </c>
      <c r="H1214" t="inlineStr">
        <is>
          <t>download</t>
        </is>
      </c>
      <c r="I1214" t="inlineStr">
        <is>
          <t>https://transparencia.senac.br/service/api/download?regional=se&amp;secao=execucaoorcamentaria&amp;ano=2025&amp;layout=execucaoorcamentariareceitacategoria</t>
        </is>
      </c>
      <c r="J1214" t="n">
        <v>200</v>
      </c>
      <c r="K1214" t="b">
        <v>1</v>
      </c>
      <c r="L1214" t="inlineStr">
        <is>
          <t>application/octet-stream</t>
        </is>
      </c>
      <c r="M1214" t="n">
        <v>0.51</v>
      </c>
      <c r="N1214" t="inlineStr">
        <is>
          <t>SIM</t>
        </is>
      </c>
      <c r="O1214" t="inlineStr">
        <is>
          <t>Nenhum</t>
        </is>
      </c>
      <c r="P1214" t="inlineStr">
        <is>
          <t>Nenhum</t>
        </is>
      </c>
      <c r="Q1214" t="inlineStr">
        <is>
          <t>2026-10-07 17:04:56</t>
        </is>
      </c>
    </row>
    <row r="1215">
      <c r="A1215" t="n">
        <v>1214</v>
      </c>
      <c r="B1215" t="inlineStr">
        <is>
          <t>SENAC</t>
        </is>
      </c>
      <c r="C1215" t="inlineStr">
        <is>
          <t>Execução Orçamentária</t>
        </is>
      </c>
      <c r="D1215" t="inlineStr">
        <is>
          <t>Execução Orçamentária - download</t>
        </is>
      </c>
      <c r="E1215" t="inlineStr"/>
      <c r="F1215" t="inlineStr">
        <is>
          <t>SENAC SE | Exercício 2025 | Execução Orçamentária</t>
        </is>
      </c>
      <c r="G1215" t="inlineStr">
        <is>
          <t>csv</t>
        </is>
      </c>
      <c r="H1215" t="inlineStr">
        <is>
          <t>download</t>
        </is>
      </c>
      <c r="I1215" t="inlineStr">
        <is>
          <t>https://transparencia.senac.br/service/api/download?regional=se&amp;secao=execucaoorcamentaria&amp;ano=2025&amp;layout=execucaoorcamentariadespesacategoria</t>
        </is>
      </c>
      <c r="J1215" t="n">
        <v>200</v>
      </c>
      <c r="K1215" t="b">
        <v>1</v>
      </c>
      <c r="L1215" t="inlineStr">
        <is>
          <t>application/octet-stream</t>
        </is>
      </c>
      <c r="M1215" t="n">
        <v>1.07</v>
      </c>
      <c r="N1215" t="inlineStr">
        <is>
          <t>SIM</t>
        </is>
      </c>
      <c r="O1215" t="inlineStr">
        <is>
          <t>Nenhum</t>
        </is>
      </c>
      <c r="P1215" t="inlineStr">
        <is>
          <t>Nenhum</t>
        </is>
      </c>
      <c r="Q1215" t="inlineStr">
        <is>
          <t>2026-10-07 17:04:56</t>
        </is>
      </c>
    </row>
    <row r="1216">
      <c r="A1216" t="n">
        <v>1215</v>
      </c>
      <c r="B1216" t="inlineStr">
        <is>
          <t>SENAC</t>
        </is>
      </c>
      <c r="C1216" t="inlineStr">
        <is>
          <t>Execução Orçamentária</t>
        </is>
      </c>
      <c r="D1216" t="inlineStr">
        <is>
          <t>Execução Orçamentária - download</t>
        </is>
      </c>
      <c r="E1216" t="inlineStr"/>
      <c r="F1216" t="inlineStr">
        <is>
          <t>SENAC SE | Exercício 2025 | Execução Orçamentária</t>
        </is>
      </c>
      <c r="G1216" t="inlineStr">
        <is>
          <t>csv</t>
        </is>
      </c>
      <c r="H1216" t="inlineStr">
        <is>
          <t>download</t>
        </is>
      </c>
      <c r="I1216" t="inlineStr">
        <is>
          <t>https://transparencia.senac.br/service/api/download?regional=se&amp;secao=execucaoorcamentaria&amp;ano=2025&amp;layout=despesaporfinalidadeprogramatrabalhoorcamento</t>
        </is>
      </c>
      <c r="J1216" t="n">
        <v>200</v>
      </c>
      <c r="K1216" t="b">
        <v>1</v>
      </c>
      <c r="L1216" t="inlineStr">
        <is>
          <t>application/octet-stream</t>
        </is>
      </c>
      <c r="M1216" t="n">
        <v>0.4</v>
      </c>
      <c r="N1216" t="inlineStr">
        <is>
          <t>SIM</t>
        </is>
      </c>
      <c r="O1216" t="inlineStr">
        <is>
          <t>Nenhum</t>
        </is>
      </c>
      <c r="P1216" t="inlineStr">
        <is>
          <t>Nenhum</t>
        </is>
      </c>
      <c r="Q1216" t="inlineStr">
        <is>
          <t>2026-10-07 17:04:56</t>
        </is>
      </c>
    </row>
    <row r="1217">
      <c r="A1217" t="n">
        <v>1216</v>
      </c>
      <c r="B1217" t="inlineStr">
        <is>
          <t>SENAC</t>
        </is>
      </c>
      <c r="C1217" t="inlineStr">
        <is>
          <t>Execução Orçamentária</t>
        </is>
      </c>
      <c r="D1217" t="inlineStr">
        <is>
          <t>Execução Orçamentária - download</t>
        </is>
      </c>
      <c r="E1217" t="inlineStr"/>
      <c r="F1217" t="inlineStr">
        <is>
          <t>SENAC SE | Exercício 2025 | Execução Orçamentária</t>
        </is>
      </c>
      <c r="G1217" t="inlineStr">
        <is>
          <t>csv</t>
        </is>
      </c>
      <c r="H1217" t="inlineStr">
        <is>
          <t>download</t>
        </is>
      </c>
      <c r="I1217" t="inlineStr">
        <is>
          <t>https://transparencia.senac.br/service/api/download?regional=se&amp;secao=execucaoorcamentaria&amp;ano=2025&amp;layout=execucaoorcamentariareceita</t>
        </is>
      </c>
      <c r="J1217" t="n">
        <v>200</v>
      </c>
      <c r="K1217" t="b">
        <v>1</v>
      </c>
      <c r="L1217" t="inlineStr">
        <is>
          <t>application/octet-stream</t>
        </is>
      </c>
      <c r="M1217" t="n">
        <v>1.22</v>
      </c>
      <c r="N1217" t="inlineStr">
        <is>
          <t>SIM</t>
        </is>
      </c>
      <c r="O1217" t="inlineStr">
        <is>
          <t>Nenhum</t>
        </is>
      </c>
      <c r="P1217" t="inlineStr">
        <is>
          <t>Nenhum</t>
        </is>
      </c>
      <c r="Q1217" t="inlineStr">
        <is>
          <t>2026-10-07 17:04:56</t>
        </is>
      </c>
    </row>
    <row r="1218">
      <c r="A1218" t="n">
        <v>1217</v>
      </c>
      <c r="B1218" t="inlineStr">
        <is>
          <t>SENAC</t>
        </is>
      </c>
      <c r="C1218" t="inlineStr">
        <is>
          <t>Execução Orçamentária</t>
        </is>
      </c>
      <c r="D1218" t="inlineStr">
        <is>
          <t>Execução Orçamentária - download</t>
        </is>
      </c>
      <c r="E1218" t="inlineStr"/>
      <c r="F1218" t="inlineStr">
        <is>
          <t>SENAC SE | Exercício 2025 | Execução Orçamentária</t>
        </is>
      </c>
      <c r="G1218" t="inlineStr">
        <is>
          <t>csv</t>
        </is>
      </c>
      <c r="H1218" t="inlineStr">
        <is>
          <t>download</t>
        </is>
      </c>
      <c r="I1218" t="inlineStr">
        <is>
          <t>https://transparencia.senac.br/service/api/download?regional=se&amp;secao=execucaoorcamentaria&amp;ano=2025&amp;layout=execucaoorcamentariadespesa</t>
        </is>
      </c>
      <c r="J1218" t="n">
        <v>200</v>
      </c>
      <c r="K1218" t="b">
        <v>1</v>
      </c>
      <c r="L1218" t="inlineStr">
        <is>
          <t>application/octet-stream</t>
        </is>
      </c>
      <c r="M1218" t="n">
        <v>1.62</v>
      </c>
      <c r="N1218" t="inlineStr">
        <is>
          <t>SIM</t>
        </is>
      </c>
      <c r="O1218" t="inlineStr">
        <is>
          <t>Nenhum</t>
        </is>
      </c>
      <c r="P1218" t="inlineStr">
        <is>
          <t>Nenhum</t>
        </is>
      </c>
      <c r="Q1218" t="inlineStr">
        <is>
          <t>2026-10-07 17:04:56</t>
        </is>
      </c>
    </row>
    <row r="1219">
      <c r="A1219" t="n">
        <v>1218</v>
      </c>
      <c r="B1219" t="inlineStr">
        <is>
          <t>SENAC</t>
        </is>
      </c>
      <c r="C1219" t="inlineStr">
        <is>
          <t>Execução Orçamentária</t>
        </is>
      </c>
      <c r="D1219" t="inlineStr">
        <is>
          <t>Execução Orçamentária - download</t>
        </is>
      </c>
      <c r="E1219" t="inlineStr"/>
      <c r="F1219" t="inlineStr">
        <is>
          <t>SENAC SE | Exercício 2025 | Execução Orçamentária</t>
        </is>
      </c>
      <c r="G1219" t="inlineStr">
        <is>
          <t>csv</t>
        </is>
      </c>
      <c r="H1219" t="inlineStr">
        <is>
          <t>download</t>
        </is>
      </c>
      <c r="I1219" t="inlineStr">
        <is>
          <t>https://transparencia.senac.br/service/api/download?regional=se&amp;secao=execucaoorcamentaria&amp;ano=2025&amp;layout=despesaporfinalidadeprogramatrabalhoprevisao</t>
        </is>
      </c>
      <c r="J1219" t="n">
        <v>200</v>
      </c>
      <c r="K1219" t="b">
        <v>1</v>
      </c>
      <c r="L1219" t="inlineStr">
        <is>
          <t>application/octet-stream</t>
        </is>
      </c>
      <c r="M1219" t="n">
        <v>0.59</v>
      </c>
      <c r="N1219" t="inlineStr">
        <is>
          <t>SIM</t>
        </is>
      </c>
      <c r="O1219" t="inlineStr">
        <is>
          <t>Nenhum</t>
        </is>
      </c>
      <c r="P1219" t="inlineStr">
        <is>
          <t>Nenhum</t>
        </is>
      </c>
      <c r="Q1219" t="inlineStr">
        <is>
          <t>2026-10-07 17:04:56</t>
        </is>
      </c>
    </row>
    <row r="1220">
      <c r="A1220" t="n">
        <v>1219</v>
      </c>
      <c r="B1220" t="inlineStr">
        <is>
          <t>SENAC</t>
        </is>
      </c>
      <c r="C1220" t="inlineStr">
        <is>
          <t>Execução Orçamentária</t>
        </is>
      </c>
      <c r="D1220" t="inlineStr">
        <is>
          <t>Execução Orçamentária - download</t>
        </is>
      </c>
      <c r="E1220" t="inlineStr"/>
      <c r="F1220" t="inlineStr">
        <is>
          <t>SENAC SE | Exercício 2026 | Execução Orçamentária</t>
        </is>
      </c>
      <c r="G1220" t="inlineStr">
        <is>
          <t>csv</t>
        </is>
      </c>
      <c r="H1220" t="inlineStr">
        <is>
          <t>download</t>
        </is>
      </c>
      <c r="I1220" t="inlineStr">
        <is>
          <t>https://transparencia.senac.br/service/api/download?regional=se&amp;secao=execucaoorcamentaria&amp;ano=2026&amp;layout=execucaoorcamentariareceitacategoria</t>
        </is>
      </c>
      <c r="J1220" t="n">
        <v>200</v>
      </c>
      <c r="K1220" t="b">
        <v>1</v>
      </c>
      <c r="L1220" t="inlineStr">
        <is>
          <t>application/octet-stream</t>
        </is>
      </c>
      <c r="M1220" t="n">
        <v>0.46</v>
      </c>
      <c r="N1220" t="inlineStr">
        <is>
          <t>SIM</t>
        </is>
      </c>
      <c r="O1220" t="inlineStr">
        <is>
          <t>Nenhum</t>
        </is>
      </c>
      <c r="P1220" t="inlineStr">
        <is>
          <t>Nenhum</t>
        </is>
      </c>
      <c r="Q1220" t="inlineStr">
        <is>
          <t>2026-10-07 17:04:56</t>
        </is>
      </c>
    </row>
    <row r="1221">
      <c r="A1221" t="n">
        <v>1220</v>
      </c>
      <c r="B1221" t="inlineStr">
        <is>
          <t>SENAC</t>
        </is>
      </c>
      <c r="C1221" t="inlineStr">
        <is>
          <t>Execução Orçamentária</t>
        </is>
      </c>
      <c r="D1221" t="inlineStr">
        <is>
          <t>Execução Orçamentária - download</t>
        </is>
      </c>
      <c r="E1221" t="inlineStr"/>
      <c r="F1221" t="inlineStr">
        <is>
          <t>SENAC SE | Exercício 2026 | Execução Orçamentária</t>
        </is>
      </c>
      <c r="G1221" t="inlineStr">
        <is>
          <t>csv</t>
        </is>
      </c>
      <c r="H1221" t="inlineStr">
        <is>
          <t>download</t>
        </is>
      </c>
      <c r="I1221" t="inlineStr">
        <is>
          <t>https://transparencia.senac.br/service/api/download?regional=se&amp;secao=execucaoorcamentaria&amp;ano=2026&amp;layout=execucaoorcamentariadespesacategoria</t>
        </is>
      </c>
      <c r="J1221" t="n">
        <v>200</v>
      </c>
      <c r="K1221" t="b">
        <v>1</v>
      </c>
      <c r="L1221" t="inlineStr">
        <is>
          <t>application/octet-stream</t>
        </is>
      </c>
      <c r="M1221" t="n">
        <v>1.07</v>
      </c>
      <c r="N1221" t="inlineStr">
        <is>
          <t>SIM</t>
        </is>
      </c>
      <c r="O1221" t="inlineStr">
        <is>
          <t>Nenhum</t>
        </is>
      </c>
      <c r="P1221" t="inlineStr">
        <is>
          <t>Nenhum</t>
        </is>
      </c>
      <c r="Q1221" t="inlineStr">
        <is>
          <t>2026-10-07 17:04:56</t>
        </is>
      </c>
    </row>
    <row r="1222">
      <c r="A1222" t="n">
        <v>1221</v>
      </c>
      <c r="B1222" t="inlineStr">
        <is>
          <t>SENAC</t>
        </is>
      </c>
      <c r="C1222" t="inlineStr">
        <is>
          <t>Execução Orçamentária</t>
        </is>
      </c>
      <c r="D1222" t="inlineStr">
        <is>
          <t>Execução Orçamentária - download</t>
        </is>
      </c>
      <c r="E1222" t="inlineStr"/>
      <c r="F1222" t="inlineStr">
        <is>
          <t>SENAC SE | Exercício 2026 | Execução Orçamentária</t>
        </is>
      </c>
      <c r="G1222" t="inlineStr">
        <is>
          <t>csv</t>
        </is>
      </c>
      <c r="H1222" t="inlineStr">
        <is>
          <t>download</t>
        </is>
      </c>
      <c r="I1222" t="inlineStr">
        <is>
          <t>https://transparencia.senac.br/service/api/download?regional=se&amp;secao=execucaoorcamentaria&amp;ano=2026&amp;layout=despesaporfinalidadeprogramatrabalhoorcamento</t>
        </is>
      </c>
      <c r="J1222" t="n">
        <v>200</v>
      </c>
      <c r="K1222" t="b">
        <v>1</v>
      </c>
      <c r="L1222" t="inlineStr">
        <is>
          <t>application/octet-stream</t>
        </is>
      </c>
      <c r="M1222" t="n">
        <v>0.4</v>
      </c>
      <c r="N1222" t="inlineStr">
        <is>
          <t>SIM</t>
        </is>
      </c>
      <c r="O1222" t="inlineStr">
        <is>
          <t>Nenhum</t>
        </is>
      </c>
      <c r="P1222" t="inlineStr">
        <is>
          <t>Nenhum</t>
        </is>
      </c>
      <c r="Q1222" t="inlineStr">
        <is>
          <t>2026-10-07 17:04:56</t>
        </is>
      </c>
    </row>
    <row r="1223">
      <c r="A1223" t="n">
        <v>1222</v>
      </c>
      <c r="B1223" t="inlineStr">
        <is>
          <t>SENAC</t>
        </is>
      </c>
      <c r="C1223" t="inlineStr">
        <is>
          <t>Execução Orçamentária</t>
        </is>
      </c>
      <c r="D1223" t="inlineStr">
        <is>
          <t>Execução Orçamentária - download</t>
        </is>
      </c>
      <c r="E1223" t="inlineStr"/>
      <c r="F1223" t="inlineStr">
        <is>
          <t>SENAC SE | Exercício 2026 | Execução Orçamentária</t>
        </is>
      </c>
      <c r="G1223" t="inlineStr">
        <is>
          <t>csv</t>
        </is>
      </c>
      <c r="H1223" t="inlineStr">
        <is>
          <t>download</t>
        </is>
      </c>
      <c r="I1223" t="inlineStr">
        <is>
          <t>https://transparencia.senac.br/service/api/download?regional=se&amp;secao=execucaoorcamentaria&amp;ano=2026&amp;layout=execucaoorcamentariareceita</t>
        </is>
      </c>
      <c r="J1223" t="n">
        <v>200</v>
      </c>
      <c r="K1223" t="b">
        <v>1</v>
      </c>
      <c r="L1223" t="inlineStr">
        <is>
          <t>application/octet-stream</t>
        </is>
      </c>
      <c r="M1223" t="n">
        <v>1.07</v>
      </c>
      <c r="N1223" t="inlineStr">
        <is>
          <t>SIM</t>
        </is>
      </c>
      <c r="O1223" t="inlineStr">
        <is>
          <t>Nenhum</t>
        </is>
      </c>
      <c r="P1223" t="inlineStr">
        <is>
          <t>Nenhum</t>
        </is>
      </c>
      <c r="Q1223" t="inlineStr">
        <is>
          <t>2026-10-07 17:04:56</t>
        </is>
      </c>
    </row>
    <row r="1224">
      <c r="A1224" t="n">
        <v>1223</v>
      </c>
      <c r="B1224" t="inlineStr">
        <is>
          <t>SENAC</t>
        </is>
      </c>
      <c r="C1224" t="inlineStr">
        <is>
          <t>Execução Orçamentária</t>
        </is>
      </c>
      <c r="D1224" t="inlineStr">
        <is>
          <t>Execução Orçamentária - download</t>
        </is>
      </c>
      <c r="E1224" t="inlineStr"/>
      <c r="F1224" t="inlineStr">
        <is>
          <t>SENAC SE | Exercício 2026 | Execução Orçamentária</t>
        </is>
      </c>
      <c r="G1224" t="inlineStr">
        <is>
          <t>csv</t>
        </is>
      </c>
      <c r="H1224" t="inlineStr">
        <is>
          <t>download</t>
        </is>
      </c>
      <c r="I1224" t="inlineStr">
        <is>
          <t>https://transparencia.senac.br/service/api/download?regional=se&amp;secao=execucaoorcamentaria&amp;ano=2026&amp;layout=execucaoorcamentariadespesa</t>
        </is>
      </c>
      <c r="J1224" t="n">
        <v>200</v>
      </c>
      <c r="K1224" t="b">
        <v>1</v>
      </c>
      <c r="L1224" t="inlineStr">
        <is>
          <t>application/octet-stream</t>
        </is>
      </c>
      <c r="M1224" t="n">
        <v>1.58</v>
      </c>
      <c r="N1224" t="inlineStr">
        <is>
          <t>SIM</t>
        </is>
      </c>
      <c r="O1224" t="inlineStr">
        <is>
          <t>Nenhum</t>
        </is>
      </c>
      <c r="P1224" t="inlineStr">
        <is>
          <t>Nenhum</t>
        </is>
      </c>
      <c r="Q1224" t="inlineStr">
        <is>
          <t>2026-10-07 17:04:56</t>
        </is>
      </c>
    </row>
    <row r="1225">
      <c r="A1225" t="n">
        <v>1224</v>
      </c>
      <c r="B1225" t="inlineStr">
        <is>
          <t>SENAC</t>
        </is>
      </c>
      <c r="C1225" t="inlineStr">
        <is>
          <t>Execução Orçamentária</t>
        </is>
      </c>
      <c r="D1225" t="inlineStr">
        <is>
          <t>Execução Orçamentária - download</t>
        </is>
      </c>
      <c r="E1225" t="inlineStr"/>
      <c r="F1225" t="inlineStr">
        <is>
          <t>SENAC SE | Exercício 2026 | Execução Orçamentária</t>
        </is>
      </c>
      <c r="G1225" t="inlineStr">
        <is>
          <t>csv</t>
        </is>
      </c>
      <c r="H1225" t="inlineStr">
        <is>
          <t>download</t>
        </is>
      </c>
      <c r="I1225" t="inlineStr">
        <is>
          <t>https://transparencia.senac.br/service/api/download?regional=se&amp;secao=execucaoorcamentaria&amp;ano=2026&amp;layout=despesaporfinalidadeprogramatrabalhoprevisao</t>
        </is>
      </c>
      <c r="J1225" t="n">
        <v>200</v>
      </c>
      <c r="K1225" t="b">
        <v>1</v>
      </c>
      <c r="L1225" t="inlineStr">
        <is>
          <t>application/octet-stream</t>
        </is>
      </c>
      <c r="M1225" t="n">
        <v>0.59</v>
      </c>
      <c r="N1225" t="inlineStr">
        <is>
          <t>SIM</t>
        </is>
      </c>
      <c r="O1225" t="inlineStr">
        <is>
          <t>Nenhum</t>
        </is>
      </c>
      <c r="P1225" t="inlineStr">
        <is>
          <t>Nenhum</t>
        </is>
      </c>
      <c r="Q1225" t="inlineStr">
        <is>
          <t>2026-10-07 17:04:56</t>
        </is>
      </c>
    </row>
    <row r="1226">
      <c r="A1226" t="n">
        <v>1225</v>
      </c>
      <c r="B1226" t="inlineStr">
        <is>
          <t>SENAC</t>
        </is>
      </c>
      <c r="C1226" t="inlineStr">
        <is>
          <t>Demonstrações Contábeis</t>
        </is>
      </c>
      <c r="D1226" t="inlineStr">
        <is>
          <t>Demonstrações Contábeis - Arquivo CSV</t>
        </is>
      </c>
      <c r="E1226" t="inlineStr"/>
      <c r="F1226" t="inlineStr">
        <is>
          <t>SENAC SE | Exercício 2024 | Demonstrações Contábeis</t>
        </is>
      </c>
      <c r="G1226" t="inlineStr">
        <is>
          <t>csv</t>
        </is>
      </c>
      <c r="H1226" t="inlineStr">
        <is>
          <t>Balanço Financeiro_2025.csv</t>
        </is>
      </c>
      <c r="I1226" t="inlineStr">
        <is>
          <t>https://transparencia.senac.br/assets/files/2025/DemonstracoesContabeis/SE/Balanço Financeiro_2025.csv</t>
        </is>
      </c>
      <c r="J1226" t="n">
        <v>200</v>
      </c>
      <c r="K1226" t="b">
        <v>1</v>
      </c>
      <c r="L1226" t="inlineStr">
        <is>
          <t>application/octet-stream</t>
        </is>
      </c>
      <c r="M1226" t="n">
        <v>9.710000000000001</v>
      </c>
      <c r="N1226" t="inlineStr">
        <is>
          <t>NÃO</t>
        </is>
      </c>
      <c r="O1226" t="inlineStr">
        <is>
          <t>Nomes de Colunas: 2 coluna(s) sem nome definido (ex: Unnamed: 6). | Espaçamento Visual: 1 coluna(s) totalmente em branco (Colunas: [6]).</t>
        </is>
      </c>
      <c r="P1226" t="inlineStr">
        <is>
          <t>Nenhum</t>
        </is>
      </c>
      <c r="Q1226" t="inlineStr">
        <is>
          <t>2026-10-07 17:04:56</t>
        </is>
      </c>
    </row>
    <row r="1227">
      <c r="A1227" t="n">
        <v>1226</v>
      </c>
      <c r="B1227" t="inlineStr">
        <is>
          <t>SENAC</t>
        </is>
      </c>
      <c r="C1227" t="inlineStr">
        <is>
          <t>Demonstrações Contábeis</t>
        </is>
      </c>
      <c r="D1227" t="inlineStr">
        <is>
          <t>Demonstrações Contábeis - Arquivo CSV</t>
        </is>
      </c>
      <c r="E1227" t="inlineStr"/>
      <c r="F1227" t="inlineStr">
        <is>
          <t>SENAC SE | Exercício 2024 | Demonstrações Contábeis</t>
        </is>
      </c>
      <c r="G1227" t="inlineStr">
        <is>
          <t>csv</t>
        </is>
      </c>
      <c r="H1227" t="inlineStr">
        <is>
          <t>Balanço Orçamentário Receita_2025.csv</t>
        </is>
      </c>
      <c r="I1227" t="inlineStr">
        <is>
          <t>https://transparencia.senac.br/assets/files/2025/DemonstracoesContabeis/SE/Balanço Orçamentário Receita_2025.csv</t>
        </is>
      </c>
      <c r="J1227" t="n">
        <v>200</v>
      </c>
      <c r="K1227" t="b">
        <v>1</v>
      </c>
      <c r="L1227" t="inlineStr">
        <is>
          <t>application/octet-stream</t>
        </is>
      </c>
      <c r="M1227" t="n">
        <v>4.82</v>
      </c>
      <c r="N1227" t="inlineStr">
        <is>
          <t>NÃO</t>
        </is>
      </c>
      <c r="O1227" t="inlineStr">
        <is>
          <t>Linhas de Totais: Uso de 'Total/Subtotal' na coluna 'Especificação' (Linhas: 64, 66).</t>
        </is>
      </c>
      <c r="P1227" t="inlineStr">
        <is>
          <t>Nenhum</t>
        </is>
      </c>
      <c r="Q1227" t="inlineStr">
        <is>
          <t>2026-10-07 17:04:56</t>
        </is>
      </c>
    </row>
    <row r="1228">
      <c r="A1228" t="n">
        <v>1227</v>
      </c>
      <c r="B1228" t="inlineStr">
        <is>
          <t>SENAC</t>
        </is>
      </c>
      <c r="C1228" t="inlineStr">
        <is>
          <t>Demonstrações Contábeis</t>
        </is>
      </c>
      <c r="D1228" t="inlineStr">
        <is>
          <t>Demonstrações Contábeis - Arquivo CSV</t>
        </is>
      </c>
      <c r="E1228" t="inlineStr"/>
      <c r="F1228" t="inlineStr">
        <is>
          <t>SENAC SE | Exercício 2024 | Demonstrações Contábeis</t>
        </is>
      </c>
      <c r="G1228" t="inlineStr">
        <is>
          <t>csv</t>
        </is>
      </c>
      <c r="H1228" t="inlineStr">
        <is>
          <t>Balanço Orçamentário Despesa_2025.csv</t>
        </is>
      </c>
      <c r="I1228" t="inlineStr">
        <is>
          <t>https://transparencia.senac.br/assets/files/2025/DemonstracoesContabeis/SE/Balanço Orçamentário Despesa_2025.csv</t>
        </is>
      </c>
      <c r="J1228" t="n">
        <v>200</v>
      </c>
      <c r="K1228" t="b">
        <v>1</v>
      </c>
      <c r="L1228" t="inlineStr">
        <is>
          <t>application/octet-stream</t>
        </is>
      </c>
      <c r="M1228" t="n">
        <v>5.12</v>
      </c>
      <c r="N1228" t="inlineStr">
        <is>
          <t>NÃO</t>
        </is>
      </c>
      <c r="O1228"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28" t="inlineStr">
        <is>
          <t>Nenhum</t>
        </is>
      </c>
      <c r="Q1228" t="inlineStr">
        <is>
          <t>2026-10-07 17:04:56</t>
        </is>
      </c>
    </row>
    <row r="1229">
      <c r="A1229" t="n">
        <v>1228</v>
      </c>
      <c r="B1229" t="inlineStr">
        <is>
          <t>SENAC</t>
        </is>
      </c>
      <c r="C1229" t="inlineStr">
        <is>
          <t>Demonstrações Contábeis</t>
        </is>
      </c>
      <c r="D1229" t="inlineStr">
        <is>
          <t>Demonstrações Contábeis - Arquivo CSV</t>
        </is>
      </c>
      <c r="E1229" t="inlineStr"/>
      <c r="F1229" t="inlineStr">
        <is>
          <t>SENAC SE | Exercício 2024 | Demonstrações Contábeis</t>
        </is>
      </c>
      <c r="G1229" t="inlineStr">
        <is>
          <t>csv</t>
        </is>
      </c>
      <c r="H1229" t="inlineStr">
        <is>
          <t>Balanço Patrimonial_2025.csv</t>
        </is>
      </c>
      <c r="I1229" t="inlineStr">
        <is>
          <t>https://transparencia.senac.br/assets/files/2025/DemonstracoesContabeis/SE/Balanço Patrimonial_2025.csv</t>
        </is>
      </c>
      <c r="J1229" t="n">
        <v>200</v>
      </c>
      <c r="K1229" t="b">
        <v>1</v>
      </c>
      <c r="L1229" t="inlineStr">
        <is>
          <t>application/octet-stream</t>
        </is>
      </c>
      <c r="M1229" t="n">
        <v>3.9</v>
      </c>
      <c r="N1229" t="inlineStr">
        <is>
          <t>NÃO</t>
        </is>
      </c>
      <c r="O1229" t="inlineStr">
        <is>
          <t>Nomes de Colunas: 2 coluna(s) sem nome definido (ex: Unnamed: 5). | Espaçamento Visual: 1 coluna(s) totalmente em branco (Colunas: [5]).</t>
        </is>
      </c>
      <c r="P1229" t="inlineStr">
        <is>
          <t>Nenhum</t>
        </is>
      </c>
      <c r="Q1229" t="inlineStr">
        <is>
          <t>2026-10-07 17:04:56</t>
        </is>
      </c>
    </row>
    <row r="1230">
      <c r="A1230" t="n">
        <v>1229</v>
      </c>
      <c r="B1230" t="inlineStr">
        <is>
          <t>SENAC</t>
        </is>
      </c>
      <c r="C1230" t="inlineStr">
        <is>
          <t>Demonstrações Contábeis</t>
        </is>
      </c>
      <c r="D1230" t="inlineStr">
        <is>
          <t>Demonstrações Contábeis - Arquivo CSV</t>
        </is>
      </c>
      <c r="E1230" t="inlineStr"/>
      <c r="F1230" t="inlineStr">
        <is>
          <t>SENAC SE | Exercício 2024 | Demonstrações Contábeis</t>
        </is>
      </c>
      <c r="G1230" t="inlineStr">
        <is>
          <t>csv</t>
        </is>
      </c>
      <c r="H1230" t="inlineStr">
        <is>
          <t>Demonstração das Variações Patrimoniais_2025.csv</t>
        </is>
      </c>
      <c r="I1230" t="inlineStr">
        <is>
          <t>https://transparencia.senac.br/assets/files/2025/DemonstracoesContabeis/SE/Demonstração das Variações Patrimoniais_2025.csv</t>
        </is>
      </c>
      <c r="J1230" t="n">
        <v>200</v>
      </c>
      <c r="K1230" t="b">
        <v>1</v>
      </c>
      <c r="L1230" t="inlineStr">
        <is>
          <t>application/octet-stream</t>
        </is>
      </c>
      <c r="M1230" t="n">
        <v>6.54</v>
      </c>
      <c r="N1230" t="inlineStr">
        <is>
          <t>NÃO</t>
        </is>
      </c>
      <c r="O1230" t="inlineStr">
        <is>
          <t>Hierarquia Visual: Texto com recuo na coluna 'Especificação' (Linhas: 4, 6, 7, 9, 10, 12, 13, 14, 19, 22... (total 64)).</t>
        </is>
      </c>
      <c r="P1230" t="inlineStr">
        <is>
          <t>Nenhum</t>
        </is>
      </c>
      <c r="Q1230" t="inlineStr">
        <is>
          <t>2026-10-07 17:04:56</t>
        </is>
      </c>
    </row>
    <row r="1231">
      <c r="A1231" t="n">
        <v>1230</v>
      </c>
      <c r="B1231" t="inlineStr">
        <is>
          <t>SENAC</t>
        </is>
      </c>
      <c r="C1231" t="inlineStr">
        <is>
          <t>Demonstrações Contábeis</t>
        </is>
      </c>
      <c r="D1231" t="inlineStr">
        <is>
          <t>Demonstrações Contábeis - Arquivo CSV</t>
        </is>
      </c>
      <c r="E1231" t="inlineStr"/>
      <c r="F1231" t="inlineStr">
        <is>
          <t>SENAC SE | Exercício 2024 | Demonstrações Contábeis</t>
        </is>
      </c>
      <c r="G1231" t="inlineStr">
        <is>
          <t>csv</t>
        </is>
      </c>
      <c r="H1231" t="inlineStr">
        <is>
          <t>Demonstração dos Fluxos de Caixa_2025.csv</t>
        </is>
      </c>
      <c r="I1231" t="inlineStr">
        <is>
          <t>https://transparencia.senac.br/assets/files/2025/DemonstracoesContabeis/SE/Demonstração dos Fluxos de Caixa_2025.csv</t>
        </is>
      </c>
      <c r="J1231" t="n">
        <v>200</v>
      </c>
      <c r="K1231" t="b">
        <v>1</v>
      </c>
      <c r="L1231" t="inlineStr">
        <is>
          <t>application/octet-stream</t>
        </is>
      </c>
      <c r="M1231" t="n">
        <v>4.42</v>
      </c>
      <c r="N1231" t="inlineStr">
        <is>
          <t>NÃO</t>
        </is>
      </c>
      <c r="O1231" t="inlineStr">
        <is>
          <t>Nomes de Colunas: 1 coluna(s) sem nome definido (ex: Unnamed: 4).</t>
        </is>
      </c>
      <c r="P1231" t="inlineStr">
        <is>
          <t>Nenhum</t>
        </is>
      </c>
      <c r="Q1231" t="inlineStr">
        <is>
          <t>2026-10-07 17:04:56</t>
        </is>
      </c>
    </row>
    <row r="1232">
      <c r="A1232" t="n">
        <v>1231</v>
      </c>
      <c r="B1232" t="inlineStr">
        <is>
          <t>SENAC</t>
        </is>
      </c>
      <c r="C1232" t="inlineStr">
        <is>
          <t>Demonstrações Contábeis</t>
        </is>
      </c>
      <c r="D1232" t="inlineStr">
        <is>
          <t>Demonstrações Contábeis - Arquivo CSV</t>
        </is>
      </c>
      <c r="E1232" t="inlineStr"/>
      <c r="F1232" t="inlineStr">
        <is>
          <t>SENAC SE | Exercício 2025 | Demonstrações Contábeis</t>
        </is>
      </c>
      <c r="G1232" t="inlineStr">
        <is>
          <t>csv</t>
        </is>
      </c>
      <c r="H1232" t="inlineStr">
        <is>
          <t>Balanço Financeiro_2025.csv</t>
        </is>
      </c>
      <c r="I1232" t="inlineStr">
        <is>
          <t>https://transparencia.senac.br/assets/files/2025/DemonstracoesContabeis/SE/Balanço Financeiro_2025.csv</t>
        </is>
      </c>
      <c r="J1232" t="n">
        <v>200</v>
      </c>
      <c r="K1232" t="b">
        <v>1</v>
      </c>
      <c r="L1232" t="inlineStr">
        <is>
          <t>application/octet-stream</t>
        </is>
      </c>
      <c r="M1232" t="n">
        <v>9.710000000000001</v>
      </c>
      <c r="N1232" t="inlineStr">
        <is>
          <t>NÃO</t>
        </is>
      </c>
      <c r="O1232" t="inlineStr">
        <is>
          <t>Nomes de Colunas: 2 coluna(s) sem nome definido (ex: Unnamed: 6). | Espaçamento Visual: 1 coluna(s) totalmente em branco (Colunas: [6]).</t>
        </is>
      </c>
      <c r="P1232" t="inlineStr">
        <is>
          <t>Nenhum</t>
        </is>
      </c>
      <c r="Q1232" t="inlineStr">
        <is>
          <t>2026-10-07 17:04:56</t>
        </is>
      </c>
    </row>
    <row r="1233">
      <c r="A1233" t="n">
        <v>1232</v>
      </c>
      <c r="B1233" t="inlineStr">
        <is>
          <t>SENAC</t>
        </is>
      </c>
      <c r="C1233" t="inlineStr">
        <is>
          <t>Demonstrações Contábeis</t>
        </is>
      </c>
      <c r="D1233" t="inlineStr">
        <is>
          <t>Demonstrações Contábeis - Arquivo CSV</t>
        </is>
      </c>
      <c r="E1233" t="inlineStr"/>
      <c r="F1233" t="inlineStr">
        <is>
          <t>SENAC SE | Exercício 2025 | Demonstrações Contábeis</t>
        </is>
      </c>
      <c r="G1233" t="inlineStr">
        <is>
          <t>csv</t>
        </is>
      </c>
      <c r="H1233" t="inlineStr">
        <is>
          <t>Balanço Orçamentário Receita_2025.csv</t>
        </is>
      </c>
      <c r="I1233" t="inlineStr">
        <is>
          <t>https://transparencia.senac.br/assets/files/2025/DemonstracoesContabeis/SE/Balanço Orçamentário Receita_2025.csv</t>
        </is>
      </c>
      <c r="J1233" t="n">
        <v>200</v>
      </c>
      <c r="K1233" t="b">
        <v>1</v>
      </c>
      <c r="L1233" t="inlineStr">
        <is>
          <t>application/octet-stream</t>
        </is>
      </c>
      <c r="M1233" t="n">
        <v>4.82</v>
      </c>
      <c r="N1233" t="inlineStr">
        <is>
          <t>NÃO</t>
        </is>
      </c>
      <c r="O1233" t="inlineStr">
        <is>
          <t>Linhas de Totais: Uso de 'Total/Subtotal' na coluna 'Especificação' (Linhas: 64, 66).</t>
        </is>
      </c>
      <c r="P1233" t="inlineStr">
        <is>
          <t>Nenhum</t>
        </is>
      </c>
      <c r="Q1233" t="inlineStr">
        <is>
          <t>2026-10-07 17:04:56</t>
        </is>
      </c>
    </row>
    <row r="1234">
      <c r="A1234" t="n">
        <v>1233</v>
      </c>
      <c r="B1234" t="inlineStr">
        <is>
          <t>SENAC</t>
        </is>
      </c>
      <c r="C1234" t="inlineStr">
        <is>
          <t>Demonstrações Contábeis</t>
        </is>
      </c>
      <c r="D1234" t="inlineStr">
        <is>
          <t>Demonstrações Contábeis - Arquivo CSV</t>
        </is>
      </c>
      <c r="E1234" t="inlineStr"/>
      <c r="F1234" t="inlineStr">
        <is>
          <t>SENAC SE | Exercício 2025 | Demonstrações Contábeis</t>
        </is>
      </c>
      <c r="G1234" t="inlineStr">
        <is>
          <t>csv</t>
        </is>
      </c>
      <c r="H1234" t="inlineStr">
        <is>
          <t>Balanço Orçamentário Despesa_2025.csv</t>
        </is>
      </c>
      <c r="I1234" t="inlineStr">
        <is>
          <t>https://transparencia.senac.br/assets/files/2025/DemonstracoesContabeis/SE/Balanço Orçamentário Despesa_2025.csv</t>
        </is>
      </c>
      <c r="J1234" t="n">
        <v>200</v>
      </c>
      <c r="K1234" t="b">
        <v>1</v>
      </c>
      <c r="L1234" t="inlineStr">
        <is>
          <t>application/octet-stream</t>
        </is>
      </c>
      <c r="M1234" t="n">
        <v>5.12</v>
      </c>
      <c r="N1234" t="inlineStr">
        <is>
          <t>NÃO</t>
        </is>
      </c>
      <c r="O1234"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34" t="inlineStr">
        <is>
          <t>Nenhum</t>
        </is>
      </c>
      <c r="Q1234" t="inlineStr">
        <is>
          <t>2026-10-07 17:04:56</t>
        </is>
      </c>
    </row>
    <row r="1235">
      <c r="A1235" t="n">
        <v>1234</v>
      </c>
      <c r="B1235" t="inlineStr">
        <is>
          <t>SENAC</t>
        </is>
      </c>
      <c r="C1235" t="inlineStr">
        <is>
          <t>Demonstrações Contábeis</t>
        </is>
      </c>
      <c r="D1235" t="inlineStr">
        <is>
          <t>Demonstrações Contábeis - Arquivo CSV</t>
        </is>
      </c>
      <c r="E1235" t="inlineStr"/>
      <c r="F1235" t="inlineStr">
        <is>
          <t>SENAC SE | Exercício 2025 | Demonstrações Contábeis</t>
        </is>
      </c>
      <c r="G1235" t="inlineStr">
        <is>
          <t>csv</t>
        </is>
      </c>
      <c r="H1235" t="inlineStr">
        <is>
          <t>Balanço Patrimonial_2025.csv</t>
        </is>
      </c>
      <c r="I1235" t="inlineStr">
        <is>
          <t>https://transparencia.senac.br/assets/files/2025/DemonstracoesContabeis/SE/Balanço Patrimonial_2025.csv</t>
        </is>
      </c>
      <c r="J1235" t="n">
        <v>200</v>
      </c>
      <c r="K1235" t="b">
        <v>1</v>
      </c>
      <c r="L1235" t="inlineStr">
        <is>
          <t>application/octet-stream</t>
        </is>
      </c>
      <c r="M1235" t="n">
        <v>3.9</v>
      </c>
      <c r="N1235" t="inlineStr">
        <is>
          <t>NÃO</t>
        </is>
      </c>
      <c r="O1235" t="inlineStr">
        <is>
          <t>Nomes de Colunas: 2 coluna(s) sem nome definido (ex: Unnamed: 5). | Espaçamento Visual: 1 coluna(s) totalmente em branco (Colunas: [5]).</t>
        </is>
      </c>
      <c r="P1235" t="inlineStr">
        <is>
          <t>Nenhum</t>
        </is>
      </c>
      <c r="Q1235" t="inlineStr">
        <is>
          <t>2026-10-07 17:04:56</t>
        </is>
      </c>
    </row>
    <row r="1236">
      <c r="A1236" t="n">
        <v>1235</v>
      </c>
      <c r="B1236" t="inlineStr">
        <is>
          <t>SENAC</t>
        </is>
      </c>
      <c r="C1236" t="inlineStr">
        <is>
          <t>Demonstrações Contábeis</t>
        </is>
      </c>
      <c r="D1236" t="inlineStr">
        <is>
          <t>Demonstrações Contábeis - Arquivo CSV</t>
        </is>
      </c>
      <c r="E1236" t="inlineStr"/>
      <c r="F1236" t="inlineStr">
        <is>
          <t>SENAC SE | Exercício 2025 | Demonstrações Contábeis</t>
        </is>
      </c>
      <c r="G1236" t="inlineStr">
        <is>
          <t>csv</t>
        </is>
      </c>
      <c r="H1236" t="inlineStr">
        <is>
          <t>Demonstração das Variações Patrimoniais_2025.csv</t>
        </is>
      </c>
      <c r="I1236" t="inlineStr">
        <is>
          <t>https://transparencia.senac.br/assets/files/2025/DemonstracoesContabeis/SE/Demonstração das Variações Patrimoniais_2025.csv</t>
        </is>
      </c>
      <c r="J1236" t="n">
        <v>200</v>
      </c>
      <c r="K1236" t="b">
        <v>1</v>
      </c>
      <c r="L1236" t="inlineStr">
        <is>
          <t>application/octet-stream</t>
        </is>
      </c>
      <c r="M1236" t="n">
        <v>6.54</v>
      </c>
      <c r="N1236" t="inlineStr">
        <is>
          <t>NÃO</t>
        </is>
      </c>
      <c r="O1236" t="inlineStr">
        <is>
          <t>Hierarquia Visual: Texto com recuo na coluna 'Especificação' (Linhas: 4, 6, 7, 9, 10, 12, 13, 14, 19, 22... (total 64)).</t>
        </is>
      </c>
      <c r="P1236" t="inlineStr">
        <is>
          <t>Nenhum</t>
        </is>
      </c>
      <c r="Q1236" t="inlineStr">
        <is>
          <t>2026-10-07 17:04:56</t>
        </is>
      </c>
    </row>
    <row r="1237">
      <c r="A1237" t="n">
        <v>1236</v>
      </c>
      <c r="B1237" t="inlineStr">
        <is>
          <t>SENAC</t>
        </is>
      </c>
      <c r="C1237" t="inlineStr">
        <is>
          <t>Demonstrações Contábeis</t>
        </is>
      </c>
      <c r="D1237" t="inlineStr">
        <is>
          <t>Demonstrações Contábeis - Arquivo CSV</t>
        </is>
      </c>
      <c r="E1237" t="inlineStr"/>
      <c r="F1237" t="inlineStr">
        <is>
          <t>SENAC SE | Exercício 2025 | Demonstrações Contábeis</t>
        </is>
      </c>
      <c r="G1237" t="inlineStr">
        <is>
          <t>csv</t>
        </is>
      </c>
      <c r="H1237" t="inlineStr">
        <is>
          <t>Demonstração dos Fluxos de Caixa_2025.csv</t>
        </is>
      </c>
      <c r="I1237" t="inlineStr">
        <is>
          <t>https://transparencia.senac.br/assets/files/2025/DemonstracoesContabeis/SE/Demonstração dos Fluxos de Caixa_2025.csv</t>
        </is>
      </c>
      <c r="J1237" t="n">
        <v>200</v>
      </c>
      <c r="K1237" t="b">
        <v>1</v>
      </c>
      <c r="L1237" t="inlineStr">
        <is>
          <t>application/octet-stream</t>
        </is>
      </c>
      <c r="M1237" t="n">
        <v>4.42</v>
      </c>
      <c r="N1237" t="inlineStr">
        <is>
          <t>NÃO</t>
        </is>
      </c>
      <c r="O1237" t="inlineStr">
        <is>
          <t>Nomes de Colunas: 1 coluna(s) sem nome definido (ex: Unnamed: 4).</t>
        </is>
      </c>
      <c r="P1237" t="inlineStr">
        <is>
          <t>Nenhum</t>
        </is>
      </c>
      <c r="Q1237" t="inlineStr">
        <is>
          <t>2026-10-07 17:04:56</t>
        </is>
      </c>
    </row>
    <row r="1238">
      <c r="A1238" t="n">
        <v>1237</v>
      </c>
      <c r="B1238" t="inlineStr">
        <is>
          <t>SENAC</t>
        </is>
      </c>
      <c r="C1238" t="inlineStr">
        <is>
          <t>Demonstrações Contábeis</t>
        </is>
      </c>
      <c r="D1238" t="inlineStr">
        <is>
          <t>Demonstrações Contábeis - Arquivo CSV</t>
        </is>
      </c>
      <c r="E1238" t="inlineStr"/>
      <c r="F1238" t="inlineStr">
        <is>
          <t>SENAC SE | Exercício 2026 | Demonstrações Contábeis</t>
        </is>
      </c>
      <c r="G1238" t="inlineStr">
        <is>
          <t>csv</t>
        </is>
      </c>
      <c r="H1238" t="inlineStr">
        <is>
          <t>Balanço Financeiro_2025.csv</t>
        </is>
      </c>
      <c r="I1238" t="inlineStr">
        <is>
          <t>https://transparencia.senac.br/assets/files/2025/DemonstracoesContabeis/SE/Balanço Financeiro_2025.csv</t>
        </is>
      </c>
      <c r="J1238" t="n">
        <v>200</v>
      </c>
      <c r="K1238" t="b">
        <v>1</v>
      </c>
      <c r="L1238" t="inlineStr">
        <is>
          <t>application/octet-stream</t>
        </is>
      </c>
      <c r="M1238" t="n">
        <v>9.710000000000001</v>
      </c>
      <c r="N1238" t="inlineStr">
        <is>
          <t>NÃO</t>
        </is>
      </c>
      <c r="O1238" t="inlineStr">
        <is>
          <t>Nomes de Colunas: 2 coluna(s) sem nome definido (ex: Unnamed: 6). | Espaçamento Visual: 1 coluna(s) totalmente em branco (Colunas: [6]).</t>
        </is>
      </c>
      <c r="P1238" t="inlineStr">
        <is>
          <t>Nenhum</t>
        </is>
      </c>
      <c r="Q1238" t="inlineStr">
        <is>
          <t>2026-10-07 17:04:56</t>
        </is>
      </c>
    </row>
    <row r="1239">
      <c r="A1239" t="n">
        <v>1238</v>
      </c>
      <c r="B1239" t="inlineStr">
        <is>
          <t>SENAC</t>
        </is>
      </c>
      <c r="C1239" t="inlineStr">
        <is>
          <t>Demonstrações Contábeis</t>
        </is>
      </c>
      <c r="D1239" t="inlineStr">
        <is>
          <t>Demonstrações Contábeis - Arquivo CSV</t>
        </is>
      </c>
      <c r="E1239" t="inlineStr"/>
      <c r="F1239" t="inlineStr">
        <is>
          <t>SENAC SE | Exercício 2026 | Demonstrações Contábeis</t>
        </is>
      </c>
      <c r="G1239" t="inlineStr">
        <is>
          <t>csv</t>
        </is>
      </c>
      <c r="H1239" t="inlineStr">
        <is>
          <t>Balanço Orçamentário Receita_2025.csv</t>
        </is>
      </c>
      <c r="I1239" t="inlineStr">
        <is>
          <t>https://transparencia.senac.br/assets/files/2025/DemonstracoesContabeis/SE/Balanço Orçamentário Receita_2025.csv</t>
        </is>
      </c>
      <c r="J1239" t="n">
        <v>200</v>
      </c>
      <c r="K1239" t="b">
        <v>1</v>
      </c>
      <c r="L1239" t="inlineStr">
        <is>
          <t>application/octet-stream</t>
        </is>
      </c>
      <c r="M1239" t="n">
        <v>4.82</v>
      </c>
      <c r="N1239" t="inlineStr">
        <is>
          <t>NÃO</t>
        </is>
      </c>
      <c r="O1239" t="inlineStr">
        <is>
          <t>Linhas de Totais: Uso de 'Total/Subtotal' na coluna 'Especificação' (Linhas: 64, 66).</t>
        </is>
      </c>
      <c r="P1239" t="inlineStr">
        <is>
          <t>Nenhum</t>
        </is>
      </c>
      <c r="Q1239" t="inlineStr">
        <is>
          <t>2026-10-07 17:04:56</t>
        </is>
      </c>
    </row>
    <row r="1240">
      <c r="A1240" t="n">
        <v>1239</v>
      </c>
      <c r="B1240" t="inlineStr">
        <is>
          <t>SENAC</t>
        </is>
      </c>
      <c r="C1240" t="inlineStr">
        <is>
          <t>Demonstrações Contábeis</t>
        </is>
      </c>
      <c r="D1240" t="inlineStr">
        <is>
          <t>Demonstrações Contábeis - Arquivo CSV</t>
        </is>
      </c>
      <c r="E1240" t="inlineStr"/>
      <c r="F1240" t="inlineStr">
        <is>
          <t>SENAC SE | Exercício 2026 | Demonstrações Contábeis</t>
        </is>
      </c>
      <c r="G1240" t="inlineStr">
        <is>
          <t>csv</t>
        </is>
      </c>
      <c r="H1240" t="inlineStr">
        <is>
          <t>Balanço Orçamentário Despesa_2025.csv</t>
        </is>
      </c>
      <c r="I1240" t="inlineStr">
        <is>
          <t>https://transparencia.senac.br/assets/files/2025/DemonstracoesContabeis/SE/Balanço Orçamentário Despesa_2025.csv</t>
        </is>
      </c>
      <c r="J1240" t="n">
        <v>200</v>
      </c>
      <c r="K1240" t="b">
        <v>1</v>
      </c>
      <c r="L1240" t="inlineStr">
        <is>
          <t>application/octet-stream</t>
        </is>
      </c>
      <c r="M1240" t="n">
        <v>5.12</v>
      </c>
      <c r="N1240" t="inlineStr">
        <is>
          <t>NÃO</t>
        </is>
      </c>
      <c r="O1240" t="inlineStr">
        <is>
          <t>Nomes de Colunas: 1 coluna(s) sem nome definido (ex: Unnamed: 7). | Espaçamento Visual: 31 linha(s) totalmente em branco (Linhas: 60, 61, 62, 63, 64, 65, 66, 67, 68, 69... (total 31)). | Espaçamento Visual: 1 coluna(s) totalmente em branco (Colunas: [7]). | Linhas de Totais: Uso de 'Total/Subtotal' na coluna 'Especificação' (Linhas: 57, 59).</t>
        </is>
      </c>
      <c r="P1240" t="inlineStr">
        <is>
          <t>Nenhum</t>
        </is>
      </c>
      <c r="Q1240" t="inlineStr">
        <is>
          <t>2026-10-07 17:04:56</t>
        </is>
      </c>
    </row>
    <row r="1241">
      <c r="A1241" t="n">
        <v>1240</v>
      </c>
      <c r="B1241" t="inlineStr">
        <is>
          <t>SENAC</t>
        </is>
      </c>
      <c r="C1241" t="inlineStr">
        <is>
          <t>Demonstrações Contábeis</t>
        </is>
      </c>
      <c r="D1241" t="inlineStr">
        <is>
          <t>Demonstrações Contábeis - Arquivo CSV</t>
        </is>
      </c>
      <c r="E1241" t="inlineStr"/>
      <c r="F1241" t="inlineStr">
        <is>
          <t>SENAC SE | Exercício 2026 | Demonstrações Contábeis</t>
        </is>
      </c>
      <c r="G1241" t="inlineStr">
        <is>
          <t>csv</t>
        </is>
      </c>
      <c r="H1241" t="inlineStr">
        <is>
          <t>Balanço Patrimonial_2025.csv</t>
        </is>
      </c>
      <c r="I1241" t="inlineStr">
        <is>
          <t>https://transparencia.senac.br/assets/files/2025/DemonstracoesContabeis/SE/Balanço Patrimonial_2025.csv</t>
        </is>
      </c>
      <c r="J1241" t="n">
        <v>200</v>
      </c>
      <c r="K1241" t="b">
        <v>1</v>
      </c>
      <c r="L1241" t="inlineStr">
        <is>
          <t>application/octet-stream</t>
        </is>
      </c>
      <c r="M1241" t="n">
        <v>3.9</v>
      </c>
      <c r="N1241" t="inlineStr">
        <is>
          <t>NÃO</t>
        </is>
      </c>
      <c r="O1241" t="inlineStr">
        <is>
          <t>Nomes de Colunas: 2 coluna(s) sem nome definido (ex: Unnamed: 5). | Espaçamento Visual: 1 coluna(s) totalmente em branco (Colunas: [5]).</t>
        </is>
      </c>
      <c r="P1241" t="inlineStr">
        <is>
          <t>Nenhum</t>
        </is>
      </c>
      <c r="Q1241" t="inlineStr">
        <is>
          <t>2026-10-07 17:04:56</t>
        </is>
      </c>
    </row>
    <row r="1242">
      <c r="A1242" t="n">
        <v>1241</v>
      </c>
      <c r="B1242" t="inlineStr">
        <is>
          <t>SENAC</t>
        </is>
      </c>
      <c r="C1242" t="inlineStr">
        <is>
          <t>Demonstrações Contábeis</t>
        </is>
      </c>
      <c r="D1242" t="inlineStr">
        <is>
          <t>Demonstrações Contábeis - Arquivo CSV</t>
        </is>
      </c>
      <c r="E1242" t="inlineStr"/>
      <c r="F1242" t="inlineStr">
        <is>
          <t>SENAC SE | Exercício 2026 | Demonstrações Contábeis</t>
        </is>
      </c>
      <c r="G1242" t="inlineStr">
        <is>
          <t>csv</t>
        </is>
      </c>
      <c r="H1242" t="inlineStr">
        <is>
          <t>Demonstração das Variações Patrimoniais_2025.csv</t>
        </is>
      </c>
      <c r="I1242" t="inlineStr">
        <is>
          <t>https://transparencia.senac.br/assets/files/2025/DemonstracoesContabeis/SE/Demonstração das Variações Patrimoniais_2025.csv</t>
        </is>
      </c>
      <c r="J1242" t="n">
        <v>200</v>
      </c>
      <c r="K1242" t="b">
        <v>1</v>
      </c>
      <c r="L1242" t="inlineStr">
        <is>
          <t>application/octet-stream</t>
        </is>
      </c>
      <c r="M1242" t="n">
        <v>6.54</v>
      </c>
      <c r="N1242" t="inlineStr">
        <is>
          <t>NÃO</t>
        </is>
      </c>
      <c r="O1242" t="inlineStr">
        <is>
          <t>Hierarquia Visual: Texto com recuo na coluna 'Especificação' (Linhas: 4, 6, 7, 9, 10, 12, 13, 14, 19, 22... (total 64)).</t>
        </is>
      </c>
      <c r="P1242" t="inlineStr">
        <is>
          <t>Nenhum</t>
        </is>
      </c>
      <c r="Q1242" t="inlineStr">
        <is>
          <t>2026-10-07 17:04:56</t>
        </is>
      </c>
    </row>
    <row r="1243">
      <c r="A1243" t="n">
        <v>1242</v>
      </c>
      <c r="B1243" t="inlineStr">
        <is>
          <t>SENAC</t>
        </is>
      </c>
      <c r="C1243" t="inlineStr">
        <is>
          <t>Demonstrações Contábeis</t>
        </is>
      </c>
      <c r="D1243" t="inlineStr">
        <is>
          <t>Demonstrações Contábeis - Arquivo CSV</t>
        </is>
      </c>
      <c r="E1243" t="inlineStr"/>
      <c r="F1243" t="inlineStr">
        <is>
          <t>SENAC SE | Exercício 2026 | Demonstrações Contábeis</t>
        </is>
      </c>
      <c r="G1243" t="inlineStr">
        <is>
          <t>csv</t>
        </is>
      </c>
      <c r="H1243" t="inlineStr">
        <is>
          <t>Demonstração dos Fluxos de Caixa_2025.csv</t>
        </is>
      </c>
      <c r="I1243" t="inlineStr">
        <is>
          <t>https://transparencia.senac.br/assets/files/2025/DemonstracoesContabeis/SE/Demonstração dos Fluxos de Caixa_2025.csv</t>
        </is>
      </c>
      <c r="J1243" t="n">
        <v>200</v>
      </c>
      <c r="K1243" t="b">
        <v>1</v>
      </c>
      <c r="L1243" t="inlineStr">
        <is>
          <t>application/octet-stream</t>
        </is>
      </c>
      <c r="M1243" t="n">
        <v>4.42</v>
      </c>
      <c r="N1243" t="inlineStr">
        <is>
          <t>NÃO</t>
        </is>
      </c>
      <c r="O1243" t="inlineStr">
        <is>
          <t>Nomes de Colunas: 1 coluna(s) sem nome definido (ex: Unnamed: 4).</t>
        </is>
      </c>
      <c r="P1243" t="inlineStr">
        <is>
          <t>Nenhum</t>
        </is>
      </c>
      <c r="Q1243" t="inlineStr">
        <is>
          <t>2026-10-07 17:04:56</t>
        </is>
      </c>
    </row>
    <row r="1244">
      <c r="A1244" t="n">
        <v>1243</v>
      </c>
      <c r="B1244" t="inlineStr">
        <is>
          <t>SENAC</t>
        </is>
      </c>
      <c r="C1244" t="inlineStr">
        <is>
          <t>Licitações</t>
        </is>
      </c>
      <c r="D1244" t="inlineStr">
        <is>
          <t>Licitações - download</t>
        </is>
      </c>
      <c r="E1244" t="inlineStr"/>
      <c r="F1244" t="inlineStr">
        <is>
          <t>SENAC SE | Exercício 2024 | Licitações</t>
        </is>
      </c>
      <c r="G1244" t="inlineStr">
        <is>
          <t>csv</t>
        </is>
      </c>
      <c r="H1244" t="inlineStr">
        <is>
          <t>download</t>
        </is>
      </c>
      <c r="I1244" t="inlineStr">
        <is>
          <t>https://transparencia.senac.br/service/api/download?regional=se&amp;secao=Licitacoes&amp;ano=0&amp;layout=licitacoes</t>
        </is>
      </c>
      <c r="J1244" t="n">
        <v>200</v>
      </c>
      <c r="K1244" t="b">
        <v>1</v>
      </c>
      <c r="L1244" t="inlineStr">
        <is>
          <t>application/octet-stream</t>
        </is>
      </c>
      <c r="M1244" t="n">
        <v>35.9</v>
      </c>
      <c r="N1244" t="inlineStr">
        <is>
          <t>SIM</t>
        </is>
      </c>
      <c r="O1244" t="inlineStr">
        <is>
          <t>Nenhum</t>
        </is>
      </c>
      <c r="P1244" t="inlineStr">
        <is>
          <t>Nenhum</t>
        </is>
      </c>
      <c r="Q1244" t="inlineStr">
        <is>
          <t>2026-10-07 17:04:56</t>
        </is>
      </c>
    </row>
    <row r="1245">
      <c r="A1245" t="n">
        <v>1244</v>
      </c>
      <c r="B1245" t="inlineStr">
        <is>
          <t>SENAC</t>
        </is>
      </c>
      <c r="C1245" t="inlineStr">
        <is>
          <t>Licitações</t>
        </is>
      </c>
      <c r="D1245" t="inlineStr">
        <is>
          <t>Licitações - download</t>
        </is>
      </c>
      <c r="E1245" t="inlineStr"/>
      <c r="F1245" t="inlineStr">
        <is>
          <t>SENAC SE | Exercício 2025 | Licitações</t>
        </is>
      </c>
      <c r="G1245" t="inlineStr">
        <is>
          <t>csv</t>
        </is>
      </c>
      <c r="H1245" t="inlineStr">
        <is>
          <t>download</t>
        </is>
      </c>
      <c r="I1245" t="inlineStr">
        <is>
          <t>https://transparencia.senac.br/service/api/download?regional=se&amp;secao=Licitacoes&amp;ano=0&amp;layout=licitacoes</t>
        </is>
      </c>
      <c r="J1245" t="n">
        <v>200</v>
      </c>
      <c r="K1245" t="b">
        <v>1</v>
      </c>
      <c r="L1245" t="inlineStr">
        <is>
          <t>application/octet-stream</t>
        </is>
      </c>
      <c r="M1245" t="n">
        <v>35.9</v>
      </c>
      <c r="N1245" t="inlineStr">
        <is>
          <t>SIM</t>
        </is>
      </c>
      <c r="O1245" t="inlineStr">
        <is>
          <t>Nenhum</t>
        </is>
      </c>
      <c r="P1245" t="inlineStr">
        <is>
          <t>Nenhum</t>
        </is>
      </c>
      <c r="Q1245" t="inlineStr">
        <is>
          <t>2026-10-07 17:04:56</t>
        </is>
      </c>
    </row>
    <row r="1246">
      <c r="A1246" t="n">
        <v>1245</v>
      </c>
      <c r="B1246" t="inlineStr">
        <is>
          <t>SENAC</t>
        </is>
      </c>
      <c r="C1246" t="inlineStr">
        <is>
          <t>Licitações</t>
        </is>
      </c>
      <c r="D1246" t="inlineStr">
        <is>
          <t>Licitações - download</t>
        </is>
      </c>
      <c r="E1246" t="inlineStr"/>
      <c r="F1246" t="inlineStr">
        <is>
          <t>SENAC SE | Exercício 2026 | Licitações</t>
        </is>
      </c>
      <c r="G1246" t="inlineStr">
        <is>
          <t>csv</t>
        </is>
      </c>
      <c r="H1246" t="inlineStr">
        <is>
          <t>download</t>
        </is>
      </c>
      <c r="I1246" t="inlineStr">
        <is>
          <t>https://transparencia.senac.br/service/api/download?regional=se&amp;secao=Licitacoes&amp;ano=0&amp;layout=licitacoes</t>
        </is>
      </c>
      <c r="J1246" t="n">
        <v>200</v>
      </c>
      <c r="K1246" t="b">
        <v>1</v>
      </c>
      <c r="L1246" t="inlineStr">
        <is>
          <t>application/octet-stream</t>
        </is>
      </c>
      <c r="M1246" t="n">
        <v>35.9</v>
      </c>
      <c r="N1246" t="inlineStr">
        <is>
          <t>SIM</t>
        </is>
      </c>
      <c r="O1246" t="inlineStr">
        <is>
          <t>Nenhum</t>
        </is>
      </c>
      <c r="P1246" t="inlineStr">
        <is>
          <t>Nenhum</t>
        </is>
      </c>
      <c r="Q1246" t="inlineStr">
        <is>
          <t>2026-10-07 17:04:56</t>
        </is>
      </c>
    </row>
    <row r="1247">
      <c r="A1247" t="n">
        <v>1246</v>
      </c>
      <c r="B1247" t="inlineStr">
        <is>
          <t>SENAC</t>
        </is>
      </c>
      <c r="C1247" t="inlineStr">
        <is>
          <t>Contratos, Parcerias, Convênios e Patrocínios</t>
        </is>
      </c>
      <c r="D1247" t="inlineStr">
        <is>
          <t>Contratos, Parcerias, Convênios e Patrocínios - download</t>
        </is>
      </c>
      <c r="E1247" t="inlineStr"/>
      <c r="F1247" t="inlineStr">
        <is>
          <t>SENAC SE | Exercício 2024 | Contratos, Parcerias, Convênios e Patrocínios</t>
        </is>
      </c>
      <c r="G1247" t="inlineStr">
        <is>
          <t>csv</t>
        </is>
      </c>
      <c r="H1247" t="inlineStr">
        <is>
          <t>download</t>
        </is>
      </c>
      <c r="I1247" t="inlineStr">
        <is>
          <t>https://transparencia.senac.br/service/api/download?regional=se&amp;secao=ContratosParcerias&amp;ano=0&amp;layout=acordos</t>
        </is>
      </c>
      <c r="J1247" t="n">
        <v>200</v>
      </c>
      <c r="K1247" t="b">
        <v>1</v>
      </c>
      <c r="L1247" t="inlineStr">
        <is>
          <t>application/octet-stream</t>
        </is>
      </c>
      <c r="M1247" t="n">
        <v>0.4</v>
      </c>
      <c r="N1247" t="inlineStr">
        <is>
          <t>SIM</t>
        </is>
      </c>
      <c r="O1247" t="inlineStr">
        <is>
          <t>Nenhum</t>
        </is>
      </c>
      <c r="P1247" t="inlineStr">
        <is>
          <t>Nenhum</t>
        </is>
      </c>
      <c r="Q1247" t="inlineStr">
        <is>
          <t>2026-10-07 17:04:56</t>
        </is>
      </c>
    </row>
    <row r="1248">
      <c r="A1248" t="n">
        <v>1247</v>
      </c>
      <c r="B1248" t="inlineStr">
        <is>
          <t>SENAC</t>
        </is>
      </c>
      <c r="C1248" t="inlineStr">
        <is>
          <t>Contratos, Parcerias, Convênios e Patrocínios</t>
        </is>
      </c>
      <c r="D1248" t="inlineStr">
        <is>
          <t>Contratos, Parcerias, Convênios e Patrocínios - download</t>
        </is>
      </c>
      <c r="E1248" t="inlineStr"/>
      <c r="F1248" t="inlineStr">
        <is>
          <t>SENAC SE | Exercício 2024 | Contratos, Parcerias, Convênios e Patrocínios</t>
        </is>
      </c>
      <c r="G1248" t="inlineStr">
        <is>
          <t>csv</t>
        </is>
      </c>
      <c r="H1248" t="inlineStr">
        <is>
          <t>download</t>
        </is>
      </c>
      <c r="I1248" t="inlineStr">
        <is>
          <t>https://transparencia.senac.br/service/api/download?regional=se&amp;secao=ContratosParcerias&amp;ano=0&amp;layout=contratos</t>
        </is>
      </c>
      <c r="J1248" t="n">
        <v>200</v>
      </c>
      <c r="K1248" t="b">
        <v>1</v>
      </c>
      <c r="L1248" t="inlineStr">
        <is>
          <t>application/octet-stream</t>
        </is>
      </c>
      <c r="M1248" t="n">
        <v>55.31</v>
      </c>
      <c r="N1248" t="inlineStr">
        <is>
          <t>SIM</t>
        </is>
      </c>
      <c r="O1248" t="inlineStr">
        <is>
          <t>Nenhum</t>
        </is>
      </c>
      <c r="P1248" t="inlineStr">
        <is>
          <t>Nenhum</t>
        </is>
      </c>
      <c r="Q1248" t="inlineStr">
        <is>
          <t>2026-10-07 17:04:56</t>
        </is>
      </c>
    </row>
    <row r="1249">
      <c r="A1249" t="n">
        <v>1248</v>
      </c>
      <c r="B1249" t="inlineStr">
        <is>
          <t>SENAC</t>
        </is>
      </c>
      <c r="C1249" t="inlineStr">
        <is>
          <t>Contratos, Parcerias, Convênios e Patrocínios</t>
        </is>
      </c>
      <c r="D1249" t="inlineStr">
        <is>
          <t>Contratos, Parcerias, Convênios e Patrocínios - download</t>
        </is>
      </c>
      <c r="E1249" t="inlineStr"/>
      <c r="F1249" t="inlineStr">
        <is>
          <t>SENAC SE | Exercício 2024 | Contratos, Parcerias, Convênios e Patrocínios</t>
        </is>
      </c>
      <c r="G1249" t="inlineStr">
        <is>
          <t>csv</t>
        </is>
      </c>
      <c r="H1249" t="inlineStr">
        <is>
          <t>download</t>
        </is>
      </c>
      <c r="I1249" t="inlineStr">
        <is>
          <t>https://transparencia.senac.br/service/api/download?regional=se&amp;secao=ContratosParcerias&amp;ano=0&amp;layout=convenios</t>
        </is>
      </c>
      <c r="J1249" t="n">
        <v>200</v>
      </c>
      <c r="K1249" t="b">
        <v>1</v>
      </c>
      <c r="L1249" t="inlineStr">
        <is>
          <t>application/octet-stream</t>
        </is>
      </c>
      <c r="M1249" t="n">
        <v>3.74</v>
      </c>
      <c r="N1249" t="inlineStr">
        <is>
          <t>SIM</t>
        </is>
      </c>
      <c r="O1249" t="inlineStr">
        <is>
          <t>Falha de processamento: int() argument must be a string, a bytes-like object or a real number, not 'Series'</t>
        </is>
      </c>
      <c r="P1249" t="inlineStr">
        <is>
          <t>Nenhum</t>
        </is>
      </c>
      <c r="Q1249" t="inlineStr">
        <is>
          <t>2026-10-07 17:04:56</t>
        </is>
      </c>
    </row>
    <row r="1250">
      <c r="A1250" t="n">
        <v>1249</v>
      </c>
      <c r="B1250" t="inlineStr">
        <is>
          <t>SENAC</t>
        </is>
      </c>
      <c r="C1250" t="inlineStr">
        <is>
          <t>Contratos, Parcerias, Convênios e Patrocínios</t>
        </is>
      </c>
      <c r="D1250" t="inlineStr">
        <is>
          <t>Contratos, Parcerias, Convênios e Patrocínios - download</t>
        </is>
      </c>
      <c r="E1250" t="inlineStr"/>
      <c r="F1250" t="inlineStr">
        <is>
          <t>SENAC SE | Exercício 2024 | Contratos, Parcerias, Convênios e Patrocínios</t>
        </is>
      </c>
      <c r="G1250" t="inlineStr">
        <is>
          <t>csv</t>
        </is>
      </c>
      <c r="H1250" t="inlineStr">
        <is>
          <t>download</t>
        </is>
      </c>
      <c r="I1250" t="inlineStr">
        <is>
          <t>https://transparencia.senac.br/service/api/download?regional=se&amp;secao=ContratosParcerias&amp;ano=0&amp;layout=parcerias</t>
        </is>
      </c>
      <c r="J1250" t="n">
        <v>200</v>
      </c>
      <c r="K1250" t="b">
        <v>1</v>
      </c>
      <c r="L1250" t="inlineStr">
        <is>
          <t>application/octet-stream</t>
        </is>
      </c>
      <c r="M1250" t="n">
        <v>0.29</v>
      </c>
      <c r="N1250" t="inlineStr">
        <is>
          <t>SIM</t>
        </is>
      </c>
      <c r="O1250" t="inlineStr">
        <is>
          <t>Nenhum</t>
        </is>
      </c>
      <c r="P1250" t="inlineStr">
        <is>
          <t>Nenhum</t>
        </is>
      </c>
      <c r="Q1250" t="inlineStr">
        <is>
          <t>2026-10-07 17:04:56</t>
        </is>
      </c>
    </row>
    <row r="1251">
      <c r="A1251" t="n">
        <v>1250</v>
      </c>
      <c r="B1251" t="inlineStr">
        <is>
          <t>SENAC</t>
        </is>
      </c>
      <c r="C1251" t="inlineStr">
        <is>
          <t>Contratos, Parcerias, Convênios e Patrocínios</t>
        </is>
      </c>
      <c r="D1251" t="inlineStr">
        <is>
          <t>Contratos, Parcerias, Convênios e Patrocínios - download</t>
        </is>
      </c>
      <c r="E1251" t="inlineStr"/>
      <c r="F1251" t="inlineStr">
        <is>
          <t>SENAC SE | Exercício 2025 | Contratos, Parcerias, Convênios e Patrocínios</t>
        </is>
      </c>
      <c r="G1251" t="inlineStr">
        <is>
          <t>csv</t>
        </is>
      </c>
      <c r="H1251" t="inlineStr">
        <is>
          <t>download</t>
        </is>
      </c>
      <c r="I1251" t="inlineStr">
        <is>
          <t>https://transparencia.senac.br/service/api/download?regional=se&amp;secao=ContratosParcerias&amp;ano=0&amp;layout=acordos</t>
        </is>
      </c>
      <c r="J1251" t="n">
        <v>200</v>
      </c>
      <c r="K1251" t="b">
        <v>1</v>
      </c>
      <c r="L1251" t="inlineStr">
        <is>
          <t>application/octet-stream</t>
        </is>
      </c>
      <c r="M1251" t="n">
        <v>0.4</v>
      </c>
      <c r="N1251" t="inlineStr">
        <is>
          <t>SIM</t>
        </is>
      </c>
      <c r="O1251" t="inlineStr">
        <is>
          <t>Nenhum</t>
        </is>
      </c>
      <c r="P1251" t="inlineStr">
        <is>
          <t>Nenhum</t>
        </is>
      </c>
      <c r="Q1251" t="inlineStr">
        <is>
          <t>2026-10-07 17:04:56</t>
        </is>
      </c>
    </row>
    <row r="1252">
      <c r="A1252" t="n">
        <v>1251</v>
      </c>
      <c r="B1252" t="inlineStr">
        <is>
          <t>SENAC</t>
        </is>
      </c>
      <c r="C1252" t="inlineStr">
        <is>
          <t>Contratos, Parcerias, Convênios e Patrocínios</t>
        </is>
      </c>
      <c r="D1252" t="inlineStr">
        <is>
          <t>Contratos, Parcerias, Convênios e Patrocínios - download</t>
        </is>
      </c>
      <c r="E1252" t="inlineStr"/>
      <c r="F1252" t="inlineStr">
        <is>
          <t>SENAC SE | Exercício 2025 | Contratos, Parcerias, Convênios e Patrocínios</t>
        </is>
      </c>
      <c r="G1252" t="inlineStr">
        <is>
          <t>csv</t>
        </is>
      </c>
      <c r="H1252" t="inlineStr">
        <is>
          <t>download</t>
        </is>
      </c>
      <c r="I1252" t="inlineStr">
        <is>
          <t>https://transparencia.senac.br/service/api/download?regional=se&amp;secao=ContratosParcerias&amp;ano=0&amp;layout=contratos</t>
        </is>
      </c>
      <c r="J1252" t="n">
        <v>200</v>
      </c>
      <c r="K1252" t="b">
        <v>1</v>
      </c>
      <c r="L1252" t="inlineStr">
        <is>
          <t>application/octet-stream</t>
        </is>
      </c>
      <c r="M1252" t="n">
        <v>55.31</v>
      </c>
      <c r="N1252" t="inlineStr">
        <is>
          <t>SIM</t>
        </is>
      </c>
      <c r="O1252" t="inlineStr">
        <is>
          <t>Nenhum</t>
        </is>
      </c>
      <c r="P1252" t="inlineStr">
        <is>
          <t>Nenhum</t>
        </is>
      </c>
      <c r="Q1252" t="inlineStr">
        <is>
          <t>2026-10-07 17:04:56</t>
        </is>
      </c>
    </row>
    <row r="1253">
      <c r="A1253" t="n">
        <v>1252</v>
      </c>
      <c r="B1253" t="inlineStr">
        <is>
          <t>SENAC</t>
        </is>
      </c>
      <c r="C1253" t="inlineStr">
        <is>
          <t>Contratos, Parcerias, Convênios e Patrocínios</t>
        </is>
      </c>
      <c r="D1253" t="inlineStr">
        <is>
          <t>Contratos, Parcerias, Convênios e Patrocínios - download</t>
        </is>
      </c>
      <c r="E1253" t="inlineStr"/>
      <c r="F1253" t="inlineStr">
        <is>
          <t>SENAC SE | Exercício 2025 | Contratos, Parcerias, Convênios e Patrocínios</t>
        </is>
      </c>
      <c r="G1253" t="inlineStr">
        <is>
          <t>csv</t>
        </is>
      </c>
      <c r="H1253" t="inlineStr">
        <is>
          <t>download</t>
        </is>
      </c>
      <c r="I1253" t="inlineStr">
        <is>
          <t>https://transparencia.senac.br/service/api/download?regional=se&amp;secao=ContratosParcerias&amp;ano=0&amp;layout=convenios</t>
        </is>
      </c>
      <c r="J1253" t="n">
        <v>200</v>
      </c>
      <c r="K1253" t="b">
        <v>1</v>
      </c>
      <c r="L1253" t="inlineStr">
        <is>
          <t>application/octet-stream</t>
        </is>
      </c>
      <c r="M1253" t="n">
        <v>3.74</v>
      </c>
      <c r="N1253" t="inlineStr">
        <is>
          <t>SIM</t>
        </is>
      </c>
      <c r="O1253" t="inlineStr">
        <is>
          <t>Falha de processamento: int() argument must be a string, a bytes-like object or a real number, not 'Series'</t>
        </is>
      </c>
      <c r="P1253" t="inlineStr">
        <is>
          <t>Nenhum</t>
        </is>
      </c>
      <c r="Q1253" t="inlineStr">
        <is>
          <t>2026-10-07 17:04:56</t>
        </is>
      </c>
    </row>
    <row r="1254">
      <c r="A1254" t="n">
        <v>1253</v>
      </c>
      <c r="B1254" t="inlineStr">
        <is>
          <t>SENAC</t>
        </is>
      </c>
      <c r="C1254" t="inlineStr">
        <is>
          <t>Contratos, Parcerias, Convênios e Patrocínios</t>
        </is>
      </c>
      <c r="D1254" t="inlineStr">
        <is>
          <t>Contratos, Parcerias, Convênios e Patrocínios - download</t>
        </is>
      </c>
      <c r="E1254" t="inlineStr"/>
      <c r="F1254" t="inlineStr">
        <is>
          <t>SENAC SE | Exercício 2025 | Contratos, Parcerias, Convênios e Patrocínios</t>
        </is>
      </c>
      <c r="G1254" t="inlineStr">
        <is>
          <t>csv</t>
        </is>
      </c>
      <c r="H1254" t="inlineStr">
        <is>
          <t>download</t>
        </is>
      </c>
      <c r="I1254" t="inlineStr">
        <is>
          <t>https://transparencia.senac.br/service/api/download?regional=se&amp;secao=ContratosParcerias&amp;ano=0&amp;layout=parcerias</t>
        </is>
      </c>
      <c r="J1254" t="n">
        <v>200</v>
      </c>
      <c r="K1254" t="b">
        <v>1</v>
      </c>
      <c r="L1254" t="inlineStr">
        <is>
          <t>application/octet-stream</t>
        </is>
      </c>
      <c r="M1254" t="n">
        <v>0.29</v>
      </c>
      <c r="N1254" t="inlineStr">
        <is>
          <t>SIM</t>
        </is>
      </c>
      <c r="O1254" t="inlineStr">
        <is>
          <t>Nenhum</t>
        </is>
      </c>
      <c r="P1254" t="inlineStr">
        <is>
          <t>Nenhum</t>
        </is>
      </c>
      <c r="Q1254" t="inlineStr">
        <is>
          <t>2026-10-07 17:04:56</t>
        </is>
      </c>
    </row>
    <row r="1255">
      <c r="A1255" t="n">
        <v>1254</v>
      </c>
      <c r="B1255" t="inlineStr">
        <is>
          <t>SENAC</t>
        </is>
      </c>
      <c r="C1255" t="inlineStr">
        <is>
          <t>Contratos, Parcerias, Convênios e Patrocínios</t>
        </is>
      </c>
      <c r="D1255" t="inlineStr">
        <is>
          <t>Contratos, Parcerias, Convênios e Patrocínios - download</t>
        </is>
      </c>
      <c r="E1255" t="inlineStr"/>
      <c r="F1255" t="inlineStr">
        <is>
          <t>SENAC SE | Exercício 2026 | Contratos, Parcerias, Convênios e Patrocínios</t>
        </is>
      </c>
      <c r="G1255" t="inlineStr">
        <is>
          <t>csv</t>
        </is>
      </c>
      <c r="H1255" t="inlineStr">
        <is>
          <t>download</t>
        </is>
      </c>
      <c r="I1255" t="inlineStr">
        <is>
          <t>https://transparencia.senac.br/service/api/download?regional=se&amp;secao=ContratosParcerias&amp;ano=0&amp;layout=acordos</t>
        </is>
      </c>
      <c r="J1255" t="n">
        <v>200</v>
      </c>
      <c r="K1255" t="b">
        <v>1</v>
      </c>
      <c r="L1255" t="inlineStr">
        <is>
          <t>application/octet-stream</t>
        </is>
      </c>
      <c r="M1255" t="n">
        <v>0.4</v>
      </c>
      <c r="N1255" t="inlineStr">
        <is>
          <t>SIM</t>
        </is>
      </c>
      <c r="O1255" t="inlineStr">
        <is>
          <t>Nenhum</t>
        </is>
      </c>
      <c r="P1255" t="inlineStr">
        <is>
          <t>Nenhum</t>
        </is>
      </c>
      <c r="Q1255" t="inlineStr">
        <is>
          <t>2026-10-07 17:04:56</t>
        </is>
      </c>
    </row>
    <row r="1256">
      <c r="A1256" t="n">
        <v>1255</v>
      </c>
      <c r="B1256" t="inlineStr">
        <is>
          <t>SENAC</t>
        </is>
      </c>
      <c r="C1256" t="inlineStr">
        <is>
          <t>Contratos, Parcerias, Convênios e Patrocínios</t>
        </is>
      </c>
      <c r="D1256" t="inlineStr">
        <is>
          <t>Contratos, Parcerias, Convênios e Patrocínios - download</t>
        </is>
      </c>
      <c r="E1256" t="inlineStr"/>
      <c r="F1256" t="inlineStr">
        <is>
          <t>SENAC SE | Exercício 2026 | Contratos, Parcerias, Convênios e Patrocínios</t>
        </is>
      </c>
      <c r="G1256" t="inlineStr">
        <is>
          <t>csv</t>
        </is>
      </c>
      <c r="H1256" t="inlineStr">
        <is>
          <t>download</t>
        </is>
      </c>
      <c r="I1256" t="inlineStr">
        <is>
          <t>https://transparencia.senac.br/service/api/download?regional=se&amp;secao=ContratosParcerias&amp;ano=0&amp;layout=contratos</t>
        </is>
      </c>
      <c r="J1256" t="n">
        <v>200</v>
      </c>
      <c r="K1256" t="b">
        <v>1</v>
      </c>
      <c r="L1256" t="inlineStr">
        <is>
          <t>application/octet-stream</t>
        </is>
      </c>
      <c r="M1256" t="n">
        <v>55.31</v>
      </c>
      <c r="N1256" t="inlineStr">
        <is>
          <t>SIM</t>
        </is>
      </c>
      <c r="O1256" t="inlineStr">
        <is>
          <t>Nenhum</t>
        </is>
      </c>
      <c r="P1256" t="inlineStr">
        <is>
          <t>Nenhum</t>
        </is>
      </c>
      <c r="Q1256" t="inlineStr">
        <is>
          <t>2026-10-07 17:04:56</t>
        </is>
      </c>
    </row>
    <row r="1257">
      <c r="A1257" t="n">
        <v>1256</v>
      </c>
      <c r="B1257" t="inlineStr">
        <is>
          <t>SENAC</t>
        </is>
      </c>
      <c r="C1257" t="inlineStr">
        <is>
          <t>Contratos, Parcerias, Convênios e Patrocínios</t>
        </is>
      </c>
      <c r="D1257" t="inlineStr">
        <is>
          <t>Contratos, Parcerias, Convênios e Patrocínios - download</t>
        </is>
      </c>
      <c r="E1257" t="inlineStr"/>
      <c r="F1257" t="inlineStr">
        <is>
          <t>SENAC SE | Exercício 2026 | Contratos, Parcerias, Convênios e Patrocínios</t>
        </is>
      </c>
      <c r="G1257" t="inlineStr">
        <is>
          <t>csv</t>
        </is>
      </c>
      <c r="H1257" t="inlineStr">
        <is>
          <t>download</t>
        </is>
      </c>
      <c r="I1257" t="inlineStr">
        <is>
          <t>https://transparencia.senac.br/service/api/download?regional=se&amp;secao=ContratosParcerias&amp;ano=0&amp;layout=convenios</t>
        </is>
      </c>
      <c r="J1257" t="n">
        <v>200</v>
      </c>
      <c r="K1257" t="b">
        <v>1</v>
      </c>
      <c r="L1257" t="inlineStr">
        <is>
          <t>application/octet-stream</t>
        </is>
      </c>
      <c r="M1257" t="n">
        <v>3.74</v>
      </c>
      <c r="N1257" t="inlineStr">
        <is>
          <t>SIM</t>
        </is>
      </c>
      <c r="O1257" t="inlineStr">
        <is>
          <t>Falha de processamento: int() argument must be a string, a bytes-like object or a real number, not 'Series'</t>
        </is>
      </c>
      <c r="P1257" t="inlineStr">
        <is>
          <t>Nenhum</t>
        </is>
      </c>
      <c r="Q1257" t="inlineStr">
        <is>
          <t>2026-10-07 17:04:56</t>
        </is>
      </c>
    </row>
    <row r="1258">
      <c r="A1258" t="n">
        <v>1257</v>
      </c>
      <c r="B1258" t="inlineStr">
        <is>
          <t>SENAC</t>
        </is>
      </c>
      <c r="C1258" t="inlineStr">
        <is>
          <t>Contratos, Parcerias, Convênios e Patrocínios</t>
        </is>
      </c>
      <c r="D1258" t="inlineStr">
        <is>
          <t>Contratos, Parcerias, Convênios e Patrocínios - download</t>
        </is>
      </c>
      <c r="E1258" t="inlineStr"/>
      <c r="F1258" t="inlineStr">
        <is>
          <t>SENAC SE | Exercício 2026 | Contratos, Parcerias, Convênios e Patrocínios</t>
        </is>
      </c>
      <c r="G1258" t="inlineStr">
        <is>
          <t>csv</t>
        </is>
      </c>
      <c r="H1258" t="inlineStr">
        <is>
          <t>download</t>
        </is>
      </c>
      <c r="I1258" t="inlineStr">
        <is>
          <t>https://transparencia.senac.br/service/api/download?regional=se&amp;secao=ContratosParcerias&amp;ano=0&amp;layout=parcerias</t>
        </is>
      </c>
      <c r="J1258" t="n">
        <v>200</v>
      </c>
      <c r="K1258" t="b">
        <v>1</v>
      </c>
      <c r="L1258" t="inlineStr">
        <is>
          <t>application/octet-stream</t>
        </is>
      </c>
      <c r="M1258" t="n">
        <v>0.29</v>
      </c>
      <c r="N1258" t="inlineStr">
        <is>
          <t>SIM</t>
        </is>
      </c>
      <c r="O1258" t="inlineStr">
        <is>
          <t>Nenhum</t>
        </is>
      </c>
      <c r="P1258" t="inlineStr">
        <is>
          <t>Nenhum</t>
        </is>
      </c>
      <c r="Q1258" t="inlineStr">
        <is>
          <t>2026-10-07 17:04:56</t>
        </is>
      </c>
    </row>
    <row r="1259">
      <c r="A1259" t="n">
        <v>1258</v>
      </c>
      <c r="B1259" t="inlineStr">
        <is>
          <t>SENAC</t>
        </is>
      </c>
      <c r="C1259" t="inlineStr">
        <is>
          <t>Transferências Regulamentares</t>
        </is>
      </c>
      <c r="D1259" t="inlineStr">
        <is>
          <t>Transferências Regulamentares - download</t>
        </is>
      </c>
      <c r="E1259" t="inlineStr"/>
      <c r="F1259" t="inlineStr">
        <is>
          <t>SENAC SE | Exercício 2024 | Transferências Regulamentares</t>
        </is>
      </c>
      <c r="G1259" t="inlineStr">
        <is>
          <t>csv</t>
        </is>
      </c>
      <c r="H1259" t="inlineStr">
        <is>
          <t>download</t>
        </is>
      </c>
      <c r="I1259" t="inlineStr">
        <is>
          <t>https://transparencia.senac.br/service/api/download?regional=se&amp;secao=transferenciasregulamentares&amp;ano=2026&amp;layout=transferenciasregulamentares</t>
        </is>
      </c>
      <c r="J1259" t="n">
        <v>200</v>
      </c>
      <c r="K1259" t="b">
        <v>1</v>
      </c>
      <c r="L1259" t="inlineStr">
        <is>
          <t>application/octet-stream</t>
        </is>
      </c>
      <c r="M1259" t="n">
        <v>1.01</v>
      </c>
      <c r="N1259" t="inlineStr">
        <is>
          <t>SIM</t>
        </is>
      </c>
      <c r="O1259" t="inlineStr">
        <is>
          <t>Nenhum</t>
        </is>
      </c>
      <c r="P1259" t="inlineStr">
        <is>
          <t>Nenhum</t>
        </is>
      </c>
      <c r="Q1259" t="inlineStr">
        <is>
          <t>2026-10-07 17:04:56</t>
        </is>
      </c>
    </row>
    <row r="1260">
      <c r="A1260" t="n">
        <v>1259</v>
      </c>
      <c r="B1260" t="inlineStr">
        <is>
          <t>SENAC</t>
        </is>
      </c>
      <c r="C1260" t="inlineStr">
        <is>
          <t>Transferências Regulamentares</t>
        </is>
      </c>
      <c r="D1260" t="inlineStr">
        <is>
          <t>Transferências Regulamentares - download</t>
        </is>
      </c>
      <c r="E1260" t="inlineStr"/>
      <c r="F1260" t="inlineStr">
        <is>
          <t>SENAC SE | Exercício 2025 | Transferências Regulamentares</t>
        </is>
      </c>
      <c r="G1260" t="inlineStr">
        <is>
          <t>csv</t>
        </is>
      </c>
      <c r="H1260" t="inlineStr">
        <is>
          <t>download</t>
        </is>
      </c>
      <c r="I1260" t="inlineStr">
        <is>
          <t>https://transparencia.senac.br/service/api/download?regional=se&amp;secao=transferenciasregulamentares&amp;ano=2026&amp;layout=transferenciasregulamentares</t>
        </is>
      </c>
      <c r="J1260" t="n">
        <v>200</v>
      </c>
      <c r="K1260" t="b">
        <v>1</v>
      </c>
      <c r="L1260" t="inlineStr">
        <is>
          <t>application/octet-stream</t>
        </is>
      </c>
      <c r="M1260" t="n">
        <v>1.01</v>
      </c>
      <c r="N1260" t="inlineStr">
        <is>
          <t>SIM</t>
        </is>
      </c>
      <c r="O1260" t="inlineStr">
        <is>
          <t>Nenhum</t>
        </is>
      </c>
      <c r="P1260" t="inlineStr">
        <is>
          <t>Nenhum</t>
        </is>
      </c>
      <c r="Q1260" t="inlineStr">
        <is>
          <t>2026-10-07 17:04:56</t>
        </is>
      </c>
    </row>
    <row r="1261">
      <c r="A1261" t="n">
        <v>1260</v>
      </c>
      <c r="B1261" t="inlineStr">
        <is>
          <t>SENAC</t>
        </is>
      </c>
      <c r="C1261" t="inlineStr">
        <is>
          <t>Transferências Regulamentares</t>
        </is>
      </c>
      <c r="D1261" t="inlineStr">
        <is>
          <t>Transferências Regulamentares - download</t>
        </is>
      </c>
      <c r="E1261" t="inlineStr"/>
      <c r="F1261" t="inlineStr">
        <is>
          <t>SENAC SE | Exercício 2026 | Transferências Regulamentares</t>
        </is>
      </c>
      <c r="G1261" t="inlineStr">
        <is>
          <t>csv</t>
        </is>
      </c>
      <c r="H1261" t="inlineStr">
        <is>
          <t>download</t>
        </is>
      </c>
      <c r="I1261" t="inlineStr">
        <is>
          <t>https://transparencia.senac.br/service/api/download?regional=se&amp;secao=transferenciasregulamentares&amp;ano=2026&amp;layout=transferenciasregulamentares</t>
        </is>
      </c>
      <c r="J1261" t="n">
        <v>200</v>
      </c>
      <c r="K1261" t="b">
        <v>1</v>
      </c>
      <c r="L1261" t="inlineStr">
        <is>
          <t>application/octet-stream</t>
        </is>
      </c>
      <c r="M1261" t="n">
        <v>1.01</v>
      </c>
      <c r="N1261" t="inlineStr">
        <is>
          <t>SIM</t>
        </is>
      </c>
      <c r="O1261" t="inlineStr">
        <is>
          <t>Nenhum</t>
        </is>
      </c>
      <c r="P1261" t="inlineStr">
        <is>
          <t>Nenhum</t>
        </is>
      </c>
      <c r="Q1261" t="inlineStr">
        <is>
          <t>2026-10-07 17:04:56</t>
        </is>
      </c>
    </row>
    <row r="1262">
      <c r="A1262" t="n">
        <v>1261</v>
      </c>
      <c r="B1262" t="inlineStr">
        <is>
          <t>SENAC</t>
        </is>
      </c>
      <c r="C1262" t="inlineStr">
        <is>
          <t>Execução Orçamentária</t>
        </is>
      </c>
      <c r="D1262" t="inlineStr">
        <is>
          <t>Execução Orçamentária - download</t>
        </is>
      </c>
      <c r="E1262" t="inlineStr"/>
      <c r="F1262" t="inlineStr">
        <is>
          <t>SENAC SP | Exercício 2024 | Execução Orçamentária</t>
        </is>
      </c>
      <c r="G1262" t="inlineStr">
        <is>
          <t>csv</t>
        </is>
      </c>
      <c r="H1262" t="inlineStr">
        <is>
          <t>download</t>
        </is>
      </c>
      <c r="I1262" t="inlineStr">
        <is>
          <t>https://transparencia.senac.br/service/api/download?regional=sp&amp;secao=execucaoorcamentaria&amp;ano=2024&amp;layout=execucaoorcamentariareceitacategoria</t>
        </is>
      </c>
      <c r="J1262" t="n">
        <v>200</v>
      </c>
      <c r="K1262" t="b">
        <v>1</v>
      </c>
      <c r="L1262" t="inlineStr">
        <is>
          <t>application/octet-stream</t>
        </is>
      </c>
      <c r="M1262" t="n">
        <v>0.8100000000000001</v>
      </c>
      <c r="N1262" t="inlineStr">
        <is>
          <t>SIM</t>
        </is>
      </c>
      <c r="O1262" t="inlineStr">
        <is>
          <t>Nenhum</t>
        </is>
      </c>
      <c r="P1262" t="inlineStr">
        <is>
          <t>Nenhum</t>
        </is>
      </c>
      <c r="Q1262" t="inlineStr">
        <is>
          <t>2026-10-07 17:04:56</t>
        </is>
      </c>
    </row>
    <row r="1263">
      <c r="A1263" t="n">
        <v>1262</v>
      </c>
      <c r="B1263" t="inlineStr">
        <is>
          <t>SENAC</t>
        </is>
      </c>
      <c r="C1263" t="inlineStr">
        <is>
          <t>Execução Orçamentária</t>
        </is>
      </c>
      <c r="D1263" t="inlineStr">
        <is>
          <t>Execução Orçamentária - download</t>
        </is>
      </c>
      <c r="E1263" t="inlineStr"/>
      <c r="F1263" t="inlineStr">
        <is>
          <t>SENAC SP | Exercício 2024 | Execução Orçamentária</t>
        </is>
      </c>
      <c r="G1263" t="inlineStr">
        <is>
          <t>csv</t>
        </is>
      </c>
      <c r="H1263" t="inlineStr">
        <is>
          <t>download</t>
        </is>
      </c>
      <c r="I1263" t="inlineStr">
        <is>
          <t>https://transparencia.senac.br/service/api/download?regional=sp&amp;secao=execucaoorcamentaria&amp;ano=2024&amp;layout=execucaoorcamentariadespesacategoria</t>
        </is>
      </c>
      <c r="J1263" t="n">
        <v>200</v>
      </c>
      <c r="K1263" t="b">
        <v>1</v>
      </c>
      <c r="L1263" t="inlineStr">
        <is>
          <t>application/octet-stream</t>
        </is>
      </c>
      <c r="M1263" t="n">
        <v>1.21</v>
      </c>
      <c r="N1263" t="inlineStr">
        <is>
          <t>SIM</t>
        </is>
      </c>
      <c r="O1263" t="inlineStr">
        <is>
          <t>Nenhum</t>
        </is>
      </c>
      <c r="P1263" t="inlineStr">
        <is>
          <t>Nenhum</t>
        </is>
      </c>
      <c r="Q1263" t="inlineStr">
        <is>
          <t>2026-10-07 17:04:56</t>
        </is>
      </c>
    </row>
    <row r="1264">
      <c r="A1264" t="n">
        <v>1263</v>
      </c>
      <c r="B1264" t="inlineStr">
        <is>
          <t>SENAC</t>
        </is>
      </c>
      <c r="C1264" t="inlineStr">
        <is>
          <t>Execução Orçamentária</t>
        </is>
      </c>
      <c r="D1264" t="inlineStr">
        <is>
          <t>Execução Orçamentária - download</t>
        </is>
      </c>
      <c r="E1264" t="inlineStr"/>
      <c r="F1264" t="inlineStr">
        <is>
          <t>SENAC SP | Exercício 2024 | Execução Orçamentária</t>
        </is>
      </c>
      <c r="G1264" t="inlineStr">
        <is>
          <t>csv</t>
        </is>
      </c>
      <c r="H1264" t="inlineStr">
        <is>
          <t>download</t>
        </is>
      </c>
      <c r="I1264" t="inlineStr">
        <is>
          <t>https://transparencia.senac.br/service/api/download?regional=sp&amp;secao=execucaoorcamentaria&amp;ano=2024&amp;layout=despesaporfinalidadeprogramatrabalhoorcamento</t>
        </is>
      </c>
      <c r="J1264" t="n">
        <v>200</v>
      </c>
      <c r="K1264" t="b">
        <v>1</v>
      </c>
      <c r="L1264" t="inlineStr">
        <is>
          <t>application/octet-stream</t>
        </is>
      </c>
      <c r="M1264" t="n">
        <v>0.42</v>
      </c>
      <c r="N1264" t="inlineStr">
        <is>
          <t>SIM</t>
        </is>
      </c>
      <c r="O1264" t="inlineStr">
        <is>
          <t>Nenhum</t>
        </is>
      </c>
      <c r="P1264" t="inlineStr">
        <is>
          <t>Nenhum</t>
        </is>
      </c>
      <c r="Q1264" t="inlineStr">
        <is>
          <t>2026-10-07 17:04:56</t>
        </is>
      </c>
    </row>
    <row r="1265">
      <c r="A1265" t="n">
        <v>1264</v>
      </c>
      <c r="B1265" t="inlineStr">
        <is>
          <t>SENAC</t>
        </is>
      </c>
      <c r="C1265" t="inlineStr">
        <is>
          <t>Execução Orçamentária</t>
        </is>
      </c>
      <c r="D1265" t="inlineStr">
        <is>
          <t>Execução Orçamentária - download</t>
        </is>
      </c>
      <c r="E1265" t="inlineStr"/>
      <c r="F1265" t="inlineStr">
        <is>
          <t>SENAC SP | Exercício 2024 | Execução Orçamentária</t>
        </is>
      </c>
      <c r="G1265" t="inlineStr">
        <is>
          <t>csv</t>
        </is>
      </c>
      <c r="H1265" t="inlineStr">
        <is>
          <t>download</t>
        </is>
      </c>
      <c r="I1265" t="inlineStr">
        <is>
          <t>https://transparencia.senac.br/service/api/download?regional=sp&amp;secao=execucaoorcamentaria&amp;ano=2024&amp;layout=execucaoorcamentariareceita</t>
        </is>
      </c>
      <c r="J1265" t="n">
        <v>200</v>
      </c>
      <c r="K1265" t="b">
        <v>1</v>
      </c>
      <c r="L1265" t="inlineStr">
        <is>
          <t>application/octet-stream</t>
        </is>
      </c>
      <c r="M1265" t="n">
        <v>1.65</v>
      </c>
      <c r="N1265" t="inlineStr">
        <is>
          <t>SIM</t>
        </is>
      </c>
      <c r="O1265" t="inlineStr">
        <is>
          <t>Nenhum</t>
        </is>
      </c>
      <c r="P1265" t="inlineStr">
        <is>
          <t>Nenhum</t>
        </is>
      </c>
      <c r="Q1265" t="inlineStr">
        <is>
          <t>2026-10-07 17:04:56</t>
        </is>
      </c>
    </row>
    <row r="1266">
      <c r="A1266" t="n">
        <v>1265</v>
      </c>
      <c r="B1266" t="inlineStr">
        <is>
          <t>SENAC</t>
        </is>
      </c>
      <c r="C1266" t="inlineStr">
        <is>
          <t>Execução Orçamentária</t>
        </is>
      </c>
      <c r="D1266" t="inlineStr">
        <is>
          <t>Execução Orçamentária - download</t>
        </is>
      </c>
      <c r="E1266" t="inlineStr"/>
      <c r="F1266" t="inlineStr">
        <is>
          <t>SENAC SP | Exercício 2024 | Execução Orçamentária</t>
        </is>
      </c>
      <c r="G1266" t="inlineStr">
        <is>
          <t>csv</t>
        </is>
      </c>
      <c r="H1266" t="inlineStr">
        <is>
          <t>download</t>
        </is>
      </c>
      <c r="I1266" t="inlineStr">
        <is>
          <t>https://transparencia.senac.br/service/api/download?regional=sp&amp;secao=execucaoorcamentaria&amp;ano=2024&amp;layout=execucaoorcamentariadespesa</t>
        </is>
      </c>
      <c r="J1266" t="n">
        <v>200</v>
      </c>
      <c r="K1266" t="b">
        <v>1</v>
      </c>
      <c r="L1266" t="inlineStr">
        <is>
          <t>application/octet-stream</t>
        </is>
      </c>
      <c r="M1266" t="n">
        <v>1.91</v>
      </c>
      <c r="N1266" t="inlineStr">
        <is>
          <t>SIM</t>
        </is>
      </c>
      <c r="O1266" t="inlineStr">
        <is>
          <t>Nenhum</t>
        </is>
      </c>
      <c r="P1266" t="inlineStr">
        <is>
          <t>Nenhum</t>
        </is>
      </c>
      <c r="Q1266" t="inlineStr">
        <is>
          <t>2026-10-07 17:04:56</t>
        </is>
      </c>
    </row>
    <row r="1267">
      <c r="A1267" t="n">
        <v>1266</v>
      </c>
      <c r="B1267" t="inlineStr">
        <is>
          <t>SENAC</t>
        </is>
      </c>
      <c r="C1267" t="inlineStr">
        <is>
          <t>Execução Orçamentária</t>
        </is>
      </c>
      <c r="D1267" t="inlineStr">
        <is>
          <t>Execução Orçamentária - download</t>
        </is>
      </c>
      <c r="E1267" t="inlineStr"/>
      <c r="F1267" t="inlineStr">
        <is>
          <t>SENAC SP | Exercício 2024 | Execução Orçamentária</t>
        </is>
      </c>
      <c r="G1267" t="inlineStr">
        <is>
          <t>csv</t>
        </is>
      </c>
      <c r="H1267" t="inlineStr">
        <is>
          <t>download</t>
        </is>
      </c>
      <c r="I1267" t="inlineStr">
        <is>
          <t>https://transparencia.senac.br/service/api/download?regional=sp&amp;secao=execucaoorcamentaria&amp;ano=2024&amp;layout=despesaporfinalidadeprogramatrabalhoprevisao</t>
        </is>
      </c>
      <c r="J1267" t="n">
        <v>200</v>
      </c>
      <c r="K1267" t="b">
        <v>1</v>
      </c>
      <c r="L1267" t="inlineStr">
        <is>
          <t>application/octet-stream</t>
        </is>
      </c>
      <c r="M1267" t="n">
        <v>0.62</v>
      </c>
      <c r="N1267" t="inlineStr">
        <is>
          <t>SIM</t>
        </is>
      </c>
      <c r="O1267" t="inlineStr">
        <is>
          <t>Nenhum</t>
        </is>
      </c>
      <c r="P1267" t="inlineStr">
        <is>
          <t>Nenhum</t>
        </is>
      </c>
      <c r="Q1267" t="inlineStr">
        <is>
          <t>2026-10-07 17:04:56</t>
        </is>
      </c>
    </row>
    <row r="1268">
      <c r="A1268" t="n">
        <v>1267</v>
      </c>
      <c r="B1268" t="inlineStr">
        <is>
          <t>SENAC</t>
        </is>
      </c>
      <c r="C1268" t="inlineStr">
        <is>
          <t>Execução Orçamentária</t>
        </is>
      </c>
      <c r="D1268" t="inlineStr">
        <is>
          <t>Execução Orçamentária - download</t>
        </is>
      </c>
      <c r="E1268" t="inlineStr"/>
      <c r="F1268" t="inlineStr">
        <is>
          <t>SENAC SP | Exercício 2025 | Execução Orçamentária</t>
        </is>
      </c>
      <c r="G1268" t="inlineStr">
        <is>
          <t>csv</t>
        </is>
      </c>
      <c r="H1268" t="inlineStr">
        <is>
          <t>download</t>
        </is>
      </c>
      <c r="I1268" t="inlineStr">
        <is>
          <t>https://transparencia.senac.br/service/api/download?regional=sp&amp;secao=execucaoorcamentaria&amp;ano=2025&amp;layout=execucaoorcamentariareceitacategoria</t>
        </is>
      </c>
      <c r="J1268" t="n">
        <v>200</v>
      </c>
      <c r="K1268" t="b">
        <v>1</v>
      </c>
      <c r="L1268" t="inlineStr">
        <is>
          <t>application/octet-stream</t>
        </is>
      </c>
      <c r="M1268" t="n">
        <v>0.6899999999999999</v>
      </c>
      <c r="N1268" t="inlineStr">
        <is>
          <t>SIM</t>
        </is>
      </c>
      <c r="O1268" t="inlineStr">
        <is>
          <t>Nenhum</t>
        </is>
      </c>
      <c r="P1268" t="inlineStr">
        <is>
          <t>Nenhum</t>
        </is>
      </c>
      <c r="Q1268" t="inlineStr">
        <is>
          <t>2026-10-07 17:04:56</t>
        </is>
      </c>
    </row>
    <row r="1269">
      <c r="A1269" t="n">
        <v>1268</v>
      </c>
      <c r="B1269" t="inlineStr">
        <is>
          <t>SENAC</t>
        </is>
      </c>
      <c r="C1269" t="inlineStr">
        <is>
          <t>Execução Orçamentária</t>
        </is>
      </c>
      <c r="D1269" t="inlineStr">
        <is>
          <t>Execução Orçamentária - download</t>
        </is>
      </c>
      <c r="E1269" t="inlineStr"/>
      <c r="F1269" t="inlineStr">
        <is>
          <t>SENAC SP | Exercício 2025 | Execução Orçamentária</t>
        </is>
      </c>
      <c r="G1269" t="inlineStr">
        <is>
          <t>csv</t>
        </is>
      </c>
      <c r="H1269" t="inlineStr">
        <is>
          <t>download</t>
        </is>
      </c>
      <c r="I1269" t="inlineStr">
        <is>
          <t>https://transparencia.senac.br/service/api/download?regional=sp&amp;secao=execucaoorcamentaria&amp;ano=2025&amp;layout=execucaoorcamentariadespesacategoria</t>
        </is>
      </c>
      <c r="J1269" t="n">
        <v>200</v>
      </c>
      <c r="K1269" t="b">
        <v>1</v>
      </c>
      <c r="L1269" t="inlineStr">
        <is>
          <t>application/octet-stream</t>
        </is>
      </c>
      <c r="M1269" t="n">
        <v>1.26</v>
      </c>
      <c r="N1269" t="inlineStr">
        <is>
          <t>SIM</t>
        </is>
      </c>
      <c r="O1269" t="inlineStr">
        <is>
          <t>Nenhum</t>
        </is>
      </c>
      <c r="P1269" t="inlineStr">
        <is>
          <t>Nenhum</t>
        </is>
      </c>
      <c r="Q1269" t="inlineStr">
        <is>
          <t>2026-10-07 17:04:56</t>
        </is>
      </c>
    </row>
    <row r="1270">
      <c r="A1270" t="n">
        <v>1269</v>
      </c>
      <c r="B1270" t="inlineStr">
        <is>
          <t>SENAC</t>
        </is>
      </c>
      <c r="C1270" t="inlineStr">
        <is>
          <t>Execução Orçamentária</t>
        </is>
      </c>
      <c r="D1270" t="inlineStr">
        <is>
          <t>Execução Orçamentária - download</t>
        </is>
      </c>
      <c r="E1270" t="inlineStr"/>
      <c r="F1270" t="inlineStr">
        <is>
          <t>SENAC SP | Exercício 2025 | Execução Orçamentária</t>
        </is>
      </c>
      <c r="G1270" t="inlineStr">
        <is>
          <t>csv</t>
        </is>
      </c>
      <c r="H1270" t="inlineStr">
        <is>
          <t>download</t>
        </is>
      </c>
      <c r="I1270" t="inlineStr">
        <is>
          <t>https://transparencia.senac.br/service/api/download?regional=sp&amp;secao=execucaoorcamentaria&amp;ano=2025&amp;layout=despesaporfinalidadeprogramatrabalhoorcamento</t>
        </is>
      </c>
      <c r="J1270" t="n">
        <v>200</v>
      </c>
      <c r="K1270" t="b">
        <v>1</v>
      </c>
      <c r="L1270" t="inlineStr">
        <is>
          <t>application/octet-stream</t>
        </is>
      </c>
      <c r="M1270" t="n">
        <v>0.42</v>
      </c>
      <c r="N1270" t="inlineStr">
        <is>
          <t>SIM</t>
        </is>
      </c>
      <c r="O1270" t="inlineStr">
        <is>
          <t>Nenhum</t>
        </is>
      </c>
      <c r="P1270" t="inlineStr">
        <is>
          <t>Nenhum</t>
        </is>
      </c>
      <c r="Q1270" t="inlineStr">
        <is>
          <t>2026-10-07 17:04:56</t>
        </is>
      </c>
    </row>
    <row r="1271">
      <c r="A1271" t="n">
        <v>1270</v>
      </c>
      <c r="B1271" t="inlineStr">
        <is>
          <t>SENAC</t>
        </is>
      </c>
      <c r="C1271" t="inlineStr">
        <is>
          <t>Execução Orçamentária</t>
        </is>
      </c>
      <c r="D1271" t="inlineStr">
        <is>
          <t>Execução Orçamentária - download</t>
        </is>
      </c>
      <c r="E1271" t="inlineStr"/>
      <c r="F1271" t="inlineStr">
        <is>
          <t>SENAC SP | Exercício 2025 | Execução Orçamentária</t>
        </is>
      </c>
      <c r="G1271" t="inlineStr">
        <is>
          <t>csv</t>
        </is>
      </c>
      <c r="H1271" t="inlineStr">
        <is>
          <t>download</t>
        </is>
      </c>
      <c r="I1271" t="inlineStr">
        <is>
          <t>https://transparencia.senac.br/service/api/download?regional=sp&amp;secao=execucaoorcamentaria&amp;ano=2025&amp;layout=execucaoorcamentariareceita</t>
        </is>
      </c>
      <c r="J1271" t="n">
        <v>200</v>
      </c>
      <c r="K1271" t="b">
        <v>1</v>
      </c>
      <c r="L1271" t="inlineStr">
        <is>
          <t>application/octet-stream</t>
        </is>
      </c>
      <c r="M1271" t="n">
        <v>1.67</v>
      </c>
      <c r="N1271" t="inlineStr">
        <is>
          <t>SIM</t>
        </is>
      </c>
      <c r="O1271" t="inlineStr">
        <is>
          <t>Nenhum</t>
        </is>
      </c>
      <c r="P1271" t="inlineStr">
        <is>
          <t>Nenhum</t>
        </is>
      </c>
      <c r="Q1271" t="inlineStr">
        <is>
          <t>2026-10-07 17:04:56</t>
        </is>
      </c>
    </row>
    <row r="1272">
      <c r="A1272" t="n">
        <v>1271</v>
      </c>
      <c r="B1272" t="inlineStr">
        <is>
          <t>SENAC</t>
        </is>
      </c>
      <c r="C1272" t="inlineStr">
        <is>
          <t>Execução Orçamentária</t>
        </is>
      </c>
      <c r="D1272" t="inlineStr">
        <is>
          <t>Execução Orçamentária - download</t>
        </is>
      </c>
      <c r="E1272" t="inlineStr"/>
      <c r="F1272" t="inlineStr">
        <is>
          <t>SENAC SP | Exercício 2025 | Execução Orçamentária</t>
        </is>
      </c>
      <c r="G1272" t="inlineStr">
        <is>
          <t>csv</t>
        </is>
      </c>
      <c r="H1272" t="inlineStr">
        <is>
          <t>download</t>
        </is>
      </c>
      <c r="I1272" t="inlineStr">
        <is>
          <t>https://transparencia.senac.br/service/api/download?regional=sp&amp;secao=execucaoorcamentaria&amp;ano=2025&amp;layout=execucaoorcamentariadespesa</t>
        </is>
      </c>
      <c r="J1272" t="n">
        <v>200</v>
      </c>
      <c r="K1272" t="b">
        <v>1</v>
      </c>
      <c r="L1272" t="inlineStr">
        <is>
          <t>application/octet-stream</t>
        </is>
      </c>
      <c r="M1272" t="n">
        <v>2.01</v>
      </c>
      <c r="N1272" t="inlineStr">
        <is>
          <t>SIM</t>
        </is>
      </c>
      <c r="O1272" t="inlineStr">
        <is>
          <t>Nenhum</t>
        </is>
      </c>
      <c r="P1272" t="inlineStr">
        <is>
          <t>Nenhum</t>
        </is>
      </c>
      <c r="Q1272" t="inlineStr">
        <is>
          <t>2026-10-07 17:04:56</t>
        </is>
      </c>
    </row>
    <row r="1273">
      <c r="A1273" t="n">
        <v>1272</v>
      </c>
      <c r="B1273" t="inlineStr">
        <is>
          <t>SENAC</t>
        </is>
      </c>
      <c r="C1273" t="inlineStr">
        <is>
          <t>Execução Orçamentária</t>
        </is>
      </c>
      <c r="D1273" t="inlineStr">
        <is>
          <t>Execução Orçamentária - download</t>
        </is>
      </c>
      <c r="E1273" t="inlineStr"/>
      <c r="F1273" t="inlineStr">
        <is>
          <t>SENAC SP | Exercício 2025 | Execução Orçamentária</t>
        </is>
      </c>
      <c r="G1273" t="inlineStr">
        <is>
          <t>csv</t>
        </is>
      </c>
      <c r="H1273" t="inlineStr">
        <is>
          <t>download</t>
        </is>
      </c>
      <c r="I1273" t="inlineStr">
        <is>
          <t>https://transparencia.senac.br/service/api/download?regional=sp&amp;secao=execucaoorcamentaria&amp;ano=2025&amp;layout=despesaporfinalidadeprogramatrabalhoprevisao</t>
        </is>
      </c>
      <c r="J1273" t="n">
        <v>200</v>
      </c>
      <c r="K1273" t="b">
        <v>1</v>
      </c>
      <c r="L1273" t="inlineStr">
        <is>
          <t>application/octet-stream</t>
        </is>
      </c>
      <c r="M1273" t="n">
        <v>0.61</v>
      </c>
      <c r="N1273" t="inlineStr">
        <is>
          <t>SIM</t>
        </is>
      </c>
      <c r="O1273" t="inlineStr">
        <is>
          <t>Nenhum</t>
        </is>
      </c>
      <c r="P1273" t="inlineStr">
        <is>
          <t>Nenhum</t>
        </is>
      </c>
      <c r="Q1273" t="inlineStr">
        <is>
          <t>2026-10-07 17:04:56</t>
        </is>
      </c>
    </row>
    <row r="1274">
      <c r="A1274" t="n">
        <v>1273</v>
      </c>
      <c r="B1274" t="inlineStr">
        <is>
          <t>SENAC</t>
        </is>
      </c>
      <c r="C1274" t="inlineStr">
        <is>
          <t>Execução Orçamentária</t>
        </is>
      </c>
      <c r="D1274" t="inlineStr">
        <is>
          <t>Execução Orçamentária - download</t>
        </is>
      </c>
      <c r="E1274" t="inlineStr"/>
      <c r="F1274" t="inlineStr">
        <is>
          <t>SENAC SP | Exercício 2026 | Execução Orçamentária</t>
        </is>
      </c>
      <c r="G1274" t="inlineStr">
        <is>
          <t>csv</t>
        </is>
      </c>
      <c r="H1274" t="inlineStr">
        <is>
          <t>download</t>
        </is>
      </c>
      <c r="I1274" t="inlineStr">
        <is>
          <t>https://transparencia.senac.br/service/api/download?regional=sp&amp;secao=execucaoorcamentaria&amp;ano=2026&amp;layout=execucaoorcamentariareceitacategoria</t>
        </is>
      </c>
      <c r="J1274" t="n">
        <v>200</v>
      </c>
      <c r="K1274" t="b">
        <v>1</v>
      </c>
      <c r="L1274" t="inlineStr">
        <is>
          <t>application/octet-stream</t>
        </is>
      </c>
      <c r="M1274" t="n">
        <v>0.71</v>
      </c>
      <c r="N1274" t="inlineStr">
        <is>
          <t>SIM</t>
        </is>
      </c>
      <c r="O1274" t="inlineStr">
        <is>
          <t>Nenhum</t>
        </is>
      </c>
      <c r="P1274" t="inlineStr">
        <is>
          <t>Nenhum</t>
        </is>
      </c>
      <c r="Q1274" t="inlineStr">
        <is>
          <t>2026-10-07 17:04:56</t>
        </is>
      </c>
    </row>
    <row r="1275">
      <c r="A1275" t="n">
        <v>1274</v>
      </c>
      <c r="B1275" t="inlineStr">
        <is>
          <t>SENAC</t>
        </is>
      </c>
      <c r="C1275" t="inlineStr">
        <is>
          <t>Execução Orçamentária</t>
        </is>
      </c>
      <c r="D1275" t="inlineStr">
        <is>
          <t>Execução Orçamentária - download</t>
        </is>
      </c>
      <c r="E1275" t="inlineStr"/>
      <c r="F1275" t="inlineStr">
        <is>
          <t>SENAC SP | Exercício 2026 | Execução Orçamentária</t>
        </is>
      </c>
      <c r="G1275" t="inlineStr">
        <is>
          <t>csv</t>
        </is>
      </c>
      <c r="H1275" t="inlineStr">
        <is>
          <t>download</t>
        </is>
      </c>
      <c r="I1275" t="inlineStr">
        <is>
          <t>https://transparencia.senac.br/service/api/download?regional=sp&amp;secao=execucaoorcamentaria&amp;ano=2026&amp;layout=execucaoorcamentariadespesacategoria</t>
        </is>
      </c>
      <c r="J1275" t="n">
        <v>200</v>
      </c>
      <c r="K1275" t="b">
        <v>1</v>
      </c>
      <c r="L1275" t="inlineStr">
        <is>
          <t>application/octet-stream</t>
        </is>
      </c>
      <c r="M1275" t="n">
        <v>1.28</v>
      </c>
      <c r="N1275" t="inlineStr">
        <is>
          <t>SIM</t>
        </is>
      </c>
      <c r="O1275" t="inlineStr">
        <is>
          <t>Nenhum</t>
        </is>
      </c>
      <c r="P1275" t="inlineStr">
        <is>
          <t>Nenhum</t>
        </is>
      </c>
      <c r="Q1275" t="inlineStr">
        <is>
          <t>2026-10-07 17:04:56</t>
        </is>
      </c>
    </row>
    <row r="1276">
      <c r="A1276" t="n">
        <v>1275</v>
      </c>
      <c r="B1276" t="inlineStr">
        <is>
          <t>SENAC</t>
        </is>
      </c>
      <c r="C1276" t="inlineStr">
        <is>
          <t>Execução Orçamentária</t>
        </is>
      </c>
      <c r="D1276" t="inlineStr">
        <is>
          <t>Execução Orçamentária - download</t>
        </is>
      </c>
      <c r="E1276" t="inlineStr"/>
      <c r="F1276" t="inlineStr">
        <is>
          <t>SENAC SP | Exercício 2026 | Execução Orçamentária</t>
        </is>
      </c>
      <c r="G1276" t="inlineStr">
        <is>
          <t>csv</t>
        </is>
      </c>
      <c r="H1276" t="inlineStr">
        <is>
          <t>download</t>
        </is>
      </c>
      <c r="I1276" t="inlineStr">
        <is>
          <t>https://transparencia.senac.br/service/api/download?regional=sp&amp;secao=execucaoorcamentaria&amp;ano=2026&amp;layout=despesaporfinalidadeprogramatrabalhoorcamento</t>
        </is>
      </c>
      <c r="J1276" t="n">
        <v>200</v>
      </c>
      <c r="K1276" t="b">
        <v>1</v>
      </c>
      <c r="L1276" t="inlineStr">
        <is>
          <t>application/octet-stream</t>
        </is>
      </c>
      <c r="M1276" t="n">
        <v>0.42</v>
      </c>
      <c r="N1276" t="inlineStr">
        <is>
          <t>SIM</t>
        </is>
      </c>
      <c r="O1276" t="inlineStr">
        <is>
          <t>Nenhum</t>
        </is>
      </c>
      <c r="P1276" t="inlineStr">
        <is>
          <t>Nenhum</t>
        </is>
      </c>
      <c r="Q1276" t="inlineStr">
        <is>
          <t>2026-10-07 17:04:56</t>
        </is>
      </c>
    </row>
    <row r="1277">
      <c r="A1277" t="n">
        <v>1276</v>
      </c>
      <c r="B1277" t="inlineStr">
        <is>
          <t>SENAC</t>
        </is>
      </c>
      <c r="C1277" t="inlineStr">
        <is>
          <t>Execução Orçamentária</t>
        </is>
      </c>
      <c r="D1277" t="inlineStr">
        <is>
          <t>Execução Orçamentária - download</t>
        </is>
      </c>
      <c r="E1277" t="inlineStr"/>
      <c r="F1277" t="inlineStr">
        <is>
          <t>SENAC SP | Exercício 2026 | Execução Orçamentária</t>
        </is>
      </c>
      <c r="G1277" t="inlineStr">
        <is>
          <t>csv</t>
        </is>
      </c>
      <c r="H1277" t="inlineStr">
        <is>
          <t>download</t>
        </is>
      </c>
      <c r="I1277" t="inlineStr">
        <is>
          <t>https://transparencia.senac.br/service/api/download?regional=sp&amp;secao=execucaoorcamentaria&amp;ano=2026&amp;layout=execucaoorcamentariareceita</t>
        </is>
      </c>
      <c r="J1277" t="n">
        <v>200</v>
      </c>
      <c r="K1277" t="b">
        <v>1</v>
      </c>
      <c r="L1277" t="inlineStr">
        <is>
          <t>application/octet-stream</t>
        </is>
      </c>
      <c r="M1277" t="n">
        <v>1.6</v>
      </c>
      <c r="N1277" t="inlineStr">
        <is>
          <t>SIM</t>
        </is>
      </c>
      <c r="O1277" t="inlineStr">
        <is>
          <t>Nenhum</t>
        </is>
      </c>
      <c r="P1277" t="inlineStr">
        <is>
          <t>Nenhum</t>
        </is>
      </c>
      <c r="Q1277" t="inlineStr">
        <is>
          <t>2026-10-07 17:04:56</t>
        </is>
      </c>
    </row>
    <row r="1278">
      <c r="A1278" t="n">
        <v>1277</v>
      </c>
      <c r="B1278" t="inlineStr">
        <is>
          <t>SENAC</t>
        </is>
      </c>
      <c r="C1278" t="inlineStr">
        <is>
          <t>Execução Orçamentária</t>
        </is>
      </c>
      <c r="D1278" t="inlineStr">
        <is>
          <t>Execução Orçamentária - download</t>
        </is>
      </c>
      <c r="E1278" t="inlineStr"/>
      <c r="F1278" t="inlineStr">
        <is>
          <t>SENAC SP | Exercício 2026 | Execução Orçamentária</t>
        </is>
      </c>
      <c r="G1278" t="inlineStr">
        <is>
          <t>csv</t>
        </is>
      </c>
      <c r="H1278" t="inlineStr">
        <is>
          <t>download</t>
        </is>
      </c>
      <c r="I1278" t="inlineStr">
        <is>
          <t>https://transparencia.senac.br/service/api/download?regional=sp&amp;secao=execucaoorcamentaria&amp;ano=2026&amp;layout=execucaoorcamentariadespesa</t>
        </is>
      </c>
      <c r="J1278" t="n">
        <v>200</v>
      </c>
      <c r="K1278" t="b">
        <v>1</v>
      </c>
      <c r="L1278" t="inlineStr">
        <is>
          <t>application/octet-stream</t>
        </is>
      </c>
      <c r="M1278" t="n">
        <v>1.99</v>
      </c>
      <c r="N1278" t="inlineStr">
        <is>
          <t>SIM</t>
        </is>
      </c>
      <c r="O1278" t="inlineStr">
        <is>
          <t>Nenhum</t>
        </is>
      </c>
      <c r="P1278" t="inlineStr">
        <is>
          <t>Nenhum</t>
        </is>
      </c>
      <c r="Q1278" t="inlineStr">
        <is>
          <t>2026-10-07 17:04:56</t>
        </is>
      </c>
    </row>
    <row r="1279">
      <c r="A1279" t="n">
        <v>1278</v>
      </c>
      <c r="B1279" t="inlineStr">
        <is>
          <t>SENAC</t>
        </is>
      </c>
      <c r="C1279" t="inlineStr">
        <is>
          <t>Execução Orçamentária</t>
        </is>
      </c>
      <c r="D1279" t="inlineStr">
        <is>
          <t>Execução Orçamentária - download</t>
        </is>
      </c>
      <c r="E1279" t="inlineStr"/>
      <c r="F1279" t="inlineStr">
        <is>
          <t>SENAC SP | Exercício 2026 | Execução Orçamentária</t>
        </is>
      </c>
      <c r="G1279" t="inlineStr">
        <is>
          <t>csv</t>
        </is>
      </c>
      <c r="H1279" t="inlineStr">
        <is>
          <t>download</t>
        </is>
      </c>
      <c r="I1279" t="inlineStr">
        <is>
          <t>https://transparencia.senac.br/service/api/download?regional=sp&amp;secao=execucaoorcamentaria&amp;ano=2026&amp;layout=despesaporfinalidadeprogramatrabalhoprevisao</t>
        </is>
      </c>
      <c r="J1279" t="n">
        <v>200</v>
      </c>
      <c r="K1279" t="b">
        <v>1</v>
      </c>
      <c r="L1279" t="inlineStr">
        <is>
          <t>application/octet-stream</t>
        </is>
      </c>
      <c r="M1279" t="n">
        <v>0.62</v>
      </c>
      <c r="N1279" t="inlineStr">
        <is>
          <t>SIM</t>
        </is>
      </c>
      <c r="O1279" t="inlineStr">
        <is>
          <t>Nenhum</t>
        </is>
      </c>
      <c r="P1279" t="inlineStr">
        <is>
          <t>Nenhum</t>
        </is>
      </c>
      <c r="Q1279" t="inlineStr">
        <is>
          <t>2026-10-07 17:04:56</t>
        </is>
      </c>
    </row>
    <row r="1280">
      <c r="A1280" t="n">
        <v>1279</v>
      </c>
      <c r="B1280" t="inlineStr">
        <is>
          <t>SENAC</t>
        </is>
      </c>
      <c r="C1280" t="inlineStr">
        <is>
          <t>Demonstrações Contábeis</t>
        </is>
      </c>
      <c r="D1280" t="inlineStr">
        <is>
          <t>Demonstrações Contábeis - Arquivo CSV</t>
        </is>
      </c>
      <c r="E1280" t="inlineStr"/>
      <c r="F1280" t="inlineStr">
        <is>
          <t>SENAC SP | Exercício 2024 | Demonstrações Contábeis</t>
        </is>
      </c>
      <c r="G1280" t="inlineStr">
        <is>
          <t>csv</t>
        </is>
      </c>
      <c r="H1280" t="inlineStr">
        <is>
          <t>Balanço Financeiro_2025.csv</t>
        </is>
      </c>
      <c r="I1280" t="inlineStr">
        <is>
          <t>https://transparencia.senac.br/assets/files/2025/DemonstracoesContabeis/SP/Balanço Financeiro_2025.csv</t>
        </is>
      </c>
      <c r="J1280" t="n">
        <v>200</v>
      </c>
      <c r="K1280" t="b">
        <v>1</v>
      </c>
      <c r="L1280" t="inlineStr">
        <is>
          <t>application/octet-stream</t>
        </is>
      </c>
      <c r="M1280" t="n">
        <v>6.56</v>
      </c>
      <c r="N1280" t="inlineStr">
        <is>
          <t>NÃO</t>
        </is>
      </c>
      <c r="O1280" t="inlineStr">
        <is>
          <t>Nomes de Colunas: 8 coluna(s) sem nome definido (ex: Unnamed: 6). | Espaçamento Visual: 7 coluna(s) totalmente em branco (Colunas: [6, 7, 8, 9, 10]).</t>
        </is>
      </c>
      <c r="P1280" t="inlineStr">
        <is>
          <t>Nenhum</t>
        </is>
      </c>
      <c r="Q1280" t="inlineStr">
        <is>
          <t>2026-10-07 17:04:56</t>
        </is>
      </c>
    </row>
    <row r="1281">
      <c r="A1281" t="n">
        <v>1280</v>
      </c>
      <c r="B1281" t="inlineStr">
        <is>
          <t>SENAC</t>
        </is>
      </c>
      <c r="C1281" t="inlineStr">
        <is>
          <t>Demonstrações Contábeis</t>
        </is>
      </c>
      <c r="D1281" t="inlineStr">
        <is>
          <t>Demonstrações Contábeis - Arquivo CSV</t>
        </is>
      </c>
      <c r="E1281" t="inlineStr"/>
      <c r="F1281" t="inlineStr">
        <is>
          <t>SENAC SP | Exercício 2024 | Demonstrações Contábeis</t>
        </is>
      </c>
      <c r="G1281" t="inlineStr">
        <is>
          <t>csv</t>
        </is>
      </c>
      <c r="H1281" t="inlineStr">
        <is>
          <t>Balanço Orçamentário Receita_2025.csv</t>
        </is>
      </c>
      <c r="I1281" t="inlineStr">
        <is>
          <t>https://transparencia.senac.br/assets/files/2025/DemonstracoesContabeis/SP/Balanço Orçamentário Receita_2025.csv</t>
        </is>
      </c>
      <c r="J1281" t="n">
        <v>200</v>
      </c>
      <c r="K1281" t="b">
        <v>1</v>
      </c>
      <c r="L1281" t="inlineStr">
        <is>
          <t>application/octet-stream</t>
        </is>
      </c>
      <c r="M1281" t="n">
        <v>3.19</v>
      </c>
      <c r="N1281" t="inlineStr">
        <is>
          <t>SIM</t>
        </is>
      </c>
      <c r="O1281" t="inlineStr">
        <is>
          <t>Nenhum</t>
        </is>
      </c>
      <c r="P1281" t="inlineStr">
        <is>
          <t>Nenhum</t>
        </is>
      </c>
      <c r="Q1281" t="inlineStr">
        <is>
          <t>2026-10-07 17:04:56</t>
        </is>
      </c>
    </row>
    <row r="1282">
      <c r="A1282" t="n">
        <v>1281</v>
      </c>
      <c r="B1282" t="inlineStr">
        <is>
          <t>SENAC</t>
        </is>
      </c>
      <c r="C1282" t="inlineStr">
        <is>
          <t>Demonstrações Contábeis</t>
        </is>
      </c>
      <c r="D1282" t="inlineStr">
        <is>
          <t>Demonstrações Contábeis - Arquivo CSV</t>
        </is>
      </c>
      <c r="E1282" t="inlineStr"/>
      <c r="F1282" t="inlineStr">
        <is>
          <t>SENAC SP | Exercício 2024 | Demonstrações Contábeis</t>
        </is>
      </c>
      <c r="G1282" t="inlineStr">
        <is>
          <t>csv</t>
        </is>
      </c>
      <c r="H1282" t="inlineStr">
        <is>
          <t>Balanço Orçamentário Despesa_2025.csv</t>
        </is>
      </c>
      <c r="I1282" t="inlineStr">
        <is>
          <t>https://transparencia.senac.br/assets/files/2025/DemonstracoesContabeis/SP/Balanço Orçamentário Despesa_2025.csv</t>
        </is>
      </c>
      <c r="J1282" t="n">
        <v>200</v>
      </c>
      <c r="K1282" t="b">
        <v>1</v>
      </c>
      <c r="L1282" t="inlineStr">
        <is>
          <t>application/octet-stream</t>
        </is>
      </c>
      <c r="M1282" t="n">
        <v>3.6</v>
      </c>
      <c r="N1282" t="inlineStr">
        <is>
          <t>NÃO</t>
        </is>
      </c>
      <c r="O1282" t="inlineStr">
        <is>
          <t>Nomes de Colunas: 7 coluna(s) sem nome definido (ex: Unnamed: 7). | Espaçamento Visual: 6 coluna(s) totalmente em branco (Colunas: [7, 8, 9, 10, 11]).</t>
        </is>
      </c>
      <c r="P1282" t="inlineStr">
        <is>
          <t>Nenhum</t>
        </is>
      </c>
      <c r="Q1282" t="inlineStr">
        <is>
          <t>2026-10-07 17:04:56</t>
        </is>
      </c>
    </row>
    <row r="1283">
      <c r="A1283" t="n">
        <v>1282</v>
      </c>
      <c r="B1283" t="inlineStr">
        <is>
          <t>SENAC</t>
        </is>
      </c>
      <c r="C1283" t="inlineStr">
        <is>
          <t>Demonstrações Contábeis</t>
        </is>
      </c>
      <c r="D1283" t="inlineStr">
        <is>
          <t>Demonstrações Contábeis - Arquivo CSV</t>
        </is>
      </c>
      <c r="E1283" t="inlineStr"/>
      <c r="F1283" t="inlineStr">
        <is>
          <t>SENAC SP | Exercício 2024 | Demonstrações Contábeis</t>
        </is>
      </c>
      <c r="G1283" t="inlineStr">
        <is>
          <t>csv</t>
        </is>
      </c>
      <c r="H1283" t="inlineStr">
        <is>
          <t>Balanço Patrimonial_2025.csv</t>
        </is>
      </c>
      <c r="I1283" t="inlineStr">
        <is>
          <t>https://transparencia.senac.br/assets/files/2025/DemonstracoesContabeis/SP/Balanço Patrimonial_2025.csv</t>
        </is>
      </c>
      <c r="J1283" t="n">
        <v>200</v>
      </c>
      <c r="K1283" t="b">
        <v>1</v>
      </c>
      <c r="L1283" t="inlineStr">
        <is>
          <t>application/octet-stream</t>
        </is>
      </c>
      <c r="M1283" t="n">
        <v>3.72</v>
      </c>
      <c r="N1283" t="inlineStr">
        <is>
          <t>NÃO</t>
        </is>
      </c>
      <c r="O1283" t="inlineStr">
        <is>
          <t>Nomes de Colunas: 9 coluna(s) sem nome definido (ex: Unnamed: 5). | Espaçamento Visual: 8 coluna(s) totalmente em branco (Colunas: [5, 6, 7, 8, 9]).</t>
        </is>
      </c>
      <c r="P1283" t="inlineStr">
        <is>
          <t>Nenhum</t>
        </is>
      </c>
      <c r="Q1283" t="inlineStr">
        <is>
          <t>2026-10-07 17:04:56</t>
        </is>
      </c>
    </row>
    <row r="1284">
      <c r="A1284" t="n">
        <v>1283</v>
      </c>
      <c r="B1284" t="inlineStr">
        <is>
          <t>SENAC</t>
        </is>
      </c>
      <c r="C1284" t="inlineStr">
        <is>
          <t>Demonstrações Contábeis</t>
        </is>
      </c>
      <c r="D1284" t="inlineStr">
        <is>
          <t>Demonstrações Contábeis - Arquivo CSV</t>
        </is>
      </c>
      <c r="E1284" t="inlineStr"/>
      <c r="F1284" t="inlineStr">
        <is>
          <t>SENAC SP | Exercício 2024 | Demonstrações Contábeis</t>
        </is>
      </c>
      <c r="G1284" t="inlineStr">
        <is>
          <t>csv</t>
        </is>
      </c>
      <c r="H1284" t="inlineStr">
        <is>
          <t>Demonstração das Variações Patrimoniais_2025.csv</t>
        </is>
      </c>
      <c r="I1284" t="inlineStr">
        <is>
          <t>https://transparencia.senac.br/assets/files/2025/DemonstracoesContabeis/SP/Demonstração das Variações Patrimoniais_2025.csv</t>
        </is>
      </c>
      <c r="J1284" t="n">
        <v>200</v>
      </c>
      <c r="K1284" t="b">
        <v>1</v>
      </c>
      <c r="L1284" t="inlineStr">
        <is>
          <t>application/octet-stream</t>
        </is>
      </c>
      <c r="M1284" t="n">
        <v>7.23</v>
      </c>
      <c r="N1284" t="inlineStr">
        <is>
          <t>NÃO</t>
        </is>
      </c>
      <c r="O1284" t="inlineStr">
        <is>
          <t>Nomes de Colunas: 10 coluna(s) sem nome definido (ex: Unnamed: 5). | Espaçamento Visual: 9 coluna(s) totalmente em branco (Colunas: [5, 6, 7, 8, 9]).</t>
        </is>
      </c>
      <c r="P1284" t="inlineStr">
        <is>
          <t>Nenhum</t>
        </is>
      </c>
      <c r="Q1284" t="inlineStr">
        <is>
          <t>2026-10-07 17:04:56</t>
        </is>
      </c>
    </row>
    <row r="1285">
      <c r="A1285" t="n">
        <v>1284</v>
      </c>
      <c r="B1285" t="inlineStr">
        <is>
          <t>SENAC</t>
        </is>
      </c>
      <c r="C1285" t="inlineStr">
        <is>
          <t>Demonstrações Contábeis</t>
        </is>
      </c>
      <c r="D1285" t="inlineStr">
        <is>
          <t>Demonstrações Contábeis - Arquivo CSV</t>
        </is>
      </c>
      <c r="E1285" t="inlineStr"/>
      <c r="F1285" t="inlineStr">
        <is>
          <t>SENAC SP | Exercício 2024 | Demonstrações Contábeis</t>
        </is>
      </c>
      <c r="G1285" t="inlineStr">
        <is>
          <t>csv</t>
        </is>
      </c>
      <c r="H1285" t="inlineStr">
        <is>
          <t>Demonstração dos Fluxos de Caixa_2025.csv</t>
        </is>
      </c>
      <c r="I1285" t="inlineStr">
        <is>
          <t>https://transparencia.senac.br/assets/files/2025/DemonstracoesContabeis/SP/Demonstração dos Fluxos de Caixa_2025.csv</t>
        </is>
      </c>
      <c r="J1285" t="n">
        <v>200</v>
      </c>
      <c r="K1285" t="b">
        <v>1</v>
      </c>
      <c r="L1285" t="inlineStr">
        <is>
          <t>application/octet-stream</t>
        </is>
      </c>
      <c r="M1285" t="n">
        <v>5.02</v>
      </c>
      <c r="N1285" t="inlineStr">
        <is>
          <t>NÃO</t>
        </is>
      </c>
      <c r="O1285" t="inlineStr">
        <is>
          <t>Nomes de Colunas: 7 coluna(s) sem nome definido (ex: Unnamed: 4). | Espaçamento Visual: 6 coluna(s) totalmente em branco (Colunas: [4, 5, 6, 7, 8]).</t>
        </is>
      </c>
      <c r="P1285" t="inlineStr">
        <is>
          <t>Nenhum</t>
        </is>
      </c>
      <c r="Q1285" t="inlineStr">
        <is>
          <t>2026-10-07 17:04:56</t>
        </is>
      </c>
    </row>
    <row r="1286">
      <c r="A1286" t="n">
        <v>1285</v>
      </c>
      <c r="B1286" t="inlineStr">
        <is>
          <t>SENAC</t>
        </is>
      </c>
      <c r="C1286" t="inlineStr">
        <is>
          <t>Demonstrações Contábeis</t>
        </is>
      </c>
      <c r="D1286" t="inlineStr">
        <is>
          <t>Demonstrações Contábeis - Arquivo CSV</t>
        </is>
      </c>
      <c r="E1286" t="inlineStr"/>
      <c r="F1286" t="inlineStr">
        <is>
          <t>SENAC SP | Exercício 2025 | Demonstrações Contábeis</t>
        </is>
      </c>
      <c r="G1286" t="inlineStr">
        <is>
          <t>csv</t>
        </is>
      </c>
      <c r="H1286" t="inlineStr">
        <is>
          <t>Balanço Financeiro_2025.csv</t>
        </is>
      </c>
      <c r="I1286" t="inlineStr">
        <is>
          <t>https://transparencia.senac.br/assets/files/2025/DemonstracoesContabeis/SP/Balanço Financeiro_2025.csv</t>
        </is>
      </c>
      <c r="J1286" t="n">
        <v>200</v>
      </c>
      <c r="K1286" t="b">
        <v>1</v>
      </c>
      <c r="L1286" t="inlineStr">
        <is>
          <t>application/octet-stream</t>
        </is>
      </c>
      <c r="M1286" t="n">
        <v>6.56</v>
      </c>
      <c r="N1286" t="inlineStr">
        <is>
          <t>NÃO</t>
        </is>
      </c>
      <c r="O1286" t="inlineStr">
        <is>
          <t>Nomes de Colunas: 8 coluna(s) sem nome definido (ex: Unnamed: 6). | Espaçamento Visual: 7 coluna(s) totalmente em branco (Colunas: [6, 7, 8, 9, 10]).</t>
        </is>
      </c>
      <c r="P1286" t="inlineStr">
        <is>
          <t>Nenhum</t>
        </is>
      </c>
      <c r="Q1286" t="inlineStr">
        <is>
          <t>2026-10-07 17:04:56</t>
        </is>
      </c>
    </row>
    <row r="1287">
      <c r="A1287" t="n">
        <v>1286</v>
      </c>
      <c r="B1287" t="inlineStr">
        <is>
          <t>SENAC</t>
        </is>
      </c>
      <c r="C1287" t="inlineStr">
        <is>
          <t>Demonstrações Contábeis</t>
        </is>
      </c>
      <c r="D1287" t="inlineStr">
        <is>
          <t>Demonstrações Contábeis - Arquivo CSV</t>
        </is>
      </c>
      <c r="E1287" t="inlineStr"/>
      <c r="F1287" t="inlineStr">
        <is>
          <t>SENAC SP | Exercício 2025 | Demonstrações Contábeis</t>
        </is>
      </c>
      <c r="G1287" t="inlineStr">
        <is>
          <t>csv</t>
        </is>
      </c>
      <c r="H1287" t="inlineStr">
        <is>
          <t>Balanço Orçamentário Receita_2025.csv</t>
        </is>
      </c>
      <c r="I1287" t="inlineStr">
        <is>
          <t>https://transparencia.senac.br/assets/files/2025/DemonstracoesContabeis/SP/Balanço Orçamentário Receita_2025.csv</t>
        </is>
      </c>
      <c r="J1287" t="n">
        <v>200</v>
      </c>
      <c r="K1287" t="b">
        <v>1</v>
      </c>
      <c r="L1287" t="inlineStr">
        <is>
          <t>application/octet-stream</t>
        </is>
      </c>
      <c r="M1287" t="n">
        <v>3.19</v>
      </c>
      <c r="N1287" t="inlineStr">
        <is>
          <t>SIM</t>
        </is>
      </c>
      <c r="O1287" t="inlineStr">
        <is>
          <t>Nenhum</t>
        </is>
      </c>
      <c r="P1287" t="inlineStr">
        <is>
          <t>Nenhum</t>
        </is>
      </c>
      <c r="Q1287" t="inlineStr">
        <is>
          <t>2026-10-07 17:04:56</t>
        </is>
      </c>
    </row>
    <row r="1288">
      <c r="A1288" t="n">
        <v>1287</v>
      </c>
      <c r="B1288" t="inlineStr">
        <is>
          <t>SENAC</t>
        </is>
      </c>
      <c r="C1288" t="inlineStr">
        <is>
          <t>Demonstrações Contábeis</t>
        </is>
      </c>
      <c r="D1288" t="inlineStr">
        <is>
          <t>Demonstrações Contábeis - Arquivo CSV</t>
        </is>
      </c>
      <c r="E1288" t="inlineStr"/>
      <c r="F1288" t="inlineStr">
        <is>
          <t>SENAC SP | Exercício 2025 | Demonstrações Contábeis</t>
        </is>
      </c>
      <c r="G1288" t="inlineStr">
        <is>
          <t>csv</t>
        </is>
      </c>
      <c r="H1288" t="inlineStr">
        <is>
          <t>Balanço Orçamentário Despesa_2025.csv</t>
        </is>
      </c>
      <c r="I1288" t="inlineStr">
        <is>
          <t>https://transparencia.senac.br/assets/files/2025/DemonstracoesContabeis/SP/Balanço Orçamentário Despesa_2025.csv</t>
        </is>
      </c>
      <c r="J1288" t="n">
        <v>200</v>
      </c>
      <c r="K1288" t="b">
        <v>1</v>
      </c>
      <c r="L1288" t="inlineStr">
        <is>
          <t>application/octet-stream</t>
        </is>
      </c>
      <c r="M1288" t="n">
        <v>3.6</v>
      </c>
      <c r="N1288" t="inlineStr">
        <is>
          <t>NÃO</t>
        </is>
      </c>
      <c r="O1288" t="inlineStr">
        <is>
          <t>Nomes de Colunas: 7 coluna(s) sem nome definido (ex: Unnamed: 7). | Espaçamento Visual: 6 coluna(s) totalmente em branco (Colunas: [7, 8, 9, 10, 11]).</t>
        </is>
      </c>
      <c r="P1288" t="inlineStr">
        <is>
          <t>Nenhum</t>
        </is>
      </c>
      <c r="Q1288" t="inlineStr">
        <is>
          <t>2026-10-07 17:04:56</t>
        </is>
      </c>
    </row>
    <row r="1289">
      <c r="A1289" t="n">
        <v>1288</v>
      </c>
      <c r="B1289" t="inlineStr">
        <is>
          <t>SENAC</t>
        </is>
      </c>
      <c r="C1289" t="inlineStr">
        <is>
          <t>Demonstrações Contábeis</t>
        </is>
      </c>
      <c r="D1289" t="inlineStr">
        <is>
          <t>Demonstrações Contábeis - Arquivo CSV</t>
        </is>
      </c>
      <c r="E1289" t="inlineStr"/>
      <c r="F1289" t="inlineStr">
        <is>
          <t>SENAC SP | Exercício 2025 | Demonstrações Contábeis</t>
        </is>
      </c>
      <c r="G1289" t="inlineStr">
        <is>
          <t>csv</t>
        </is>
      </c>
      <c r="H1289" t="inlineStr">
        <is>
          <t>Balanço Patrimonial_2025.csv</t>
        </is>
      </c>
      <c r="I1289" t="inlineStr">
        <is>
          <t>https://transparencia.senac.br/assets/files/2025/DemonstracoesContabeis/SP/Balanço Patrimonial_2025.csv</t>
        </is>
      </c>
      <c r="J1289" t="n">
        <v>200</v>
      </c>
      <c r="K1289" t="b">
        <v>1</v>
      </c>
      <c r="L1289" t="inlineStr">
        <is>
          <t>application/octet-stream</t>
        </is>
      </c>
      <c r="M1289" t="n">
        <v>3.72</v>
      </c>
      <c r="N1289" t="inlineStr">
        <is>
          <t>NÃO</t>
        </is>
      </c>
      <c r="O1289" t="inlineStr">
        <is>
          <t>Nomes de Colunas: 9 coluna(s) sem nome definido (ex: Unnamed: 5). | Espaçamento Visual: 8 coluna(s) totalmente em branco (Colunas: [5, 6, 7, 8, 9]).</t>
        </is>
      </c>
      <c r="P1289" t="inlineStr">
        <is>
          <t>Nenhum</t>
        </is>
      </c>
      <c r="Q1289" t="inlineStr">
        <is>
          <t>2026-10-07 17:04:56</t>
        </is>
      </c>
    </row>
    <row r="1290">
      <c r="A1290" t="n">
        <v>1289</v>
      </c>
      <c r="B1290" t="inlineStr">
        <is>
          <t>SENAC</t>
        </is>
      </c>
      <c r="C1290" t="inlineStr">
        <is>
          <t>Demonstrações Contábeis</t>
        </is>
      </c>
      <c r="D1290" t="inlineStr">
        <is>
          <t>Demonstrações Contábeis - Arquivo CSV</t>
        </is>
      </c>
      <c r="E1290" t="inlineStr"/>
      <c r="F1290" t="inlineStr">
        <is>
          <t>SENAC SP | Exercício 2025 | Demonstrações Contábeis</t>
        </is>
      </c>
      <c r="G1290" t="inlineStr">
        <is>
          <t>csv</t>
        </is>
      </c>
      <c r="H1290" t="inlineStr">
        <is>
          <t>Demonstração das Variações Patrimoniais_2025.csv</t>
        </is>
      </c>
      <c r="I1290" t="inlineStr">
        <is>
          <t>https://transparencia.senac.br/assets/files/2025/DemonstracoesContabeis/SP/Demonstração das Variações Patrimoniais_2025.csv</t>
        </is>
      </c>
      <c r="J1290" t="n">
        <v>200</v>
      </c>
      <c r="K1290" t="b">
        <v>1</v>
      </c>
      <c r="L1290" t="inlineStr">
        <is>
          <t>application/octet-stream</t>
        </is>
      </c>
      <c r="M1290" t="n">
        <v>7.23</v>
      </c>
      <c r="N1290" t="inlineStr">
        <is>
          <t>NÃO</t>
        </is>
      </c>
      <c r="O1290" t="inlineStr">
        <is>
          <t>Nomes de Colunas: 10 coluna(s) sem nome definido (ex: Unnamed: 5). | Espaçamento Visual: 9 coluna(s) totalmente em branco (Colunas: [5, 6, 7, 8, 9]).</t>
        </is>
      </c>
      <c r="P1290" t="inlineStr">
        <is>
          <t>Nenhum</t>
        </is>
      </c>
      <c r="Q1290" t="inlineStr">
        <is>
          <t>2026-10-07 17:04:56</t>
        </is>
      </c>
    </row>
    <row r="1291">
      <c r="A1291" t="n">
        <v>1290</v>
      </c>
      <c r="B1291" t="inlineStr">
        <is>
          <t>SENAC</t>
        </is>
      </c>
      <c r="C1291" t="inlineStr">
        <is>
          <t>Demonstrações Contábeis</t>
        </is>
      </c>
      <c r="D1291" t="inlineStr">
        <is>
          <t>Demonstrações Contábeis - Arquivo CSV</t>
        </is>
      </c>
      <c r="E1291" t="inlineStr"/>
      <c r="F1291" t="inlineStr">
        <is>
          <t>SENAC SP | Exercício 2025 | Demonstrações Contábeis</t>
        </is>
      </c>
      <c r="G1291" t="inlineStr">
        <is>
          <t>csv</t>
        </is>
      </c>
      <c r="H1291" t="inlineStr">
        <is>
          <t>Demonstração dos Fluxos de Caixa_2025.csv</t>
        </is>
      </c>
      <c r="I1291" t="inlineStr">
        <is>
          <t>https://transparencia.senac.br/assets/files/2025/DemonstracoesContabeis/SP/Demonstração dos Fluxos de Caixa_2025.csv</t>
        </is>
      </c>
      <c r="J1291" t="n">
        <v>200</v>
      </c>
      <c r="K1291" t="b">
        <v>1</v>
      </c>
      <c r="L1291" t="inlineStr">
        <is>
          <t>application/octet-stream</t>
        </is>
      </c>
      <c r="M1291" t="n">
        <v>5.02</v>
      </c>
      <c r="N1291" t="inlineStr">
        <is>
          <t>NÃO</t>
        </is>
      </c>
      <c r="O1291" t="inlineStr">
        <is>
          <t>Nomes de Colunas: 7 coluna(s) sem nome definido (ex: Unnamed: 4). | Espaçamento Visual: 6 coluna(s) totalmente em branco (Colunas: [4, 5, 6, 7, 8]).</t>
        </is>
      </c>
      <c r="P1291" t="inlineStr">
        <is>
          <t>Nenhum</t>
        </is>
      </c>
      <c r="Q1291" t="inlineStr">
        <is>
          <t>2026-10-07 17:04:56</t>
        </is>
      </c>
    </row>
    <row r="1292">
      <c r="A1292" t="n">
        <v>1291</v>
      </c>
      <c r="B1292" t="inlineStr">
        <is>
          <t>SENAC</t>
        </is>
      </c>
      <c r="C1292" t="inlineStr">
        <is>
          <t>Demonstrações Contábeis</t>
        </is>
      </c>
      <c r="D1292" t="inlineStr">
        <is>
          <t>Demonstrações Contábeis - Arquivo CSV</t>
        </is>
      </c>
      <c r="E1292" t="inlineStr"/>
      <c r="F1292" t="inlineStr">
        <is>
          <t>SENAC SP | Exercício 2026 | Demonstrações Contábeis</t>
        </is>
      </c>
      <c r="G1292" t="inlineStr">
        <is>
          <t>csv</t>
        </is>
      </c>
      <c r="H1292" t="inlineStr">
        <is>
          <t>Balanço Financeiro_2025.csv</t>
        </is>
      </c>
      <c r="I1292" t="inlineStr">
        <is>
          <t>https://transparencia.senac.br/assets/files/2025/DemonstracoesContabeis/SP/Balanço Financeiro_2025.csv</t>
        </is>
      </c>
      <c r="J1292" t="n">
        <v>200</v>
      </c>
      <c r="K1292" t="b">
        <v>1</v>
      </c>
      <c r="L1292" t="inlineStr">
        <is>
          <t>application/octet-stream</t>
        </is>
      </c>
      <c r="M1292" t="n">
        <v>6.56</v>
      </c>
      <c r="N1292" t="inlineStr">
        <is>
          <t>NÃO</t>
        </is>
      </c>
      <c r="O1292" t="inlineStr">
        <is>
          <t>Nomes de Colunas: 8 coluna(s) sem nome definido (ex: Unnamed: 6). | Espaçamento Visual: 7 coluna(s) totalmente em branco (Colunas: [6, 7, 8, 9, 10]).</t>
        </is>
      </c>
      <c r="P1292" t="inlineStr">
        <is>
          <t>Nenhum</t>
        </is>
      </c>
      <c r="Q1292" t="inlineStr">
        <is>
          <t>2026-10-07 17:04:56</t>
        </is>
      </c>
    </row>
    <row r="1293">
      <c r="A1293" t="n">
        <v>1292</v>
      </c>
      <c r="B1293" t="inlineStr">
        <is>
          <t>SENAC</t>
        </is>
      </c>
      <c r="C1293" t="inlineStr">
        <is>
          <t>Demonstrações Contábeis</t>
        </is>
      </c>
      <c r="D1293" t="inlineStr">
        <is>
          <t>Demonstrações Contábeis - Arquivo CSV</t>
        </is>
      </c>
      <c r="E1293" t="inlineStr"/>
      <c r="F1293" t="inlineStr">
        <is>
          <t>SENAC SP | Exercício 2026 | Demonstrações Contábeis</t>
        </is>
      </c>
      <c r="G1293" t="inlineStr">
        <is>
          <t>csv</t>
        </is>
      </c>
      <c r="H1293" t="inlineStr">
        <is>
          <t>Balanço Orçamentário Receita_2025.csv</t>
        </is>
      </c>
      <c r="I1293" t="inlineStr">
        <is>
          <t>https://transparencia.senac.br/assets/files/2025/DemonstracoesContabeis/SP/Balanço Orçamentário Receita_2025.csv</t>
        </is>
      </c>
      <c r="J1293" t="n">
        <v>200</v>
      </c>
      <c r="K1293" t="b">
        <v>1</v>
      </c>
      <c r="L1293" t="inlineStr">
        <is>
          <t>application/octet-stream</t>
        </is>
      </c>
      <c r="M1293" t="n">
        <v>3.19</v>
      </c>
      <c r="N1293" t="inlineStr">
        <is>
          <t>SIM</t>
        </is>
      </c>
      <c r="O1293" t="inlineStr">
        <is>
          <t>Nenhum</t>
        </is>
      </c>
      <c r="P1293" t="inlineStr">
        <is>
          <t>Nenhum</t>
        </is>
      </c>
      <c r="Q1293" t="inlineStr">
        <is>
          <t>2026-10-07 17:04:56</t>
        </is>
      </c>
    </row>
    <row r="1294">
      <c r="A1294" t="n">
        <v>1293</v>
      </c>
      <c r="B1294" t="inlineStr">
        <is>
          <t>SENAC</t>
        </is>
      </c>
      <c r="C1294" t="inlineStr">
        <is>
          <t>Demonstrações Contábeis</t>
        </is>
      </c>
      <c r="D1294" t="inlineStr">
        <is>
          <t>Demonstrações Contábeis - Arquivo CSV</t>
        </is>
      </c>
      <c r="E1294" t="inlineStr"/>
      <c r="F1294" t="inlineStr">
        <is>
          <t>SENAC SP | Exercício 2026 | Demonstrações Contábeis</t>
        </is>
      </c>
      <c r="G1294" t="inlineStr">
        <is>
          <t>csv</t>
        </is>
      </c>
      <c r="H1294" t="inlineStr">
        <is>
          <t>Balanço Orçamentário Despesa_2025.csv</t>
        </is>
      </c>
      <c r="I1294" t="inlineStr">
        <is>
          <t>https://transparencia.senac.br/assets/files/2025/DemonstracoesContabeis/SP/Balanço Orçamentário Despesa_2025.csv</t>
        </is>
      </c>
      <c r="J1294" t="n">
        <v>200</v>
      </c>
      <c r="K1294" t="b">
        <v>1</v>
      </c>
      <c r="L1294" t="inlineStr">
        <is>
          <t>application/octet-stream</t>
        </is>
      </c>
      <c r="M1294" t="n">
        <v>3.6</v>
      </c>
      <c r="N1294" t="inlineStr">
        <is>
          <t>NÃO</t>
        </is>
      </c>
      <c r="O1294" t="inlineStr">
        <is>
          <t>Nomes de Colunas: 7 coluna(s) sem nome definido (ex: Unnamed: 7). | Espaçamento Visual: 6 coluna(s) totalmente em branco (Colunas: [7, 8, 9, 10, 11]).</t>
        </is>
      </c>
      <c r="P1294" t="inlineStr">
        <is>
          <t>Nenhum</t>
        </is>
      </c>
      <c r="Q1294" t="inlineStr">
        <is>
          <t>2026-10-07 17:04:56</t>
        </is>
      </c>
    </row>
    <row r="1295">
      <c r="A1295" t="n">
        <v>1294</v>
      </c>
      <c r="B1295" t="inlineStr">
        <is>
          <t>SENAC</t>
        </is>
      </c>
      <c r="C1295" t="inlineStr">
        <is>
          <t>Demonstrações Contábeis</t>
        </is>
      </c>
      <c r="D1295" t="inlineStr">
        <is>
          <t>Demonstrações Contábeis - Arquivo CSV</t>
        </is>
      </c>
      <c r="E1295" t="inlineStr"/>
      <c r="F1295" t="inlineStr">
        <is>
          <t>SENAC SP | Exercício 2026 | Demonstrações Contábeis</t>
        </is>
      </c>
      <c r="G1295" t="inlineStr">
        <is>
          <t>csv</t>
        </is>
      </c>
      <c r="H1295" t="inlineStr">
        <is>
          <t>Balanço Patrimonial_2025.csv</t>
        </is>
      </c>
      <c r="I1295" t="inlineStr">
        <is>
          <t>https://transparencia.senac.br/assets/files/2025/DemonstracoesContabeis/SP/Balanço Patrimonial_2025.csv</t>
        </is>
      </c>
      <c r="J1295" t="n">
        <v>200</v>
      </c>
      <c r="K1295" t="b">
        <v>1</v>
      </c>
      <c r="L1295" t="inlineStr">
        <is>
          <t>application/octet-stream</t>
        </is>
      </c>
      <c r="M1295" t="n">
        <v>3.72</v>
      </c>
      <c r="N1295" t="inlineStr">
        <is>
          <t>NÃO</t>
        </is>
      </c>
      <c r="O1295" t="inlineStr">
        <is>
          <t>Nomes de Colunas: 9 coluna(s) sem nome definido (ex: Unnamed: 5). | Espaçamento Visual: 8 coluna(s) totalmente em branco (Colunas: [5, 6, 7, 8, 9]).</t>
        </is>
      </c>
      <c r="P1295" t="inlineStr">
        <is>
          <t>Nenhum</t>
        </is>
      </c>
      <c r="Q1295" t="inlineStr">
        <is>
          <t>2026-10-07 17:04:56</t>
        </is>
      </c>
    </row>
    <row r="1296">
      <c r="A1296" t="n">
        <v>1295</v>
      </c>
      <c r="B1296" t="inlineStr">
        <is>
          <t>SENAC</t>
        </is>
      </c>
      <c r="C1296" t="inlineStr">
        <is>
          <t>Demonstrações Contábeis</t>
        </is>
      </c>
      <c r="D1296" t="inlineStr">
        <is>
          <t>Demonstrações Contábeis - Arquivo CSV</t>
        </is>
      </c>
      <c r="E1296" t="inlineStr"/>
      <c r="F1296" t="inlineStr">
        <is>
          <t>SENAC SP | Exercício 2026 | Demonstrações Contábeis</t>
        </is>
      </c>
      <c r="G1296" t="inlineStr">
        <is>
          <t>csv</t>
        </is>
      </c>
      <c r="H1296" t="inlineStr">
        <is>
          <t>Demonstração das Variações Patrimoniais_2025.csv</t>
        </is>
      </c>
      <c r="I1296" t="inlineStr">
        <is>
          <t>https://transparencia.senac.br/assets/files/2025/DemonstracoesContabeis/SP/Demonstração das Variações Patrimoniais_2025.csv</t>
        </is>
      </c>
      <c r="J1296" t="n">
        <v>200</v>
      </c>
      <c r="K1296" t="b">
        <v>1</v>
      </c>
      <c r="L1296" t="inlineStr">
        <is>
          <t>application/octet-stream</t>
        </is>
      </c>
      <c r="M1296" t="n">
        <v>7.23</v>
      </c>
      <c r="N1296" t="inlineStr">
        <is>
          <t>NÃO</t>
        </is>
      </c>
      <c r="O1296" t="inlineStr">
        <is>
          <t>Nomes de Colunas: 10 coluna(s) sem nome definido (ex: Unnamed: 5). | Espaçamento Visual: 9 coluna(s) totalmente em branco (Colunas: [5, 6, 7, 8, 9]).</t>
        </is>
      </c>
      <c r="P1296" t="inlineStr">
        <is>
          <t>Nenhum</t>
        </is>
      </c>
      <c r="Q1296" t="inlineStr">
        <is>
          <t>2026-10-07 17:04:56</t>
        </is>
      </c>
    </row>
    <row r="1297">
      <c r="A1297" t="n">
        <v>1296</v>
      </c>
      <c r="B1297" t="inlineStr">
        <is>
          <t>SENAC</t>
        </is>
      </c>
      <c r="C1297" t="inlineStr">
        <is>
          <t>Demonstrações Contábeis</t>
        </is>
      </c>
      <c r="D1297" t="inlineStr">
        <is>
          <t>Demonstrações Contábeis - Arquivo CSV</t>
        </is>
      </c>
      <c r="E1297" t="inlineStr"/>
      <c r="F1297" t="inlineStr">
        <is>
          <t>SENAC SP | Exercício 2026 | Demonstrações Contábeis</t>
        </is>
      </c>
      <c r="G1297" t="inlineStr">
        <is>
          <t>csv</t>
        </is>
      </c>
      <c r="H1297" t="inlineStr">
        <is>
          <t>Demonstração dos Fluxos de Caixa_2025.csv</t>
        </is>
      </c>
      <c r="I1297" t="inlineStr">
        <is>
          <t>https://transparencia.senac.br/assets/files/2025/DemonstracoesContabeis/SP/Demonstração dos Fluxos de Caixa_2025.csv</t>
        </is>
      </c>
      <c r="J1297" t="n">
        <v>200</v>
      </c>
      <c r="K1297" t="b">
        <v>1</v>
      </c>
      <c r="L1297" t="inlineStr">
        <is>
          <t>application/octet-stream</t>
        </is>
      </c>
      <c r="M1297" t="n">
        <v>5.02</v>
      </c>
      <c r="N1297" t="inlineStr">
        <is>
          <t>NÃO</t>
        </is>
      </c>
      <c r="O1297" t="inlineStr">
        <is>
          <t>Nomes de Colunas: 7 coluna(s) sem nome definido (ex: Unnamed: 4). | Espaçamento Visual: 6 coluna(s) totalmente em branco (Colunas: [4, 5, 6, 7, 8]).</t>
        </is>
      </c>
      <c r="P1297" t="inlineStr">
        <is>
          <t>Nenhum</t>
        </is>
      </c>
      <c r="Q1297" t="inlineStr">
        <is>
          <t>2026-10-07 17:04:56</t>
        </is>
      </c>
    </row>
    <row r="1298">
      <c r="A1298" t="n">
        <v>1297</v>
      </c>
      <c r="B1298" t="inlineStr">
        <is>
          <t>SENAC</t>
        </is>
      </c>
      <c r="C1298" t="inlineStr">
        <is>
          <t>Licitações</t>
        </is>
      </c>
      <c r="D1298" t="inlineStr">
        <is>
          <t>Licitações - download</t>
        </is>
      </c>
      <c r="E1298" t="inlineStr"/>
      <c r="F1298" t="inlineStr">
        <is>
          <t>SENAC SP | Exercício 2024 | Licitações</t>
        </is>
      </c>
      <c r="G1298" t="inlineStr">
        <is>
          <t>csv</t>
        </is>
      </c>
      <c r="H1298" t="inlineStr">
        <is>
          <t>download</t>
        </is>
      </c>
      <c r="I1298" t="inlineStr">
        <is>
          <t>https://transparencia.senac.br/service/api/download?regional=sp&amp;secao=Licitacoes&amp;ano=0&amp;layout=licitacoes</t>
        </is>
      </c>
      <c r="J1298" t="n">
        <v>200</v>
      </c>
      <c r="K1298" t="b">
        <v>1</v>
      </c>
      <c r="L1298" t="inlineStr">
        <is>
          <t>application/octet-stream</t>
        </is>
      </c>
      <c r="M1298" t="n">
        <v>88.79000000000001</v>
      </c>
      <c r="N1298" t="inlineStr">
        <is>
          <t>SIM</t>
        </is>
      </c>
      <c r="O1298" t="inlineStr">
        <is>
          <t>Nenhum</t>
        </is>
      </c>
      <c r="P1298" t="inlineStr">
        <is>
          <t>Nenhum</t>
        </is>
      </c>
      <c r="Q1298" t="inlineStr">
        <is>
          <t>2026-10-07 17:04:56</t>
        </is>
      </c>
    </row>
    <row r="1299">
      <c r="A1299" t="n">
        <v>1298</v>
      </c>
      <c r="B1299" t="inlineStr">
        <is>
          <t>SENAC</t>
        </is>
      </c>
      <c r="C1299" t="inlineStr">
        <is>
          <t>Licitações</t>
        </is>
      </c>
      <c r="D1299" t="inlineStr">
        <is>
          <t>Licitações - download</t>
        </is>
      </c>
      <c r="E1299" t="inlineStr"/>
      <c r="F1299" t="inlineStr">
        <is>
          <t>SENAC SP | Exercício 2025 | Licitações</t>
        </is>
      </c>
      <c r="G1299" t="inlineStr">
        <is>
          <t>csv</t>
        </is>
      </c>
      <c r="H1299" t="inlineStr">
        <is>
          <t>download</t>
        </is>
      </c>
      <c r="I1299" t="inlineStr">
        <is>
          <t>https://transparencia.senac.br/service/api/download?regional=sp&amp;secao=Licitacoes&amp;ano=0&amp;layout=licitacoes</t>
        </is>
      </c>
      <c r="J1299" t="n">
        <v>200</v>
      </c>
      <c r="K1299" t="b">
        <v>1</v>
      </c>
      <c r="L1299" t="inlineStr">
        <is>
          <t>application/octet-stream</t>
        </is>
      </c>
      <c r="M1299" t="n">
        <v>88.79000000000001</v>
      </c>
      <c r="N1299" t="inlineStr">
        <is>
          <t>SIM</t>
        </is>
      </c>
      <c r="O1299" t="inlineStr">
        <is>
          <t>Nenhum</t>
        </is>
      </c>
      <c r="P1299" t="inlineStr">
        <is>
          <t>Nenhum</t>
        </is>
      </c>
      <c r="Q1299" t="inlineStr">
        <is>
          <t>2026-10-07 17:04:56</t>
        </is>
      </c>
    </row>
    <row r="1300">
      <c r="A1300" t="n">
        <v>1299</v>
      </c>
      <c r="B1300" t="inlineStr">
        <is>
          <t>SENAC</t>
        </is>
      </c>
      <c r="C1300" t="inlineStr">
        <is>
          <t>Licitações</t>
        </is>
      </c>
      <c r="D1300" t="inlineStr">
        <is>
          <t>Licitações - download</t>
        </is>
      </c>
      <c r="E1300" t="inlineStr"/>
      <c r="F1300" t="inlineStr">
        <is>
          <t>SENAC SP | Exercício 2026 | Licitações</t>
        </is>
      </c>
      <c r="G1300" t="inlineStr">
        <is>
          <t>csv</t>
        </is>
      </c>
      <c r="H1300" t="inlineStr">
        <is>
          <t>download</t>
        </is>
      </c>
      <c r="I1300" t="inlineStr">
        <is>
          <t>https://transparencia.senac.br/service/api/download?regional=sp&amp;secao=Licitacoes&amp;ano=0&amp;layout=licitacoes</t>
        </is>
      </c>
      <c r="J1300" t="n">
        <v>200</v>
      </c>
      <c r="K1300" t="b">
        <v>1</v>
      </c>
      <c r="L1300" t="inlineStr">
        <is>
          <t>application/octet-stream</t>
        </is>
      </c>
      <c r="M1300" t="n">
        <v>88.79000000000001</v>
      </c>
      <c r="N1300" t="inlineStr">
        <is>
          <t>SIM</t>
        </is>
      </c>
      <c r="O1300" t="inlineStr">
        <is>
          <t>Nenhum</t>
        </is>
      </c>
      <c r="P1300" t="inlineStr">
        <is>
          <t>Nenhum</t>
        </is>
      </c>
      <c r="Q1300" t="inlineStr">
        <is>
          <t>2026-10-07 17:04:56</t>
        </is>
      </c>
    </row>
    <row r="1301">
      <c r="A1301" t="n">
        <v>1300</v>
      </c>
      <c r="B1301" t="inlineStr">
        <is>
          <t>SENAC</t>
        </is>
      </c>
      <c r="C1301" t="inlineStr">
        <is>
          <t>Contratos, Parcerias, Convênios e Patrocínios</t>
        </is>
      </c>
      <c r="D1301" t="inlineStr">
        <is>
          <t>Contratos, Parcerias, Convênios e Patrocínios - download</t>
        </is>
      </c>
      <c r="E1301" t="inlineStr"/>
      <c r="F1301" t="inlineStr">
        <is>
          <t>SENAC SP | Exercício 2024 | Contratos, Parcerias, Convênios e Patrocínios</t>
        </is>
      </c>
      <c r="G1301" t="inlineStr">
        <is>
          <t>csv</t>
        </is>
      </c>
      <c r="H1301" t="inlineStr">
        <is>
          <t>download</t>
        </is>
      </c>
      <c r="I1301" t="inlineStr">
        <is>
          <t>https://transparencia.senac.br/service/api/download?regional=sp&amp;secao=ContratosParcerias&amp;ano=0&amp;layout=contratos</t>
        </is>
      </c>
      <c r="J1301" t="n">
        <v>200</v>
      </c>
      <c r="K1301" t="b">
        <v>1</v>
      </c>
      <c r="L1301" t="inlineStr">
        <is>
          <t>application/octet-stream</t>
        </is>
      </c>
      <c r="M1301" t="n">
        <v>182.15</v>
      </c>
      <c r="N1301" t="inlineStr">
        <is>
          <t>SIM</t>
        </is>
      </c>
      <c r="O1301" t="inlineStr">
        <is>
          <t>Nenhum</t>
        </is>
      </c>
      <c r="P1301" t="inlineStr">
        <is>
          <t>Nenhum</t>
        </is>
      </c>
      <c r="Q1301" t="inlineStr">
        <is>
          <t>2026-10-07 17:04:56</t>
        </is>
      </c>
    </row>
    <row r="1302">
      <c r="A1302" t="n">
        <v>1301</v>
      </c>
      <c r="B1302" t="inlineStr">
        <is>
          <t>SENAC</t>
        </is>
      </c>
      <c r="C1302" t="inlineStr">
        <is>
          <t>Contratos, Parcerias, Convênios e Patrocínios</t>
        </is>
      </c>
      <c r="D1302" t="inlineStr">
        <is>
          <t>Contratos, Parcerias, Convênios e Patrocínios - download</t>
        </is>
      </c>
      <c r="E1302" t="inlineStr"/>
      <c r="F1302" t="inlineStr">
        <is>
          <t>SENAC SP | Exercício 2024 | Contratos, Parcerias, Convênios e Patrocínios</t>
        </is>
      </c>
      <c r="G1302" t="inlineStr">
        <is>
          <t>csv</t>
        </is>
      </c>
      <c r="H1302" t="inlineStr">
        <is>
          <t>download</t>
        </is>
      </c>
      <c r="I1302" t="inlineStr">
        <is>
          <t>https://transparencia.senac.br/service/api/download?regional=sp&amp;secao=ContratosParcerias&amp;ano=0&amp;layout=convenios</t>
        </is>
      </c>
      <c r="J1302" t="n">
        <v>200</v>
      </c>
      <c r="K1302" t="b">
        <v>1</v>
      </c>
      <c r="L1302" t="inlineStr">
        <is>
          <t>application/octet-stream</t>
        </is>
      </c>
      <c r="M1302" t="n">
        <v>0.43</v>
      </c>
      <c r="N1302" t="inlineStr">
        <is>
          <t>SIM</t>
        </is>
      </c>
      <c r="O1302" t="inlineStr">
        <is>
          <t>Nenhum</t>
        </is>
      </c>
      <c r="P1302" t="inlineStr">
        <is>
          <t>Nenhum</t>
        </is>
      </c>
      <c r="Q1302" t="inlineStr">
        <is>
          <t>2026-10-07 17:04:56</t>
        </is>
      </c>
    </row>
    <row r="1303">
      <c r="A1303" t="n">
        <v>1302</v>
      </c>
      <c r="B1303" t="inlineStr">
        <is>
          <t>SENAC</t>
        </is>
      </c>
      <c r="C1303" t="inlineStr">
        <is>
          <t>Contratos, Parcerias, Convênios e Patrocínios</t>
        </is>
      </c>
      <c r="D1303" t="inlineStr">
        <is>
          <t>Contratos, Parcerias, Convênios e Patrocínios - download</t>
        </is>
      </c>
      <c r="E1303" t="inlineStr"/>
      <c r="F1303" t="inlineStr">
        <is>
          <t>SENAC SP | Exercício 2024 | Contratos, Parcerias, Convênios e Patrocínios</t>
        </is>
      </c>
      <c r="G1303" t="inlineStr">
        <is>
          <t>csv</t>
        </is>
      </c>
      <c r="H1303" t="inlineStr">
        <is>
          <t>download</t>
        </is>
      </c>
      <c r="I1303" t="inlineStr">
        <is>
          <t>https://transparencia.senac.br/service/api/download?regional=sp&amp;secao=ContratosParcerias&amp;ano=0&amp;layout=parcerias</t>
        </is>
      </c>
      <c r="J1303" t="n">
        <v>200</v>
      </c>
      <c r="K1303" t="b">
        <v>1</v>
      </c>
      <c r="L1303" t="inlineStr">
        <is>
          <t>application/octet-stream</t>
        </is>
      </c>
      <c r="M1303" t="n">
        <v>0.27</v>
      </c>
      <c r="N1303" t="inlineStr">
        <is>
          <t>SIM</t>
        </is>
      </c>
      <c r="O1303" t="inlineStr">
        <is>
          <t>Nenhum</t>
        </is>
      </c>
      <c r="P1303" t="inlineStr">
        <is>
          <t>Nenhum</t>
        </is>
      </c>
      <c r="Q1303" t="inlineStr">
        <is>
          <t>2026-10-07 17:04:56</t>
        </is>
      </c>
    </row>
    <row r="1304">
      <c r="A1304" t="n">
        <v>1303</v>
      </c>
      <c r="B1304" t="inlineStr">
        <is>
          <t>SENAC</t>
        </is>
      </c>
      <c r="C1304" t="inlineStr">
        <is>
          <t>Contratos, Parcerias, Convênios e Patrocínios</t>
        </is>
      </c>
      <c r="D1304" t="inlineStr">
        <is>
          <t>Contratos, Parcerias, Convênios e Patrocínios - download</t>
        </is>
      </c>
      <c r="E1304" t="inlineStr"/>
      <c r="F1304" t="inlineStr">
        <is>
          <t>SENAC SP | Exercício 2024 | Contratos, Parcerias, Convênios e Patrocínios</t>
        </is>
      </c>
      <c r="G1304" t="inlineStr">
        <is>
          <t>csv</t>
        </is>
      </c>
      <c r="H1304" t="inlineStr">
        <is>
          <t>download</t>
        </is>
      </c>
      <c r="I1304" t="inlineStr">
        <is>
          <t>https://transparencia.senac.br/service/api/download?regional=sp&amp;secao=ContratosParcerias&amp;ano=0&amp;layout=patrocinios</t>
        </is>
      </c>
      <c r="J1304" t="n">
        <v>200</v>
      </c>
      <c r="K1304" t="b">
        <v>1</v>
      </c>
      <c r="L1304" t="inlineStr">
        <is>
          <t>application/octet-stream</t>
        </is>
      </c>
      <c r="M1304" t="n">
        <v>1.62</v>
      </c>
      <c r="N1304" t="inlineStr">
        <is>
          <t>SIM</t>
        </is>
      </c>
      <c r="O1304" t="inlineStr">
        <is>
          <t>Nenhum</t>
        </is>
      </c>
      <c r="P1304" t="inlineStr">
        <is>
          <t>Nenhum</t>
        </is>
      </c>
      <c r="Q1304" t="inlineStr">
        <is>
          <t>2026-10-07 17:04:56</t>
        </is>
      </c>
    </row>
    <row r="1305">
      <c r="A1305" t="n">
        <v>1304</v>
      </c>
      <c r="B1305" t="inlineStr">
        <is>
          <t>SENAC</t>
        </is>
      </c>
      <c r="C1305" t="inlineStr">
        <is>
          <t>Contratos, Parcerias, Convênios e Patrocínios</t>
        </is>
      </c>
      <c r="D1305" t="inlineStr">
        <is>
          <t>Contratos, Parcerias, Convênios e Patrocínios - download</t>
        </is>
      </c>
      <c r="E1305" t="inlineStr"/>
      <c r="F1305" t="inlineStr">
        <is>
          <t>SENAC SP | Exercício 2025 | Contratos, Parcerias, Convênios e Patrocínios</t>
        </is>
      </c>
      <c r="G1305" t="inlineStr">
        <is>
          <t>csv</t>
        </is>
      </c>
      <c r="H1305" t="inlineStr">
        <is>
          <t>download</t>
        </is>
      </c>
      <c r="I1305" t="inlineStr">
        <is>
          <t>https://transparencia.senac.br/service/api/download?regional=sp&amp;secao=ContratosParcerias&amp;ano=0&amp;layout=contratos</t>
        </is>
      </c>
      <c r="J1305" t="n">
        <v>200</v>
      </c>
      <c r="K1305" t="b">
        <v>1</v>
      </c>
      <c r="L1305" t="inlineStr">
        <is>
          <t>application/octet-stream</t>
        </is>
      </c>
      <c r="M1305" t="n">
        <v>182.15</v>
      </c>
      <c r="N1305" t="inlineStr">
        <is>
          <t>SIM</t>
        </is>
      </c>
      <c r="O1305" t="inlineStr">
        <is>
          <t>Nenhum</t>
        </is>
      </c>
      <c r="P1305" t="inlineStr">
        <is>
          <t>Nenhum</t>
        </is>
      </c>
      <c r="Q1305" t="inlineStr">
        <is>
          <t>2026-10-07 17:04:56</t>
        </is>
      </c>
    </row>
    <row r="1306">
      <c r="A1306" t="n">
        <v>1305</v>
      </c>
      <c r="B1306" t="inlineStr">
        <is>
          <t>SENAC</t>
        </is>
      </c>
      <c r="C1306" t="inlineStr">
        <is>
          <t>Contratos, Parcerias, Convênios e Patrocínios</t>
        </is>
      </c>
      <c r="D1306" t="inlineStr">
        <is>
          <t>Contratos, Parcerias, Convênios e Patrocínios - download</t>
        </is>
      </c>
      <c r="E1306" t="inlineStr"/>
      <c r="F1306" t="inlineStr">
        <is>
          <t>SENAC SP | Exercício 2025 | Contratos, Parcerias, Convênios e Patrocínios</t>
        </is>
      </c>
      <c r="G1306" t="inlineStr">
        <is>
          <t>csv</t>
        </is>
      </c>
      <c r="H1306" t="inlineStr">
        <is>
          <t>download</t>
        </is>
      </c>
      <c r="I1306" t="inlineStr">
        <is>
          <t>https://transparencia.senac.br/service/api/download?regional=sp&amp;secao=ContratosParcerias&amp;ano=0&amp;layout=convenios</t>
        </is>
      </c>
      <c r="J1306" t="n">
        <v>200</v>
      </c>
      <c r="K1306" t="b">
        <v>1</v>
      </c>
      <c r="L1306" t="inlineStr">
        <is>
          <t>application/octet-stream</t>
        </is>
      </c>
      <c r="M1306" t="n">
        <v>0.43</v>
      </c>
      <c r="N1306" t="inlineStr">
        <is>
          <t>SIM</t>
        </is>
      </c>
      <c r="O1306" t="inlineStr">
        <is>
          <t>Nenhum</t>
        </is>
      </c>
      <c r="P1306" t="inlineStr">
        <is>
          <t>Nenhum</t>
        </is>
      </c>
      <c r="Q1306" t="inlineStr">
        <is>
          <t>2026-10-07 17:04:56</t>
        </is>
      </c>
    </row>
    <row r="1307">
      <c r="A1307" t="n">
        <v>1306</v>
      </c>
      <c r="B1307" t="inlineStr">
        <is>
          <t>SENAC</t>
        </is>
      </c>
      <c r="C1307" t="inlineStr">
        <is>
          <t>Contratos, Parcerias, Convênios e Patrocínios</t>
        </is>
      </c>
      <c r="D1307" t="inlineStr">
        <is>
          <t>Contratos, Parcerias, Convênios e Patrocínios - download</t>
        </is>
      </c>
      <c r="E1307" t="inlineStr"/>
      <c r="F1307" t="inlineStr">
        <is>
          <t>SENAC SP | Exercício 2025 | Contratos, Parcerias, Convênios e Patrocínios</t>
        </is>
      </c>
      <c r="G1307" t="inlineStr">
        <is>
          <t>csv</t>
        </is>
      </c>
      <c r="H1307" t="inlineStr">
        <is>
          <t>download</t>
        </is>
      </c>
      <c r="I1307" t="inlineStr">
        <is>
          <t>https://transparencia.senac.br/service/api/download?regional=sp&amp;secao=ContratosParcerias&amp;ano=0&amp;layout=parcerias</t>
        </is>
      </c>
      <c r="J1307" t="n">
        <v>200</v>
      </c>
      <c r="K1307" t="b">
        <v>1</v>
      </c>
      <c r="L1307" t="inlineStr">
        <is>
          <t>application/octet-stream</t>
        </is>
      </c>
      <c r="M1307" t="n">
        <v>0.27</v>
      </c>
      <c r="N1307" t="inlineStr">
        <is>
          <t>SIM</t>
        </is>
      </c>
      <c r="O1307" t="inlineStr">
        <is>
          <t>Nenhum</t>
        </is>
      </c>
      <c r="P1307" t="inlineStr">
        <is>
          <t>Nenhum</t>
        </is>
      </c>
      <c r="Q1307" t="inlineStr">
        <is>
          <t>2026-10-07 17:04:56</t>
        </is>
      </c>
    </row>
    <row r="1308">
      <c r="A1308" t="n">
        <v>1307</v>
      </c>
      <c r="B1308" t="inlineStr">
        <is>
          <t>SENAC</t>
        </is>
      </c>
      <c r="C1308" t="inlineStr">
        <is>
          <t>Contratos, Parcerias, Convênios e Patrocínios</t>
        </is>
      </c>
      <c r="D1308" t="inlineStr">
        <is>
          <t>Contratos, Parcerias, Convênios e Patrocínios - download</t>
        </is>
      </c>
      <c r="E1308" t="inlineStr"/>
      <c r="F1308" t="inlineStr">
        <is>
          <t>SENAC SP | Exercício 2025 | Contratos, Parcerias, Convênios e Patrocínios</t>
        </is>
      </c>
      <c r="G1308" t="inlineStr">
        <is>
          <t>csv</t>
        </is>
      </c>
      <c r="H1308" t="inlineStr">
        <is>
          <t>download</t>
        </is>
      </c>
      <c r="I1308" t="inlineStr">
        <is>
          <t>https://transparencia.senac.br/service/api/download?regional=sp&amp;secao=ContratosParcerias&amp;ano=0&amp;layout=patrocinios</t>
        </is>
      </c>
      <c r="J1308" t="n">
        <v>200</v>
      </c>
      <c r="K1308" t="b">
        <v>1</v>
      </c>
      <c r="L1308" t="inlineStr">
        <is>
          <t>application/octet-stream</t>
        </is>
      </c>
      <c r="M1308" t="n">
        <v>1.62</v>
      </c>
      <c r="N1308" t="inlineStr">
        <is>
          <t>SIM</t>
        </is>
      </c>
      <c r="O1308" t="inlineStr">
        <is>
          <t>Nenhum</t>
        </is>
      </c>
      <c r="P1308" t="inlineStr">
        <is>
          <t>Nenhum</t>
        </is>
      </c>
      <c r="Q1308" t="inlineStr">
        <is>
          <t>2026-10-07 17:04:56</t>
        </is>
      </c>
    </row>
    <row r="1309">
      <c r="A1309" t="n">
        <v>1308</v>
      </c>
      <c r="B1309" t="inlineStr">
        <is>
          <t>SENAC</t>
        </is>
      </c>
      <c r="C1309" t="inlineStr">
        <is>
          <t>Contratos, Parcerias, Convênios e Patrocínios</t>
        </is>
      </c>
      <c r="D1309" t="inlineStr">
        <is>
          <t>Contratos, Parcerias, Convênios e Patrocínios - download</t>
        </is>
      </c>
      <c r="E1309" t="inlineStr"/>
      <c r="F1309" t="inlineStr">
        <is>
          <t>SENAC SP | Exercício 2026 | Contratos, Parcerias, Convênios e Patrocínios</t>
        </is>
      </c>
      <c r="G1309" t="inlineStr">
        <is>
          <t>csv</t>
        </is>
      </c>
      <c r="H1309" t="inlineStr">
        <is>
          <t>download</t>
        </is>
      </c>
      <c r="I1309" t="inlineStr">
        <is>
          <t>https://transparencia.senac.br/service/api/download?regional=sp&amp;secao=ContratosParcerias&amp;ano=0&amp;layout=contratos</t>
        </is>
      </c>
      <c r="J1309" t="n">
        <v>200</v>
      </c>
      <c r="K1309" t="b">
        <v>1</v>
      </c>
      <c r="L1309" t="inlineStr">
        <is>
          <t>application/octet-stream</t>
        </is>
      </c>
      <c r="M1309" t="n">
        <v>182.15</v>
      </c>
      <c r="N1309" t="inlineStr">
        <is>
          <t>SIM</t>
        </is>
      </c>
      <c r="O1309" t="inlineStr">
        <is>
          <t>Nenhum</t>
        </is>
      </c>
      <c r="P1309" t="inlineStr">
        <is>
          <t>Nenhum</t>
        </is>
      </c>
      <c r="Q1309" t="inlineStr">
        <is>
          <t>2026-10-07 17:04:56</t>
        </is>
      </c>
    </row>
    <row r="1310">
      <c r="A1310" t="n">
        <v>1309</v>
      </c>
      <c r="B1310" t="inlineStr">
        <is>
          <t>SENAC</t>
        </is>
      </c>
      <c r="C1310" t="inlineStr">
        <is>
          <t>Contratos, Parcerias, Convênios e Patrocínios</t>
        </is>
      </c>
      <c r="D1310" t="inlineStr">
        <is>
          <t>Contratos, Parcerias, Convênios e Patrocínios - download</t>
        </is>
      </c>
      <c r="E1310" t="inlineStr"/>
      <c r="F1310" t="inlineStr">
        <is>
          <t>SENAC SP | Exercício 2026 | Contratos, Parcerias, Convênios e Patrocínios</t>
        </is>
      </c>
      <c r="G1310" t="inlineStr">
        <is>
          <t>csv</t>
        </is>
      </c>
      <c r="H1310" t="inlineStr">
        <is>
          <t>download</t>
        </is>
      </c>
      <c r="I1310" t="inlineStr">
        <is>
          <t>https://transparencia.senac.br/service/api/download?regional=sp&amp;secao=ContratosParcerias&amp;ano=0&amp;layout=convenios</t>
        </is>
      </c>
      <c r="J1310" t="n">
        <v>200</v>
      </c>
      <c r="K1310" t="b">
        <v>1</v>
      </c>
      <c r="L1310" t="inlineStr">
        <is>
          <t>application/octet-stream</t>
        </is>
      </c>
      <c r="M1310" t="n">
        <v>0.43</v>
      </c>
      <c r="N1310" t="inlineStr">
        <is>
          <t>SIM</t>
        </is>
      </c>
      <c r="O1310" t="inlineStr">
        <is>
          <t>Nenhum</t>
        </is>
      </c>
      <c r="P1310" t="inlineStr">
        <is>
          <t>Nenhum</t>
        </is>
      </c>
      <c r="Q1310" t="inlineStr">
        <is>
          <t>2026-10-07 17:04:56</t>
        </is>
      </c>
    </row>
    <row r="1311">
      <c r="A1311" t="n">
        <v>1310</v>
      </c>
      <c r="B1311" t="inlineStr">
        <is>
          <t>SENAC</t>
        </is>
      </c>
      <c r="C1311" t="inlineStr">
        <is>
          <t>Contratos, Parcerias, Convênios e Patrocínios</t>
        </is>
      </c>
      <c r="D1311" t="inlineStr">
        <is>
          <t>Contratos, Parcerias, Convênios e Patrocínios - download</t>
        </is>
      </c>
      <c r="E1311" t="inlineStr"/>
      <c r="F1311" t="inlineStr">
        <is>
          <t>SENAC SP | Exercício 2026 | Contratos, Parcerias, Convênios e Patrocínios</t>
        </is>
      </c>
      <c r="G1311" t="inlineStr">
        <is>
          <t>csv</t>
        </is>
      </c>
      <c r="H1311" t="inlineStr">
        <is>
          <t>download</t>
        </is>
      </c>
      <c r="I1311" t="inlineStr">
        <is>
          <t>https://transparencia.senac.br/service/api/download?regional=sp&amp;secao=ContratosParcerias&amp;ano=0&amp;layout=parcerias</t>
        </is>
      </c>
      <c r="J1311" t="n">
        <v>200</v>
      </c>
      <c r="K1311" t="b">
        <v>1</v>
      </c>
      <c r="L1311" t="inlineStr">
        <is>
          <t>application/octet-stream</t>
        </is>
      </c>
      <c r="M1311" t="n">
        <v>0.27</v>
      </c>
      <c r="N1311" t="inlineStr">
        <is>
          <t>SIM</t>
        </is>
      </c>
      <c r="O1311" t="inlineStr">
        <is>
          <t>Nenhum</t>
        </is>
      </c>
      <c r="P1311" t="inlineStr">
        <is>
          <t>Nenhum</t>
        </is>
      </c>
      <c r="Q1311" t="inlineStr">
        <is>
          <t>2026-10-07 17:04:56</t>
        </is>
      </c>
    </row>
    <row r="1312">
      <c r="A1312" t="n">
        <v>1311</v>
      </c>
      <c r="B1312" t="inlineStr">
        <is>
          <t>SENAC</t>
        </is>
      </c>
      <c r="C1312" t="inlineStr">
        <is>
          <t>Contratos, Parcerias, Convênios e Patrocínios</t>
        </is>
      </c>
      <c r="D1312" t="inlineStr">
        <is>
          <t>Contratos, Parcerias, Convênios e Patrocínios - download</t>
        </is>
      </c>
      <c r="E1312" t="inlineStr"/>
      <c r="F1312" t="inlineStr">
        <is>
          <t>SENAC SP | Exercício 2026 | Contratos, Parcerias, Convênios e Patrocínios</t>
        </is>
      </c>
      <c r="G1312" t="inlineStr">
        <is>
          <t>csv</t>
        </is>
      </c>
      <c r="H1312" t="inlineStr">
        <is>
          <t>download</t>
        </is>
      </c>
      <c r="I1312" t="inlineStr">
        <is>
          <t>https://transparencia.senac.br/service/api/download?regional=sp&amp;secao=ContratosParcerias&amp;ano=0&amp;layout=patrocinios</t>
        </is>
      </c>
      <c r="J1312" t="n">
        <v>200</v>
      </c>
      <c r="K1312" t="b">
        <v>1</v>
      </c>
      <c r="L1312" t="inlineStr">
        <is>
          <t>application/octet-stream</t>
        </is>
      </c>
      <c r="M1312" t="n">
        <v>1.62</v>
      </c>
      <c r="N1312" t="inlineStr">
        <is>
          <t>SIM</t>
        </is>
      </c>
      <c r="O1312" t="inlineStr">
        <is>
          <t>Nenhum</t>
        </is>
      </c>
      <c r="P1312" t="inlineStr">
        <is>
          <t>Nenhum</t>
        </is>
      </c>
      <c r="Q1312" t="inlineStr">
        <is>
          <t>2026-10-07 17:04:56</t>
        </is>
      </c>
    </row>
    <row r="1313">
      <c r="A1313" t="n">
        <v>1312</v>
      </c>
      <c r="B1313" t="inlineStr">
        <is>
          <t>SENAC</t>
        </is>
      </c>
      <c r="C1313" t="inlineStr">
        <is>
          <t>Transferências Regulamentares</t>
        </is>
      </c>
      <c r="D1313" t="inlineStr">
        <is>
          <t>Transferências Regulamentares - download</t>
        </is>
      </c>
      <c r="E1313" t="inlineStr"/>
      <c r="F1313" t="inlineStr">
        <is>
          <t>SENAC SP | Exercício 2024 | Transferências Regulamentares</t>
        </is>
      </c>
      <c r="G1313" t="inlineStr">
        <is>
          <t>csv</t>
        </is>
      </c>
      <c r="H1313" t="inlineStr">
        <is>
          <t>download</t>
        </is>
      </c>
      <c r="I1313" t="inlineStr">
        <is>
          <t>https://transparencia.senac.br/service/api/download?regional=sp&amp;secao=transferenciasregulamentares&amp;ano=2026&amp;layout=transferenciasregulamentares</t>
        </is>
      </c>
      <c r="J1313" t="n">
        <v>200</v>
      </c>
      <c r="K1313" t="b">
        <v>1</v>
      </c>
      <c r="L1313" t="inlineStr">
        <is>
          <t>application/octet-stream</t>
        </is>
      </c>
      <c r="M1313" t="n">
        <v>7.57</v>
      </c>
      <c r="N1313" t="inlineStr">
        <is>
          <t>SIM</t>
        </is>
      </c>
      <c r="O1313" t="inlineStr">
        <is>
          <t>Nenhum</t>
        </is>
      </c>
      <c r="P1313" t="inlineStr">
        <is>
          <t>Nenhum</t>
        </is>
      </c>
      <c r="Q1313" t="inlineStr">
        <is>
          <t>2026-10-07 17:04:56</t>
        </is>
      </c>
    </row>
    <row r="1314">
      <c r="A1314" t="n">
        <v>1313</v>
      </c>
      <c r="B1314" t="inlineStr">
        <is>
          <t>SENAC</t>
        </is>
      </c>
      <c r="C1314" t="inlineStr">
        <is>
          <t>Transferências Regulamentares</t>
        </is>
      </c>
      <c r="D1314" t="inlineStr">
        <is>
          <t>Transferências Regulamentares - download</t>
        </is>
      </c>
      <c r="E1314" t="inlineStr"/>
      <c r="F1314" t="inlineStr">
        <is>
          <t>SENAC SP | Exercício 2025 | Transferências Regulamentares</t>
        </is>
      </c>
      <c r="G1314" t="inlineStr">
        <is>
          <t>csv</t>
        </is>
      </c>
      <c r="H1314" t="inlineStr">
        <is>
          <t>download</t>
        </is>
      </c>
      <c r="I1314" t="inlineStr">
        <is>
          <t>https://transparencia.senac.br/service/api/download?regional=sp&amp;secao=transferenciasregulamentares&amp;ano=2026&amp;layout=transferenciasregulamentares</t>
        </is>
      </c>
      <c r="J1314" t="n">
        <v>200</v>
      </c>
      <c r="K1314" t="b">
        <v>1</v>
      </c>
      <c r="L1314" t="inlineStr">
        <is>
          <t>application/octet-stream</t>
        </is>
      </c>
      <c r="M1314" t="n">
        <v>7.57</v>
      </c>
      <c r="N1314" t="inlineStr">
        <is>
          <t>SIM</t>
        </is>
      </c>
      <c r="O1314" t="inlineStr">
        <is>
          <t>Nenhum</t>
        </is>
      </c>
      <c r="P1314" t="inlineStr">
        <is>
          <t>Nenhum</t>
        </is>
      </c>
      <c r="Q1314" t="inlineStr">
        <is>
          <t>2026-10-07 17:04:56</t>
        </is>
      </c>
    </row>
    <row r="1315">
      <c r="A1315" t="n">
        <v>1314</v>
      </c>
      <c r="B1315" t="inlineStr">
        <is>
          <t>SENAC</t>
        </is>
      </c>
      <c r="C1315" t="inlineStr">
        <is>
          <t>Transferências Regulamentares</t>
        </is>
      </c>
      <c r="D1315" t="inlineStr">
        <is>
          <t>Transferências Regulamentares - download</t>
        </is>
      </c>
      <c r="E1315" t="inlineStr"/>
      <c r="F1315" t="inlineStr">
        <is>
          <t>SENAC SP | Exercício 2026 | Transferências Regulamentares</t>
        </is>
      </c>
      <c r="G1315" t="inlineStr">
        <is>
          <t>csv</t>
        </is>
      </c>
      <c r="H1315" t="inlineStr">
        <is>
          <t>download</t>
        </is>
      </c>
      <c r="I1315" t="inlineStr">
        <is>
          <t>https://transparencia.senac.br/service/api/download?regional=sp&amp;secao=transferenciasregulamentares&amp;ano=2026&amp;layout=transferenciasregulamentares</t>
        </is>
      </c>
      <c r="J1315" t="n">
        <v>200</v>
      </c>
      <c r="K1315" t="b">
        <v>1</v>
      </c>
      <c r="L1315" t="inlineStr">
        <is>
          <t>application/octet-stream</t>
        </is>
      </c>
      <c r="M1315" t="n">
        <v>7.57</v>
      </c>
      <c r="N1315" t="inlineStr">
        <is>
          <t>SIM</t>
        </is>
      </c>
      <c r="O1315" t="inlineStr">
        <is>
          <t>Nenhum</t>
        </is>
      </c>
      <c r="P1315" t="inlineStr">
        <is>
          <t>Nenhum</t>
        </is>
      </c>
      <c r="Q1315" t="inlineStr">
        <is>
          <t>2026-10-07 17:04:56</t>
        </is>
      </c>
    </row>
    <row r="1316">
      <c r="A1316" t="n">
        <v>1315</v>
      </c>
      <c r="B1316" t="inlineStr">
        <is>
          <t>SENAC</t>
        </is>
      </c>
      <c r="C1316" t="inlineStr">
        <is>
          <t>Execução Orçamentária</t>
        </is>
      </c>
      <c r="D1316" t="inlineStr">
        <is>
          <t>Execução Orçamentária - download</t>
        </is>
      </c>
      <c r="E1316" t="inlineStr"/>
      <c r="F1316" t="inlineStr">
        <is>
          <t>SENAC TO | Exercício 2024 | Execução Orçamentária</t>
        </is>
      </c>
      <c r="G1316" t="inlineStr">
        <is>
          <t>csv</t>
        </is>
      </c>
      <c r="H1316" t="inlineStr">
        <is>
          <t>download</t>
        </is>
      </c>
      <c r="I1316" t="inlineStr">
        <is>
          <t>https://transparencia.senac.br/service/api/download?regional=to&amp;secao=execucaoorcamentaria&amp;ano=2024&amp;layout=execucaoorcamentariareceitacategoria</t>
        </is>
      </c>
      <c r="J1316" t="n">
        <v>200</v>
      </c>
      <c r="K1316" t="b">
        <v>1</v>
      </c>
      <c r="L1316" t="inlineStr">
        <is>
          <t>application/octet-stream</t>
        </is>
      </c>
      <c r="M1316" t="n">
        <v>0.44</v>
      </c>
      <c r="N1316" t="inlineStr">
        <is>
          <t>SIM</t>
        </is>
      </c>
      <c r="O1316" t="inlineStr">
        <is>
          <t>Nenhum</t>
        </is>
      </c>
      <c r="P1316" t="inlineStr">
        <is>
          <t>Nenhum</t>
        </is>
      </c>
      <c r="Q1316" t="inlineStr">
        <is>
          <t>2026-10-07 17:04:56</t>
        </is>
      </c>
    </row>
    <row r="1317">
      <c r="A1317" t="n">
        <v>1316</v>
      </c>
      <c r="B1317" t="inlineStr">
        <is>
          <t>SENAC</t>
        </is>
      </c>
      <c r="C1317" t="inlineStr">
        <is>
          <t>Execução Orçamentária</t>
        </is>
      </c>
      <c r="D1317" t="inlineStr">
        <is>
          <t>Execução Orçamentária - download</t>
        </is>
      </c>
      <c r="E1317" t="inlineStr"/>
      <c r="F1317" t="inlineStr">
        <is>
          <t>SENAC TO | Exercício 2024 | Execução Orçamentária</t>
        </is>
      </c>
      <c r="G1317" t="inlineStr">
        <is>
          <t>csv</t>
        </is>
      </c>
      <c r="H1317" t="inlineStr">
        <is>
          <t>download</t>
        </is>
      </c>
      <c r="I1317" t="inlineStr">
        <is>
          <t>https://transparencia.senac.br/service/api/download?regional=to&amp;secao=execucaoorcamentaria&amp;ano=2024&amp;layout=execucaoorcamentariadespesacategoria</t>
        </is>
      </c>
      <c r="J1317" t="n">
        <v>200</v>
      </c>
      <c r="K1317" t="b">
        <v>1</v>
      </c>
      <c r="L1317" t="inlineStr">
        <is>
          <t>application/octet-stream</t>
        </is>
      </c>
      <c r="M1317" t="n">
        <v>0.97</v>
      </c>
      <c r="N1317" t="inlineStr">
        <is>
          <t>SIM</t>
        </is>
      </c>
      <c r="O1317" t="inlineStr">
        <is>
          <t>Nenhum</t>
        </is>
      </c>
      <c r="P1317" t="inlineStr">
        <is>
          <t>Nenhum</t>
        </is>
      </c>
      <c r="Q1317" t="inlineStr">
        <is>
          <t>2026-10-07 17:04:56</t>
        </is>
      </c>
    </row>
    <row r="1318">
      <c r="A1318" t="n">
        <v>1317</v>
      </c>
      <c r="B1318" t="inlineStr">
        <is>
          <t>SENAC</t>
        </is>
      </c>
      <c r="C1318" t="inlineStr">
        <is>
          <t>Execução Orçamentária</t>
        </is>
      </c>
      <c r="D1318" t="inlineStr">
        <is>
          <t>Execução Orçamentária - download</t>
        </is>
      </c>
      <c r="E1318" t="inlineStr"/>
      <c r="F1318" t="inlineStr">
        <is>
          <t>SENAC TO | Exercício 2024 | Execução Orçamentária</t>
        </is>
      </c>
      <c r="G1318" t="inlineStr">
        <is>
          <t>csv</t>
        </is>
      </c>
      <c r="H1318" t="inlineStr">
        <is>
          <t>download</t>
        </is>
      </c>
      <c r="I1318" t="inlineStr">
        <is>
          <t>https://transparencia.senac.br/service/api/download?regional=to&amp;secao=execucaoorcamentaria&amp;ano=2024&amp;layout=despesaporfinalidadeprogramatrabalhoorcamento</t>
        </is>
      </c>
      <c r="J1318" t="n">
        <v>200</v>
      </c>
      <c r="K1318" t="b">
        <v>1</v>
      </c>
      <c r="L1318" t="inlineStr">
        <is>
          <t>application/octet-stream</t>
        </is>
      </c>
      <c r="M1318" t="n">
        <v>0.41</v>
      </c>
      <c r="N1318" t="inlineStr">
        <is>
          <t>SIM</t>
        </is>
      </c>
      <c r="O1318" t="inlineStr">
        <is>
          <t>Nenhum</t>
        </is>
      </c>
      <c r="P1318" t="inlineStr">
        <is>
          <t>Nenhum</t>
        </is>
      </c>
      <c r="Q1318" t="inlineStr">
        <is>
          <t>2026-10-07 17:04:56</t>
        </is>
      </c>
    </row>
    <row r="1319">
      <c r="A1319" t="n">
        <v>1318</v>
      </c>
      <c r="B1319" t="inlineStr">
        <is>
          <t>SENAC</t>
        </is>
      </c>
      <c r="C1319" t="inlineStr">
        <is>
          <t>Execução Orçamentária</t>
        </is>
      </c>
      <c r="D1319" t="inlineStr">
        <is>
          <t>Execução Orçamentária - download</t>
        </is>
      </c>
      <c r="E1319" t="inlineStr"/>
      <c r="F1319" t="inlineStr">
        <is>
          <t>SENAC TO | Exercício 2024 | Execução Orçamentária</t>
        </is>
      </c>
      <c r="G1319" t="inlineStr">
        <is>
          <t>csv</t>
        </is>
      </c>
      <c r="H1319" t="inlineStr">
        <is>
          <t>download</t>
        </is>
      </c>
      <c r="I1319" t="inlineStr">
        <is>
          <t>https://transparencia.senac.br/service/api/download?regional=to&amp;secao=execucaoorcamentaria&amp;ano=2024&amp;layout=execucaoorcamentariareceita</t>
        </is>
      </c>
      <c r="J1319" t="n">
        <v>200</v>
      </c>
      <c r="K1319" t="b">
        <v>1</v>
      </c>
      <c r="L1319" t="inlineStr">
        <is>
          <t>application/octet-stream</t>
        </is>
      </c>
      <c r="M1319" t="n">
        <v>1.19</v>
      </c>
      <c r="N1319" t="inlineStr">
        <is>
          <t>SIM</t>
        </is>
      </c>
      <c r="O1319" t="inlineStr">
        <is>
          <t>Nenhum</t>
        </is>
      </c>
      <c r="P1319" t="inlineStr">
        <is>
          <t>Nenhum</t>
        </is>
      </c>
      <c r="Q1319" t="inlineStr">
        <is>
          <t>2026-10-07 17:04:56</t>
        </is>
      </c>
    </row>
    <row r="1320">
      <c r="A1320" t="n">
        <v>1319</v>
      </c>
      <c r="B1320" t="inlineStr">
        <is>
          <t>SENAC</t>
        </is>
      </c>
      <c r="C1320" t="inlineStr">
        <is>
          <t>Execução Orçamentária</t>
        </is>
      </c>
      <c r="D1320" t="inlineStr">
        <is>
          <t>Execução Orçamentária - download</t>
        </is>
      </c>
      <c r="E1320" t="inlineStr"/>
      <c r="F1320" t="inlineStr">
        <is>
          <t>SENAC TO | Exercício 2024 | Execução Orçamentária</t>
        </is>
      </c>
      <c r="G1320" t="inlineStr">
        <is>
          <t>csv</t>
        </is>
      </c>
      <c r="H1320" t="inlineStr">
        <is>
          <t>download</t>
        </is>
      </c>
      <c r="I1320" t="inlineStr">
        <is>
          <t>https://transparencia.senac.br/service/api/download?regional=to&amp;secao=execucaoorcamentaria&amp;ano=2024&amp;layout=execucaoorcamentariadespesa</t>
        </is>
      </c>
      <c r="J1320" t="n">
        <v>200</v>
      </c>
      <c r="K1320" t="b">
        <v>1</v>
      </c>
      <c r="L1320" t="inlineStr">
        <is>
          <t>application/octet-stream</t>
        </is>
      </c>
      <c r="M1320" t="n">
        <v>1.53</v>
      </c>
      <c r="N1320" t="inlineStr">
        <is>
          <t>SIM</t>
        </is>
      </c>
      <c r="O1320" t="inlineStr">
        <is>
          <t>Nenhum</t>
        </is>
      </c>
      <c r="P1320" t="inlineStr">
        <is>
          <t>Nenhum</t>
        </is>
      </c>
      <c r="Q1320" t="inlineStr">
        <is>
          <t>2026-10-07 17:04:56</t>
        </is>
      </c>
    </row>
    <row r="1321">
      <c r="A1321" t="n">
        <v>1320</v>
      </c>
      <c r="B1321" t="inlineStr">
        <is>
          <t>SENAC</t>
        </is>
      </c>
      <c r="C1321" t="inlineStr">
        <is>
          <t>Execução Orçamentária</t>
        </is>
      </c>
      <c r="D1321" t="inlineStr">
        <is>
          <t>Execução Orçamentária - download</t>
        </is>
      </c>
      <c r="E1321" t="inlineStr"/>
      <c r="F1321" t="inlineStr">
        <is>
          <t>SENAC TO | Exercício 2024 | Execução Orçamentária</t>
        </is>
      </c>
      <c r="G1321" t="inlineStr">
        <is>
          <t>csv</t>
        </is>
      </c>
      <c r="H1321" t="inlineStr">
        <is>
          <t>download</t>
        </is>
      </c>
      <c r="I1321" t="inlineStr">
        <is>
          <t>https://transparencia.senac.br/service/api/download?regional=to&amp;secao=execucaoorcamentaria&amp;ano=2024&amp;layout=despesaporfinalidadeprogramatrabalhoprevisao</t>
        </is>
      </c>
      <c r="J1321" t="n">
        <v>200</v>
      </c>
      <c r="K1321" t="b">
        <v>1</v>
      </c>
      <c r="L1321" t="inlineStr">
        <is>
          <t>application/octet-stream</t>
        </is>
      </c>
      <c r="M1321" t="n">
        <v>0.58</v>
      </c>
      <c r="N1321" t="inlineStr">
        <is>
          <t>SIM</t>
        </is>
      </c>
      <c r="O1321" t="inlineStr">
        <is>
          <t>Nenhum</t>
        </is>
      </c>
      <c r="P1321" t="inlineStr">
        <is>
          <t>Nenhum</t>
        </is>
      </c>
      <c r="Q1321" t="inlineStr">
        <is>
          <t>2026-10-07 17:04:56</t>
        </is>
      </c>
    </row>
    <row r="1322">
      <c r="A1322" t="n">
        <v>1321</v>
      </c>
      <c r="B1322" t="inlineStr">
        <is>
          <t>SENAC</t>
        </is>
      </c>
      <c r="C1322" t="inlineStr">
        <is>
          <t>Execução Orçamentária</t>
        </is>
      </c>
      <c r="D1322" t="inlineStr">
        <is>
          <t>Execução Orçamentária - download</t>
        </is>
      </c>
      <c r="E1322" t="inlineStr"/>
      <c r="F1322" t="inlineStr">
        <is>
          <t>SENAC TO | Exercício 2025 | Execução Orçamentária</t>
        </is>
      </c>
      <c r="G1322" t="inlineStr">
        <is>
          <t>csv</t>
        </is>
      </c>
      <c r="H1322" t="inlineStr">
        <is>
          <t>download</t>
        </is>
      </c>
      <c r="I1322" t="inlineStr">
        <is>
          <t>https://transparencia.senac.br/service/api/download?regional=to&amp;secao=execucaoorcamentaria&amp;ano=2025&amp;layout=execucaoorcamentariareceitacategoria</t>
        </is>
      </c>
      <c r="J1322" t="n">
        <v>200</v>
      </c>
      <c r="K1322" t="b">
        <v>1</v>
      </c>
      <c r="L1322" t="inlineStr">
        <is>
          <t>application/octet-stream</t>
        </is>
      </c>
      <c r="M1322" t="n">
        <v>0.36</v>
      </c>
      <c r="N1322" t="inlineStr">
        <is>
          <t>SIM</t>
        </is>
      </c>
      <c r="O1322" t="inlineStr">
        <is>
          <t>Nenhum</t>
        </is>
      </c>
      <c r="P1322" t="inlineStr">
        <is>
          <t>Nenhum</t>
        </is>
      </c>
      <c r="Q1322" t="inlineStr">
        <is>
          <t>2026-10-07 17:04:56</t>
        </is>
      </c>
    </row>
    <row r="1323">
      <c r="A1323" t="n">
        <v>1322</v>
      </c>
      <c r="B1323" t="inlineStr">
        <is>
          <t>SENAC</t>
        </is>
      </c>
      <c r="C1323" t="inlineStr">
        <is>
          <t>Execução Orçamentária</t>
        </is>
      </c>
      <c r="D1323" t="inlineStr">
        <is>
          <t>Execução Orçamentária - download</t>
        </is>
      </c>
      <c r="E1323" t="inlineStr"/>
      <c r="F1323" t="inlineStr">
        <is>
          <t>SENAC TO | Exercício 2025 | Execução Orçamentária</t>
        </is>
      </c>
      <c r="G1323" t="inlineStr">
        <is>
          <t>csv</t>
        </is>
      </c>
      <c r="H1323" t="inlineStr">
        <is>
          <t>download</t>
        </is>
      </c>
      <c r="I1323" t="inlineStr">
        <is>
          <t>https://transparencia.senac.br/service/api/download?regional=to&amp;secao=execucaoorcamentaria&amp;ano=2025&amp;layout=execucaoorcamentariadespesacategoria</t>
        </is>
      </c>
      <c r="J1323" t="n">
        <v>200</v>
      </c>
      <c r="K1323" t="b">
        <v>1</v>
      </c>
      <c r="L1323" t="inlineStr">
        <is>
          <t>application/octet-stream</t>
        </is>
      </c>
      <c r="M1323" t="n">
        <v>1.07</v>
      </c>
      <c r="N1323" t="inlineStr">
        <is>
          <t>SIM</t>
        </is>
      </c>
      <c r="O1323" t="inlineStr">
        <is>
          <t>Nenhum</t>
        </is>
      </c>
      <c r="P1323" t="inlineStr">
        <is>
          <t>Nenhum</t>
        </is>
      </c>
      <c r="Q1323" t="inlineStr">
        <is>
          <t>2026-10-07 17:04:56</t>
        </is>
      </c>
    </row>
    <row r="1324">
      <c r="A1324" t="n">
        <v>1323</v>
      </c>
      <c r="B1324" t="inlineStr">
        <is>
          <t>SENAC</t>
        </is>
      </c>
      <c r="C1324" t="inlineStr">
        <is>
          <t>Execução Orçamentária</t>
        </is>
      </c>
      <c r="D1324" t="inlineStr">
        <is>
          <t>Execução Orçamentária - download</t>
        </is>
      </c>
      <c r="E1324" t="inlineStr"/>
      <c r="F1324" t="inlineStr">
        <is>
          <t>SENAC TO | Exercício 2025 | Execução Orçamentária</t>
        </is>
      </c>
      <c r="G1324" t="inlineStr">
        <is>
          <t>csv</t>
        </is>
      </c>
      <c r="H1324" t="inlineStr">
        <is>
          <t>download</t>
        </is>
      </c>
      <c r="I1324" t="inlineStr">
        <is>
          <t>https://transparencia.senac.br/service/api/download?regional=to&amp;secao=execucaoorcamentaria&amp;ano=2025&amp;layout=despesaporfinalidadeprogramatrabalhoorcamento</t>
        </is>
      </c>
      <c r="J1324" t="n">
        <v>200</v>
      </c>
      <c r="K1324" t="b">
        <v>1</v>
      </c>
      <c r="L1324" t="inlineStr">
        <is>
          <t>application/octet-stream</t>
        </is>
      </c>
      <c r="M1324" t="n">
        <v>0.4</v>
      </c>
      <c r="N1324" t="inlineStr">
        <is>
          <t>SIM</t>
        </is>
      </c>
      <c r="O1324" t="inlineStr">
        <is>
          <t>Nenhum</t>
        </is>
      </c>
      <c r="P1324" t="inlineStr">
        <is>
          <t>Nenhum</t>
        </is>
      </c>
      <c r="Q1324" t="inlineStr">
        <is>
          <t>2026-10-07 17:04:56</t>
        </is>
      </c>
    </row>
    <row r="1325">
      <c r="A1325" t="n">
        <v>1324</v>
      </c>
      <c r="B1325" t="inlineStr">
        <is>
          <t>SENAC</t>
        </is>
      </c>
      <c r="C1325" t="inlineStr">
        <is>
          <t>Execução Orçamentária</t>
        </is>
      </c>
      <c r="D1325" t="inlineStr">
        <is>
          <t>Execução Orçamentária - download</t>
        </is>
      </c>
      <c r="E1325" t="inlineStr"/>
      <c r="F1325" t="inlineStr">
        <is>
          <t>SENAC TO | Exercício 2025 | Execução Orçamentária</t>
        </is>
      </c>
      <c r="G1325" t="inlineStr">
        <is>
          <t>csv</t>
        </is>
      </c>
      <c r="H1325" t="inlineStr">
        <is>
          <t>download</t>
        </is>
      </c>
      <c r="I1325" t="inlineStr">
        <is>
          <t>https://transparencia.senac.br/service/api/download?regional=to&amp;secao=execucaoorcamentaria&amp;ano=2025&amp;layout=execucaoorcamentariareceita</t>
        </is>
      </c>
      <c r="J1325" t="n">
        <v>200</v>
      </c>
      <c r="K1325" t="b">
        <v>1</v>
      </c>
      <c r="L1325" t="inlineStr">
        <is>
          <t>application/octet-stream</t>
        </is>
      </c>
      <c r="M1325" t="n">
        <v>1.09</v>
      </c>
      <c r="N1325" t="inlineStr">
        <is>
          <t>SIM</t>
        </is>
      </c>
      <c r="O1325" t="inlineStr">
        <is>
          <t>Nenhum</t>
        </is>
      </c>
      <c r="P1325" t="inlineStr">
        <is>
          <t>Nenhum</t>
        </is>
      </c>
      <c r="Q1325" t="inlineStr">
        <is>
          <t>2026-10-07 17:04:56</t>
        </is>
      </c>
    </row>
    <row r="1326">
      <c r="A1326" t="n">
        <v>1325</v>
      </c>
      <c r="B1326" t="inlineStr">
        <is>
          <t>SENAC</t>
        </is>
      </c>
      <c r="C1326" t="inlineStr">
        <is>
          <t>Execução Orçamentária</t>
        </is>
      </c>
      <c r="D1326" t="inlineStr">
        <is>
          <t>Execução Orçamentária - download</t>
        </is>
      </c>
      <c r="E1326" t="inlineStr"/>
      <c r="F1326" t="inlineStr">
        <is>
          <t>SENAC TO | Exercício 2025 | Execução Orçamentária</t>
        </is>
      </c>
      <c r="G1326" t="inlineStr">
        <is>
          <t>csv</t>
        </is>
      </c>
      <c r="H1326" t="inlineStr">
        <is>
          <t>download</t>
        </is>
      </c>
      <c r="I1326" t="inlineStr">
        <is>
          <t>https://transparencia.senac.br/service/api/download?regional=to&amp;secao=execucaoorcamentaria&amp;ano=2025&amp;layout=execucaoorcamentariadespesa</t>
        </is>
      </c>
      <c r="J1326" t="n">
        <v>200</v>
      </c>
      <c r="K1326" t="b">
        <v>1</v>
      </c>
      <c r="L1326" t="inlineStr">
        <is>
          <t>application/octet-stream</t>
        </is>
      </c>
      <c r="M1326" t="n">
        <v>1.69</v>
      </c>
      <c r="N1326" t="inlineStr">
        <is>
          <t>SIM</t>
        </is>
      </c>
      <c r="O1326" t="inlineStr">
        <is>
          <t>Nenhum</t>
        </is>
      </c>
      <c r="P1326" t="inlineStr">
        <is>
          <t>Nenhum</t>
        </is>
      </c>
      <c r="Q1326" t="inlineStr">
        <is>
          <t>2026-10-07 17:04:56</t>
        </is>
      </c>
    </row>
    <row r="1327">
      <c r="A1327" t="n">
        <v>1326</v>
      </c>
      <c r="B1327" t="inlineStr">
        <is>
          <t>SENAC</t>
        </is>
      </c>
      <c r="C1327" t="inlineStr">
        <is>
          <t>Execução Orçamentária</t>
        </is>
      </c>
      <c r="D1327" t="inlineStr">
        <is>
          <t>Execução Orçamentária - download</t>
        </is>
      </c>
      <c r="E1327" t="inlineStr"/>
      <c r="F1327" t="inlineStr">
        <is>
          <t>SENAC TO | Exercício 2025 | Execução Orçamentária</t>
        </is>
      </c>
      <c r="G1327" t="inlineStr">
        <is>
          <t>csv</t>
        </is>
      </c>
      <c r="H1327" t="inlineStr">
        <is>
          <t>download</t>
        </is>
      </c>
      <c r="I1327" t="inlineStr">
        <is>
          <t>https://transparencia.senac.br/service/api/download?regional=to&amp;secao=execucaoorcamentaria&amp;ano=2025&amp;layout=despesaporfinalidadeprogramatrabalhoprevisao</t>
        </is>
      </c>
      <c r="J1327" t="n">
        <v>200</v>
      </c>
      <c r="K1327" t="b">
        <v>1</v>
      </c>
      <c r="L1327" t="inlineStr">
        <is>
          <t>application/octet-stream</t>
        </is>
      </c>
      <c r="M1327" t="n">
        <v>0.59</v>
      </c>
      <c r="N1327" t="inlineStr">
        <is>
          <t>SIM</t>
        </is>
      </c>
      <c r="O1327" t="inlineStr">
        <is>
          <t>Nenhum</t>
        </is>
      </c>
      <c r="P1327" t="inlineStr">
        <is>
          <t>Nenhum</t>
        </is>
      </c>
      <c r="Q1327" t="inlineStr">
        <is>
          <t>2026-10-07 17:04:56</t>
        </is>
      </c>
    </row>
    <row r="1328">
      <c r="A1328" t="n">
        <v>1327</v>
      </c>
      <c r="B1328" t="inlineStr">
        <is>
          <t>SENAC</t>
        </is>
      </c>
      <c r="C1328" t="inlineStr">
        <is>
          <t>Execução Orçamentária</t>
        </is>
      </c>
      <c r="D1328" t="inlineStr">
        <is>
          <t>Execução Orçamentária - download</t>
        </is>
      </c>
      <c r="E1328" t="inlineStr"/>
      <c r="F1328" t="inlineStr">
        <is>
          <t>SENAC TO | Exercício 2026 | Execução Orçamentária</t>
        </is>
      </c>
      <c r="G1328" t="inlineStr">
        <is>
          <t>csv</t>
        </is>
      </c>
      <c r="H1328" t="inlineStr">
        <is>
          <t>download</t>
        </is>
      </c>
      <c r="I1328" t="inlineStr">
        <is>
          <t>https://transparencia.senac.br/service/api/download?regional=to&amp;secao=execucaoorcamentaria&amp;ano=2026&amp;layout=execucaoorcamentariareceitacategoria</t>
        </is>
      </c>
      <c r="J1328" t="n">
        <v>200</v>
      </c>
      <c r="K1328" t="b">
        <v>1</v>
      </c>
      <c r="L1328" t="inlineStr">
        <is>
          <t>application/octet-stream</t>
        </is>
      </c>
      <c r="M1328" t="n">
        <v>0.34</v>
      </c>
      <c r="N1328" t="inlineStr">
        <is>
          <t>SIM</t>
        </is>
      </c>
      <c r="O1328" t="inlineStr">
        <is>
          <t>Nenhum</t>
        </is>
      </c>
      <c r="P1328" t="inlineStr">
        <is>
          <t>Nenhum</t>
        </is>
      </c>
      <c r="Q1328" t="inlineStr">
        <is>
          <t>2026-10-07 17:04:56</t>
        </is>
      </c>
    </row>
    <row r="1329">
      <c r="A1329" t="n">
        <v>1328</v>
      </c>
      <c r="B1329" t="inlineStr">
        <is>
          <t>SENAC</t>
        </is>
      </c>
      <c r="C1329" t="inlineStr">
        <is>
          <t>Execução Orçamentária</t>
        </is>
      </c>
      <c r="D1329" t="inlineStr">
        <is>
          <t>Execução Orçamentária - download</t>
        </is>
      </c>
      <c r="E1329" t="inlineStr"/>
      <c r="F1329" t="inlineStr">
        <is>
          <t>SENAC TO | Exercício 2026 | Execução Orçamentária</t>
        </is>
      </c>
      <c r="G1329" t="inlineStr">
        <is>
          <t>csv</t>
        </is>
      </c>
      <c r="H1329" t="inlineStr">
        <is>
          <t>download</t>
        </is>
      </c>
      <c r="I1329" t="inlineStr">
        <is>
          <t>https://transparencia.senac.br/service/api/download?regional=to&amp;secao=execucaoorcamentaria&amp;ano=2026&amp;layout=execucaoorcamentariadespesacategoria</t>
        </is>
      </c>
      <c r="J1329" t="n">
        <v>200</v>
      </c>
      <c r="K1329" t="b">
        <v>1</v>
      </c>
      <c r="L1329" t="inlineStr">
        <is>
          <t>application/octet-stream</t>
        </is>
      </c>
      <c r="M1329" t="n">
        <v>1.07</v>
      </c>
      <c r="N1329" t="inlineStr">
        <is>
          <t>SIM</t>
        </is>
      </c>
      <c r="O1329" t="inlineStr">
        <is>
          <t>Nenhum</t>
        </is>
      </c>
      <c r="P1329" t="inlineStr">
        <is>
          <t>Nenhum</t>
        </is>
      </c>
      <c r="Q1329" t="inlineStr">
        <is>
          <t>2026-10-07 17:04:56</t>
        </is>
      </c>
    </row>
    <row r="1330">
      <c r="A1330" t="n">
        <v>1329</v>
      </c>
      <c r="B1330" t="inlineStr">
        <is>
          <t>SENAC</t>
        </is>
      </c>
      <c r="C1330" t="inlineStr">
        <is>
          <t>Execução Orçamentária</t>
        </is>
      </c>
      <c r="D1330" t="inlineStr">
        <is>
          <t>Execução Orçamentária - download</t>
        </is>
      </c>
      <c r="E1330" t="inlineStr"/>
      <c r="F1330" t="inlineStr">
        <is>
          <t>SENAC TO | Exercício 2026 | Execução Orçamentária</t>
        </is>
      </c>
      <c r="G1330" t="inlineStr">
        <is>
          <t>csv</t>
        </is>
      </c>
      <c r="H1330" t="inlineStr">
        <is>
          <t>download</t>
        </is>
      </c>
      <c r="I1330" t="inlineStr">
        <is>
          <t>https://transparencia.senac.br/service/api/download?regional=to&amp;secao=execucaoorcamentaria&amp;ano=2026&amp;layout=despesaporfinalidadeprogramatrabalhoorcamento</t>
        </is>
      </c>
      <c r="J1330" t="n">
        <v>200</v>
      </c>
      <c r="K1330" t="b">
        <v>1</v>
      </c>
      <c r="L1330" t="inlineStr">
        <is>
          <t>application/octet-stream</t>
        </is>
      </c>
      <c r="M1330" t="n">
        <v>0.4</v>
      </c>
      <c r="N1330" t="inlineStr">
        <is>
          <t>SIM</t>
        </is>
      </c>
      <c r="O1330" t="inlineStr">
        <is>
          <t>Nenhum</t>
        </is>
      </c>
      <c r="P1330" t="inlineStr">
        <is>
          <t>Nenhum</t>
        </is>
      </c>
      <c r="Q1330" t="inlineStr">
        <is>
          <t>2026-10-07 17:04:56</t>
        </is>
      </c>
    </row>
    <row r="1331">
      <c r="A1331" t="n">
        <v>1330</v>
      </c>
      <c r="B1331" t="inlineStr">
        <is>
          <t>SENAC</t>
        </is>
      </c>
      <c r="C1331" t="inlineStr">
        <is>
          <t>Execução Orçamentária</t>
        </is>
      </c>
      <c r="D1331" t="inlineStr">
        <is>
          <t>Execução Orçamentária - download</t>
        </is>
      </c>
      <c r="E1331" t="inlineStr"/>
      <c r="F1331" t="inlineStr">
        <is>
          <t>SENAC TO | Exercício 2026 | Execução Orçamentária</t>
        </is>
      </c>
      <c r="G1331" t="inlineStr">
        <is>
          <t>csv</t>
        </is>
      </c>
      <c r="H1331" t="inlineStr">
        <is>
          <t>download</t>
        </is>
      </c>
      <c r="I1331" t="inlineStr">
        <is>
          <t>https://transparencia.senac.br/service/api/download?regional=to&amp;secao=execucaoorcamentaria&amp;ano=2026&amp;layout=execucaoorcamentariareceita</t>
        </is>
      </c>
      <c r="J1331" t="n">
        <v>200</v>
      </c>
      <c r="K1331" t="b">
        <v>1</v>
      </c>
      <c r="L1331" t="inlineStr">
        <is>
          <t>application/octet-stream</t>
        </is>
      </c>
      <c r="M1331" t="n">
        <v>0.84</v>
      </c>
      <c r="N1331" t="inlineStr">
        <is>
          <t>SIM</t>
        </is>
      </c>
      <c r="O1331" t="inlineStr">
        <is>
          <t>Nenhum</t>
        </is>
      </c>
      <c r="P1331" t="inlineStr">
        <is>
          <t>Nenhum</t>
        </is>
      </c>
      <c r="Q1331" t="inlineStr">
        <is>
          <t>2026-10-07 17:04:56</t>
        </is>
      </c>
    </row>
    <row r="1332">
      <c r="A1332" t="n">
        <v>1331</v>
      </c>
      <c r="B1332" t="inlineStr">
        <is>
          <t>SENAC</t>
        </is>
      </c>
      <c r="C1332" t="inlineStr">
        <is>
          <t>Execução Orçamentária</t>
        </is>
      </c>
      <c r="D1332" t="inlineStr">
        <is>
          <t>Execução Orçamentária - download</t>
        </is>
      </c>
      <c r="E1332" t="inlineStr"/>
      <c r="F1332" t="inlineStr">
        <is>
          <t>SENAC TO | Exercício 2026 | Execução Orçamentária</t>
        </is>
      </c>
      <c r="G1332" t="inlineStr">
        <is>
          <t>csv</t>
        </is>
      </c>
      <c r="H1332" t="inlineStr">
        <is>
          <t>download</t>
        </is>
      </c>
      <c r="I1332" t="inlineStr">
        <is>
          <t>https://transparencia.senac.br/service/api/download?regional=to&amp;secao=execucaoorcamentaria&amp;ano=2026&amp;layout=execucaoorcamentariadespesa</t>
        </is>
      </c>
      <c r="J1332" t="n">
        <v>200</v>
      </c>
      <c r="K1332" t="b">
        <v>1</v>
      </c>
      <c r="L1332" t="inlineStr">
        <is>
          <t>application/octet-stream</t>
        </is>
      </c>
      <c r="M1332" t="n">
        <v>1.67</v>
      </c>
      <c r="N1332" t="inlineStr">
        <is>
          <t>SIM</t>
        </is>
      </c>
      <c r="O1332" t="inlineStr">
        <is>
          <t>Nenhum</t>
        </is>
      </c>
      <c r="P1332" t="inlineStr">
        <is>
          <t>Nenhum</t>
        </is>
      </c>
      <c r="Q1332" t="inlineStr">
        <is>
          <t>2026-10-07 17:04:56</t>
        </is>
      </c>
    </row>
    <row r="1333">
      <c r="A1333" t="n">
        <v>1332</v>
      </c>
      <c r="B1333" t="inlineStr">
        <is>
          <t>SENAC</t>
        </is>
      </c>
      <c r="C1333" t="inlineStr">
        <is>
          <t>Execução Orçamentária</t>
        </is>
      </c>
      <c r="D1333" t="inlineStr">
        <is>
          <t>Execução Orçamentária - download</t>
        </is>
      </c>
      <c r="E1333" t="inlineStr"/>
      <c r="F1333" t="inlineStr">
        <is>
          <t>SENAC TO | Exercício 2026 | Execução Orçamentária</t>
        </is>
      </c>
      <c r="G1333" t="inlineStr">
        <is>
          <t>csv</t>
        </is>
      </c>
      <c r="H1333" t="inlineStr">
        <is>
          <t>download</t>
        </is>
      </c>
      <c r="I1333" t="inlineStr">
        <is>
          <t>https://transparencia.senac.br/service/api/download?regional=to&amp;secao=execucaoorcamentaria&amp;ano=2026&amp;layout=despesaporfinalidadeprogramatrabalhoprevisao</t>
        </is>
      </c>
      <c r="J1333" t="n">
        <v>200</v>
      </c>
      <c r="K1333" t="b">
        <v>1</v>
      </c>
      <c r="L1333" t="inlineStr">
        <is>
          <t>application/octet-stream</t>
        </is>
      </c>
      <c r="M1333" t="n">
        <v>0.58</v>
      </c>
      <c r="N1333" t="inlineStr">
        <is>
          <t>SIM</t>
        </is>
      </c>
      <c r="O1333" t="inlineStr">
        <is>
          <t>Nenhum</t>
        </is>
      </c>
      <c r="P1333" t="inlineStr">
        <is>
          <t>Nenhum</t>
        </is>
      </c>
      <c r="Q1333" t="inlineStr">
        <is>
          <t>2026-10-07 17:04:56</t>
        </is>
      </c>
    </row>
    <row r="1334">
      <c r="A1334" t="n">
        <v>1333</v>
      </c>
      <c r="B1334" t="inlineStr">
        <is>
          <t>SENAC</t>
        </is>
      </c>
      <c r="C1334" t="inlineStr">
        <is>
          <t>Demonstrações Contábeis</t>
        </is>
      </c>
      <c r="D1334" t="inlineStr">
        <is>
          <t>Demonstrações Contábeis - Arquivo CSV</t>
        </is>
      </c>
      <c r="E1334" t="inlineStr"/>
      <c r="F1334" t="inlineStr">
        <is>
          <t>SENAC TO | Exercício 2024 | Demonstrações Contábeis</t>
        </is>
      </c>
      <c r="G1334" t="inlineStr">
        <is>
          <t>csv</t>
        </is>
      </c>
      <c r="H1334" t="inlineStr">
        <is>
          <t>Balanço Financeiro_2025.csv</t>
        </is>
      </c>
      <c r="I1334" t="inlineStr">
        <is>
          <t>https://transparencia.senac.br/assets/files/2025/DemonstracoesContabeis/TO/Balanço Financeiro_2025.csv</t>
        </is>
      </c>
      <c r="J1334" t="n">
        <v>200</v>
      </c>
      <c r="K1334" t="b">
        <v>1</v>
      </c>
      <c r="L1334" t="inlineStr">
        <is>
          <t>application/octet-stream</t>
        </is>
      </c>
      <c r="M1334" t="n">
        <v>9.130000000000001</v>
      </c>
      <c r="N1334" t="inlineStr">
        <is>
          <t>SIM</t>
        </is>
      </c>
      <c r="O1334" t="inlineStr">
        <is>
          <t>Nenhum</t>
        </is>
      </c>
      <c r="P1334" t="inlineStr">
        <is>
          <t>Nenhum</t>
        </is>
      </c>
      <c r="Q1334" t="inlineStr">
        <is>
          <t>2026-10-07 17:04:56</t>
        </is>
      </c>
    </row>
    <row r="1335">
      <c r="A1335" t="n">
        <v>1334</v>
      </c>
      <c r="B1335" t="inlineStr">
        <is>
          <t>SENAC</t>
        </is>
      </c>
      <c r="C1335" t="inlineStr">
        <is>
          <t>Demonstrações Contábeis</t>
        </is>
      </c>
      <c r="D1335" t="inlineStr">
        <is>
          <t>Demonstrações Contábeis - Arquivo CSV</t>
        </is>
      </c>
      <c r="E1335" t="inlineStr"/>
      <c r="F1335" t="inlineStr">
        <is>
          <t>SENAC TO | Exercício 2024 | Demonstrações Contábeis</t>
        </is>
      </c>
      <c r="G1335" t="inlineStr">
        <is>
          <t>csv</t>
        </is>
      </c>
      <c r="H1335" t="inlineStr">
        <is>
          <t>Balanço Orçamentário Receita_2025.csv</t>
        </is>
      </c>
      <c r="I1335" t="inlineStr">
        <is>
          <t>https://transparencia.senac.br/assets/files/2025/DemonstracoesContabeis/TO/Balanço Orçamentário Receita_2025.csv</t>
        </is>
      </c>
      <c r="J1335" t="n">
        <v>200</v>
      </c>
      <c r="K1335" t="b">
        <v>1</v>
      </c>
      <c r="L1335" t="inlineStr">
        <is>
          <t>application/octet-stream</t>
        </is>
      </c>
      <c r="M1335" t="n">
        <v>5.36</v>
      </c>
      <c r="N1335" t="inlineStr">
        <is>
          <t>NÃO</t>
        </is>
      </c>
      <c r="O1335" t="inlineStr">
        <is>
          <t>Nomes de Colunas: 10 coluna(s) sem nome definido (ex: Unnamed: 7). | Espaçamento Visual: 9 coluna(s) totalmente em branco (Colunas: [7, 8, 9, 10, 11]). | Linhas de Totais: Uso de 'Total/Subtotal' na coluna 'Especificação' (Linhas: 64, 66).</t>
        </is>
      </c>
      <c r="P1335" t="inlineStr">
        <is>
          <t>Nenhum</t>
        </is>
      </c>
      <c r="Q1335" t="inlineStr">
        <is>
          <t>2026-10-07 17:04:56</t>
        </is>
      </c>
    </row>
    <row r="1336">
      <c r="A1336" t="n">
        <v>1335</v>
      </c>
      <c r="B1336" t="inlineStr">
        <is>
          <t>SENAC</t>
        </is>
      </c>
      <c r="C1336" t="inlineStr">
        <is>
          <t>Demonstrações Contábeis</t>
        </is>
      </c>
      <c r="D1336" t="inlineStr">
        <is>
          <t>Demonstrações Contábeis - Arquivo CSV</t>
        </is>
      </c>
      <c r="E1336" t="inlineStr"/>
      <c r="F1336" t="inlineStr">
        <is>
          <t>SENAC TO | Exercício 2024 | Demonstrações Contábeis</t>
        </is>
      </c>
      <c r="G1336" t="inlineStr">
        <is>
          <t>csv</t>
        </is>
      </c>
      <c r="H1336" t="inlineStr">
        <is>
          <t>Balanço Orçamentário Despesa_2025.csv</t>
        </is>
      </c>
      <c r="I1336" t="inlineStr">
        <is>
          <t>https://transparencia.senac.br/assets/files/2025/DemonstracoesContabeis/TO/Balanço Orçamentário Despesa_2025.csv</t>
        </is>
      </c>
      <c r="J1336" t="n">
        <v>200</v>
      </c>
      <c r="K1336" t="b">
        <v>1</v>
      </c>
      <c r="L1336" t="inlineStr">
        <is>
          <t>application/octet-stream</t>
        </is>
      </c>
      <c r="M1336" t="n">
        <v>4.61</v>
      </c>
      <c r="N1336" t="inlineStr">
        <is>
          <t>NÃO</t>
        </is>
      </c>
      <c r="O1336" t="inlineStr">
        <is>
          <t>Linhas de Totais: Uso de 'Total/Subtotal' na coluna 'Especificação' (Linhas: 57, 59).</t>
        </is>
      </c>
      <c r="P1336" t="inlineStr">
        <is>
          <t>Nenhum</t>
        </is>
      </c>
      <c r="Q1336" t="inlineStr">
        <is>
          <t>2026-10-07 17:04:56</t>
        </is>
      </c>
    </row>
    <row r="1337">
      <c r="A1337" t="n">
        <v>1336</v>
      </c>
      <c r="B1337" t="inlineStr">
        <is>
          <t>SENAC</t>
        </is>
      </c>
      <c r="C1337" t="inlineStr">
        <is>
          <t>Demonstrações Contábeis</t>
        </is>
      </c>
      <c r="D1337" t="inlineStr">
        <is>
          <t>Demonstrações Contábeis - Arquivo CSV</t>
        </is>
      </c>
      <c r="E1337" t="inlineStr"/>
      <c r="F1337" t="inlineStr">
        <is>
          <t>SENAC TO | Exercício 2024 | Demonstrações Contábeis</t>
        </is>
      </c>
      <c r="G1337" t="inlineStr">
        <is>
          <t>csv</t>
        </is>
      </c>
      <c r="H1337" t="inlineStr">
        <is>
          <t>Balanço Patrimonial_2025.csv</t>
        </is>
      </c>
      <c r="I1337" t="inlineStr">
        <is>
          <t>https://transparencia.senac.br/assets/files/2025/DemonstracoesContabeis/TO/Balanço Patrimonial_2025.csv</t>
        </is>
      </c>
      <c r="J1337" t="n">
        <v>200</v>
      </c>
      <c r="K1337" t="b">
        <v>1</v>
      </c>
      <c r="L1337" t="inlineStr">
        <is>
          <t>application/octet-stream</t>
        </is>
      </c>
      <c r="M1337" t="n">
        <v>4.34</v>
      </c>
      <c r="N1337" t="inlineStr">
        <is>
          <t>NÃO</t>
        </is>
      </c>
      <c r="O1337" t="inlineStr">
        <is>
          <t>Nomes de Colunas: 8 coluna(s) sem nome definido (ex: Unnamed: 5). | Espaçamento Visual: 6 coluna(s) totalmente em branco (Colunas: [5, 6, 7, 8, 9]).</t>
        </is>
      </c>
      <c r="P1337" t="inlineStr">
        <is>
          <t>Nenhum</t>
        </is>
      </c>
      <c r="Q1337" t="inlineStr">
        <is>
          <t>2026-10-07 17:04:56</t>
        </is>
      </c>
    </row>
    <row r="1338">
      <c r="A1338" t="n">
        <v>1337</v>
      </c>
      <c r="B1338" t="inlineStr">
        <is>
          <t>SENAC</t>
        </is>
      </c>
      <c r="C1338" t="inlineStr">
        <is>
          <t>Demonstrações Contábeis</t>
        </is>
      </c>
      <c r="D1338" t="inlineStr">
        <is>
          <t>Demonstrações Contábeis - Arquivo CSV</t>
        </is>
      </c>
      <c r="E1338" t="inlineStr"/>
      <c r="F1338" t="inlineStr">
        <is>
          <t>SENAC TO | Exercício 2024 | Demonstrações Contábeis</t>
        </is>
      </c>
      <c r="G1338" t="inlineStr">
        <is>
          <t>csv</t>
        </is>
      </c>
      <c r="H1338" t="inlineStr">
        <is>
          <t>Demonstração das Variações Patrimoniais_2025.csv</t>
        </is>
      </c>
      <c r="I1338" t="inlineStr">
        <is>
          <t>https://transparencia.senac.br/assets/files/2025/DemonstracoesContabeis/TO/Demonstração das Variações Patrimoniais_2025.csv</t>
        </is>
      </c>
      <c r="J1338" t="n">
        <v>200</v>
      </c>
      <c r="K1338" t="b">
        <v>1</v>
      </c>
      <c r="L1338" t="inlineStr">
        <is>
          <t>application/octet-stream</t>
        </is>
      </c>
      <c r="M1338" t="n">
        <v>7.28</v>
      </c>
      <c r="N1338" t="inlineStr">
        <is>
          <t>NÃO</t>
        </is>
      </c>
      <c r="O1338" t="inlineStr">
        <is>
          <t>Nomes de Colunas: 8 coluna(s) sem nome definido (ex: Unnamed: 5). | Espaçamento Visual: 7 coluna(s) totalmente em branco (Colunas: [5, 6, 7, 8, 9]). | Hierarquia Visual: Texto com recuo na coluna 'Especificação' (Linhas: 4, 6, 7, 9, 10, 12, 13, 14, 19, 22... (total 64)).</t>
        </is>
      </c>
      <c r="P1338" t="inlineStr">
        <is>
          <t>Nenhum</t>
        </is>
      </c>
      <c r="Q1338" t="inlineStr">
        <is>
          <t>2026-10-07 17:04:56</t>
        </is>
      </c>
    </row>
    <row r="1339">
      <c r="A1339" t="n">
        <v>1338</v>
      </c>
      <c r="B1339" t="inlineStr">
        <is>
          <t>SENAC</t>
        </is>
      </c>
      <c r="C1339" t="inlineStr">
        <is>
          <t>Demonstrações Contábeis</t>
        </is>
      </c>
      <c r="D1339" t="inlineStr">
        <is>
          <t>Demonstrações Contábeis - Arquivo CSV</t>
        </is>
      </c>
      <c r="E1339" t="inlineStr"/>
      <c r="F1339" t="inlineStr">
        <is>
          <t>SENAC TO | Exercício 2024 | Demonstrações Contábeis</t>
        </is>
      </c>
      <c r="G1339" t="inlineStr">
        <is>
          <t>csv</t>
        </is>
      </c>
      <c r="H1339" t="inlineStr">
        <is>
          <t>Demonstração dos Fluxos de Caixa_2025.csv</t>
        </is>
      </c>
      <c r="I1339" t="inlineStr">
        <is>
          <t>https://transparencia.senac.br/assets/files/2025/DemonstracoesContabeis/TO/Demonstração dos Fluxos de Caixa_2025.csv</t>
        </is>
      </c>
      <c r="J1339" t="n">
        <v>200</v>
      </c>
      <c r="K1339" t="b">
        <v>1</v>
      </c>
      <c r="L1339" t="inlineStr">
        <is>
          <t>application/octet-stream</t>
        </is>
      </c>
      <c r="M1339" t="n">
        <v>4.63</v>
      </c>
      <c r="N1339" t="inlineStr">
        <is>
          <t>NÃO</t>
        </is>
      </c>
      <c r="O1339" t="inlineStr">
        <is>
          <t>Nomes de Colunas: 5 coluna(s) sem nome definido (ex: Unnamed: 4). | Espaçamento Visual: 4 coluna(s) totalmente em branco (Colunas: [4, 5, 6, 7]).</t>
        </is>
      </c>
      <c r="P1339" t="inlineStr">
        <is>
          <t>Nenhum</t>
        </is>
      </c>
      <c r="Q1339" t="inlineStr">
        <is>
          <t>2026-10-07 17:04:56</t>
        </is>
      </c>
    </row>
    <row r="1340">
      <c r="A1340" t="n">
        <v>1339</v>
      </c>
      <c r="B1340" t="inlineStr">
        <is>
          <t>SENAC</t>
        </is>
      </c>
      <c r="C1340" t="inlineStr">
        <is>
          <t>Demonstrações Contábeis</t>
        </is>
      </c>
      <c r="D1340" t="inlineStr">
        <is>
          <t>Demonstrações Contábeis - Arquivo CSV</t>
        </is>
      </c>
      <c r="E1340" t="inlineStr"/>
      <c r="F1340" t="inlineStr">
        <is>
          <t>SENAC TO | Exercício 2025 | Demonstrações Contábeis</t>
        </is>
      </c>
      <c r="G1340" t="inlineStr">
        <is>
          <t>csv</t>
        </is>
      </c>
      <c r="H1340" t="inlineStr">
        <is>
          <t>Balanço Financeiro_2025.csv</t>
        </is>
      </c>
      <c r="I1340" t="inlineStr">
        <is>
          <t>https://transparencia.senac.br/assets/files/2025/DemonstracoesContabeis/TO/Balanço Financeiro_2025.csv</t>
        </is>
      </c>
      <c r="J1340" t="n">
        <v>200</v>
      </c>
      <c r="K1340" t="b">
        <v>1</v>
      </c>
      <c r="L1340" t="inlineStr">
        <is>
          <t>application/octet-stream</t>
        </is>
      </c>
      <c r="M1340" t="n">
        <v>9.130000000000001</v>
      </c>
      <c r="N1340" t="inlineStr">
        <is>
          <t>SIM</t>
        </is>
      </c>
      <c r="O1340" t="inlineStr">
        <is>
          <t>Nenhum</t>
        </is>
      </c>
      <c r="P1340" t="inlineStr">
        <is>
          <t>Nenhum</t>
        </is>
      </c>
      <c r="Q1340" t="inlineStr">
        <is>
          <t>2026-10-07 17:04:56</t>
        </is>
      </c>
    </row>
    <row r="1341">
      <c r="A1341" t="n">
        <v>1340</v>
      </c>
      <c r="B1341" t="inlineStr">
        <is>
          <t>SENAC</t>
        </is>
      </c>
      <c r="C1341" t="inlineStr">
        <is>
          <t>Demonstrações Contábeis</t>
        </is>
      </c>
      <c r="D1341" t="inlineStr">
        <is>
          <t>Demonstrações Contábeis - Arquivo CSV</t>
        </is>
      </c>
      <c r="E1341" t="inlineStr"/>
      <c r="F1341" t="inlineStr">
        <is>
          <t>SENAC TO | Exercício 2025 | Demonstrações Contábeis</t>
        </is>
      </c>
      <c r="G1341" t="inlineStr">
        <is>
          <t>csv</t>
        </is>
      </c>
      <c r="H1341" t="inlineStr">
        <is>
          <t>Balanço Orçamentário Receita_2025.csv</t>
        </is>
      </c>
      <c r="I1341" t="inlineStr">
        <is>
          <t>https://transparencia.senac.br/assets/files/2025/DemonstracoesContabeis/TO/Balanço Orçamentário Receita_2025.csv</t>
        </is>
      </c>
      <c r="J1341" t="n">
        <v>200</v>
      </c>
      <c r="K1341" t="b">
        <v>1</v>
      </c>
      <c r="L1341" t="inlineStr">
        <is>
          <t>application/octet-stream</t>
        </is>
      </c>
      <c r="M1341" t="n">
        <v>5.36</v>
      </c>
      <c r="N1341" t="inlineStr">
        <is>
          <t>NÃO</t>
        </is>
      </c>
      <c r="O1341" t="inlineStr">
        <is>
          <t>Nomes de Colunas: 10 coluna(s) sem nome definido (ex: Unnamed: 7). | Espaçamento Visual: 9 coluna(s) totalmente em branco (Colunas: [7, 8, 9, 10, 11]). | Linhas de Totais: Uso de 'Total/Subtotal' na coluna 'Especificação' (Linhas: 64, 66).</t>
        </is>
      </c>
      <c r="P1341" t="inlineStr">
        <is>
          <t>Nenhum</t>
        </is>
      </c>
      <c r="Q1341" t="inlineStr">
        <is>
          <t>2026-10-07 17:04:56</t>
        </is>
      </c>
    </row>
    <row r="1342">
      <c r="A1342" t="n">
        <v>1341</v>
      </c>
      <c r="B1342" t="inlineStr">
        <is>
          <t>SENAC</t>
        </is>
      </c>
      <c r="C1342" t="inlineStr">
        <is>
          <t>Demonstrações Contábeis</t>
        </is>
      </c>
      <c r="D1342" t="inlineStr">
        <is>
          <t>Demonstrações Contábeis - Arquivo CSV</t>
        </is>
      </c>
      <c r="E1342" t="inlineStr"/>
      <c r="F1342" t="inlineStr">
        <is>
          <t>SENAC TO | Exercício 2025 | Demonstrações Contábeis</t>
        </is>
      </c>
      <c r="G1342" t="inlineStr">
        <is>
          <t>csv</t>
        </is>
      </c>
      <c r="H1342" t="inlineStr">
        <is>
          <t>Balanço Orçamentário Despesa_2025.csv</t>
        </is>
      </c>
      <c r="I1342" t="inlineStr">
        <is>
          <t>https://transparencia.senac.br/assets/files/2025/DemonstracoesContabeis/TO/Balanço Orçamentário Despesa_2025.csv</t>
        </is>
      </c>
      <c r="J1342" t="n">
        <v>200</v>
      </c>
      <c r="K1342" t="b">
        <v>1</v>
      </c>
      <c r="L1342" t="inlineStr">
        <is>
          <t>application/octet-stream</t>
        </is>
      </c>
      <c r="M1342" t="n">
        <v>4.61</v>
      </c>
      <c r="N1342" t="inlineStr">
        <is>
          <t>NÃO</t>
        </is>
      </c>
      <c r="O1342" t="inlineStr">
        <is>
          <t>Linhas de Totais: Uso de 'Total/Subtotal' na coluna 'Especificação' (Linhas: 57, 59).</t>
        </is>
      </c>
      <c r="P1342" t="inlineStr">
        <is>
          <t>Nenhum</t>
        </is>
      </c>
      <c r="Q1342" t="inlineStr">
        <is>
          <t>2026-10-07 17:04:56</t>
        </is>
      </c>
    </row>
    <row r="1343">
      <c r="A1343" t="n">
        <v>1342</v>
      </c>
      <c r="B1343" t="inlineStr">
        <is>
          <t>SENAC</t>
        </is>
      </c>
      <c r="C1343" t="inlineStr">
        <is>
          <t>Demonstrações Contábeis</t>
        </is>
      </c>
      <c r="D1343" t="inlineStr">
        <is>
          <t>Demonstrações Contábeis - Arquivo CSV</t>
        </is>
      </c>
      <c r="E1343" t="inlineStr"/>
      <c r="F1343" t="inlineStr">
        <is>
          <t>SENAC TO | Exercício 2025 | Demonstrações Contábeis</t>
        </is>
      </c>
      <c r="G1343" t="inlineStr">
        <is>
          <t>csv</t>
        </is>
      </c>
      <c r="H1343" t="inlineStr">
        <is>
          <t>Balanço Patrimonial_2025.csv</t>
        </is>
      </c>
      <c r="I1343" t="inlineStr">
        <is>
          <t>https://transparencia.senac.br/assets/files/2025/DemonstracoesContabeis/TO/Balanço Patrimonial_2025.csv</t>
        </is>
      </c>
      <c r="J1343" t="n">
        <v>200</v>
      </c>
      <c r="K1343" t="b">
        <v>1</v>
      </c>
      <c r="L1343" t="inlineStr">
        <is>
          <t>application/octet-stream</t>
        </is>
      </c>
      <c r="M1343" t="n">
        <v>4.34</v>
      </c>
      <c r="N1343" t="inlineStr">
        <is>
          <t>NÃO</t>
        </is>
      </c>
      <c r="O1343" t="inlineStr">
        <is>
          <t>Nomes de Colunas: 8 coluna(s) sem nome definido (ex: Unnamed: 5). | Espaçamento Visual: 6 coluna(s) totalmente em branco (Colunas: [5, 6, 7, 8, 9]).</t>
        </is>
      </c>
      <c r="P1343" t="inlineStr">
        <is>
          <t>Nenhum</t>
        </is>
      </c>
      <c r="Q1343" t="inlineStr">
        <is>
          <t>2026-10-07 17:04:56</t>
        </is>
      </c>
    </row>
    <row r="1344">
      <c r="A1344" t="n">
        <v>1343</v>
      </c>
      <c r="B1344" t="inlineStr">
        <is>
          <t>SENAC</t>
        </is>
      </c>
      <c r="C1344" t="inlineStr">
        <is>
          <t>Demonstrações Contábeis</t>
        </is>
      </c>
      <c r="D1344" t="inlineStr">
        <is>
          <t>Demonstrações Contábeis - Arquivo CSV</t>
        </is>
      </c>
      <c r="E1344" t="inlineStr"/>
      <c r="F1344" t="inlineStr">
        <is>
          <t>SENAC TO | Exercício 2025 | Demonstrações Contábeis</t>
        </is>
      </c>
      <c r="G1344" t="inlineStr">
        <is>
          <t>csv</t>
        </is>
      </c>
      <c r="H1344" t="inlineStr">
        <is>
          <t>Demonstração das Variações Patrimoniais_2025.csv</t>
        </is>
      </c>
      <c r="I1344" t="inlineStr">
        <is>
          <t>https://transparencia.senac.br/assets/files/2025/DemonstracoesContabeis/TO/Demonstração das Variações Patrimoniais_2025.csv</t>
        </is>
      </c>
      <c r="J1344" t="n">
        <v>200</v>
      </c>
      <c r="K1344" t="b">
        <v>1</v>
      </c>
      <c r="L1344" t="inlineStr">
        <is>
          <t>application/octet-stream</t>
        </is>
      </c>
      <c r="M1344" t="n">
        <v>7.28</v>
      </c>
      <c r="N1344" t="inlineStr">
        <is>
          <t>NÃO</t>
        </is>
      </c>
      <c r="O1344" t="inlineStr">
        <is>
          <t>Nomes de Colunas: 8 coluna(s) sem nome definido (ex: Unnamed: 5). | Espaçamento Visual: 7 coluna(s) totalmente em branco (Colunas: [5, 6, 7, 8, 9]). | Hierarquia Visual: Texto com recuo na coluna 'Especificação' (Linhas: 4, 6, 7, 9, 10, 12, 13, 14, 19, 22... (total 64)).</t>
        </is>
      </c>
      <c r="P1344" t="inlineStr">
        <is>
          <t>Nenhum</t>
        </is>
      </c>
      <c r="Q1344" t="inlineStr">
        <is>
          <t>2026-10-07 17:04:56</t>
        </is>
      </c>
    </row>
    <row r="1345">
      <c r="A1345" t="n">
        <v>1344</v>
      </c>
      <c r="B1345" t="inlineStr">
        <is>
          <t>SENAC</t>
        </is>
      </c>
      <c r="C1345" t="inlineStr">
        <is>
          <t>Demonstrações Contábeis</t>
        </is>
      </c>
      <c r="D1345" t="inlineStr">
        <is>
          <t>Demonstrações Contábeis - Arquivo CSV</t>
        </is>
      </c>
      <c r="E1345" t="inlineStr"/>
      <c r="F1345" t="inlineStr">
        <is>
          <t>SENAC TO | Exercício 2025 | Demonstrações Contábeis</t>
        </is>
      </c>
      <c r="G1345" t="inlineStr">
        <is>
          <t>csv</t>
        </is>
      </c>
      <c r="H1345" t="inlineStr">
        <is>
          <t>Demonstração dos Fluxos de Caixa_2025.csv</t>
        </is>
      </c>
      <c r="I1345" t="inlineStr">
        <is>
          <t>https://transparencia.senac.br/assets/files/2025/DemonstracoesContabeis/TO/Demonstração dos Fluxos de Caixa_2025.csv</t>
        </is>
      </c>
      <c r="J1345" t="n">
        <v>200</v>
      </c>
      <c r="K1345" t="b">
        <v>1</v>
      </c>
      <c r="L1345" t="inlineStr">
        <is>
          <t>application/octet-stream</t>
        </is>
      </c>
      <c r="M1345" t="n">
        <v>4.63</v>
      </c>
      <c r="N1345" t="inlineStr">
        <is>
          <t>NÃO</t>
        </is>
      </c>
      <c r="O1345" t="inlineStr">
        <is>
          <t>Nomes de Colunas: 5 coluna(s) sem nome definido (ex: Unnamed: 4). | Espaçamento Visual: 4 coluna(s) totalmente em branco (Colunas: [4, 5, 6, 7]).</t>
        </is>
      </c>
      <c r="P1345" t="inlineStr">
        <is>
          <t>Nenhum</t>
        </is>
      </c>
      <c r="Q1345" t="inlineStr">
        <is>
          <t>2026-10-07 17:04:56</t>
        </is>
      </c>
    </row>
    <row r="1346">
      <c r="A1346" t="n">
        <v>1345</v>
      </c>
      <c r="B1346" t="inlineStr">
        <is>
          <t>SENAC</t>
        </is>
      </c>
      <c r="C1346" t="inlineStr">
        <is>
          <t>Demonstrações Contábeis</t>
        </is>
      </c>
      <c r="D1346" t="inlineStr">
        <is>
          <t>Demonstrações Contábeis - Arquivo CSV</t>
        </is>
      </c>
      <c r="E1346" t="inlineStr"/>
      <c r="F1346" t="inlineStr">
        <is>
          <t>SENAC TO | Exercício 2026 | Demonstrações Contábeis</t>
        </is>
      </c>
      <c r="G1346" t="inlineStr">
        <is>
          <t>csv</t>
        </is>
      </c>
      <c r="H1346" t="inlineStr">
        <is>
          <t>Balanço Financeiro_2025.csv</t>
        </is>
      </c>
      <c r="I1346" t="inlineStr">
        <is>
          <t>https://transparencia.senac.br/assets/files/2025/DemonstracoesContabeis/TO/Balanço Financeiro_2025.csv</t>
        </is>
      </c>
      <c r="J1346" t="n">
        <v>200</v>
      </c>
      <c r="K1346" t="b">
        <v>1</v>
      </c>
      <c r="L1346" t="inlineStr">
        <is>
          <t>application/octet-stream</t>
        </is>
      </c>
      <c r="M1346" t="n">
        <v>9.130000000000001</v>
      </c>
      <c r="N1346" t="inlineStr">
        <is>
          <t>SIM</t>
        </is>
      </c>
      <c r="O1346" t="inlineStr">
        <is>
          <t>Nenhum</t>
        </is>
      </c>
      <c r="P1346" t="inlineStr">
        <is>
          <t>Nenhum</t>
        </is>
      </c>
      <c r="Q1346" t="inlineStr">
        <is>
          <t>2026-10-07 17:04:56</t>
        </is>
      </c>
    </row>
    <row r="1347">
      <c r="A1347" t="n">
        <v>1346</v>
      </c>
      <c r="B1347" t="inlineStr">
        <is>
          <t>SENAC</t>
        </is>
      </c>
      <c r="C1347" t="inlineStr">
        <is>
          <t>Demonstrações Contábeis</t>
        </is>
      </c>
      <c r="D1347" t="inlineStr">
        <is>
          <t>Demonstrações Contábeis - Arquivo CSV</t>
        </is>
      </c>
      <c r="E1347" t="inlineStr"/>
      <c r="F1347" t="inlineStr">
        <is>
          <t>SENAC TO | Exercício 2026 | Demonstrações Contábeis</t>
        </is>
      </c>
      <c r="G1347" t="inlineStr">
        <is>
          <t>csv</t>
        </is>
      </c>
      <c r="H1347" t="inlineStr">
        <is>
          <t>Balanço Orçamentário Receita_2025.csv</t>
        </is>
      </c>
      <c r="I1347" t="inlineStr">
        <is>
          <t>https://transparencia.senac.br/assets/files/2025/DemonstracoesContabeis/TO/Balanço Orçamentário Receita_2025.csv</t>
        </is>
      </c>
      <c r="J1347" t="n">
        <v>200</v>
      </c>
      <c r="K1347" t="b">
        <v>1</v>
      </c>
      <c r="L1347" t="inlineStr">
        <is>
          <t>application/octet-stream</t>
        </is>
      </c>
      <c r="M1347" t="n">
        <v>5.36</v>
      </c>
      <c r="N1347" t="inlineStr">
        <is>
          <t>NÃO</t>
        </is>
      </c>
      <c r="O1347" t="inlineStr">
        <is>
          <t>Nomes de Colunas: 10 coluna(s) sem nome definido (ex: Unnamed: 7). | Espaçamento Visual: 9 coluna(s) totalmente em branco (Colunas: [7, 8, 9, 10, 11]). | Linhas de Totais: Uso de 'Total/Subtotal' na coluna 'Especificação' (Linhas: 64, 66).</t>
        </is>
      </c>
      <c r="P1347" t="inlineStr">
        <is>
          <t>Nenhum</t>
        </is>
      </c>
      <c r="Q1347" t="inlineStr">
        <is>
          <t>2026-10-07 17:04:56</t>
        </is>
      </c>
    </row>
    <row r="1348">
      <c r="A1348" t="n">
        <v>1347</v>
      </c>
      <c r="B1348" t="inlineStr">
        <is>
          <t>SENAC</t>
        </is>
      </c>
      <c r="C1348" t="inlineStr">
        <is>
          <t>Demonstrações Contábeis</t>
        </is>
      </c>
      <c r="D1348" t="inlineStr">
        <is>
          <t>Demonstrações Contábeis - Arquivo CSV</t>
        </is>
      </c>
      <c r="E1348" t="inlineStr"/>
      <c r="F1348" t="inlineStr">
        <is>
          <t>SENAC TO | Exercício 2026 | Demonstrações Contábeis</t>
        </is>
      </c>
      <c r="G1348" t="inlineStr">
        <is>
          <t>csv</t>
        </is>
      </c>
      <c r="H1348" t="inlineStr">
        <is>
          <t>Balanço Orçamentário Despesa_2025.csv</t>
        </is>
      </c>
      <c r="I1348" t="inlineStr">
        <is>
          <t>https://transparencia.senac.br/assets/files/2025/DemonstracoesContabeis/TO/Balanço Orçamentário Despesa_2025.csv</t>
        </is>
      </c>
      <c r="J1348" t="n">
        <v>200</v>
      </c>
      <c r="K1348" t="b">
        <v>1</v>
      </c>
      <c r="L1348" t="inlineStr">
        <is>
          <t>application/octet-stream</t>
        </is>
      </c>
      <c r="M1348" t="n">
        <v>4.61</v>
      </c>
      <c r="N1348" t="inlineStr">
        <is>
          <t>NÃO</t>
        </is>
      </c>
      <c r="O1348" t="inlineStr">
        <is>
          <t>Linhas de Totais: Uso de 'Total/Subtotal' na coluna 'Especificação' (Linhas: 57, 59).</t>
        </is>
      </c>
      <c r="P1348" t="inlineStr">
        <is>
          <t>Nenhum</t>
        </is>
      </c>
      <c r="Q1348" t="inlineStr">
        <is>
          <t>2026-10-07 17:04:56</t>
        </is>
      </c>
    </row>
    <row r="1349">
      <c r="A1349" t="n">
        <v>1348</v>
      </c>
      <c r="B1349" t="inlineStr">
        <is>
          <t>SENAC</t>
        </is>
      </c>
      <c r="C1349" t="inlineStr">
        <is>
          <t>Demonstrações Contábeis</t>
        </is>
      </c>
      <c r="D1349" t="inlineStr">
        <is>
          <t>Demonstrações Contábeis - Arquivo CSV</t>
        </is>
      </c>
      <c r="E1349" t="inlineStr"/>
      <c r="F1349" t="inlineStr">
        <is>
          <t>SENAC TO | Exercício 2026 | Demonstrações Contábeis</t>
        </is>
      </c>
      <c r="G1349" t="inlineStr">
        <is>
          <t>csv</t>
        </is>
      </c>
      <c r="H1349" t="inlineStr">
        <is>
          <t>Balanço Patrimonial_2025.csv</t>
        </is>
      </c>
      <c r="I1349" t="inlineStr">
        <is>
          <t>https://transparencia.senac.br/assets/files/2025/DemonstracoesContabeis/TO/Balanço Patrimonial_2025.csv</t>
        </is>
      </c>
      <c r="J1349" t="n">
        <v>200</v>
      </c>
      <c r="K1349" t="b">
        <v>1</v>
      </c>
      <c r="L1349" t="inlineStr">
        <is>
          <t>application/octet-stream</t>
        </is>
      </c>
      <c r="M1349" t="n">
        <v>4.34</v>
      </c>
      <c r="N1349" t="inlineStr">
        <is>
          <t>NÃO</t>
        </is>
      </c>
      <c r="O1349" t="inlineStr">
        <is>
          <t>Nomes de Colunas: 8 coluna(s) sem nome definido (ex: Unnamed: 5). | Espaçamento Visual: 6 coluna(s) totalmente em branco (Colunas: [5, 6, 7, 8, 9]).</t>
        </is>
      </c>
      <c r="P1349" t="inlineStr">
        <is>
          <t>Nenhum</t>
        </is>
      </c>
      <c r="Q1349" t="inlineStr">
        <is>
          <t>2026-10-07 17:04:56</t>
        </is>
      </c>
    </row>
    <row r="1350">
      <c r="A1350" t="n">
        <v>1349</v>
      </c>
      <c r="B1350" t="inlineStr">
        <is>
          <t>SENAC</t>
        </is>
      </c>
      <c r="C1350" t="inlineStr">
        <is>
          <t>Demonstrações Contábeis</t>
        </is>
      </c>
      <c r="D1350" t="inlineStr">
        <is>
          <t>Demonstrações Contábeis - Arquivo CSV</t>
        </is>
      </c>
      <c r="E1350" t="inlineStr"/>
      <c r="F1350" t="inlineStr">
        <is>
          <t>SENAC TO | Exercício 2026 | Demonstrações Contábeis</t>
        </is>
      </c>
      <c r="G1350" t="inlineStr">
        <is>
          <t>csv</t>
        </is>
      </c>
      <c r="H1350" t="inlineStr">
        <is>
          <t>Demonstração das Variações Patrimoniais_2025.csv</t>
        </is>
      </c>
      <c r="I1350" t="inlineStr">
        <is>
          <t>https://transparencia.senac.br/assets/files/2025/DemonstracoesContabeis/TO/Demonstração das Variações Patrimoniais_2025.csv</t>
        </is>
      </c>
      <c r="J1350" t="n">
        <v>200</v>
      </c>
      <c r="K1350" t="b">
        <v>1</v>
      </c>
      <c r="L1350" t="inlineStr">
        <is>
          <t>application/octet-stream</t>
        </is>
      </c>
      <c r="M1350" t="n">
        <v>7.28</v>
      </c>
      <c r="N1350" t="inlineStr">
        <is>
          <t>NÃO</t>
        </is>
      </c>
      <c r="O1350" t="inlineStr">
        <is>
          <t>Nomes de Colunas: 8 coluna(s) sem nome definido (ex: Unnamed: 5). | Espaçamento Visual: 7 coluna(s) totalmente em branco (Colunas: [5, 6, 7, 8, 9]). | Hierarquia Visual: Texto com recuo na coluna 'Especificação' (Linhas: 4, 6, 7, 9, 10, 12, 13, 14, 19, 22... (total 64)).</t>
        </is>
      </c>
      <c r="P1350" t="inlineStr">
        <is>
          <t>Nenhum</t>
        </is>
      </c>
      <c r="Q1350" t="inlineStr">
        <is>
          <t>2026-10-07 17:04:56</t>
        </is>
      </c>
    </row>
    <row r="1351">
      <c r="A1351" t="n">
        <v>1350</v>
      </c>
      <c r="B1351" t="inlineStr">
        <is>
          <t>SENAC</t>
        </is>
      </c>
      <c r="C1351" t="inlineStr">
        <is>
          <t>Demonstrações Contábeis</t>
        </is>
      </c>
      <c r="D1351" t="inlineStr">
        <is>
          <t>Demonstrações Contábeis - Arquivo CSV</t>
        </is>
      </c>
      <c r="E1351" t="inlineStr"/>
      <c r="F1351" t="inlineStr">
        <is>
          <t>SENAC TO | Exercício 2026 | Demonstrações Contábeis</t>
        </is>
      </c>
      <c r="G1351" t="inlineStr">
        <is>
          <t>csv</t>
        </is>
      </c>
      <c r="H1351" t="inlineStr">
        <is>
          <t>Demonstração dos Fluxos de Caixa_2025.csv</t>
        </is>
      </c>
      <c r="I1351" t="inlineStr">
        <is>
          <t>https://transparencia.senac.br/assets/files/2025/DemonstracoesContabeis/TO/Demonstração dos Fluxos de Caixa_2025.csv</t>
        </is>
      </c>
      <c r="J1351" t="n">
        <v>200</v>
      </c>
      <c r="K1351" t="b">
        <v>1</v>
      </c>
      <c r="L1351" t="inlineStr">
        <is>
          <t>application/octet-stream</t>
        </is>
      </c>
      <c r="M1351" t="n">
        <v>4.63</v>
      </c>
      <c r="N1351" t="inlineStr">
        <is>
          <t>NÃO</t>
        </is>
      </c>
      <c r="O1351" t="inlineStr">
        <is>
          <t>Nomes de Colunas: 5 coluna(s) sem nome definido (ex: Unnamed: 4). | Espaçamento Visual: 4 coluna(s) totalmente em branco (Colunas: [4, 5, 6, 7]).</t>
        </is>
      </c>
      <c r="P1351" t="inlineStr">
        <is>
          <t>Nenhum</t>
        </is>
      </c>
      <c r="Q1351" t="inlineStr">
        <is>
          <t>2026-10-07 17:04:56</t>
        </is>
      </c>
    </row>
    <row r="1352">
      <c r="A1352" t="n">
        <v>1351</v>
      </c>
      <c r="B1352" t="inlineStr">
        <is>
          <t>SENAC</t>
        </is>
      </c>
      <c r="C1352" t="inlineStr">
        <is>
          <t>Licitações</t>
        </is>
      </c>
      <c r="D1352" t="inlineStr">
        <is>
          <t>Licitações - download</t>
        </is>
      </c>
      <c r="E1352" t="inlineStr"/>
      <c r="F1352" t="inlineStr">
        <is>
          <t>SENAC TO | Exercício 2024 | Licitações</t>
        </is>
      </c>
      <c r="G1352" t="inlineStr">
        <is>
          <t>csv</t>
        </is>
      </c>
      <c r="H1352" t="inlineStr">
        <is>
          <t>download</t>
        </is>
      </c>
      <c r="I1352" t="inlineStr">
        <is>
          <t>https://transparencia.senac.br/service/api/download?regional=to&amp;secao=Licitacoes&amp;ano=0&amp;layout=licitacoes</t>
        </is>
      </c>
      <c r="J1352" t="n">
        <v>200</v>
      </c>
      <c r="K1352" t="b">
        <v>1</v>
      </c>
      <c r="L1352" t="inlineStr">
        <is>
          <t>application/octet-stream</t>
        </is>
      </c>
      <c r="M1352" t="n">
        <v>8.220000000000001</v>
      </c>
      <c r="N1352" t="inlineStr">
        <is>
          <t>SIM</t>
        </is>
      </c>
      <c r="O1352" t="inlineStr">
        <is>
          <t>Nenhum</t>
        </is>
      </c>
      <c r="P1352" t="inlineStr">
        <is>
          <t>Nenhum</t>
        </is>
      </c>
      <c r="Q1352" t="inlineStr">
        <is>
          <t>2026-10-07 17:04:56</t>
        </is>
      </c>
    </row>
    <row r="1353">
      <c r="A1353" t="n">
        <v>1352</v>
      </c>
      <c r="B1353" t="inlineStr">
        <is>
          <t>SENAC</t>
        </is>
      </c>
      <c r="C1353" t="inlineStr">
        <is>
          <t>Licitações</t>
        </is>
      </c>
      <c r="D1353" t="inlineStr">
        <is>
          <t>Licitações - download</t>
        </is>
      </c>
      <c r="E1353" t="inlineStr"/>
      <c r="F1353" t="inlineStr">
        <is>
          <t>SENAC TO | Exercício 2025 | Licitações</t>
        </is>
      </c>
      <c r="G1353" t="inlineStr">
        <is>
          <t>csv</t>
        </is>
      </c>
      <c r="H1353" t="inlineStr">
        <is>
          <t>download</t>
        </is>
      </c>
      <c r="I1353" t="inlineStr">
        <is>
          <t>https://transparencia.senac.br/service/api/download?regional=to&amp;secao=Licitacoes&amp;ano=0&amp;layout=licitacoes</t>
        </is>
      </c>
      <c r="J1353" t="n">
        <v>200</v>
      </c>
      <c r="K1353" t="b">
        <v>1</v>
      </c>
      <c r="L1353" t="inlineStr">
        <is>
          <t>application/octet-stream</t>
        </is>
      </c>
      <c r="M1353" t="n">
        <v>8.220000000000001</v>
      </c>
      <c r="N1353" t="inlineStr">
        <is>
          <t>SIM</t>
        </is>
      </c>
      <c r="O1353" t="inlineStr">
        <is>
          <t>Nenhum</t>
        </is>
      </c>
      <c r="P1353" t="inlineStr">
        <is>
          <t>Nenhum</t>
        </is>
      </c>
      <c r="Q1353" t="inlineStr">
        <is>
          <t>2026-10-07 17:04:56</t>
        </is>
      </c>
    </row>
    <row r="1354">
      <c r="A1354" t="n">
        <v>1353</v>
      </c>
      <c r="B1354" t="inlineStr">
        <is>
          <t>SENAC</t>
        </is>
      </c>
      <c r="C1354" t="inlineStr">
        <is>
          <t>Licitações</t>
        </is>
      </c>
      <c r="D1354" t="inlineStr">
        <is>
          <t>Licitações - download</t>
        </is>
      </c>
      <c r="E1354" t="inlineStr"/>
      <c r="F1354" t="inlineStr">
        <is>
          <t>SENAC TO | Exercício 2026 | Licitações</t>
        </is>
      </c>
      <c r="G1354" t="inlineStr">
        <is>
          <t>csv</t>
        </is>
      </c>
      <c r="H1354" t="inlineStr">
        <is>
          <t>download</t>
        </is>
      </c>
      <c r="I1354" t="inlineStr">
        <is>
          <t>https://transparencia.senac.br/service/api/download?regional=to&amp;secao=Licitacoes&amp;ano=0&amp;layout=licitacoes</t>
        </is>
      </c>
      <c r="J1354" t="n">
        <v>200</v>
      </c>
      <c r="K1354" t="b">
        <v>1</v>
      </c>
      <c r="L1354" t="inlineStr">
        <is>
          <t>application/octet-stream</t>
        </is>
      </c>
      <c r="M1354" t="n">
        <v>8.220000000000001</v>
      </c>
      <c r="N1354" t="inlineStr">
        <is>
          <t>SIM</t>
        </is>
      </c>
      <c r="O1354" t="inlineStr">
        <is>
          <t>Nenhum</t>
        </is>
      </c>
      <c r="P1354" t="inlineStr">
        <is>
          <t>Nenhum</t>
        </is>
      </c>
      <c r="Q1354" t="inlineStr">
        <is>
          <t>2026-10-07 17:04:56</t>
        </is>
      </c>
    </row>
    <row r="1355">
      <c r="A1355" t="n">
        <v>1354</v>
      </c>
      <c r="B1355" t="inlineStr">
        <is>
          <t>SENAC</t>
        </is>
      </c>
      <c r="C1355" t="inlineStr">
        <is>
          <t>Contratos, Parcerias, Convênios e Patrocínios</t>
        </is>
      </c>
      <c r="D1355" t="inlineStr">
        <is>
          <t>Contratos, Parcerias, Convênios e Patrocínios - download</t>
        </is>
      </c>
      <c r="E1355" t="inlineStr"/>
      <c r="F1355" t="inlineStr">
        <is>
          <t>SENAC TO | Exercício 2024 | Contratos, Parcerias, Convênios e Patrocínios</t>
        </is>
      </c>
      <c r="G1355" t="inlineStr">
        <is>
          <t>csv</t>
        </is>
      </c>
      <c r="H1355" t="inlineStr">
        <is>
          <t>download</t>
        </is>
      </c>
      <c r="I1355" t="inlineStr">
        <is>
          <t>https://transparencia.senac.br/service/api/download?regional=to&amp;secao=ContratosParcerias&amp;ano=0&amp;layout=contratos</t>
        </is>
      </c>
      <c r="J1355" t="n">
        <v>200</v>
      </c>
      <c r="K1355" t="b">
        <v>1</v>
      </c>
      <c r="L1355" t="inlineStr">
        <is>
          <t>application/octet-stream</t>
        </is>
      </c>
      <c r="M1355" t="n">
        <v>12.58</v>
      </c>
      <c r="N1355" t="inlineStr">
        <is>
          <t>SIM</t>
        </is>
      </c>
      <c r="O1355" t="inlineStr">
        <is>
          <t>Nenhum</t>
        </is>
      </c>
      <c r="P1355" t="inlineStr">
        <is>
          <t>Nenhum</t>
        </is>
      </c>
      <c r="Q1355" t="inlineStr">
        <is>
          <t>2026-10-07 17:04:56</t>
        </is>
      </c>
    </row>
    <row r="1356">
      <c r="A1356" t="n">
        <v>1355</v>
      </c>
      <c r="B1356" t="inlineStr">
        <is>
          <t>SENAC</t>
        </is>
      </c>
      <c r="C1356" t="inlineStr">
        <is>
          <t>Contratos, Parcerias, Convênios e Patrocínios</t>
        </is>
      </c>
      <c r="D1356" t="inlineStr">
        <is>
          <t>Contratos, Parcerias, Convênios e Patrocínios - download</t>
        </is>
      </c>
      <c r="E1356" t="inlineStr"/>
      <c r="F1356" t="inlineStr">
        <is>
          <t>SENAC TO | Exercício 2025 | Contratos, Parcerias, Convênios e Patrocínios</t>
        </is>
      </c>
      <c r="G1356" t="inlineStr">
        <is>
          <t>csv</t>
        </is>
      </c>
      <c r="H1356" t="inlineStr">
        <is>
          <t>download</t>
        </is>
      </c>
      <c r="I1356" t="inlineStr">
        <is>
          <t>https://transparencia.senac.br/service/api/download?regional=to&amp;secao=ContratosParcerias&amp;ano=0&amp;layout=contratos</t>
        </is>
      </c>
      <c r="J1356" t="n">
        <v>200</v>
      </c>
      <c r="K1356" t="b">
        <v>1</v>
      </c>
      <c r="L1356" t="inlineStr">
        <is>
          <t>application/octet-stream</t>
        </is>
      </c>
      <c r="M1356" t="n">
        <v>12.58</v>
      </c>
      <c r="N1356" t="inlineStr">
        <is>
          <t>SIM</t>
        </is>
      </c>
      <c r="O1356" t="inlineStr">
        <is>
          <t>Nenhum</t>
        </is>
      </c>
      <c r="P1356" t="inlineStr">
        <is>
          <t>Nenhum</t>
        </is>
      </c>
      <c r="Q1356" t="inlineStr">
        <is>
          <t>2026-10-07 17:04:56</t>
        </is>
      </c>
    </row>
    <row r="1357">
      <c r="A1357" t="n">
        <v>1356</v>
      </c>
      <c r="B1357" t="inlineStr">
        <is>
          <t>SENAC</t>
        </is>
      </c>
      <c r="C1357" t="inlineStr">
        <is>
          <t>Contratos, Parcerias, Convênios e Patrocínios</t>
        </is>
      </c>
      <c r="D1357" t="inlineStr">
        <is>
          <t>Contratos, Parcerias, Convênios e Patrocínios - download</t>
        </is>
      </c>
      <c r="E1357" t="inlineStr"/>
      <c r="F1357" t="inlineStr">
        <is>
          <t>SENAC TO | Exercício 2026 | Contratos, Parcerias, Convênios e Patrocínios</t>
        </is>
      </c>
      <c r="G1357" t="inlineStr">
        <is>
          <t>csv</t>
        </is>
      </c>
      <c r="H1357" t="inlineStr">
        <is>
          <t>download</t>
        </is>
      </c>
      <c r="I1357" t="inlineStr">
        <is>
          <t>https://transparencia.senac.br/service/api/download?regional=to&amp;secao=ContratosParcerias&amp;ano=0&amp;layout=contratos</t>
        </is>
      </c>
      <c r="J1357" t="n">
        <v>200</v>
      </c>
      <c r="K1357" t="b">
        <v>1</v>
      </c>
      <c r="L1357" t="inlineStr">
        <is>
          <t>application/octet-stream</t>
        </is>
      </c>
      <c r="M1357" t="n">
        <v>12.58</v>
      </c>
      <c r="N1357" t="inlineStr">
        <is>
          <t>SIM</t>
        </is>
      </c>
      <c r="O1357" t="inlineStr">
        <is>
          <t>Nenhum</t>
        </is>
      </c>
      <c r="P1357" t="inlineStr">
        <is>
          <t>Nenhum</t>
        </is>
      </c>
      <c r="Q1357" t="inlineStr">
        <is>
          <t>2026-10-07 17:04:56</t>
        </is>
      </c>
    </row>
    <row r="1358">
      <c r="A1358" t="n">
        <v>1357</v>
      </c>
      <c r="B1358" t="inlineStr">
        <is>
          <t>SENAC</t>
        </is>
      </c>
      <c r="C1358" t="inlineStr">
        <is>
          <t>Transferências Regulamentares</t>
        </is>
      </c>
      <c r="D1358" t="inlineStr">
        <is>
          <t>Transferências Regulamentares - download</t>
        </is>
      </c>
      <c r="E1358" t="inlineStr"/>
      <c r="F1358" t="inlineStr">
        <is>
          <t>SENAC TO | Exercício 2024 | Transferências Regulamentares</t>
        </is>
      </c>
      <c r="G1358" t="inlineStr">
        <is>
          <t>csv</t>
        </is>
      </c>
      <c r="H1358" t="inlineStr">
        <is>
          <t>download</t>
        </is>
      </c>
      <c r="I1358" t="inlineStr">
        <is>
          <t>https://transparencia.senac.br/service/api/download?regional=to&amp;secao=transferenciasregulamentares&amp;ano=2026&amp;layout=transferenciasregulamentares</t>
        </is>
      </c>
      <c r="J1358" t="n">
        <v>200</v>
      </c>
      <c r="K1358" t="b">
        <v>1</v>
      </c>
      <c r="L1358" t="inlineStr">
        <is>
          <t>application/octet-stream</t>
        </is>
      </c>
      <c r="M1358" t="n">
        <v>1.63</v>
      </c>
      <c r="N1358" t="inlineStr">
        <is>
          <t>SIM</t>
        </is>
      </c>
      <c r="O1358" t="inlineStr">
        <is>
          <t>Nenhum</t>
        </is>
      </c>
      <c r="P1358" t="inlineStr">
        <is>
          <t>Nenhum</t>
        </is>
      </c>
      <c r="Q1358" t="inlineStr">
        <is>
          <t>2026-10-07 17:04:56</t>
        </is>
      </c>
    </row>
    <row r="1359">
      <c r="A1359" t="n">
        <v>1358</v>
      </c>
      <c r="B1359" t="inlineStr">
        <is>
          <t>SENAC</t>
        </is>
      </c>
      <c r="C1359" t="inlineStr">
        <is>
          <t>Transferências Regulamentares</t>
        </is>
      </c>
      <c r="D1359" t="inlineStr">
        <is>
          <t>Transferências Regulamentares - download</t>
        </is>
      </c>
      <c r="E1359" t="inlineStr"/>
      <c r="F1359" t="inlineStr">
        <is>
          <t>SENAC TO | Exercício 2025 | Transferências Regulamentares</t>
        </is>
      </c>
      <c r="G1359" t="inlineStr">
        <is>
          <t>csv</t>
        </is>
      </c>
      <c r="H1359" t="inlineStr">
        <is>
          <t>download</t>
        </is>
      </c>
      <c r="I1359" t="inlineStr">
        <is>
          <t>https://transparencia.senac.br/service/api/download?regional=to&amp;secao=transferenciasregulamentares&amp;ano=2026&amp;layout=transferenciasregulamentares</t>
        </is>
      </c>
      <c r="J1359" t="n">
        <v>200</v>
      </c>
      <c r="K1359" t="b">
        <v>1</v>
      </c>
      <c r="L1359" t="inlineStr">
        <is>
          <t>application/octet-stream</t>
        </is>
      </c>
      <c r="M1359" t="n">
        <v>1.63</v>
      </c>
      <c r="N1359" t="inlineStr">
        <is>
          <t>SIM</t>
        </is>
      </c>
      <c r="O1359" t="inlineStr">
        <is>
          <t>Nenhum</t>
        </is>
      </c>
      <c r="P1359" t="inlineStr">
        <is>
          <t>Nenhum</t>
        </is>
      </c>
      <c r="Q1359" t="inlineStr">
        <is>
          <t>2026-10-07 17:04:56</t>
        </is>
      </c>
    </row>
    <row r="1360">
      <c r="A1360" t="n">
        <v>1359</v>
      </c>
      <c r="B1360" t="inlineStr">
        <is>
          <t>SENAC</t>
        </is>
      </c>
      <c r="C1360" t="inlineStr">
        <is>
          <t>Transferências Regulamentares</t>
        </is>
      </c>
      <c r="D1360" t="inlineStr">
        <is>
          <t>Transferências Regulamentares - download</t>
        </is>
      </c>
      <c r="E1360" t="inlineStr"/>
      <c r="F1360" t="inlineStr">
        <is>
          <t>SENAC TO | Exercício 2026 | Transferências Regulamentares</t>
        </is>
      </c>
      <c r="G1360" t="inlineStr">
        <is>
          <t>csv</t>
        </is>
      </c>
      <c r="H1360" t="inlineStr">
        <is>
          <t>download</t>
        </is>
      </c>
      <c r="I1360" t="inlineStr">
        <is>
          <t>https://transparencia.senac.br/service/api/download?regional=to&amp;secao=transferenciasregulamentares&amp;ano=2026&amp;layout=transferenciasregulamentares</t>
        </is>
      </c>
      <c r="J1360" t="n">
        <v>200</v>
      </c>
      <c r="K1360" t="b">
        <v>1</v>
      </c>
      <c r="L1360" t="inlineStr">
        <is>
          <t>application/octet-stream</t>
        </is>
      </c>
      <c r="M1360" t="n">
        <v>1.63</v>
      </c>
      <c r="N1360" t="inlineStr">
        <is>
          <t>SIM</t>
        </is>
      </c>
      <c r="O1360" t="inlineStr">
        <is>
          <t>Nenhum</t>
        </is>
      </c>
      <c r="P1360" t="inlineStr">
        <is>
          <t>Nenhum</t>
        </is>
      </c>
      <c r="Q1360" t="inlineStr">
        <is>
          <t>2026-10-07 17:04:56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Aviso</t>
        </is>
      </c>
    </row>
    <row r="2">
      <c r="A2" t="inlineStr">
        <is>
          <t>Nenhum PDF encontrado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R$ 978.066.000,00</t>
        </is>
      </c>
      <c r="D2" t="inlineStr">
        <is>
          <t>70,26%</t>
        </is>
      </c>
    </row>
    <row r="3">
      <c r="A3" t="inlineStr">
        <is>
          <t>132500</t>
        </is>
      </c>
      <c r="B3" t="inlineStr">
        <is>
          <t>Remuneração de Depósitos Bancários</t>
        </is>
      </c>
      <c r="C3" t="inlineStr">
        <is>
          <t>R$ 234.000.000,00</t>
        </is>
      </c>
      <c r="D3" t="inlineStr">
        <is>
          <t>16,81%</t>
        </is>
      </c>
    </row>
    <row r="4">
      <c r="A4" t="inlineStr">
        <is>
          <t>160016</t>
        </is>
      </c>
      <c r="B4" t="inlineStr">
        <is>
          <t>Serviços Educacionais</t>
        </is>
      </c>
      <c r="C4" t="inlineStr">
        <is>
          <t>R$ 28.752.000,00</t>
        </is>
      </c>
      <c r="D4" t="inlineStr">
        <is>
          <t>2,07%</t>
        </is>
      </c>
    </row>
    <row r="5">
      <c r="A5" t="inlineStr">
        <is>
          <t>199099</t>
        </is>
      </c>
      <c r="B5" t="inlineStr">
        <is>
          <t>Outras Receitas</t>
        </is>
      </c>
      <c r="C5" t="inlineStr">
        <is>
          <t>R$ 558.000,00</t>
        </is>
      </c>
      <c r="D5" t="inlineStr">
        <is>
          <t>0,04%</t>
        </is>
      </c>
    </row>
    <row r="6">
      <c r="A6" t="inlineStr">
        <is>
          <t>999000</t>
        </is>
      </c>
      <c r="B6" t="inlineStr">
        <is>
          <t>Recursos Arrecadados Exerc. Anteriores</t>
        </is>
      </c>
      <c r="C6" t="inlineStr">
        <is>
          <t>R$ 150.660.000,00</t>
        </is>
      </c>
      <c r="D6" t="inlineStr">
        <is>
          <t>10,82%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R$130.514.736,00</t>
        </is>
      </c>
      <c r="D2" t="inlineStr">
        <is>
          <t>9,38%</t>
        </is>
      </c>
    </row>
    <row r="3">
      <c r="A3" t="inlineStr">
        <is>
          <t>319013</t>
        </is>
      </c>
      <c r="B3" t="inlineStr">
        <is>
          <t>Obrigações Patronais</t>
        </is>
      </c>
      <c r="C3" t="inlineStr">
        <is>
          <t>R$45.718.068,00</t>
        </is>
      </c>
      <c r="D3" t="inlineStr">
        <is>
          <t>3,28%</t>
        </is>
      </c>
    </row>
    <row r="4">
      <c r="A4" t="inlineStr">
        <is>
          <t>319016</t>
        </is>
      </c>
      <c r="B4" t="inlineStr">
        <is>
          <t>Outras Despesas Variáveis</t>
        </is>
      </c>
      <c r="C4" t="inlineStr">
        <is>
          <t>R$6.106.956,00</t>
        </is>
      </c>
      <c r="D4" t="inlineStr">
        <is>
          <t>0,44%</t>
        </is>
      </c>
    </row>
    <row r="5">
      <c r="A5" t="inlineStr">
        <is>
          <t>319091</t>
        </is>
      </c>
      <c r="B5" t="inlineStr">
        <is>
          <t>Sentenças Judiciais - Pessoal e Encargos</t>
        </is>
      </c>
      <c r="C5" t="inlineStr">
        <is>
          <t>R$252.000,00</t>
        </is>
      </c>
      <c r="D5" t="inlineStr">
        <is>
          <t>0,02%</t>
        </is>
      </c>
    </row>
    <row r="6">
      <c r="A6" t="inlineStr">
        <is>
          <t>319094</t>
        </is>
      </c>
      <c r="B6" t="inlineStr">
        <is>
          <t>Indenizações e Restituições Trabalhistas</t>
        </is>
      </c>
      <c r="C6" t="inlineStr">
        <is>
          <t>R$5.178.240,00</t>
        </is>
      </c>
      <c r="D6" t="inlineStr">
        <is>
          <t>0,37%</t>
        </is>
      </c>
    </row>
    <row r="7">
      <c r="A7" t="inlineStr">
        <is>
          <t>335041</t>
        </is>
      </c>
      <c r="B7" t="inlineStr">
        <is>
          <t>Contribuições</t>
        </is>
      </c>
      <c r="C7" t="inlineStr">
        <is>
          <t>R$691.581.360,00</t>
        </is>
      </c>
      <c r="D7" t="inlineStr">
        <is>
          <t>49,68%</t>
        </is>
      </c>
    </row>
    <row r="8">
      <c r="A8" t="inlineStr">
        <is>
          <t>339014</t>
        </is>
      </c>
      <c r="B8" t="inlineStr">
        <is>
          <t>Diárias</t>
        </is>
      </c>
      <c r="C8" t="inlineStr">
        <is>
          <t>R$5.876.496,00</t>
        </is>
      </c>
      <c r="D8" t="inlineStr">
        <is>
          <t>0,42%</t>
        </is>
      </c>
    </row>
    <row r="9">
      <c r="A9" t="inlineStr">
        <is>
          <t>339018</t>
        </is>
      </c>
      <c r="B9" t="inlineStr">
        <is>
          <t>Auxílio Financeiro a Estudantes</t>
        </is>
      </c>
      <c r="C9" t="inlineStr">
        <is>
          <t>R$300.000,00</t>
        </is>
      </c>
      <c r="D9" t="inlineStr">
        <is>
          <t>0,02%</t>
        </is>
      </c>
    </row>
    <row r="10">
      <c r="A10" t="inlineStr">
        <is>
          <t>339030</t>
        </is>
      </c>
      <c r="B10" t="inlineStr">
        <is>
          <t>Material de Consumo</t>
        </is>
      </c>
      <c r="C10" t="inlineStr">
        <is>
          <t>R$39.595.152,00</t>
        </is>
      </c>
      <c r="D10" t="inlineStr">
        <is>
          <t>2,84%</t>
        </is>
      </c>
    </row>
    <row r="11">
      <c r="A11" t="inlineStr">
        <is>
          <t>339033</t>
        </is>
      </c>
      <c r="B11" t="inlineStr">
        <is>
          <t>Passagens e Despesas de Locomoção</t>
        </is>
      </c>
      <c r="C11" t="inlineStr">
        <is>
          <t>R$12.299.724,00</t>
        </is>
      </c>
      <c r="D11" t="inlineStr">
        <is>
          <t>0,88%</t>
        </is>
      </c>
    </row>
    <row r="12">
      <c r="A12" t="inlineStr">
        <is>
          <t>339036</t>
        </is>
      </c>
      <c r="B12" t="inlineStr">
        <is>
          <t>Outros Serviços Terceiros - P. Física</t>
        </is>
      </c>
      <c r="C12" t="inlineStr">
        <is>
          <t>R$7.962.396,00</t>
        </is>
      </c>
      <c r="D12" t="inlineStr">
        <is>
          <t>0,57%</t>
        </is>
      </c>
    </row>
    <row r="13">
      <c r="A13" t="inlineStr">
        <is>
          <t>339037</t>
        </is>
      </c>
      <c r="B13" t="inlineStr">
        <is>
          <t>Locação de Mão de Obra</t>
        </is>
      </c>
      <c r="C13" t="inlineStr">
        <is>
          <t>R$30.372.024,00</t>
        </is>
      </c>
      <c r="D13" t="inlineStr">
        <is>
          <t>2,18%</t>
        </is>
      </c>
    </row>
    <row r="14">
      <c r="A14" t="inlineStr">
        <is>
          <t>339039</t>
        </is>
      </c>
      <c r="B14" t="inlineStr">
        <is>
          <t>Outros Serviços Terceiros - P. Jurídica</t>
        </is>
      </c>
      <c r="C14" t="inlineStr">
        <is>
          <t>R$329.054.640,00</t>
        </is>
      </c>
      <c r="D14" t="inlineStr">
        <is>
          <t>23,64%</t>
        </is>
      </c>
    </row>
    <row r="15">
      <c r="A15" t="inlineStr">
        <is>
          <t>339047</t>
        </is>
      </c>
      <c r="B15" t="inlineStr">
        <is>
          <t>Obrigações Tributárias e Contributivas</t>
        </is>
      </c>
      <c r="C15" t="inlineStr">
        <is>
          <t>R$2.198.208,00</t>
        </is>
      </c>
      <c r="D15" t="inlineStr">
        <is>
          <t>0,16%</t>
        </is>
      </c>
    </row>
    <row r="16">
      <c r="A16" t="inlineStr">
        <is>
          <t>339091</t>
        </is>
      </c>
      <c r="B16" t="inlineStr">
        <is>
          <t>Sentenças Judiciais-Outras DespCorrentes</t>
        </is>
      </c>
      <c r="C16" t="inlineStr">
        <is>
          <t>R$804.000,00</t>
        </is>
      </c>
      <c r="D16" t="inlineStr">
        <is>
          <t>0,06%</t>
        </is>
      </c>
    </row>
    <row r="17">
      <c r="A17" t="inlineStr">
        <is>
          <t>449051</t>
        </is>
      </c>
      <c r="B17" t="inlineStr">
        <is>
          <t>Obras e Instalações</t>
        </is>
      </c>
      <c r="C17" t="inlineStr">
        <is>
          <t>R$24.724.200,00</t>
        </is>
      </c>
      <c r="D17" t="inlineStr">
        <is>
          <t>1,78%</t>
        </is>
      </c>
    </row>
    <row r="18">
      <c r="A18" t="inlineStr">
        <is>
          <t>449052</t>
        </is>
      </c>
      <c r="B18" t="inlineStr">
        <is>
          <t>Equipamentos e Material Permanente</t>
        </is>
      </c>
      <c r="C18" t="inlineStr">
        <is>
          <t>R$20.491.800,00</t>
        </is>
      </c>
      <c r="D18" t="inlineStr">
        <is>
          <t>1,47%</t>
        </is>
      </c>
    </row>
    <row r="19">
      <c r="A19" t="inlineStr">
        <is>
          <t>459061</t>
        </is>
      </c>
      <c r="B19" t="inlineStr">
        <is>
          <t>Aquisição de Imóveis</t>
        </is>
      </c>
      <c r="C19" t="inlineStr">
        <is>
          <t>R$39.006.000,00</t>
        </is>
      </c>
      <c r="D19" t="inlineStr">
        <is>
          <t>2,80%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R$ 187.819.529,00</t>
        </is>
      </c>
      <c r="C2" t="inlineStr">
        <is>
          <t>13,49%</t>
        </is>
      </c>
    </row>
    <row r="3">
      <c r="A3" t="inlineStr">
        <is>
          <t>02 - Administração Financeira</t>
        </is>
      </c>
      <c r="B3" t="inlineStr">
        <is>
          <t>R$ 813.576.174,00</t>
        </is>
      </c>
      <c r="C3" t="inlineStr">
        <is>
          <t>58,45%</t>
        </is>
      </c>
    </row>
    <row r="4">
      <c r="A4" t="inlineStr">
        <is>
          <t>03 - Formação de Recursos Humanos</t>
        </is>
      </c>
      <c r="B4" t="inlineStr">
        <is>
          <t>R$ 4.750.812,00</t>
        </is>
      </c>
      <c r="C4" t="inlineStr">
        <is>
          <t>0,34%</t>
        </is>
      </c>
    </row>
    <row r="5">
      <c r="A5" t="inlineStr">
        <is>
          <t>04 - Comunicação Social</t>
        </is>
      </c>
      <c r="B5" t="inlineStr">
        <is>
          <t>R$ 36.854.617,00</t>
        </is>
      </c>
      <c r="C5" t="inlineStr">
        <is>
          <t>2,65%</t>
        </is>
      </c>
    </row>
    <row r="6">
      <c r="A6" t="inlineStr">
        <is>
          <t>05 - Atenção Básica</t>
        </is>
      </c>
      <c r="B6" t="inlineStr">
        <is>
          <t>R$ 40.172.060,00</t>
        </is>
      </c>
      <c r="C6" t="inlineStr">
        <is>
          <t>2,89%</t>
        </is>
      </c>
    </row>
    <row r="7">
      <c r="A7" t="inlineStr">
        <is>
          <t>06 - Proteção e Benefícios ao Trabalhador</t>
        </is>
      </c>
      <c r="B7" t="inlineStr">
        <is>
          <t>R$ 17.467.600,00</t>
        </is>
      </c>
      <c r="C7" t="inlineStr">
        <is>
          <t>1,25%</t>
        </is>
      </c>
    </row>
    <row r="8">
      <c r="A8" t="inlineStr">
        <is>
          <t>07 - Empregabilidade</t>
        </is>
      </c>
      <c r="B8" t="inlineStr">
        <is>
          <t>R$ 291.395.208,00</t>
        </is>
      </c>
      <c r="C8" t="inlineStr">
        <is>
          <t>20,93%</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R$1.241.376.000,00</t>
        </is>
      </c>
      <c r="C2" t="inlineStr">
        <is>
          <t>R$1.270.451.078,91</t>
        </is>
      </c>
      <c r="D2" t="inlineStr">
        <is>
          <t>102,34%</t>
        </is>
      </c>
      <c r="E2" t="inlineStr">
        <is>
          <t>100,00%</t>
        </is>
      </c>
    </row>
    <row r="3">
      <c r="A3" t="inlineStr">
        <is>
          <t>RECEITA DE CONTRIBUIÇÕES</t>
        </is>
      </c>
      <c r="B3" t="inlineStr">
        <is>
          <t>R$978.066.000,00</t>
        </is>
      </c>
      <c r="C3" t="inlineStr">
        <is>
          <t>R$1.002.423.139,24</t>
        </is>
      </c>
      <c r="D3" t="inlineStr">
        <is>
          <t>102,49%</t>
        </is>
      </c>
      <c r="E3" t="inlineStr">
        <is>
          <t>78,90%</t>
        </is>
      </c>
    </row>
    <row r="4">
      <c r="A4" t="inlineStr">
        <is>
          <t>Contribuições para o Senac</t>
        </is>
      </c>
      <c r="B4" t="inlineStr">
        <is>
          <t>R$978.066.000,00</t>
        </is>
      </c>
      <c r="C4" t="inlineStr">
        <is>
          <t>R$1.002.423.139,24</t>
        </is>
      </c>
      <c r="D4" t="inlineStr">
        <is>
          <t>102,49%</t>
        </is>
      </c>
      <c r="E4" t="inlineStr">
        <is>
          <t>78,90%</t>
        </is>
      </c>
    </row>
    <row r="5">
      <c r="A5" t="inlineStr">
        <is>
          <t>RECEITA PATRIMONIAL</t>
        </is>
      </c>
      <c r="B5" t="inlineStr">
        <is>
          <t>R$234.000.000,00</t>
        </is>
      </c>
      <c r="C5" t="inlineStr">
        <is>
          <t>R$237.756.075,60</t>
        </is>
      </c>
      <c r="D5" t="inlineStr">
        <is>
          <t>101,61%</t>
        </is>
      </c>
      <c r="E5" t="inlineStr">
        <is>
          <t>18,71%</t>
        </is>
      </c>
    </row>
    <row r="6">
      <c r="A6" t="inlineStr">
        <is>
          <t>Remuneração de Depósitos Bancários</t>
        </is>
      </c>
      <c r="B6" t="inlineStr">
        <is>
          <t>R$234.000.000,00</t>
        </is>
      </c>
      <c r="C6" t="inlineStr">
        <is>
          <t>R$237.756.075,60</t>
        </is>
      </c>
      <c r="D6" t="inlineStr">
        <is>
          <t>101,61%</t>
        </is>
      </c>
      <c r="E6" t="inlineStr">
        <is>
          <t>18,71%</t>
        </is>
      </c>
    </row>
    <row r="7">
      <c r="A7" t="inlineStr">
        <is>
          <t>RECEITA DE SERVIÇOS</t>
        </is>
      </c>
      <c r="B7" t="inlineStr">
        <is>
          <t>R$28.752.000,00</t>
        </is>
      </c>
      <c r="C7" t="inlineStr">
        <is>
          <t>R$28.925.429,18</t>
        </is>
      </c>
      <c r="D7" t="inlineStr">
        <is>
          <t>100,60%</t>
        </is>
      </c>
      <c r="E7" t="inlineStr">
        <is>
          <t>2,28%</t>
        </is>
      </c>
    </row>
    <row r="8">
      <c r="A8" t="inlineStr">
        <is>
          <t>Serviços Educacionais</t>
        </is>
      </c>
      <c r="B8" t="inlineStr">
        <is>
          <t>R$28.752.000,00</t>
        </is>
      </c>
      <c r="C8" t="inlineStr">
        <is>
          <t>R$28.925.429,18</t>
        </is>
      </c>
      <c r="D8" t="inlineStr">
        <is>
          <t>100,60%</t>
        </is>
      </c>
      <c r="E8" t="inlineStr">
        <is>
          <t>2,28%</t>
        </is>
      </c>
    </row>
    <row r="9">
      <c r="A9" t="inlineStr">
        <is>
          <t>OUTRAS RECEITAS CORRENTES</t>
        </is>
      </c>
      <c r="B9" t="inlineStr">
        <is>
          <t>R$558.000,00</t>
        </is>
      </c>
      <c r="C9" t="inlineStr">
        <is>
          <t>R$1.346.434,89</t>
        </is>
      </c>
      <c r="D9" t="inlineStr">
        <is>
          <t>241,30%</t>
        </is>
      </c>
      <c r="E9" t="inlineStr">
        <is>
          <t>0,11%</t>
        </is>
      </c>
    </row>
    <row r="10">
      <c r="A10" t="inlineStr">
        <is>
          <t>Outras Receitas</t>
        </is>
      </c>
      <c r="B10" t="inlineStr">
        <is>
          <t>R$558.000,00</t>
        </is>
      </c>
      <c r="C10" t="inlineStr">
        <is>
          <t>R$1.346.434,89</t>
        </is>
      </c>
      <c r="D10" t="inlineStr">
        <is>
          <t>241,30%</t>
        </is>
      </c>
      <c r="E10" t="inlineStr">
        <is>
          <t>0,11%</t>
        </is>
      </c>
    </row>
    <row r="11">
      <c r="A11" t="inlineStr">
        <is>
          <t>RECURSOS ARREC. EXERC. ANTER.</t>
        </is>
      </c>
      <c r="B11" t="inlineStr">
        <is>
          <t>R$150.660.000,00</t>
        </is>
      </c>
      <c r="C11" t="inlineStr">
        <is>
          <t>R$0,00</t>
        </is>
      </c>
      <c r="D11" t="inlineStr">
        <is>
          <t>0,00%</t>
        </is>
      </c>
      <c r="E11" t="inlineStr">
        <is>
          <t>0,00%</t>
        </is>
      </c>
    </row>
    <row r="12">
      <c r="A12" t="inlineStr">
        <is>
          <t>RECURSOS ARRECADADOS EXERC. ANTERIORES</t>
        </is>
      </c>
      <c r="B12" t="inlineStr">
        <is>
          <t>R$150.660.000,00</t>
        </is>
      </c>
      <c r="C12" t="inlineStr">
        <is>
          <t>R$0,00</t>
        </is>
      </c>
      <c r="D12" t="inlineStr">
        <is>
          <t>0,00%</t>
        </is>
      </c>
      <c r="E12" t="inlineStr">
        <is>
          <t>0,00%</t>
        </is>
      </c>
    </row>
    <row r="13">
      <c r="A13" t="inlineStr">
        <is>
          <t>Recursos Arrecadados Exerc. Anteriores</t>
        </is>
      </c>
      <c r="B13" t="inlineStr">
        <is>
          <t>R$150.660.000,00</t>
        </is>
      </c>
      <c r="C13" t="inlineStr">
        <is>
          <t>R$0,00</t>
        </is>
      </c>
      <c r="D13" t="inlineStr">
        <is>
          <t>0,00%</t>
        </is>
      </c>
      <c r="E13" t="inlineStr">
        <is>
          <t>0,00%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R$1.307.814.000,00</t>
        </is>
      </c>
      <c r="C2" t="inlineStr">
        <is>
          <t>R$1.066.394.472,44</t>
        </is>
      </c>
      <c r="D2" t="inlineStr">
        <is>
          <t>81,54%</t>
        </is>
      </c>
      <c r="E2" t="inlineStr">
        <is>
          <t>97,01%</t>
        </is>
      </c>
    </row>
    <row r="3">
      <c r="A3" t="inlineStr">
        <is>
          <t>PESSOAL E ENCARGOS SOCIAIS</t>
        </is>
      </c>
      <c r="B3" t="inlineStr">
        <is>
          <t>R$187.770.000,00</t>
        </is>
      </c>
      <c r="C3" t="inlineStr">
        <is>
          <t>R$133.897.579,85</t>
        </is>
      </c>
      <c r="D3" t="inlineStr">
        <is>
          <t>71,31%</t>
        </is>
      </c>
      <c r="E3" t="inlineStr">
        <is>
          <t>12,18%</t>
        </is>
      </c>
    </row>
    <row r="4">
      <c r="A4" t="inlineStr">
        <is>
          <t>Vencimentos e Vantagens Fixas</t>
        </is>
      </c>
      <c r="B4" t="inlineStr">
        <is>
          <t>R$130.514.736,00</t>
        </is>
      </c>
      <c r="C4" t="inlineStr">
        <is>
          <t>R$105.994.307,99</t>
        </is>
      </c>
      <c r="D4" t="inlineStr">
        <is>
          <t>81,21%</t>
        </is>
      </c>
      <c r="E4" t="inlineStr">
        <is>
          <t>9,64%</t>
        </is>
      </c>
    </row>
    <row r="5">
      <c r="A5" t="inlineStr">
        <is>
          <t>Obrigações Patronais</t>
        </is>
      </c>
      <c r="B5" t="inlineStr">
        <is>
          <t>R$45.718.068,00</t>
        </is>
      </c>
      <c r="C5" t="inlineStr">
        <is>
          <t>R$21.687.908,15</t>
        </is>
      </c>
      <c r="D5" t="inlineStr">
        <is>
          <t>47,44%</t>
        </is>
      </c>
      <c r="E5" t="inlineStr">
        <is>
          <t>1,97%</t>
        </is>
      </c>
    </row>
    <row r="6">
      <c r="A6" t="inlineStr">
        <is>
          <t>Outras Despesas Variáveis</t>
        </is>
      </c>
      <c r="B6" t="inlineStr">
        <is>
          <t>R$6.106.956,00</t>
        </is>
      </c>
      <c r="C6" t="inlineStr">
        <is>
          <t>R$2.743.395,84</t>
        </is>
      </c>
      <c r="D6" t="inlineStr">
        <is>
          <t>44,92%</t>
        </is>
      </c>
      <c r="E6" t="inlineStr">
        <is>
          <t>0,25%</t>
        </is>
      </c>
    </row>
    <row r="7">
      <c r="A7" t="inlineStr">
        <is>
          <t>Sentenças Judiciais - Pessoal e Encargos</t>
        </is>
      </c>
      <c r="B7" t="inlineStr">
        <is>
          <t>R$252.000,00</t>
        </is>
      </c>
      <c r="C7" t="inlineStr">
        <is>
          <t>R$1.196.251,88</t>
        </is>
      </c>
      <c r="D7" t="inlineStr">
        <is>
          <t>474,70%</t>
        </is>
      </c>
      <c r="E7" t="inlineStr">
        <is>
          <t>0,11%</t>
        </is>
      </c>
    </row>
    <row r="8">
      <c r="A8" t="inlineStr">
        <is>
          <t>Indenizações e Restituições Trabalhistas</t>
        </is>
      </c>
      <c r="B8" t="inlineStr">
        <is>
          <t>R$5.178.240,00</t>
        </is>
      </c>
      <c r="C8" t="inlineStr">
        <is>
          <t>R$2.275.715,99</t>
        </is>
      </c>
      <c r="D8" t="inlineStr">
        <is>
          <t>43,95%</t>
        </is>
      </c>
      <c r="E8" t="inlineStr">
        <is>
          <t>0,21%</t>
        </is>
      </c>
    </row>
    <row r="9">
      <c r="A9" t="inlineStr">
        <is>
          <t>OUTRAS DESPESAS CORRENTES</t>
        </is>
      </c>
      <c r="B9" t="inlineStr">
        <is>
          <t>R$1.120.044.000,00</t>
        </is>
      </c>
      <c r="C9" t="inlineStr">
        <is>
          <t>R$932.496.892,59</t>
        </is>
      </c>
      <c r="D9" t="inlineStr">
        <is>
          <t>83,26%</t>
        </is>
      </c>
      <c r="E9" t="inlineStr">
        <is>
          <t>84,83%</t>
        </is>
      </c>
    </row>
    <row r="10">
      <c r="A10" t="inlineStr">
        <is>
          <t>Contribuições</t>
        </is>
      </c>
      <c r="B10" t="inlineStr">
        <is>
          <t>R$691.581.360,00</t>
        </is>
      </c>
      <c r="C10" t="inlineStr">
        <is>
          <t>R$602.692.017,21</t>
        </is>
      </c>
      <c r="D10" t="inlineStr">
        <is>
          <t>87,15%</t>
        </is>
      </c>
      <c r="E10" t="inlineStr">
        <is>
          <t>54,83%</t>
        </is>
      </c>
    </row>
    <row r="11">
      <c r="A11" t="inlineStr">
        <is>
          <t>Diárias</t>
        </is>
      </c>
      <c r="B11" t="inlineStr">
        <is>
          <t>R$5.876.496,00</t>
        </is>
      </c>
      <c r="C11" t="inlineStr">
        <is>
          <t>R$2.743.825,00</t>
        </is>
      </c>
      <c r="D11" t="inlineStr">
        <is>
          <t>46,69%</t>
        </is>
      </c>
      <c r="E11" t="inlineStr">
        <is>
          <t>0,25%</t>
        </is>
      </c>
    </row>
    <row r="12">
      <c r="A12" t="inlineStr">
        <is>
          <t>Auxílio Financeiro a Estudantes</t>
        </is>
      </c>
      <c r="B12" t="inlineStr">
        <is>
          <t>R$300.000,00</t>
        </is>
      </c>
      <c r="C12" t="inlineStr">
        <is>
          <t>R$234.111,98</t>
        </is>
      </c>
      <c r="D12" t="inlineStr">
        <is>
          <t>78,04%</t>
        </is>
      </c>
      <c r="E12" t="inlineStr">
        <is>
          <t>0,02%</t>
        </is>
      </c>
    </row>
    <row r="13">
      <c r="A13" t="inlineStr">
        <is>
          <t>Material de Consumo</t>
        </is>
      </c>
      <c r="B13" t="inlineStr">
        <is>
          <t>R$39.595.152,00</t>
        </is>
      </c>
      <c r="C13" t="inlineStr">
        <is>
          <t>R$30.407.256,86</t>
        </is>
      </c>
      <c r="D13" t="inlineStr">
        <is>
          <t>76,80%</t>
        </is>
      </c>
      <c r="E13" t="inlineStr">
        <is>
          <t>2,77%</t>
        </is>
      </c>
    </row>
    <row r="14">
      <c r="A14" t="inlineStr">
        <is>
          <t>Passagens e Despesas de Locomoção</t>
        </is>
      </c>
      <c r="B14" t="inlineStr">
        <is>
          <t>R$12.299.724,00</t>
        </is>
      </c>
      <c r="C14" t="inlineStr">
        <is>
          <t>R$4.176.726,42</t>
        </is>
      </c>
      <c r="D14" t="inlineStr">
        <is>
          <t>33,96%</t>
        </is>
      </c>
      <c r="E14" t="inlineStr">
        <is>
          <t>0,38%</t>
        </is>
      </c>
    </row>
    <row r="15">
      <c r="A15" t="inlineStr">
        <is>
          <t>Outros Serviços Terceiros - P. Física</t>
        </is>
      </c>
      <c r="B15" t="inlineStr">
        <is>
          <t>R$7.962.396,00</t>
        </is>
      </c>
      <c r="C15" t="inlineStr">
        <is>
          <t>R$5.812.883,58</t>
        </is>
      </c>
      <c r="D15" t="inlineStr">
        <is>
          <t>73,00%</t>
        </is>
      </c>
      <c r="E15" t="inlineStr">
        <is>
          <t>0,53%</t>
        </is>
      </c>
    </row>
    <row r="16">
      <c r="A16" t="inlineStr">
        <is>
          <t>Locação de Mão de Obra</t>
        </is>
      </c>
      <c r="B16" t="inlineStr">
        <is>
          <t>R$30.372.024,00</t>
        </is>
      </c>
      <c r="C16" t="inlineStr">
        <is>
          <t>R$23.468.748,37</t>
        </is>
      </c>
      <c r="D16" t="inlineStr">
        <is>
          <t>77,27%</t>
        </is>
      </c>
      <c r="E16" t="inlineStr">
        <is>
          <t>2,14%</t>
        </is>
      </c>
    </row>
    <row r="17">
      <c r="A17" t="inlineStr">
        <is>
          <t>Outros Serviços Terceiros - P. Jurídica</t>
        </is>
      </c>
      <c r="B17" t="inlineStr">
        <is>
          <t>R$329.054.640,00</t>
        </is>
      </c>
      <c r="C17" t="inlineStr">
        <is>
          <t>R$259.916.335,90</t>
        </is>
      </c>
      <c r="D17" t="inlineStr">
        <is>
          <t>78,99%</t>
        </is>
      </c>
      <c r="E17" t="inlineStr">
        <is>
          <t>23,65%</t>
        </is>
      </c>
    </row>
    <row r="18">
      <c r="A18" t="inlineStr">
        <is>
          <t>Obrigações Tributárias e Contributivas</t>
        </is>
      </c>
      <c r="B18" t="inlineStr">
        <is>
          <t>R$2.198.208,00</t>
        </is>
      </c>
      <c r="C18" t="inlineStr">
        <is>
          <t>R$2.799.534,58</t>
        </is>
      </c>
      <c r="D18" t="inlineStr">
        <is>
          <t>127,36%</t>
        </is>
      </c>
      <c r="E18" t="inlineStr">
        <is>
          <t>0,25%</t>
        </is>
      </c>
    </row>
    <row r="19">
      <c r="A19" t="inlineStr">
        <is>
          <t>Sentenças Judiciais-Outras DespCorrentes</t>
        </is>
      </c>
      <c r="B19" t="inlineStr">
        <is>
          <t>R$804.000,00</t>
        </is>
      </c>
      <c r="C19" t="inlineStr">
        <is>
          <t>R$245.452,69</t>
        </is>
      </c>
      <c r="D19" t="inlineStr">
        <is>
          <t>30,53%</t>
        </is>
      </c>
      <c r="E19" t="inlineStr">
        <is>
          <t>0,02%</t>
        </is>
      </c>
    </row>
    <row r="20">
      <c r="A20" t="inlineStr">
        <is>
          <t>DESPESAS DE CAPITAL</t>
        </is>
      </c>
      <c r="B20" t="inlineStr">
        <is>
          <t>R$84.222.000,00</t>
        </is>
      </c>
      <c r="C20" t="inlineStr">
        <is>
          <t>R$32.831.044,31</t>
        </is>
      </c>
      <c r="D20" t="inlineStr">
        <is>
          <t>38,98%</t>
        </is>
      </c>
      <c r="E20" t="inlineStr">
        <is>
          <t>2,99%</t>
        </is>
      </c>
    </row>
    <row r="21">
      <c r="A21" t="inlineStr">
        <is>
          <t>INVESTIMENTOS</t>
        </is>
      </c>
      <c r="B21" t="inlineStr">
        <is>
          <t>R$45.216.000,00</t>
        </is>
      </c>
      <c r="C21" t="inlineStr">
        <is>
          <t>R$29.879.238,38</t>
        </is>
      </c>
      <c r="D21" t="inlineStr">
        <is>
          <t>66,08%</t>
        </is>
      </c>
      <c r="E21" t="inlineStr">
        <is>
          <t>2,72%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R$ 187.819.529,00</t>
        </is>
      </c>
      <c r="C2" t="inlineStr">
        <is>
          <t>R$ 105.601.157,81</t>
        </is>
      </c>
      <c r="D2" t="inlineStr">
        <is>
          <t>56,22%</t>
        </is>
      </c>
      <c r="E2" t="inlineStr">
        <is>
          <t>9,61%</t>
        </is>
      </c>
    </row>
    <row r="3">
      <c r="A3" t="inlineStr">
        <is>
          <t>02 - Administração Financeira</t>
        </is>
      </c>
      <c r="B3" t="inlineStr">
        <is>
          <t>R$ 813.576.174,00</t>
        </is>
      </c>
      <c r="C3" t="inlineStr">
        <is>
          <t>R$ 719.215.115,85</t>
        </is>
      </c>
      <c r="D3" t="inlineStr">
        <is>
          <t>88,40%</t>
        </is>
      </c>
      <c r="E3" t="inlineStr">
        <is>
          <t>65,43%</t>
        </is>
      </c>
    </row>
    <row r="4">
      <c r="A4" t="inlineStr">
        <is>
          <t>03 - Formação de Recursos Humanos</t>
        </is>
      </c>
      <c r="B4" t="inlineStr">
        <is>
          <t>R$ 4.750.812,00</t>
        </is>
      </c>
      <c r="C4" t="inlineStr">
        <is>
          <t>R$ 2.997.590,42</t>
        </is>
      </c>
      <c r="D4" t="inlineStr">
        <is>
          <t>63,10%</t>
        </is>
      </c>
      <c r="E4" t="inlineStr">
        <is>
          <t>0,27%</t>
        </is>
      </c>
    </row>
    <row r="5">
      <c r="A5" t="inlineStr">
        <is>
          <t>04 - Comunicação Social</t>
        </is>
      </c>
      <c r="B5" t="inlineStr">
        <is>
          <t>R$ 36.854.617,00</t>
        </is>
      </c>
      <c r="C5" t="inlineStr">
        <is>
          <t>R$ 19.540.117,17</t>
        </is>
      </c>
      <c r="D5" t="inlineStr">
        <is>
          <t>53,02%</t>
        </is>
      </c>
      <c r="E5" t="inlineStr">
        <is>
          <t>1,78%</t>
        </is>
      </c>
    </row>
    <row r="6">
      <c r="A6" t="inlineStr">
        <is>
          <t>05 - Atenção Básica</t>
        </is>
      </c>
      <c r="B6" t="inlineStr">
        <is>
          <t>R$ 40.172.060,00</t>
        </is>
      </c>
      <c r="C6" t="inlineStr">
        <is>
          <t>R$ 30.960.822,48</t>
        </is>
      </c>
      <c r="D6" t="inlineStr">
        <is>
          <t>77,07%</t>
        </is>
      </c>
      <c r="E6" t="inlineStr">
        <is>
          <t>2,82%</t>
        </is>
      </c>
    </row>
    <row r="7">
      <c r="A7" t="inlineStr">
        <is>
          <t>06 - Proteção e Benefícios ao Trabalhador</t>
        </is>
      </c>
      <c r="B7" t="inlineStr">
        <is>
          <t>R$ 17.467.600,00</t>
        </is>
      </c>
      <c r="C7" t="inlineStr">
        <is>
          <t>R$ 13.051.390,44</t>
        </is>
      </c>
      <c r="D7" t="inlineStr">
        <is>
          <t>74,72%</t>
        </is>
      </c>
      <c r="E7" t="inlineStr">
        <is>
          <t>1,19%</t>
        </is>
      </c>
    </row>
    <row r="8">
      <c r="A8" t="inlineStr">
        <is>
          <t>07 - Empregabilidade</t>
        </is>
      </c>
      <c r="B8" t="inlineStr">
        <is>
          <t>R$ 291.395.208,00</t>
        </is>
      </c>
      <c r="C8" t="inlineStr">
        <is>
          <t>R$ 207.859.322,58</t>
        </is>
      </c>
      <c r="D8" t="inlineStr">
        <is>
          <t>71,33%</t>
        </is>
      </c>
      <c r="E8" t="inlineStr">
        <is>
          <t>18,91%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R$ 1.157.658.000,00</t>
        </is>
      </c>
      <c r="D2" t="inlineStr">
        <is>
          <t>77,01%</t>
        </is>
      </c>
    </row>
    <row r="3">
      <c r="A3" t="inlineStr">
        <is>
          <t>13210100</t>
        </is>
      </c>
      <c r="B3" t="inlineStr">
        <is>
          <t>Remuneração de Depósitos Bancários</t>
        </is>
      </c>
      <c r="C3" t="inlineStr">
        <is>
          <t>R$ 306.000.000,00</t>
        </is>
      </c>
      <c r="D3" t="inlineStr">
        <is>
          <t>20,36%</t>
        </is>
      </c>
    </row>
    <row r="4">
      <c r="A4" t="inlineStr">
        <is>
          <t>16999900</t>
        </is>
      </c>
      <c r="B4" t="inlineStr">
        <is>
          <t>Serviços Educacionais</t>
        </is>
      </c>
      <c r="C4" t="inlineStr">
        <is>
          <t>R$ 38.943.000,00</t>
        </is>
      </c>
      <c r="D4" t="inlineStr">
        <is>
          <t>2,59%</t>
        </is>
      </c>
    </row>
    <row r="5">
      <c r="A5" t="inlineStr">
        <is>
          <t>19999900</t>
        </is>
      </c>
      <c r="B5" t="inlineStr">
        <is>
          <t>Outras Receitas Correntes</t>
        </is>
      </c>
      <c r="C5" t="inlineStr">
        <is>
          <t>R$ 663.000,00</t>
        </is>
      </c>
      <c r="D5" t="inlineStr">
        <is>
          <t>0,04%</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R$143.505.000,00</t>
        </is>
      </c>
      <c r="D2" t="inlineStr">
        <is>
          <t>9,55%</t>
        </is>
      </c>
    </row>
    <row r="3">
      <c r="A3" t="inlineStr">
        <is>
          <t>31901300</t>
        </is>
      </c>
      <c r="B3" t="inlineStr">
        <is>
          <t>Obrigações Patronais</t>
        </is>
      </c>
      <c r="C3" t="inlineStr">
        <is>
          <t>R$16.241.100,00</t>
        </is>
      </c>
      <c r="D3" t="inlineStr">
        <is>
          <t>1,08%</t>
        </is>
      </c>
    </row>
    <row r="4">
      <c r="A4" t="inlineStr">
        <is>
          <t>31901600</t>
        </is>
      </c>
      <c r="B4" t="inlineStr">
        <is>
          <t>Outras Despesas Variáveis</t>
        </is>
      </c>
      <c r="C4" t="inlineStr">
        <is>
          <t>R$4.779.900,00</t>
        </is>
      </c>
      <c r="D4" t="inlineStr">
        <is>
          <t>0,32%</t>
        </is>
      </c>
    </row>
    <row r="5">
      <c r="A5" t="inlineStr">
        <is>
          <t>31909100</t>
        </is>
      </c>
      <c r="B5" t="inlineStr">
        <is>
          <t xml:space="preserve">Sentenças Judiciais </t>
        </is>
      </c>
      <c r="C5" t="inlineStr">
        <is>
          <t>R$1.008.000,00</t>
        </is>
      </c>
      <c r="D5" t="inlineStr">
        <is>
          <t>0,07%</t>
        </is>
      </c>
    </row>
    <row r="6">
      <c r="A6" t="inlineStr">
        <is>
          <t>31909400</t>
        </is>
      </c>
      <c r="B6" t="inlineStr">
        <is>
          <t>Indenizações e Restituições Trabalhistas</t>
        </is>
      </c>
      <c r="C6" t="inlineStr">
        <is>
          <t>R$4.293.000,00</t>
        </is>
      </c>
      <c r="D6" t="inlineStr">
        <is>
          <t>0,29%</t>
        </is>
      </c>
    </row>
    <row r="7">
      <c r="A7" t="inlineStr">
        <is>
          <t>33504100</t>
        </is>
      </c>
      <c r="B7" t="inlineStr">
        <is>
          <t>Contribuições</t>
        </is>
      </c>
      <c r="C7" t="inlineStr">
        <is>
          <t>R$808.608.948,00</t>
        </is>
      </c>
      <c r="D7" t="inlineStr">
        <is>
          <t>53,79%</t>
        </is>
      </c>
    </row>
    <row r="8">
      <c r="A8" t="inlineStr">
        <is>
          <t>33901400</t>
        </is>
      </c>
      <c r="B8" t="inlineStr">
        <is>
          <t>Diárias</t>
        </is>
      </c>
      <c r="C8" t="inlineStr">
        <is>
          <t>R$6.086.196,00</t>
        </is>
      </c>
      <c r="D8" t="inlineStr">
        <is>
          <t>0,40%</t>
        </is>
      </c>
    </row>
    <row r="9">
      <c r="A9" t="inlineStr">
        <is>
          <t>33901800</t>
        </is>
      </c>
      <c r="B9" t="inlineStr">
        <is>
          <t>Auxílio Financeiro a Estudantes</t>
        </is>
      </c>
      <c r="C9" t="inlineStr">
        <is>
          <t>R$350.280,00</t>
        </is>
      </c>
      <c r="D9" t="inlineStr">
        <is>
          <t>0,02%</t>
        </is>
      </c>
    </row>
    <row r="10">
      <c r="A10" t="inlineStr">
        <is>
          <t>33903000</t>
        </is>
      </c>
      <c r="B10" t="inlineStr">
        <is>
          <t>Material de Consumo</t>
        </is>
      </c>
      <c r="C10" t="inlineStr">
        <is>
          <t>R$43.477.500,00</t>
        </is>
      </c>
      <c r="D10" t="inlineStr">
        <is>
          <t>2,89%</t>
        </is>
      </c>
    </row>
    <row r="11">
      <c r="A11" t="inlineStr">
        <is>
          <t>33903300</t>
        </is>
      </c>
      <c r="B11" t="inlineStr">
        <is>
          <t>Passagens e Despesas de Locomoção</t>
        </is>
      </c>
      <c r="C11" t="inlineStr">
        <is>
          <t>R$12.422.100,00</t>
        </is>
      </c>
      <c r="D11" t="inlineStr">
        <is>
          <t>0,83%</t>
        </is>
      </c>
    </row>
    <row r="12">
      <c r="A12" t="inlineStr">
        <is>
          <t>33903600</t>
        </is>
      </c>
      <c r="B12" t="inlineStr">
        <is>
          <t>Outros Serviços de Terceiros - PF</t>
        </is>
      </c>
      <c r="C12" t="inlineStr">
        <is>
          <t>R$7.857.408,00</t>
        </is>
      </c>
      <c r="D12" t="inlineStr">
        <is>
          <t>0,52%</t>
        </is>
      </c>
    </row>
    <row r="13">
      <c r="A13" t="inlineStr">
        <is>
          <t>33903700</t>
        </is>
      </c>
      <c r="B13" t="inlineStr">
        <is>
          <t>Locação de Mão de Obra</t>
        </is>
      </c>
      <c r="C13" t="inlineStr">
        <is>
          <t>R$34.008.660,00</t>
        </is>
      </c>
      <c r="D13" t="inlineStr">
        <is>
          <t>2,26%</t>
        </is>
      </c>
    </row>
    <row r="14">
      <c r="A14" t="inlineStr">
        <is>
          <t>33903900</t>
        </is>
      </c>
      <c r="B14" t="inlineStr">
        <is>
          <t>Outros Serviços Terceiros - P. Jurídica</t>
        </is>
      </c>
      <c r="C14" t="inlineStr">
        <is>
          <t>R$296.914.728,00</t>
        </is>
      </c>
      <c r="D14" t="inlineStr">
        <is>
          <t>19,75%</t>
        </is>
      </c>
    </row>
    <row r="15">
      <c r="A15" t="inlineStr">
        <is>
          <t>33904000</t>
        </is>
      </c>
      <c r="B15" t="inlineStr">
        <is>
          <t>Serv. Tecn. da Inform. Comunicação - PJ.</t>
        </is>
      </c>
      <c r="C15" t="inlineStr">
        <is>
          <t>R$85.615.200,00</t>
        </is>
      </c>
      <c r="D15" t="inlineStr">
        <is>
          <t>5,70%</t>
        </is>
      </c>
    </row>
    <row r="16">
      <c r="A16" t="inlineStr">
        <is>
          <t>33904700</t>
        </is>
      </c>
      <c r="B16" t="inlineStr">
        <is>
          <t>Obrigações Tributárias e Contributivas</t>
        </is>
      </c>
      <c r="C16" t="inlineStr">
        <is>
          <t>R$2.992.980,00</t>
        </is>
      </c>
      <c r="D16" t="inlineStr">
        <is>
          <t>0,20%</t>
        </is>
      </c>
    </row>
    <row r="17">
      <c r="A17" t="inlineStr">
        <is>
          <t>33909100</t>
        </is>
      </c>
      <c r="B17" t="inlineStr">
        <is>
          <t>Sentenças Judiciais</t>
        </is>
      </c>
      <c r="C17" t="inlineStr">
        <is>
          <t>R$792.000,00</t>
        </is>
      </c>
      <c r="D17" t="inlineStr">
        <is>
          <t>0,05%</t>
        </is>
      </c>
    </row>
    <row r="18">
      <c r="A18" t="inlineStr">
        <is>
          <t>44905100</t>
        </is>
      </c>
      <c r="B18" t="inlineStr">
        <is>
          <t>Obras e Instalações</t>
        </is>
      </c>
      <c r="C18" t="inlineStr">
        <is>
          <t>R$15.216.600,00</t>
        </is>
      </c>
      <c r="D18" t="inlineStr">
        <is>
          <t>1,01%</t>
        </is>
      </c>
    </row>
    <row r="19">
      <c r="A19" t="inlineStr">
        <is>
          <t>44905200</t>
        </is>
      </c>
      <c r="B19" t="inlineStr">
        <is>
          <t>Equipamentos e Material Permanente</t>
        </is>
      </c>
      <c r="C19" t="inlineStr">
        <is>
          <t>R$13.187.400,00</t>
        </is>
      </c>
      <c r="D19" t="inlineStr">
        <is>
          <t>0,88%</t>
        </is>
      </c>
    </row>
    <row r="20">
      <c r="A20" t="inlineStr">
        <is>
          <t>45906100</t>
        </is>
      </c>
      <c r="B20" t="inlineStr">
        <is>
          <t>Aquisição de Imóveis</t>
        </is>
      </c>
      <c r="C20" t="inlineStr">
        <is>
          <t>R$5.907.000,00</t>
        </is>
      </c>
      <c r="D20" t="inlineStr">
        <is>
          <t>0,39%</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R$160.921.795,00</t>
        </is>
      </c>
      <c r="C2" t="inlineStr">
        <is>
          <t>10,70%</t>
        </is>
      </c>
    </row>
    <row r="3">
      <c r="A3" t="inlineStr">
        <is>
          <t>02 - Administração Financeira</t>
        </is>
      </c>
      <c r="B3" t="inlineStr">
        <is>
          <t>R$941.690.238,00</t>
        </is>
      </c>
      <c r="C3" t="inlineStr">
        <is>
          <t>62,64%</t>
        </is>
      </c>
    </row>
    <row r="4">
      <c r="A4" t="inlineStr">
        <is>
          <t>03 - Formação de Recursos Humanos</t>
        </is>
      </c>
      <c r="B4" t="inlineStr">
        <is>
          <t>R$4.876.008,00</t>
        </is>
      </c>
      <c r="C4" t="inlineStr">
        <is>
          <t>0,32%</t>
        </is>
      </c>
    </row>
    <row r="5">
      <c r="A5" t="inlineStr">
        <is>
          <t>04 - Comunicação Social</t>
        </is>
      </c>
      <c r="B5" t="inlineStr">
        <is>
          <t>R$45.734.410,00</t>
        </is>
      </c>
      <c r="C5" t="inlineStr">
        <is>
          <t>3,04%</t>
        </is>
      </c>
    </row>
    <row r="6">
      <c r="A6" t="inlineStr">
        <is>
          <t>05 - Atenção Básica</t>
        </is>
      </c>
      <c r="B6" t="inlineStr">
        <is>
          <t>R$44.982.300,00</t>
        </is>
      </c>
      <c r="C6" t="inlineStr">
        <is>
          <t>2,99%</t>
        </is>
      </c>
    </row>
    <row r="7">
      <c r="A7" t="inlineStr">
        <is>
          <t>06 - Proteção e Benefícios ao Trabalhador</t>
        </is>
      </c>
      <c r="B7" t="inlineStr">
        <is>
          <t>R$17.658.744,00</t>
        </is>
      </c>
      <c r="C7" t="inlineStr">
        <is>
          <t>1,17%</t>
        </is>
      </c>
    </row>
    <row r="8">
      <c r="A8" t="inlineStr">
        <is>
          <t>07 - Empregabilidade</t>
        </is>
      </c>
      <c r="B8" t="inlineStr">
        <is>
          <t>R$287.400.505,00</t>
        </is>
      </c>
      <c r="C8" t="inlineStr">
        <is>
          <t>19,12%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R$ 1.503.264.000,00</t>
        </is>
      </c>
      <c r="C2" t="inlineStr">
        <is>
          <t>R$ 1.489.896.371,55</t>
        </is>
      </c>
      <c r="D2" t="inlineStr">
        <is>
          <t>99,11%</t>
        </is>
      </c>
      <c r="E2" t="inlineStr">
        <is>
          <t>99,99%</t>
        </is>
      </c>
    </row>
    <row r="3">
      <c r="A3" t="inlineStr">
        <is>
          <t>Contr. para Ent. Privadas Serviço Social e de Formação Prof.</t>
        </is>
      </c>
      <c r="B3" t="inlineStr">
        <is>
          <t>R$ 1.157.658.000,00</t>
        </is>
      </c>
      <c r="C3" t="inlineStr">
        <is>
          <t>R$ 1.111.814.551,21</t>
        </is>
      </c>
      <c r="D3" t="inlineStr">
        <is>
          <t>96,04%</t>
        </is>
      </c>
      <c r="E3" t="inlineStr">
        <is>
          <t>74,62%</t>
        </is>
      </c>
    </row>
    <row r="4">
      <c r="A4" t="inlineStr">
        <is>
          <t>Contribuições para o Senac</t>
        </is>
      </c>
      <c r="B4" t="inlineStr">
        <is>
          <t>R$ 1.157.658.000,00</t>
        </is>
      </c>
      <c r="C4" t="inlineStr">
        <is>
          <t>R$ 1.111.814.551,21</t>
        </is>
      </c>
      <c r="D4" t="inlineStr">
        <is>
          <t>96,04%</t>
        </is>
      </c>
      <c r="E4" t="inlineStr">
        <is>
          <t>74,62%</t>
        </is>
      </c>
    </row>
    <row r="5">
      <c r="A5" t="inlineStr">
        <is>
          <t>Receita Patrimonial</t>
        </is>
      </c>
      <c r="B5" t="inlineStr">
        <is>
          <t>R$ 306.000.000,00</t>
        </is>
      </c>
      <c r="C5" t="inlineStr">
        <is>
          <t>R$ 342.966.384,55</t>
        </is>
      </c>
      <c r="D5" t="inlineStr">
        <is>
          <t>112,08%</t>
        </is>
      </c>
      <c r="E5" t="inlineStr">
        <is>
          <t>23,02%</t>
        </is>
      </c>
    </row>
    <row r="6">
      <c r="A6" t="inlineStr">
        <is>
          <t>Remuneração de Depósitos Bancários</t>
        </is>
      </c>
      <c r="B6" t="inlineStr">
        <is>
          <t>R$ 306.000.000,00</t>
        </is>
      </c>
      <c r="C6" t="inlineStr">
        <is>
          <t>R$ 342.966.384,55</t>
        </is>
      </c>
      <c r="D6" t="inlineStr">
        <is>
          <t>112,08%</t>
        </is>
      </c>
      <c r="E6" t="inlineStr">
        <is>
          <t>23,02%</t>
        </is>
      </c>
    </row>
    <row r="7">
      <c r="A7" t="inlineStr">
        <is>
          <t>Receita de Serviços</t>
        </is>
      </c>
      <c r="B7" t="inlineStr">
        <is>
          <t>R$ 38.943.000,00</t>
        </is>
      </c>
      <c r="C7" t="inlineStr">
        <is>
          <t>R$ 34.332.789,74</t>
        </is>
      </c>
      <c r="D7" t="inlineStr">
        <is>
          <t>88,16%</t>
        </is>
      </c>
      <c r="E7" t="inlineStr">
        <is>
          <t>2,30%</t>
        </is>
      </c>
    </row>
    <row r="8">
      <c r="A8" t="inlineStr">
        <is>
          <t>Serviços Educacionais</t>
        </is>
      </c>
      <c r="B8" t="inlineStr">
        <is>
          <t>R$ 38.943.000,00</t>
        </is>
      </c>
      <c r="C8" t="inlineStr">
        <is>
          <t>R$ 34.332.789,74</t>
        </is>
      </c>
      <c r="D8" t="inlineStr">
        <is>
          <t>88,16%</t>
        </is>
      </c>
      <c r="E8" t="inlineStr">
        <is>
          <t>2,30%</t>
        </is>
      </c>
    </row>
    <row r="9">
      <c r="A9" t="inlineStr">
        <is>
          <t>Outras Receitas Correntes</t>
        </is>
      </c>
      <c r="B9" t="inlineStr">
        <is>
          <t>R$ 663.000,00</t>
        </is>
      </c>
      <c r="C9" t="inlineStr">
        <is>
          <t>R$ 782.646,05</t>
        </is>
      </c>
      <c r="D9" t="inlineStr">
        <is>
          <t>118,05%</t>
        </is>
      </c>
      <c r="E9" t="inlineStr">
        <is>
          <t>0,05%</t>
        </is>
      </c>
    </row>
    <row r="10">
      <c r="A10" t="inlineStr">
        <is>
          <t xml:space="preserve">Multas e Juros </t>
        </is>
      </c>
      <c r="B10" t="inlineStr">
        <is>
          <t>R$ 0,00</t>
        </is>
      </c>
      <c r="C10" t="inlineStr">
        <is>
          <t>R$ 9.971,05</t>
        </is>
      </c>
      <c r="D10" t="inlineStr">
        <is>
          <t>0,00%</t>
        </is>
      </c>
      <c r="E10" t="inlineStr">
        <is>
          <t>0,00%</t>
        </is>
      </c>
    </row>
    <row r="11">
      <c r="A11" t="inlineStr">
        <is>
          <t>Outras Receitas Correntes</t>
        </is>
      </c>
      <c r="B11" t="inlineStr">
        <is>
          <t>R$ 663.000,00</t>
        </is>
      </c>
      <c r="C11" t="inlineStr">
        <is>
          <t>R$ 772.675,00</t>
        </is>
      </c>
      <c r="D11" t="inlineStr">
        <is>
          <t>116,54%</t>
        </is>
      </c>
      <c r="E11" t="inlineStr">
        <is>
          <t>0,05%</t>
        </is>
      </c>
    </row>
    <row r="12">
      <c r="A12" t="inlineStr">
        <is>
          <t>RECEITAS DE CAPITAL</t>
        </is>
      </c>
      <c r="B12" t="inlineStr">
        <is>
          <t>R$ 0,00</t>
        </is>
      </c>
      <c r="C12" t="inlineStr">
        <is>
          <t>R$ 90.229,00</t>
        </is>
      </c>
      <c r="D12" t="inlineStr">
        <is>
          <t>0,00%</t>
        </is>
      </c>
      <c r="E12" t="inlineStr">
        <is>
          <t>0,01%</t>
        </is>
      </c>
    </row>
    <row r="13">
      <c r="A13" t="inlineStr">
        <is>
          <t>Alienação de Bens</t>
        </is>
      </c>
      <c r="B13" t="inlineStr">
        <is>
          <t>R$ 0,00</t>
        </is>
      </c>
      <c r="C13" t="inlineStr">
        <is>
          <t>R$ 90.229,00</t>
        </is>
      </c>
      <c r="D13" t="inlineStr">
        <is>
          <t>0,00%</t>
        </is>
      </c>
      <c r="E13" t="inlineStr">
        <is>
          <t>0,01%</t>
        </is>
      </c>
    </row>
    <row r="14">
      <c r="A14" t="inlineStr">
        <is>
          <t>Alienação de Bens Móveis</t>
        </is>
      </c>
      <c r="B14" t="inlineStr">
        <is>
          <t>R$ 0,00</t>
        </is>
      </c>
      <c r="C14" t="inlineStr">
        <is>
          <t>R$ 90.229,00</t>
        </is>
      </c>
      <c r="D14" t="inlineStr">
        <is>
          <t>0,00%</t>
        </is>
      </c>
      <c r="E14" t="inlineStr">
        <is>
          <t>0,01%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R$1.468.953.000,00</t>
        </is>
      </c>
      <c r="C2" t="inlineStr">
        <is>
          <t>R$1.187.647.986,27</t>
        </is>
      </c>
      <c r="D2" t="inlineStr">
        <is>
          <t>80,85%</t>
        </is>
      </c>
      <c r="E2" t="inlineStr">
        <is>
          <t>98,26%</t>
        </is>
      </c>
    </row>
    <row r="3">
      <c r="A3" t="inlineStr">
        <is>
          <t>Pessoal e Encargos Sociais</t>
        </is>
      </c>
      <c r="B3" t="inlineStr">
        <is>
          <t>R$169.827.000,00</t>
        </is>
      </c>
      <c r="C3" t="inlineStr">
        <is>
          <t>R$139.479.771,86</t>
        </is>
      </c>
      <c r="D3" t="inlineStr">
        <is>
          <t>82,13%</t>
        </is>
      </c>
      <c r="E3" t="inlineStr">
        <is>
          <t>11,54%</t>
        </is>
      </c>
    </row>
    <row r="4">
      <c r="A4" t="inlineStr">
        <is>
          <t>Vencimentos e Vantagens Fixas</t>
        </is>
      </c>
      <c r="B4" t="inlineStr">
        <is>
          <t>R$143.505.000,00</t>
        </is>
      </c>
      <c r="C4" t="inlineStr">
        <is>
          <t>R$123.621.181,71</t>
        </is>
      </c>
      <c r="D4" t="inlineStr">
        <is>
          <t>86,14%</t>
        </is>
      </c>
      <c r="E4" t="inlineStr">
        <is>
          <t>10,23%</t>
        </is>
      </c>
    </row>
    <row r="5">
      <c r="A5" t="inlineStr">
        <is>
          <t>Obrigações Patronais</t>
        </is>
      </c>
      <c r="B5" t="inlineStr">
        <is>
          <t>R$16.241.100,00</t>
        </is>
      </c>
      <c r="C5" t="inlineStr">
        <is>
          <t>R$11.770.658,48</t>
        </is>
      </c>
      <c r="D5" t="inlineStr">
        <is>
          <t>72,47%</t>
        </is>
      </c>
      <c r="E5" t="inlineStr">
        <is>
          <t>0,97%</t>
        </is>
      </c>
    </row>
    <row r="6">
      <c r="A6" t="inlineStr">
        <is>
          <t>Outras Despesas Variáveis</t>
        </is>
      </c>
      <c r="B6" t="inlineStr">
        <is>
          <t>R$4.779.900,00</t>
        </is>
      </c>
      <c r="C6" t="inlineStr">
        <is>
          <t>R$2.102.121,18</t>
        </is>
      </c>
      <c r="D6" t="inlineStr">
        <is>
          <t>43,98%</t>
        </is>
      </c>
      <c r="E6" t="inlineStr">
        <is>
          <t>0,17%</t>
        </is>
      </c>
    </row>
    <row r="7">
      <c r="A7" t="inlineStr">
        <is>
          <t xml:space="preserve">Sentenças Judiciais </t>
        </is>
      </c>
      <c r="B7" t="inlineStr">
        <is>
          <t>R$1.008.000,00</t>
        </is>
      </c>
      <c r="C7" t="inlineStr">
        <is>
          <t>R$299.225,19</t>
        </is>
      </c>
      <c r="D7" t="inlineStr">
        <is>
          <t>29,69%</t>
        </is>
      </c>
      <c r="E7" t="inlineStr">
        <is>
          <t>0,02%</t>
        </is>
      </c>
    </row>
    <row r="8">
      <c r="A8" t="inlineStr">
        <is>
          <t>Indenizações e Restituições Trabalhistas</t>
        </is>
      </c>
      <c r="B8" t="inlineStr">
        <is>
          <t>R$4.293.000,00</t>
        </is>
      </c>
      <c r="C8" t="inlineStr">
        <is>
          <t>R$1.686.585,30</t>
        </is>
      </c>
      <c r="D8" t="inlineStr">
        <is>
          <t>39,29%</t>
        </is>
      </c>
      <c r="E8" t="inlineStr">
        <is>
          <t>0,14%</t>
        </is>
      </c>
    </row>
    <row r="9">
      <c r="A9" t="inlineStr">
        <is>
          <t>Outras Despesas Correntes</t>
        </is>
      </c>
      <c r="B9" t="inlineStr">
        <is>
          <t>R$1.299.126.000,00</t>
        </is>
      </c>
      <c r="C9" t="inlineStr">
        <is>
          <t>R$1.048.168.214,41</t>
        </is>
      </c>
      <c r="D9" t="inlineStr">
        <is>
          <t>80,68%</t>
        </is>
      </c>
      <c r="E9" t="inlineStr">
        <is>
          <t>86,72%</t>
        </is>
      </c>
    </row>
    <row r="10">
      <c r="A10" t="inlineStr">
        <is>
          <t>Contribuições</t>
        </is>
      </c>
      <c r="B10" t="inlineStr">
        <is>
          <t>R$808.608.948,00</t>
        </is>
      </c>
      <c r="C10" t="inlineStr">
        <is>
          <t>R$686.744.246,12</t>
        </is>
      </c>
      <c r="D10" t="inlineStr">
        <is>
          <t>84,93%</t>
        </is>
      </c>
      <c r="E10" t="inlineStr">
        <is>
          <t>56,82%</t>
        </is>
      </c>
    </row>
    <row r="11">
      <c r="A11" t="inlineStr">
        <is>
          <t>Diárias</t>
        </is>
      </c>
      <c r="B11" t="inlineStr">
        <is>
          <t>R$6.086.196,00</t>
        </is>
      </c>
      <c r="C11" t="inlineStr">
        <is>
          <t>R$3.079.114,49</t>
        </is>
      </c>
      <c r="D11" t="inlineStr">
        <is>
          <t>50,59%</t>
        </is>
      </c>
      <c r="E11" t="inlineStr">
        <is>
          <t>0,25%</t>
        </is>
      </c>
    </row>
    <row r="12">
      <c r="A12" t="inlineStr">
        <is>
          <t>Auxílio Financeiro a Estudantes</t>
        </is>
      </c>
      <c r="B12" t="inlineStr">
        <is>
          <t>R$350.280,00</t>
        </is>
      </c>
      <c r="C12" t="inlineStr">
        <is>
          <t>R$226.857,31</t>
        </is>
      </c>
      <c r="D12" t="inlineStr">
        <is>
          <t>64,76%</t>
        </is>
      </c>
      <c r="E12" t="inlineStr">
        <is>
          <t>0,02%</t>
        </is>
      </c>
    </row>
    <row r="13">
      <c r="A13" t="inlineStr">
        <is>
          <t>Material de Consumo</t>
        </is>
      </c>
      <c r="B13" t="inlineStr">
        <is>
          <t>R$43.477.500,00</t>
        </is>
      </c>
      <c r="C13" t="inlineStr">
        <is>
          <t>R$32.827.718,34</t>
        </is>
      </c>
      <c r="D13" t="inlineStr">
        <is>
          <t>75,51%</t>
        </is>
      </c>
      <c r="E13" t="inlineStr">
        <is>
          <t>2,72%</t>
        </is>
      </c>
    </row>
    <row r="14">
      <c r="A14" t="inlineStr">
        <is>
          <t>Passagens e Despesas de Locomoção</t>
        </is>
      </c>
      <c r="B14" t="inlineStr">
        <is>
          <t>R$12.422.100,00</t>
        </is>
      </c>
      <c r="C14" t="inlineStr">
        <is>
          <t>R$5.380.539,81</t>
        </is>
      </c>
      <c r="D14" t="inlineStr">
        <is>
          <t>43,31%</t>
        </is>
      </c>
      <c r="E14" t="inlineStr">
        <is>
          <t>0,45%</t>
        </is>
      </c>
    </row>
    <row r="15">
      <c r="A15" t="inlineStr">
        <is>
          <t>Outros Serviços de Terceiros - PF</t>
        </is>
      </c>
      <c r="B15" t="inlineStr">
        <is>
          <t>R$7.857.408,00</t>
        </is>
      </c>
      <c r="C15" t="inlineStr">
        <is>
          <t>R$5.958.633,39</t>
        </is>
      </c>
      <c r="D15" t="inlineStr">
        <is>
          <t>75,83%</t>
        </is>
      </c>
      <c r="E15" t="inlineStr">
        <is>
          <t>0,49%</t>
        </is>
      </c>
    </row>
    <row r="16">
      <c r="A16" t="inlineStr">
        <is>
          <t>Locação de Mão de Obra</t>
        </is>
      </c>
      <c r="B16" t="inlineStr">
        <is>
          <t>R$34.008.660,00</t>
        </is>
      </c>
      <c r="C16" t="inlineStr">
        <is>
          <t>R$24.428.970,45</t>
        </is>
      </c>
      <c r="D16" t="inlineStr">
        <is>
          <t>71,83%</t>
        </is>
      </c>
      <c r="E16" t="inlineStr">
        <is>
          <t>2,02%</t>
        </is>
      </c>
    </row>
    <row r="17">
      <c r="A17" t="inlineStr">
        <is>
          <t>Outros Serviços Terceiros - P. Jurídica</t>
        </is>
      </c>
      <c r="B17" t="inlineStr">
        <is>
          <t>R$296.914.728,00</t>
        </is>
      </c>
      <c r="C17" t="inlineStr">
        <is>
          <t>R$245.652.180,78</t>
        </is>
      </c>
      <c r="D17" t="inlineStr">
        <is>
          <t>82,73%</t>
        </is>
      </c>
      <c r="E17" t="inlineStr">
        <is>
          <t>20,32%</t>
        </is>
      </c>
    </row>
    <row r="18">
      <c r="A18" t="inlineStr">
        <is>
          <t>Serv. Tecn. da Inform. Comunicação - PJ.</t>
        </is>
      </c>
      <c r="B18" t="inlineStr">
        <is>
          <t>R$85.615.200,00</t>
        </is>
      </c>
      <c r="C18" t="inlineStr">
        <is>
          <t>R$41.137.062,18</t>
        </is>
      </c>
      <c r="D18" t="inlineStr">
        <is>
          <t>48,05%</t>
        </is>
      </c>
      <c r="E18" t="inlineStr">
        <is>
          <t>3,40%</t>
        </is>
      </c>
    </row>
    <row r="19">
      <c r="A19" t="inlineStr">
        <is>
          <t>Obrigações Tributárias e Contributivas</t>
        </is>
      </c>
      <c r="B19" t="inlineStr">
        <is>
          <t>R$2.992.980,00</t>
        </is>
      </c>
      <c r="C19" t="inlineStr">
        <is>
          <t>R$2.720.276,74</t>
        </is>
      </c>
      <c r="D19" t="inlineStr">
        <is>
          <t>90,89%</t>
        </is>
      </c>
      <c r="E19" t="inlineStr">
        <is>
          <t>0,23%</t>
        </is>
      </c>
    </row>
    <row r="20">
      <c r="A20" t="inlineStr">
        <is>
          <t>Sentenças Judiciais</t>
        </is>
      </c>
      <c r="B20" t="inlineStr">
        <is>
          <t>R$792.000,00</t>
        </is>
      </c>
      <c r="C20" t="inlineStr">
        <is>
          <t>R$12.614,80</t>
        </is>
      </c>
      <c r="D20" t="inlineStr">
        <is>
          <t>1,59%</t>
        </is>
      </c>
      <c r="E20" t="inlineStr">
        <is>
          <t>0,00%</t>
        </is>
      </c>
    </row>
    <row r="21">
      <c r="A21" t="inlineStr">
        <is>
          <t>DESPESAS DE CAPITAL</t>
        </is>
      </c>
      <c r="B21" t="inlineStr">
        <is>
          <t>R$34.311.000,00</t>
        </is>
      </c>
      <c r="C21" t="inlineStr">
        <is>
          <t>R$21.001.652,12</t>
        </is>
      </c>
      <c r="D21" t="inlineStr">
        <is>
          <t>61,21%</t>
        </is>
      </c>
      <c r="E21" t="inlineStr">
        <is>
          <t>1,74%</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R$160.921.795,00</t>
        </is>
      </c>
      <c r="C2" t="inlineStr">
        <is>
          <t>R$99.594.680,50</t>
        </is>
      </c>
      <c r="D2" t="inlineStr">
        <is>
          <t>61,89%</t>
        </is>
      </c>
      <c r="E2" t="inlineStr">
        <is>
          <t>8,24%</t>
        </is>
      </c>
    </row>
    <row r="3">
      <c r="A3" t="inlineStr">
        <is>
          <t>02 - Administração Financeira</t>
        </is>
      </c>
      <c r="B3" t="inlineStr">
        <is>
          <t>R$941.690.238,00</t>
        </is>
      </c>
      <c r="C3" t="inlineStr">
        <is>
          <t>R$813.804.033,06</t>
        </is>
      </c>
      <c r="D3" t="inlineStr">
        <is>
          <t>86,42%</t>
        </is>
      </c>
      <c r="E3" t="inlineStr">
        <is>
          <t>67,33%</t>
        </is>
      </c>
    </row>
    <row r="4">
      <c r="A4" t="inlineStr">
        <is>
          <t>03 - Formação de Recursos Humanos</t>
        </is>
      </c>
      <c r="B4" t="inlineStr">
        <is>
          <t>R$4.876.008,00</t>
        </is>
      </c>
      <c r="C4" t="inlineStr">
        <is>
          <t>R$3.853.196,52</t>
        </is>
      </c>
      <c r="D4" t="inlineStr">
        <is>
          <t>79,02%</t>
        </is>
      </c>
      <c r="E4" t="inlineStr">
        <is>
          <t>0,32%</t>
        </is>
      </c>
    </row>
    <row r="5">
      <c r="A5" t="inlineStr">
        <is>
          <t>04 - Comunicação Social</t>
        </is>
      </c>
      <c r="B5" t="inlineStr">
        <is>
          <t>R$45.734.410,00</t>
        </is>
      </c>
      <c r="C5" t="inlineStr">
        <is>
          <t>R$24.330.305,67</t>
        </is>
      </c>
      <c r="D5" t="inlineStr">
        <is>
          <t>53,20%</t>
        </is>
      </c>
      <c r="E5" t="inlineStr">
        <is>
          <t>2,01%</t>
        </is>
      </c>
    </row>
    <row r="6">
      <c r="A6" t="inlineStr">
        <is>
          <t>05 - Atenção Básica</t>
        </is>
      </c>
      <c r="B6" t="inlineStr">
        <is>
          <t>R$44.982.300,00</t>
        </is>
      </c>
      <c r="C6" t="inlineStr">
        <is>
          <t>R$39.749.587,02</t>
        </is>
      </c>
      <c r="D6" t="inlineStr">
        <is>
          <t>88,37%</t>
        </is>
      </c>
      <c r="E6" t="inlineStr">
        <is>
          <t>3,29%</t>
        </is>
      </c>
    </row>
    <row r="7">
      <c r="A7" t="inlineStr">
        <is>
          <t>06 - Proteção e Benefícios ao Trabalhador</t>
        </is>
      </c>
      <c r="B7" t="inlineStr">
        <is>
          <t>R$17.658.744,00</t>
        </is>
      </c>
      <c r="C7" t="inlineStr">
        <is>
          <t>R$16.586.955,48</t>
        </is>
      </c>
      <c r="D7" t="inlineStr">
        <is>
          <t>93,93%</t>
        </is>
      </c>
      <c r="E7" t="inlineStr">
        <is>
          <t>1,37%</t>
        </is>
      </c>
    </row>
    <row r="8">
      <c r="A8" t="inlineStr">
        <is>
          <t>07 - Empregabilidade</t>
        </is>
      </c>
      <c r="B8" t="inlineStr">
        <is>
          <t>R$287.400.505,00</t>
        </is>
      </c>
      <c r="C8" t="inlineStr">
        <is>
          <t>R$210.730.880,14</t>
        </is>
      </c>
      <c r="D8" t="inlineStr">
        <is>
          <t>73,32%</t>
        </is>
      </c>
      <c r="E8" t="inlineStr">
        <is>
          <t>17,44%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R$ 1.219.590.000,00</t>
        </is>
      </c>
      <c r="D2" t="inlineStr">
        <is>
          <t>77,18%</t>
        </is>
      </c>
    </row>
    <row r="3">
      <c r="A3" t="inlineStr">
        <is>
          <t>13210100</t>
        </is>
      </c>
      <c r="B3" t="inlineStr">
        <is>
          <t>Remuneração de Depósitos Bancários</t>
        </is>
      </c>
      <c r="C3" t="inlineStr">
        <is>
          <t>R$ 318.000.000,00</t>
        </is>
      </c>
      <c r="D3" t="inlineStr">
        <is>
          <t>20,12%</t>
        </is>
      </c>
    </row>
    <row r="4">
      <c r="A4" t="inlineStr">
        <is>
          <t>16999900</t>
        </is>
      </c>
      <c r="B4" t="inlineStr">
        <is>
          <t>Serviços Educacionais</t>
        </is>
      </c>
      <c r="C4" t="inlineStr">
        <is>
          <t>R$ 41.847.000,00</t>
        </is>
      </c>
      <c r="D4" t="inlineStr">
        <is>
          <t>2,65%</t>
        </is>
      </c>
    </row>
    <row r="5">
      <c r="A5" t="inlineStr">
        <is>
          <t>19999900</t>
        </is>
      </c>
      <c r="B5" t="inlineStr">
        <is>
          <t>Outras Receitas Correntes</t>
        </is>
      </c>
      <c r="C5" t="inlineStr">
        <is>
          <t>R$ 705.000,00</t>
        </is>
      </c>
      <c r="D5" t="inlineStr">
        <is>
          <t>0,04%</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R$ 161.669.100,00</t>
        </is>
      </c>
      <c r="D2" t="inlineStr">
        <is>
          <t>10,23%</t>
        </is>
      </c>
    </row>
    <row r="3">
      <c r="A3" t="inlineStr">
        <is>
          <t>31901300</t>
        </is>
      </c>
      <c r="B3" t="inlineStr">
        <is>
          <t>Obrigações Patronais</t>
        </is>
      </c>
      <c r="C3" t="inlineStr">
        <is>
          <t>R$ 17.469.300,00</t>
        </is>
      </c>
      <c r="D3" t="inlineStr">
        <is>
          <t>1,11%</t>
        </is>
      </c>
    </row>
    <row r="4">
      <c r="A4" t="inlineStr">
        <is>
          <t>31901600</t>
        </is>
      </c>
      <c r="B4" t="inlineStr">
        <is>
          <t>Outras Despesas Variáveis</t>
        </is>
      </c>
      <c r="C4" t="inlineStr">
        <is>
          <t>R$ 5.096.400,00</t>
        </is>
      </c>
      <c r="D4" t="inlineStr">
        <is>
          <t>0,32%</t>
        </is>
      </c>
    </row>
    <row r="5">
      <c r="A5" t="inlineStr">
        <is>
          <t>31909100</t>
        </is>
      </c>
      <c r="B5" t="inlineStr">
        <is>
          <t xml:space="preserve">Sentenças Judiciais </t>
        </is>
      </c>
      <c r="C5" t="inlineStr">
        <is>
          <t>R$ 900.000,00</t>
        </is>
      </c>
      <c r="D5" t="inlineStr">
        <is>
          <t>0,06%</t>
        </is>
      </c>
    </row>
    <row r="6">
      <c r="A6" t="inlineStr">
        <is>
          <t>31909400</t>
        </is>
      </c>
      <c r="B6" t="inlineStr">
        <is>
          <t>Indenizações e Restituições Trabalhistas</t>
        </is>
      </c>
      <c r="C6" t="inlineStr">
        <is>
          <t>R$ 3.013.200,00</t>
        </is>
      </c>
      <c r="D6" t="inlineStr">
        <is>
          <t>0,19%</t>
        </is>
      </c>
    </row>
    <row r="7">
      <c r="A7" t="inlineStr">
        <is>
          <t>33504100</t>
        </is>
      </c>
      <c r="B7" t="inlineStr">
        <is>
          <t>Contribuições</t>
        </is>
      </c>
      <c r="C7" t="inlineStr">
        <is>
          <t>R$ 819.393.132,00</t>
        </is>
      </c>
      <c r="D7" t="inlineStr">
        <is>
          <t>51,86%</t>
        </is>
      </c>
    </row>
    <row r="8">
      <c r="A8" t="inlineStr">
        <is>
          <t>33901400</t>
        </is>
      </c>
      <c r="B8" t="inlineStr">
        <is>
          <t>Diárias</t>
        </is>
      </c>
      <c r="C8" t="inlineStr">
        <is>
          <t>R$ 7.423.200,00</t>
        </is>
      </c>
      <c r="D8" t="inlineStr">
        <is>
          <t>0,47%</t>
        </is>
      </c>
    </row>
    <row r="9">
      <c r="A9" t="inlineStr">
        <is>
          <t>33901800</t>
        </is>
      </c>
      <c r="B9" t="inlineStr">
        <is>
          <t>Auxílio Financeiro a Estudantes</t>
        </is>
      </c>
      <c r="C9" t="inlineStr">
        <is>
          <t>R$ 370.200,00</t>
        </is>
      </c>
      <c r="D9" t="inlineStr">
        <is>
          <t>0,02%</t>
        </is>
      </c>
    </row>
    <row r="10">
      <c r="A10" t="inlineStr">
        <is>
          <t>33903000</t>
        </is>
      </c>
      <c r="B10" t="inlineStr">
        <is>
          <t>Material de Consumo</t>
        </is>
      </c>
      <c r="C10" t="inlineStr">
        <is>
          <t>R$ 43.825.500,00</t>
        </is>
      </c>
      <c r="D10" t="inlineStr">
        <is>
          <t>2,77%</t>
        </is>
      </c>
    </row>
    <row r="11">
      <c r="A11" t="inlineStr">
        <is>
          <t>33903300</t>
        </is>
      </c>
      <c r="B11" t="inlineStr">
        <is>
          <t>Passagens e Despesas de Locomoção</t>
        </is>
      </c>
      <c r="C11" t="inlineStr">
        <is>
          <t>R$ 13.252.500,00</t>
        </is>
      </c>
      <c r="D11" t="inlineStr">
        <is>
          <t>0,84%</t>
        </is>
      </c>
    </row>
    <row r="12">
      <c r="A12" t="inlineStr">
        <is>
          <t>33903600</t>
        </is>
      </c>
      <c r="B12" t="inlineStr">
        <is>
          <t>Outros Serviços de Terceiros - PF</t>
        </is>
      </c>
      <c r="C12" t="inlineStr">
        <is>
          <t>R$ 7.574.700,00</t>
        </is>
      </c>
      <c r="D12" t="inlineStr">
        <is>
          <t>0,48%</t>
        </is>
      </c>
    </row>
    <row r="13">
      <c r="A13" t="inlineStr">
        <is>
          <t>33903700</t>
        </is>
      </c>
      <c r="B13" t="inlineStr">
        <is>
          <t>Locação de Mão de Obra</t>
        </is>
      </c>
      <c r="C13" t="inlineStr">
        <is>
          <t>R$ 31.183.500,00</t>
        </is>
      </c>
      <c r="D13" t="inlineStr">
        <is>
          <t>1,97%</t>
        </is>
      </c>
    </row>
    <row r="14">
      <c r="A14" t="inlineStr">
        <is>
          <t>33903900</t>
        </is>
      </c>
      <c r="B14" t="inlineStr">
        <is>
          <t>Outros Serviços Terceiros - P. Jurídica</t>
        </is>
      </c>
      <c r="C14" t="inlineStr">
        <is>
          <t>R$ 300.278.184,00</t>
        </is>
      </c>
      <c r="D14" t="inlineStr">
        <is>
          <t>19,00%</t>
        </is>
      </c>
    </row>
    <row r="15">
      <c r="A15" t="inlineStr">
        <is>
          <t>33904000</t>
        </is>
      </c>
      <c r="B15" t="inlineStr">
        <is>
          <t>Serv. Tecn. da Inform. Comunicação - PJ.</t>
        </is>
      </c>
      <c r="C15" t="inlineStr">
        <is>
          <t>R$ 123.628.284,00</t>
        </is>
      </c>
      <c r="D15" t="inlineStr">
        <is>
          <t>7,82%</t>
        </is>
      </c>
    </row>
    <row r="16">
      <c r="A16" t="inlineStr">
        <is>
          <t>33904700</t>
        </is>
      </c>
      <c r="B16" t="inlineStr">
        <is>
          <t>Obrigações Tributárias e Contributivas</t>
        </is>
      </c>
      <c r="C16" t="inlineStr">
        <is>
          <t>R$ 2.179.800,00</t>
        </is>
      </c>
      <c r="D16" t="inlineStr">
        <is>
          <t>0,14%</t>
        </is>
      </c>
    </row>
    <row r="17">
      <c r="A17" t="inlineStr">
        <is>
          <t>33909100</t>
        </is>
      </c>
      <c r="B17" t="inlineStr">
        <is>
          <t>Sentenças Judiciais</t>
        </is>
      </c>
      <c r="C17" t="inlineStr">
        <is>
          <t>R$ 600.000,00</t>
        </is>
      </c>
      <c r="D17" t="inlineStr">
        <is>
          <t>0,04%</t>
        </is>
      </c>
    </row>
    <row r="18">
      <c r="A18" t="inlineStr">
        <is>
          <t>44905100</t>
        </is>
      </c>
      <c r="B18" t="inlineStr">
        <is>
          <t>Obras e Instalações</t>
        </is>
      </c>
      <c r="C18" t="inlineStr">
        <is>
          <t>R$ 6.364.200,00</t>
        </is>
      </c>
      <c r="D18" t="inlineStr">
        <is>
          <t>0,40%</t>
        </is>
      </c>
    </row>
    <row r="19">
      <c r="A19" t="inlineStr">
        <is>
          <t>44905200</t>
        </is>
      </c>
      <c r="B19" t="inlineStr">
        <is>
          <t>Equipamentos e Material Permanente</t>
        </is>
      </c>
      <c r="C19" t="inlineStr">
        <is>
          <t>R$ 30.820.800,00</t>
        </is>
      </c>
      <c r="D19" t="inlineStr">
        <is>
          <t>1,95%</t>
        </is>
      </c>
    </row>
    <row r="20">
      <c r="A20" t="inlineStr">
        <is>
          <t>45906100</t>
        </is>
      </c>
      <c r="B20" t="inlineStr">
        <is>
          <t>Aquisição de Imóveis</t>
        </is>
      </c>
      <c r="C20" t="inlineStr">
        <is>
          <t>R$ 5.100.000,00</t>
        </is>
      </c>
      <c r="D20" t="inlineStr">
        <is>
          <t>0,32%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R$176.814.612,00</t>
        </is>
      </c>
      <c r="C2" t="inlineStr">
        <is>
          <t>11,19%</t>
        </is>
      </c>
    </row>
    <row r="3">
      <c r="A3" t="inlineStr">
        <is>
          <t>02 - Administração Financeira</t>
        </is>
      </c>
      <c r="B3" t="inlineStr">
        <is>
          <t>R$961.813.508,00</t>
        </is>
      </c>
      <c r="C3" t="inlineStr">
        <is>
          <t>60,87%</t>
        </is>
      </c>
    </row>
    <row r="4">
      <c r="A4" t="inlineStr">
        <is>
          <t>03 - Formação de Recursos Humanos</t>
        </is>
      </c>
      <c r="B4" t="inlineStr">
        <is>
          <t>R$3.743.244,00</t>
        </is>
      </c>
      <c r="C4" t="inlineStr">
        <is>
          <t>0,24%</t>
        </is>
      </c>
    </row>
    <row r="5">
      <c r="A5" t="inlineStr">
        <is>
          <t>04 - Comunicação Social</t>
        </is>
      </c>
      <c r="B5" t="inlineStr">
        <is>
          <t>R$47.110.848,00</t>
        </is>
      </c>
      <c r="C5" t="inlineStr">
        <is>
          <t>2,98%</t>
        </is>
      </c>
    </row>
    <row r="6">
      <c r="A6" t="inlineStr">
        <is>
          <t>05 - Atenção Básica</t>
        </is>
      </c>
      <c r="B6" t="inlineStr">
        <is>
          <t>R$45.179.202,00</t>
        </is>
      </c>
      <c r="C6" t="inlineStr">
        <is>
          <t>2,86%</t>
        </is>
      </c>
    </row>
    <row r="7">
      <c r="A7" t="inlineStr">
        <is>
          <t>06 - Proteção e Benefícios ao Trabalhador</t>
        </is>
      </c>
      <c r="B7" t="inlineStr">
        <is>
          <t>R$27.281.760,00</t>
        </is>
      </c>
      <c r="C7" t="inlineStr">
        <is>
          <t>1,73%</t>
        </is>
      </c>
    </row>
    <row r="8">
      <c r="A8" t="inlineStr">
        <is>
          <t>07 - Empregabilidade</t>
        </is>
      </c>
      <c r="B8" t="inlineStr">
        <is>
          <t>R$318.198.826,00</t>
        </is>
      </c>
      <c r="C8" t="inlineStr">
        <is>
          <t>20,14%</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R$ 1.580.142.000,00</t>
        </is>
      </c>
      <c r="C2" t="inlineStr">
        <is>
          <t>R$ 820.164.558,48</t>
        </is>
      </c>
      <c r="D2" t="inlineStr">
        <is>
          <t>51,90%</t>
        </is>
      </c>
      <c r="E2" t="inlineStr">
        <is>
          <t>100,00%</t>
        </is>
      </c>
    </row>
    <row r="3">
      <c r="A3" t="inlineStr">
        <is>
          <t>Contr. para Ent. Privadas Serviço Social e de Formação Prof.</t>
        </is>
      </c>
      <c r="B3" t="inlineStr">
        <is>
          <t>R$ 1.219.590.000,00</t>
        </is>
      </c>
      <c r="C3" t="inlineStr">
        <is>
          <t>R$ 569.204.654,92</t>
        </is>
      </c>
      <c r="D3" t="inlineStr">
        <is>
          <t>46,67%</t>
        </is>
      </c>
      <c r="E3" t="inlineStr">
        <is>
          <t>69,40%</t>
        </is>
      </c>
    </row>
    <row r="4">
      <c r="A4" t="inlineStr">
        <is>
          <t>Contribuições para o Senac</t>
        </is>
      </c>
      <c r="B4" t="inlineStr">
        <is>
          <t>R$ 1.219.590.000,00</t>
        </is>
      </c>
      <c r="C4" t="inlineStr">
        <is>
          <t>R$ 569.204.654,92</t>
        </is>
      </c>
      <c r="D4" t="inlineStr">
        <is>
          <t>46,67%</t>
        </is>
      </c>
      <c r="E4" t="inlineStr">
        <is>
          <t>69,40%</t>
        </is>
      </c>
    </row>
    <row r="5">
      <c r="A5" t="inlineStr">
        <is>
          <t>Receita Patrimonial</t>
        </is>
      </c>
      <c r="B5" t="inlineStr">
        <is>
          <t>R$ 318.000.000,00</t>
        </is>
      </c>
      <c r="C5" t="inlineStr">
        <is>
          <t>R$ 233.703.096,16</t>
        </is>
      </c>
      <c r="D5" t="inlineStr">
        <is>
          <t>73,49%</t>
        </is>
      </c>
      <c r="E5" t="inlineStr">
        <is>
          <t>28,49%</t>
        </is>
      </c>
    </row>
    <row r="6">
      <c r="A6" t="inlineStr">
        <is>
          <t>Remuneração de Depósitos Bancários</t>
        </is>
      </c>
      <c r="B6" t="inlineStr">
        <is>
          <t>R$ 318.000.000,00</t>
        </is>
      </c>
      <c r="C6" t="inlineStr">
        <is>
          <t>R$ 233.703.096,16</t>
        </is>
      </c>
      <c r="D6" t="inlineStr">
        <is>
          <t>73,49%</t>
        </is>
      </c>
      <c r="E6" t="inlineStr">
        <is>
          <t>28,49%</t>
        </is>
      </c>
    </row>
    <row r="7">
      <c r="A7" t="inlineStr">
        <is>
          <t>Receita de Serviços</t>
        </is>
      </c>
      <c r="B7" t="inlineStr">
        <is>
          <t>R$ 41.847.000,00</t>
        </is>
      </c>
      <c r="C7" t="inlineStr">
        <is>
          <t>R$ 16.906.277,27</t>
        </is>
      </c>
      <c r="D7" t="inlineStr">
        <is>
          <t>40,40%</t>
        </is>
      </c>
      <c r="E7" t="inlineStr">
        <is>
          <t>2,06%</t>
        </is>
      </c>
    </row>
    <row r="8">
      <c r="A8" t="inlineStr">
        <is>
          <t>Serviços Educacionais</t>
        </is>
      </c>
      <c r="B8" t="inlineStr">
        <is>
          <t>R$ 41.847.000,00</t>
        </is>
      </c>
      <c r="C8" t="inlineStr">
        <is>
          <t>R$ 16.906.277,27</t>
        </is>
      </c>
      <c r="D8" t="inlineStr">
        <is>
          <t>40,40%</t>
        </is>
      </c>
      <c r="E8" t="inlineStr">
        <is>
          <t>2,06%</t>
        </is>
      </c>
    </row>
    <row r="9">
      <c r="A9" t="inlineStr">
        <is>
          <t>Outras Receitas Correntes</t>
        </is>
      </c>
      <c r="B9" t="inlineStr">
        <is>
          <t>R$ 705.000,00</t>
        </is>
      </c>
      <c r="C9" t="inlineStr">
        <is>
          <t>R$ 350.530,13</t>
        </is>
      </c>
      <c r="D9" t="inlineStr">
        <is>
          <t>49,72%</t>
        </is>
      </c>
      <c r="E9" t="inlineStr">
        <is>
          <t>0,04%</t>
        </is>
      </c>
    </row>
    <row r="10">
      <c r="A10" t="inlineStr">
        <is>
          <t>Outras Receitas Correntes</t>
        </is>
      </c>
      <c r="B10" t="inlineStr">
        <is>
          <t>R$ 705.000,00</t>
        </is>
      </c>
      <c r="C10" t="inlineStr">
        <is>
          <t>R$ 350.530,13</t>
        </is>
      </c>
      <c r="D10" t="inlineStr">
        <is>
          <t>49,72%</t>
        </is>
      </c>
      <c r="E10" t="inlineStr">
        <is>
          <t>0,04%</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R$1.537.857.000,00</t>
        </is>
      </c>
      <c r="C2" t="inlineStr">
        <is>
          <t>R$588.508.304,98</t>
        </is>
      </c>
      <c r="D2" t="inlineStr">
        <is>
          <t>38,27%</t>
        </is>
      </c>
      <c r="E2" t="inlineStr">
        <is>
          <t>99,30%</t>
        </is>
      </c>
    </row>
    <row r="3">
      <c r="A3" t="inlineStr">
        <is>
          <t>Pessoal e Encargos Sociais</t>
        </is>
      </c>
      <c r="B3" t="inlineStr">
        <is>
          <t>R$188.148.000,00</t>
        </is>
      </c>
      <c r="C3" t="inlineStr">
        <is>
          <t>R$80.771.931,98</t>
        </is>
      </c>
      <c r="D3" t="inlineStr">
        <is>
          <t>42,93%</t>
        </is>
      </c>
      <c r="E3" t="inlineStr">
        <is>
          <t>13,63%</t>
        </is>
      </c>
    </row>
    <row r="4">
      <c r="A4" t="inlineStr">
        <is>
          <t>Vencimentos e Vantagens Fixas</t>
        </is>
      </c>
      <c r="B4" t="inlineStr">
        <is>
          <t>R$161.669.100,00</t>
        </is>
      </c>
      <c r="C4" t="inlineStr">
        <is>
          <t>R$70.698.257,09</t>
        </is>
      </c>
      <c r="D4" t="inlineStr">
        <is>
          <t>43,73%</t>
        </is>
      </c>
      <c r="E4" t="inlineStr">
        <is>
          <t>11,93%</t>
        </is>
      </c>
    </row>
    <row r="5">
      <c r="A5" t="inlineStr">
        <is>
          <t>Obrigações Patronais</t>
        </is>
      </c>
      <c r="B5" t="inlineStr">
        <is>
          <t>R$17.469.300,00</t>
        </is>
      </c>
      <c r="C5" t="inlineStr">
        <is>
          <t>R$7.223.898,89</t>
        </is>
      </c>
      <c r="D5" t="inlineStr">
        <is>
          <t>41,35%</t>
        </is>
      </c>
      <c r="E5" t="inlineStr">
        <is>
          <t>1,22%</t>
        </is>
      </c>
    </row>
    <row r="6">
      <c r="A6" t="inlineStr">
        <is>
          <t>Outras Despesas Variáveis</t>
        </is>
      </c>
      <c r="B6" t="inlineStr">
        <is>
          <t>R$5.096.400,00</t>
        </is>
      </c>
      <c r="C6" t="inlineStr">
        <is>
          <t>R$1.471.822,02</t>
        </is>
      </c>
      <c r="D6" t="inlineStr">
        <is>
          <t>28,88%</t>
        </is>
      </c>
      <c r="E6" t="inlineStr">
        <is>
          <t>0,25%</t>
        </is>
      </c>
    </row>
    <row r="7">
      <c r="A7" t="inlineStr">
        <is>
          <t xml:space="preserve">Sentenças Judiciais </t>
        </is>
      </c>
      <c r="B7" t="inlineStr">
        <is>
          <t>R$900.000,00</t>
        </is>
      </c>
      <c r="C7" t="inlineStr">
        <is>
          <t>R$0,00</t>
        </is>
      </c>
      <c r="D7" t="inlineStr">
        <is>
          <t>0,00%</t>
        </is>
      </c>
      <c r="E7" t="inlineStr">
        <is>
          <t>0,00%</t>
        </is>
      </c>
    </row>
    <row r="8">
      <c r="A8" t="inlineStr">
        <is>
          <t>Indenizações e Restituições Trabalhistas</t>
        </is>
      </c>
      <c r="B8" t="inlineStr">
        <is>
          <t>R$3.013.200,00</t>
        </is>
      </c>
      <c r="C8" t="inlineStr">
        <is>
          <t>R$1.377.953,98</t>
        </is>
      </c>
      <c r="D8" t="inlineStr">
        <is>
          <t>45,73%</t>
        </is>
      </c>
      <c r="E8" t="inlineStr">
        <is>
          <t>0,23%</t>
        </is>
      </c>
    </row>
    <row r="9">
      <c r="A9" t="inlineStr">
        <is>
          <t>Outras Despesas Correntes</t>
        </is>
      </c>
      <c r="B9" t="inlineStr">
        <is>
          <t>R$1.349.709.000,00</t>
        </is>
      </c>
      <c r="C9" t="inlineStr">
        <is>
          <t>R$507.736.373,00</t>
        </is>
      </c>
      <c r="D9" t="inlineStr">
        <is>
          <t>37,62%</t>
        </is>
      </c>
      <c r="E9" t="inlineStr">
        <is>
          <t>85,67%</t>
        </is>
      </c>
    </row>
    <row r="10">
      <c r="A10" t="inlineStr">
        <is>
          <t>Contribuições</t>
        </is>
      </c>
      <c r="B10" t="inlineStr">
        <is>
          <t>R$819.393.132,00</t>
        </is>
      </c>
      <c r="C10" t="inlineStr">
        <is>
          <t>R$294.683.427,86</t>
        </is>
      </c>
      <c r="D10" t="inlineStr">
        <is>
          <t>35,96%</t>
        </is>
      </c>
      <c r="E10" t="inlineStr">
        <is>
          <t>49,72%</t>
        </is>
      </c>
    </row>
    <row r="11">
      <c r="A11" t="inlineStr">
        <is>
          <t>Diárias</t>
        </is>
      </c>
      <c r="B11" t="inlineStr">
        <is>
          <t>R$7.423.200,00</t>
        </is>
      </c>
      <c r="C11" t="inlineStr">
        <is>
          <t>R$1.535.243,90</t>
        </is>
      </c>
      <c r="D11" t="inlineStr">
        <is>
          <t>20,68%</t>
        </is>
      </c>
      <c r="E11" t="inlineStr">
        <is>
          <t>0,26%</t>
        </is>
      </c>
    </row>
    <row r="12">
      <c r="A12" t="inlineStr">
        <is>
          <t>Auxílio Financeiro a Estudantes</t>
        </is>
      </c>
      <c r="B12" t="inlineStr">
        <is>
          <t>R$370.200,00</t>
        </is>
      </c>
      <c r="C12" t="inlineStr">
        <is>
          <t>R$79.805,96</t>
        </is>
      </c>
      <c r="D12" t="inlineStr">
        <is>
          <t>21,56%</t>
        </is>
      </c>
      <c r="E12" t="inlineStr">
        <is>
          <t>0,01%</t>
        </is>
      </c>
    </row>
    <row r="13">
      <c r="A13" t="inlineStr">
        <is>
          <t>Material de Consumo</t>
        </is>
      </c>
      <c r="B13" t="inlineStr">
        <is>
          <t>R$43.825.500,00</t>
        </is>
      </c>
      <c r="C13" t="inlineStr">
        <is>
          <t>R$16.676.041,70</t>
        </is>
      </c>
      <c r="D13" t="inlineStr">
        <is>
          <t>38,05%</t>
        </is>
      </c>
      <c r="E13" t="inlineStr">
        <is>
          <t>2,81%</t>
        </is>
      </c>
    </row>
    <row r="14">
      <c r="A14" t="inlineStr">
        <is>
          <t>Passagens e Despesas de Locomoção</t>
        </is>
      </c>
      <c r="B14" t="inlineStr">
        <is>
          <t>R$13.252.500,00</t>
        </is>
      </c>
      <c r="C14" t="inlineStr">
        <is>
          <t>R$2.444.924,38</t>
        </is>
      </c>
      <c r="D14" t="inlineStr">
        <is>
          <t>18,45%</t>
        </is>
      </c>
      <c r="E14" t="inlineStr">
        <is>
          <t>0,41%</t>
        </is>
      </c>
    </row>
    <row r="15">
      <c r="A15" t="inlineStr">
        <is>
          <t>Outros Serviços de Terceiros - PF</t>
        </is>
      </c>
      <c r="B15" t="inlineStr">
        <is>
          <t>R$7.574.700,00</t>
        </is>
      </c>
      <c r="C15" t="inlineStr">
        <is>
          <t>R$2.943.994,05</t>
        </is>
      </c>
      <c r="D15" t="inlineStr">
        <is>
          <t>38,87%</t>
        </is>
      </c>
      <c r="E15" t="inlineStr">
        <is>
          <t>0,50%</t>
        </is>
      </c>
    </row>
    <row r="16">
      <c r="A16" t="inlineStr">
        <is>
          <t>Locação de Mão de Obra</t>
        </is>
      </c>
      <c r="B16" t="inlineStr">
        <is>
          <t>R$31.183.500,00</t>
        </is>
      </c>
      <c r="C16" t="inlineStr">
        <is>
          <t>R$11.709.454,57</t>
        </is>
      </c>
      <c r="D16" t="inlineStr">
        <is>
          <t>37,55%</t>
        </is>
      </c>
      <c r="E16" t="inlineStr">
        <is>
          <t>1,98%</t>
        </is>
      </c>
    </row>
    <row r="17">
      <c r="A17" t="inlineStr">
        <is>
          <t>Outros Serviços Terceiros - P. Jurídica</t>
        </is>
      </c>
      <c r="B17" t="inlineStr">
        <is>
          <t>R$300.278.184,00</t>
        </is>
      </c>
      <c r="C17" t="inlineStr">
        <is>
          <t>R$149.639.983,40</t>
        </is>
      </c>
      <c r="D17" t="inlineStr">
        <is>
          <t>49,83%</t>
        </is>
      </c>
      <c r="E17" t="inlineStr">
        <is>
          <t>25,25%</t>
        </is>
      </c>
    </row>
    <row r="18">
      <c r="A18" t="inlineStr">
        <is>
          <t>Serv. Tecn. da Inform. Comunicação - PJ.</t>
        </is>
      </c>
      <c r="B18" t="inlineStr">
        <is>
          <t>R$123.628.284,00</t>
        </is>
      </c>
      <c r="C18" t="inlineStr">
        <is>
          <t>R$27.103.879,20</t>
        </is>
      </c>
      <c r="D18" t="inlineStr">
        <is>
          <t>21,92%</t>
        </is>
      </c>
      <c r="E18" t="inlineStr">
        <is>
          <t>4,57%</t>
        </is>
      </c>
    </row>
    <row r="19">
      <c r="A19" t="inlineStr">
        <is>
          <t>Obrigações Tributárias e Contributivas</t>
        </is>
      </c>
      <c r="B19" t="inlineStr">
        <is>
          <t>R$2.179.800,00</t>
        </is>
      </c>
      <c r="C19" t="inlineStr">
        <is>
          <t>R$907.647,58</t>
        </is>
      </c>
      <c r="D19" t="inlineStr">
        <is>
          <t>41,64%</t>
        </is>
      </c>
      <c r="E19" t="inlineStr">
        <is>
          <t>0,15%</t>
        </is>
      </c>
    </row>
    <row r="20">
      <c r="A20" t="inlineStr">
        <is>
          <t>Sentenças Judiciais</t>
        </is>
      </c>
      <c r="B20" t="inlineStr">
        <is>
          <t>R$600.000,00</t>
        </is>
      </c>
      <c r="C20" t="inlineStr">
        <is>
          <t>R$11.970,40</t>
        </is>
      </c>
      <c r="D20" t="inlineStr">
        <is>
          <t>2,00%</t>
        </is>
      </c>
      <c r="E20" t="inlineStr">
        <is>
          <t>0,00%</t>
        </is>
      </c>
    </row>
    <row r="21">
      <c r="A21" t="inlineStr">
        <is>
          <t>DESPESAS DE CAPITAL</t>
        </is>
      </c>
      <c r="B21" t="inlineStr">
        <is>
          <t>R$42.285.000,00</t>
        </is>
      </c>
      <c r="C21" t="inlineStr">
        <is>
          <t>R$4.148.965,32</t>
        </is>
      </c>
      <c r="D21" t="inlineStr">
        <is>
          <t>9,81%</t>
        </is>
      </c>
      <c r="E21" t="inlineStr">
        <is>
          <t>0,70%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R$176.814.612,00</t>
        </is>
      </c>
      <c r="C2" t="inlineStr">
        <is>
          <t>R$91.284.568,80</t>
        </is>
      </c>
      <c r="D2" t="inlineStr">
        <is>
          <t>51,63%</t>
        </is>
      </c>
      <c r="E2" t="inlineStr">
        <is>
          <t>15,40%</t>
        </is>
      </c>
    </row>
    <row r="3">
      <c r="A3" t="inlineStr">
        <is>
          <t>02 - Administração Financeira</t>
        </is>
      </c>
      <c r="B3" t="inlineStr">
        <is>
          <t>R$961.813.508,00</t>
        </is>
      </c>
      <c r="C3" t="inlineStr">
        <is>
          <t>R$360.976.763,23</t>
        </is>
      </c>
      <c r="D3" t="inlineStr">
        <is>
          <t>37,53%</t>
        </is>
      </c>
      <c r="E3" t="inlineStr">
        <is>
          <t>60,91%</t>
        </is>
      </c>
    </row>
    <row r="4">
      <c r="A4" t="inlineStr">
        <is>
          <t>03 - Formação de Recursos Humanos</t>
        </is>
      </c>
      <c r="B4" t="inlineStr">
        <is>
          <t>R$3.743.244,00</t>
        </is>
      </c>
      <c r="C4" t="inlineStr">
        <is>
          <t>R$1.283.131,40</t>
        </is>
      </c>
      <c r="D4" t="inlineStr">
        <is>
          <t>34,28%</t>
        </is>
      </c>
      <c r="E4" t="inlineStr">
        <is>
          <t>0,22%</t>
        </is>
      </c>
    </row>
    <row r="5">
      <c r="A5" t="inlineStr">
        <is>
          <t>04 - Comunicação Social</t>
        </is>
      </c>
      <c r="B5" t="inlineStr">
        <is>
          <t>R$47.110.848,00</t>
        </is>
      </c>
      <c r="C5" t="inlineStr">
        <is>
          <t>R$14.137.795,64</t>
        </is>
      </c>
      <c r="D5" t="inlineStr">
        <is>
          <t>30,01%</t>
        </is>
      </c>
      <c r="E5" t="inlineStr">
        <is>
          <t>2,39%</t>
        </is>
      </c>
    </row>
    <row r="6">
      <c r="A6" t="inlineStr">
        <is>
          <t>05 - Atenção Básica</t>
        </is>
      </c>
      <c r="B6" t="inlineStr">
        <is>
          <t>R$45.179.202,00</t>
        </is>
      </c>
      <c r="C6" t="inlineStr">
        <is>
          <t>R$20.497.003,20</t>
        </is>
      </c>
      <c r="D6" t="inlineStr">
        <is>
          <t>45,37%</t>
        </is>
      </c>
      <c r="E6" t="inlineStr">
        <is>
          <t>3,46%</t>
        </is>
      </c>
    </row>
    <row r="7">
      <c r="A7" t="inlineStr">
        <is>
          <t>06 - Proteção e Benefícios ao Trabalhador</t>
        </is>
      </c>
      <c r="B7" t="inlineStr">
        <is>
          <t>R$27.281.760,00</t>
        </is>
      </c>
      <c r="C7" t="inlineStr">
        <is>
          <t>R$10.619.364,98</t>
        </is>
      </c>
      <c r="D7" t="inlineStr">
        <is>
          <t>38,92%</t>
        </is>
      </c>
      <c r="E7" t="inlineStr">
        <is>
          <t>1,79%</t>
        </is>
      </c>
    </row>
    <row r="8">
      <c r="A8" t="inlineStr">
        <is>
          <t>07 - Empregabilidade</t>
        </is>
      </c>
      <c r="B8" t="inlineStr">
        <is>
          <t>R$318.198.826,00</t>
        </is>
      </c>
      <c r="C8" t="inlineStr">
        <is>
          <t>R$93.858.643,05</t>
        </is>
      </c>
      <c r="D8" t="inlineStr">
        <is>
          <t>29,50%</t>
        </is>
      </c>
      <c r="E8" t="inlineStr">
        <is>
          <t>15,84%</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1.111.814.551,21</t>
        </is>
      </c>
    </row>
    <row r="3">
      <c r="A3" t="inlineStr">
        <is>
          <t>2025</t>
        </is>
      </c>
      <c r="B3" t="inlineStr">
        <is>
          <t>2025</t>
        </is>
      </c>
      <c r="C3" t="inlineStr">
        <is>
          <t>Ingressos</t>
        </is>
      </c>
      <c r="D3" t="inlineStr">
        <is>
          <t>RECEITA ORÇAMENTÁRIA</t>
        </is>
      </c>
      <c r="E3" t="inlineStr">
        <is>
          <t>Receita Patrimonial</t>
        </is>
      </c>
      <c r="F3" t="inlineStr">
        <is>
          <t>342.966.384,55</t>
        </is>
      </c>
    </row>
    <row r="4">
      <c r="A4" t="inlineStr">
        <is>
          <t>2025</t>
        </is>
      </c>
      <c r="B4" t="inlineStr">
        <is>
          <t>2025</t>
        </is>
      </c>
      <c r="C4" t="inlineStr">
        <is>
          <t>Ingressos</t>
        </is>
      </c>
      <c r="D4" t="inlineStr">
        <is>
          <t>RECEITA ORÇAMENTÁRIA</t>
        </is>
      </c>
      <c r="E4" t="inlineStr">
        <is>
          <t>Receitas de Serviços</t>
        </is>
      </c>
      <c r="F4" t="inlineStr">
        <is>
          <t>34.332.789,74</t>
        </is>
      </c>
    </row>
    <row r="5">
      <c r="A5" t="inlineStr">
        <is>
          <t>2025</t>
        </is>
      </c>
      <c r="B5" t="inlineStr">
        <is>
          <t>2025</t>
        </is>
      </c>
      <c r="C5" t="inlineStr">
        <is>
          <t>Ingressos</t>
        </is>
      </c>
      <c r="D5" t="inlineStr">
        <is>
          <t>RECEITA ORÇAMENTÁRIA</t>
        </is>
      </c>
      <c r="E5" t="inlineStr">
        <is>
          <t>Outras Receitas Correntes</t>
        </is>
      </c>
      <c r="F5" t="inlineStr">
        <is>
          <t>782.646,05</t>
        </is>
      </c>
    </row>
    <row r="6">
      <c r="A6" t="inlineStr">
        <is>
          <t>2025</t>
        </is>
      </c>
      <c r="B6" t="inlineStr">
        <is>
          <t>2025</t>
        </is>
      </c>
      <c r="C6" t="inlineStr">
        <is>
          <t>Ingressos</t>
        </is>
      </c>
      <c r="D6" t="inlineStr">
        <is>
          <t>RECEITA ORÇAMENTÁRIA</t>
        </is>
      </c>
      <c r="E6" t="inlineStr">
        <is>
          <t>Alienação de Bens</t>
        </is>
      </c>
      <c r="F6" t="inlineStr">
        <is>
          <t>90.229,00</t>
        </is>
      </c>
    </row>
    <row r="7">
      <c r="A7" t="inlineStr">
        <is>
          <t>2025</t>
        </is>
      </c>
      <c r="B7" t="inlineStr">
        <is>
          <t>2025</t>
        </is>
      </c>
      <c r="C7" t="inlineStr">
        <is>
          <t>Ingressos</t>
        </is>
      </c>
      <c r="D7" t="inlineStr">
        <is>
          <t>RECEBIMENTOS EXTRAORÇAMENTÁRIOS</t>
        </is>
      </c>
      <c r="E7" t="inlineStr">
        <is>
          <t>Demais Creditos e Valores a Curto Prazo</t>
        </is>
      </c>
      <c r="F7" t="inlineStr">
        <is>
          <t>112.143.839,41</t>
        </is>
      </c>
    </row>
    <row r="8">
      <c r="A8" t="inlineStr">
        <is>
          <t>2025</t>
        </is>
      </c>
      <c r="B8" t="inlineStr">
        <is>
          <t>2025</t>
        </is>
      </c>
      <c r="C8" t="inlineStr">
        <is>
          <t>Ingressos</t>
        </is>
      </c>
      <c r="D8" t="inlineStr">
        <is>
          <t>RECEBIMENTOS EXTRAORÇAMENTÁRIOS</t>
        </is>
      </c>
      <c r="E8" t="inlineStr">
        <is>
          <t>Estoques</t>
        </is>
      </c>
      <c r="F8" t="inlineStr">
        <is>
          <t>68.795,93</t>
        </is>
      </c>
    </row>
    <row r="9">
      <c r="A9" t="inlineStr">
        <is>
          <t>2025</t>
        </is>
      </c>
      <c r="B9" t="inlineStr">
        <is>
          <t>2025</t>
        </is>
      </c>
      <c r="C9" t="inlineStr">
        <is>
          <t>Ingressos</t>
        </is>
      </c>
      <c r="D9" t="inlineStr">
        <is>
          <t>RECEBIMENTOS EXTRAORÇAMENTÁRIOS</t>
        </is>
      </c>
      <c r="E9" t="inlineStr">
        <is>
          <t>Ativo Realizavel a Longo Prazo</t>
        </is>
      </c>
      <c r="F9" t="inlineStr">
        <is>
          <t>2.085.466,64</t>
        </is>
      </c>
    </row>
    <row r="10">
      <c r="A10" t="inlineStr">
        <is>
          <t>2025</t>
        </is>
      </c>
      <c r="B10" t="inlineStr">
        <is>
          <t>2025</t>
        </is>
      </c>
      <c r="C10" t="inlineStr">
        <is>
          <t>Ingressos</t>
        </is>
      </c>
      <c r="D10" t="inlineStr">
        <is>
          <t>RECEBIMENTOS EXTRAORÇAMENTÁRIOS</t>
        </is>
      </c>
      <c r="E10" t="inlineStr">
        <is>
          <t xml:space="preserve">Obrig. trab./prev./assist. a pagar a Curto Prazo </t>
        </is>
      </c>
      <c r="F10" t="inlineStr">
        <is>
          <t>4.502.894,67</t>
        </is>
      </c>
    </row>
    <row r="11">
      <c r="A11" t="inlineStr">
        <is>
          <t>2025</t>
        </is>
      </c>
      <c r="B11" t="inlineStr">
        <is>
          <t>2025</t>
        </is>
      </c>
      <c r="C11" t="inlineStr">
        <is>
          <t>Ingressos</t>
        </is>
      </c>
      <c r="D11" t="inlineStr">
        <is>
          <t>RECEBIMENTOS EXTRAORÇAMENTÁRIOS</t>
        </is>
      </c>
      <c r="E11" t="inlineStr">
        <is>
          <t>Fornecedores e Contas a Pagar a Curto Prazo</t>
        </is>
      </c>
      <c r="F11" t="inlineStr">
        <is>
          <t>76.326.484,84</t>
        </is>
      </c>
    </row>
    <row r="12">
      <c r="A12" t="inlineStr">
        <is>
          <t>2025</t>
        </is>
      </c>
      <c r="B12" t="inlineStr">
        <is>
          <t>2025</t>
        </is>
      </c>
      <c r="C12" t="inlineStr">
        <is>
          <t>Ingressos</t>
        </is>
      </c>
      <c r="D12" t="inlineStr">
        <is>
          <t>RECEBIMENTOS EXTRAORÇAMENTÁRIOS</t>
        </is>
      </c>
      <c r="E12" t="inlineStr">
        <is>
          <t>Obrigações fiscais a Curto Prazo</t>
        </is>
      </c>
      <c r="F12" t="inlineStr">
        <is>
          <t>42.366,90</t>
        </is>
      </c>
    </row>
    <row r="13">
      <c r="A13" t="inlineStr">
        <is>
          <t>2025</t>
        </is>
      </c>
      <c r="B13" t="inlineStr">
        <is>
          <t>2025</t>
        </is>
      </c>
      <c r="C13" t="inlineStr">
        <is>
          <t>Ingressos</t>
        </is>
      </c>
      <c r="D13" t="inlineStr">
        <is>
          <t>RECEBIMENTOS EXTRAORÇAMENTÁRIOS</t>
        </is>
      </c>
      <c r="E13" t="inlineStr">
        <is>
          <t>Demais obrigações a Curto Prazo</t>
        </is>
      </c>
      <c r="F13" t="inlineStr">
        <is>
          <t xml:space="preserve"> -   </t>
        </is>
      </c>
    </row>
    <row r="14">
      <c r="A14" t="inlineStr">
        <is>
          <t>2025</t>
        </is>
      </c>
      <c r="B14" t="inlineStr">
        <is>
          <t>2025</t>
        </is>
      </c>
      <c r="C14" t="inlineStr">
        <is>
          <t>Ingressos</t>
        </is>
      </c>
      <c r="D14" t="inlineStr">
        <is>
          <t>RECEBIMENTOS EXTRAORÇAMENTÁRIOS</t>
        </is>
      </c>
      <c r="E14" t="inlineStr">
        <is>
          <t>Reserva de Expansão</t>
        </is>
      </c>
      <c r="F14" t="inlineStr">
        <is>
          <t xml:space="preserve"> -   </t>
        </is>
      </c>
    </row>
    <row r="15">
      <c r="A15" t="inlineStr">
        <is>
          <t>2025</t>
        </is>
      </c>
      <c r="B15" t="inlineStr">
        <is>
          <t>2025</t>
        </is>
      </c>
      <c r="C15" t="inlineStr">
        <is>
          <t>Ingressos</t>
        </is>
      </c>
      <c r="D15" t="inlineStr">
        <is>
          <t>RECEBIMENTOS EXTRAORÇAMENTÁRIOS</t>
        </is>
      </c>
      <c r="E15" t="inlineStr">
        <is>
          <t>Resultados Acumulados</t>
        </is>
      </c>
      <c r="F15" t="inlineStr">
        <is>
          <t>99.547.622,89</t>
        </is>
      </c>
    </row>
    <row r="16">
      <c r="A16" t="inlineStr">
        <is>
          <t>2025</t>
        </is>
      </c>
      <c r="B16" t="inlineStr">
        <is>
          <t>2025</t>
        </is>
      </c>
      <c r="C16" t="inlineStr">
        <is>
          <t>Ingressos</t>
        </is>
      </c>
      <c r="D16" t="inlineStr">
        <is>
          <t>RECEBIMENTOS EXTRAORÇAMENTÁRIOS</t>
        </is>
      </c>
      <c r="E16" t="inlineStr">
        <is>
          <t>VPAS Financeiras e Não Orçamentárias</t>
        </is>
      </c>
      <c r="F16" t="inlineStr">
        <is>
          <t>249.854,16</t>
        </is>
      </c>
    </row>
    <row r="17">
      <c r="A17" t="inlineStr">
        <is>
          <t>2025</t>
        </is>
      </c>
      <c r="B17" t="inlineStr">
        <is>
          <t>2025</t>
        </is>
      </c>
      <c r="C17" t="inlineStr">
        <is>
          <t>Ingressos</t>
        </is>
      </c>
      <c r="D17" t="inlineStr">
        <is>
          <t>SALDO EM ESPÉCIE DO EXERCÍCIO ANTERIOR</t>
        </is>
      </c>
      <c r="E17" t="inlineStr">
        <is>
          <t>Caixa e Equivalentes de Caixa</t>
        </is>
      </c>
      <c r="F17" t="inlineStr">
        <is>
          <t>1.685.954.910,15</t>
        </is>
      </c>
    </row>
    <row r="18">
      <c r="A18" t="inlineStr">
        <is>
          <t>2025</t>
        </is>
      </c>
      <c r="B18" t="inlineStr">
        <is>
          <t>2024</t>
        </is>
      </c>
      <c r="C18" t="inlineStr">
        <is>
          <t>Ingressos</t>
        </is>
      </c>
      <c r="D18" t="inlineStr">
        <is>
          <t>RECEITA ORÇAMENTÁRIA</t>
        </is>
      </c>
      <c r="E18" t="inlineStr">
        <is>
          <t>Contr. para ent. privadas serviço social e de formação prof.</t>
        </is>
      </c>
      <c r="F18" t="inlineStr">
        <is>
          <t>1.002.423.139,24</t>
        </is>
      </c>
    </row>
    <row r="19">
      <c r="A19" t="inlineStr">
        <is>
          <t>2025</t>
        </is>
      </c>
      <c r="B19" t="inlineStr">
        <is>
          <t>2024</t>
        </is>
      </c>
      <c r="C19" t="inlineStr">
        <is>
          <t>Ingressos</t>
        </is>
      </c>
      <c r="D19" t="inlineStr">
        <is>
          <t>RECEITA ORÇAMENTÁRIA</t>
        </is>
      </c>
      <c r="E19" t="inlineStr">
        <is>
          <t>Receita Patrimonial</t>
        </is>
      </c>
      <c r="F19" t="inlineStr">
        <is>
          <t>237.756.075,60</t>
        </is>
      </c>
    </row>
    <row r="20">
      <c r="A20" t="inlineStr">
        <is>
          <t>2025</t>
        </is>
      </c>
      <c r="B20" t="inlineStr">
        <is>
          <t>2024</t>
        </is>
      </c>
      <c r="C20" t="inlineStr">
        <is>
          <t>Ingressos</t>
        </is>
      </c>
      <c r="D20" t="inlineStr">
        <is>
          <t>RECEITA ORÇAMENTÁRIA</t>
        </is>
      </c>
      <c r="E20" t="inlineStr">
        <is>
          <t>Receitas de Serviços</t>
        </is>
      </c>
      <c r="F20" t="inlineStr">
        <is>
          <t>28.925.429,18</t>
        </is>
      </c>
    </row>
    <row r="21">
      <c r="A21" t="inlineStr">
        <is>
          <t>2025</t>
        </is>
      </c>
      <c r="B21" t="inlineStr">
        <is>
          <t>2024</t>
        </is>
      </c>
      <c r="C21" t="inlineStr">
        <is>
          <t>Ingressos</t>
        </is>
      </c>
      <c r="D21" t="inlineStr">
        <is>
          <t>RECEITA ORÇAMENTÁRIA</t>
        </is>
      </c>
      <c r="E21" t="inlineStr">
        <is>
          <t>Outras Receitas Correntes</t>
        </is>
      </c>
      <c r="F21" t="inlineStr">
        <is>
          <t>1.346.434,89</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1.294.689.000,00</t>
        </is>
      </c>
      <c r="E2" t="inlineStr">
        <is>
          <t>1.503.264.000,00</t>
        </is>
      </c>
      <c r="F2" t="inlineStr">
        <is>
          <t>1.489.896.371,55</t>
        </is>
      </c>
      <c r="G2" t="inlineStr">
        <is>
          <t>13.367.628,45</t>
        </is>
      </c>
    </row>
    <row r="3">
      <c r="A3" t="inlineStr">
        <is>
          <t>2025</t>
        </is>
      </c>
      <c r="B3" t="inlineStr">
        <is>
          <t>Contr. para Ent. Privadas Serviço Social e de Formação Prof.</t>
        </is>
      </c>
      <c r="C3" t="inlineStr">
        <is>
          <t>2</t>
        </is>
      </c>
      <c r="D3" t="inlineStr">
        <is>
          <t>1.022.076.000,00</t>
        </is>
      </c>
      <c r="E3" t="inlineStr">
        <is>
          <t>1.157.658.000,00</t>
        </is>
      </c>
      <c r="F3" t="inlineStr">
        <is>
          <t>1.111.814.551,21</t>
        </is>
      </c>
      <c r="G3" t="inlineStr">
        <is>
          <t>45.843.448,79</t>
        </is>
      </c>
    </row>
    <row r="4">
      <c r="A4" t="inlineStr">
        <is>
          <t>2025</t>
        </is>
      </c>
      <c r="B4" t="inlineStr">
        <is>
          <t>Contr. para Ent. Privadas Serviço Social e de Formação Prof.</t>
        </is>
      </c>
      <c r="C4" t="inlineStr">
        <is>
          <t>3</t>
        </is>
      </c>
      <c r="D4" t="inlineStr">
        <is>
          <t>1.022.076.000,00</t>
        </is>
      </c>
      <c r="E4" t="inlineStr">
        <is>
          <t>1.157.658.000,00</t>
        </is>
      </c>
      <c r="F4" t="inlineStr">
        <is>
          <t>1.111.814.551,21</t>
        </is>
      </c>
      <c r="G4" t="inlineStr">
        <is>
          <t>45.843.448,79</t>
        </is>
      </c>
    </row>
    <row r="5">
      <c r="A5" t="inlineStr">
        <is>
          <t>2025</t>
        </is>
      </c>
      <c r="B5" t="inlineStr">
        <is>
          <t>Contribuições para o Senac</t>
        </is>
      </c>
      <c r="C5" t="inlineStr">
        <is>
          <t>4</t>
        </is>
      </c>
      <c r="D5" t="inlineStr">
        <is>
          <t>1.022.076.000,00</t>
        </is>
      </c>
      <c r="E5" t="inlineStr">
        <is>
          <t>1.157.658.000,00</t>
        </is>
      </c>
      <c r="F5" t="inlineStr">
        <is>
          <t>1.111.814.551,21</t>
        </is>
      </c>
      <c r="G5" t="inlineStr">
        <is>
          <t>45.843.448,79</t>
        </is>
      </c>
    </row>
    <row r="6">
      <c r="A6" t="inlineStr">
        <is>
          <t>2025</t>
        </is>
      </c>
      <c r="B6" t="inlineStr">
        <is>
          <t>Contribuições para o Senac</t>
        </is>
      </c>
      <c r="C6" t="inlineStr">
        <is>
          <t>5</t>
        </is>
      </c>
      <c r="D6" t="inlineStr">
        <is>
          <t>1.022.076.000,00</t>
        </is>
      </c>
      <c r="E6" t="inlineStr">
        <is>
          <t>1.157.658.000,00</t>
        </is>
      </c>
      <c r="F6" t="inlineStr">
        <is>
          <t>1.111.814.551,21</t>
        </is>
      </c>
      <c r="G6" t="inlineStr">
        <is>
          <t>45.843.448,79</t>
        </is>
      </c>
    </row>
    <row r="7">
      <c r="A7" t="inlineStr">
        <is>
          <t>2025</t>
        </is>
      </c>
      <c r="B7" t="inlineStr">
        <is>
          <t>Receita patrimonial</t>
        </is>
      </c>
      <c r="C7" t="inlineStr">
        <is>
          <t>2</t>
        </is>
      </c>
      <c r="D7" t="inlineStr">
        <is>
          <t>234.000.000,00</t>
        </is>
      </c>
      <c r="E7" t="inlineStr">
        <is>
          <t>306.000.000,00</t>
        </is>
      </c>
      <c r="F7" t="inlineStr">
        <is>
          <t>342.966.384,55</t>
        </is>
      </c>
      <c r="G7" t="inlineStr">
        <is>
          <t>-36.966.384,55</t>
        </is>
      </c>
    </row>
    <row r="8">
      <c r="A8" t="inlineStr">
        <is>
          <t>2025</t>
        </is>
      </c>
      <c r="B8" t="inlineStr">
        <is>
          <t>Juros e correções monetárias</t>
        </is>
      </c>
      <c r="C8" t="inlineStr">
        <is>
          <t>3</t>
        </is>
      </c>
      <c r="D8" t="inlineStr">
        <is>
          <t>234.000.000,00</t>
        </is>
      </c>
      <c r="E8" t="inlineStr">
        <is>
          <t>306.000.000,00</t>
        </is>
      </c>
      <c r="F8" t="inlineStr">
        <is>
          <t>342.966.384,55</t>
        </is>
      </c>
      <c r="G8" t="inlineStr">
        <is>
          <t>-36.966.384,55</t>
        </is>
      </c>
    </row>
    <row r="9">
      <c r="A9" t="inlineStr">
        <is>
          <t>2025</t>
        </is>
      </c>
      <c r="B9" t="inlineStr">
        <is>
          <t>Remuneração de depósitos bancários</t>
        </is>
      </c>
      <c r="C9" t="inlineStr">
        <is>
          <t>4</t>
        </is>
      </c>
      <c r="D9" t="inlineStr">
        <is>
          <t>234.000.000,00</t>
        </is>
      </c>
      <c r="E9" t="inlineStr">
        <is>
          <t>306.000.000,00</t>
        </is>
      </c>
      <c r="F9" t="inlineStr">
        <is>
          <t>342.966.384,55</t>
        </is>
      </c>
      <c r="G9" t="inlineStr">
        <is>
          <t>-36.966.384,55</t>
        </is>
      </c>
    </row>
    <row r="10">
      <c r="A10" t="inlineStr">
        <is>
          <t>2025</t>
        </is>
      </c>
      <c r="B10" t="inlineStr">
        <is>
          <t>Remuneração de depósitos bancários</t>
        </is>
      </c>
      <c r="C10" t="inlineStr">
        <is>
          <t>5</t>
        </is>
      </c>
      <c r="D10" t="inlineStr">
        <is>
          <t>234.000.000,00</t>
        </is>
      </c>
      <c r="E10" t="inlineStr">
        <is>
          <t>306.000.000,00</t>
        </is>
      </c>
      <c r="F10" t="inlineStr">
        <is>
          <t>342.966.384,55</t>
        </is>
      </c>
      <c r="G10" t="inlineStr">
        <is>
          <t>-36.966.384,55</t>
        </is>
      </c>
    </row>
    <row r="11">
      <c r="A11" t="inlineStr">
        <is>
          <t>2025</t>
        </is>
      </c>
      <c r="B11" t="inlineStr">
        <is>
          <t>Receita de serviços</t>
        </is>
      </c>
      <c r="C11" t="inlineStr">
        <is>
          <t>2</t>
        </is>
      </c>
      <c r="D11" t="inlineStr">
        <is>
          <t>38.142.000,00</t>
        </is>
      </c>
      <c r="E11" t="inlineStr">
        <is>
          <t>38.943.000,00</t>
        </is>
      </c>
      <c r="F11" t="inlineStr">
        <is>
          <t>34.332.789,74</t>
        </is>
      </c>
      <c r="G11" t="inlineStr">
        <is>
          <t>4.610.210,26</t>
        </is>
      </c>
    </row>
    <row r="12">
      <c r="A12" t="inlineStr">
        <is>
          <t>2025</t>
        </is>
      </c>
      <c r="B12" t="inlineStr">
        <is>
          <t>Outros serviços</t>
        </is>
      </c>
      <c r="C12" t="inlineStr">
        <is>
          <t>3</t>
        </is>
      </c>
      <c r="D12" t="inlineStr">
        <is>
          <t>38.142.000,00</t>
        </is>
      </c>
      <c r="E12" t="inlineStr">
        <is>
          <t>38.943.000,00</t>
        </is>
      </c>
      <c r="F12" t="inlineStr">
        <is>
          <t>34.332.789,74</t>
        </is>
      </c>
      <c r="G12" t="inlineStr">
        <is>
          <t>4.610.210,26</t>
        </is>
      </c>
    </row>
    <row r="13">
      <c r="A13" t="inlineStr">
        <is>
          <t>2025</t>
        </is>
      </c>
      <c r="B13" t="inlineStr">
        <is>
          <t>Outros serviços</t>
        </is>
      </c>
      <c r="C13" t="inlineStr">
        <is>
          <t>4</t>
        </is>
      </c>
      <c r="D13" t="inlineStr">
        <is>
          <t>38.142.000,00</t>
        </is>
      </c>
      <c r="E13" t="inlineStr">
        <is>
          <t>38.943.000,00</t>
        </is>
      </c>
      <c r="F13" t="inlineStr">
        <is>
          <t>34.332.789,74</t>
        </is>
      </c>
      <c r="G13" t="inlineStr">
        <is>
          <t>4.610.210,26</t>
        </is>
      </c>
    </row>
    <row r="14">
      <c r="A14" t="inlineStr">
        <is>
          <t>2025</t>
        </is>
      </c>
      <c r="B14" t="inlineStr">
        <is>
          <t>Serviços educacionais</t>
        </is>
      </c>
      <c r="C14" t="inlineStr">
        <is>
          <t>5</t>
        </is>
      </c>
      <c r="D14" t="inlineStr">
        <is>
          <t>38.142.000,00</t>
        </is>
      </c>
      <c r="E14" t="inlineStr">
        <is>
          <t>38.943.000,00</t>
        </is>
      </c>
      <c r="F14" t="inlineStr">
        <is>
          <t>34.332.789,74</t>
        </is>
      </c>
      <c r="G14" t="inlineStr">
        <is>
          <t>4.610.210,26</t>
        </is>
      </c>
    </row>
    <row r="15">
      <c r="A15" t="inlineStr">
        <is>
          <t>2025</t>
        </is>
      </c>
      <c r="B15" t="inlineStr">
        <is>
          <t>Outras receitas correntes</t>
        </is>
      </c>
      <c r="C15" t="inlineStr">
        <is>
          <t>2</t>
        </is>
      </c>
      <c r="D15" t="inlineStr">
        <is>
          <t>471.000,00</t>
        </is>
      </c>
      <c r="E15" t="inlineStr">
        <is>
          <t>663.000,00</t>
        </is>
      </c>
      <c r="F15" t="inlineStr">
        <is>
          <t>782.646,05</t>
        </is>
      </c>
      <c r="G15" t="inlineStr">
        <is>
          <t>-119.646,05</t>
        </is>
      </c>
    </row>
    <row r="16">
      <c r="A16" t="inlineStr">
        <is>
          <t>2025</t>
        </is>
      </c>
      <c r="B16" t="inlineStr">
        <is>
          <t>Multas administrativas, contratuais e judiciais</t>
        </is>
      </c>
      <c r="C16" t="inlineStr">
        <is>
          <t>3</t>
        </is>
      </c>
      <c r="D16" t="inlineStr">
        <is>
          <t xml:space="preserve"> -   </t>
        </is>
      </c>
      <c r="E16" t="inlineStr">
        <is>
          <t xml:space="preserve"> -   </t>
        </is>
      </c>
      <c r="F16" t="inlineStr">
        <is>
          <t>9.971,05</t>
        </is>
      </c>
      <c r="G16" t="inlineStr">
        <is>
          <t>-9.971,05</t>
        </is>
      </c>
    </row>
    <row r="17">
      <c r="A17" t="inlineStr">
        <is>
          <t>2025</t>
        </is>
      </c>
      <c r="B17" t="inlineStr">
        <is>
          <t>Multas e Juros</t>
        </is>
      </c>
      <c r="C17" t="inlineStr">
        <is>
          <t>4</t>
        </is>
      </c>
      <c r="D17" t="inlineStr">
        <is>
          <t xml:space="preserve"> -   </t>
        </is>
      </c>
      <c r="E17" t="inlineStr">
        <is>
          <t xml:space="preserve"> -   </t>
        </is>
      </c>
      <c r="F17" t="inlineStr">
        <is>
          <t>9.971,05</t>
        </is>
      </c>
      <c r="G17" t="inlineStr">
        <is>
          <t>-9.971,05</t>
        </is>
      </c>
    </row>
    <row r="18">
      <c r="A18" t="inlineStr">
        <is>
          <t>2025</t>
        </is>
      </c>
      <c r="B18" t="inlineStr">
        <is>
          <t>Multas e Juros</t>
        </is>
      </c>
      <c r="C18" t="inlineStr">
        <is>
          <t>5</t>
        </is>
      </c>
      <c r="D18" t="inlineStr">
        <is>
          <t xml:space="preserve"> -   </t>
        </is>
      </c>
      <c r="E18" t="inlineStr">
        <is>
          <t xml:space="preserve"> -   </t>
        </is>
      </c>
      <c r="F18" t="inlineStr">
        <is>
          <t>9.971,05</t>
        </is>
      </c>
      <c r="G18" t="inlineStr">
        <is>
          <t>-9.971,05</t>
        </is>
      </c>
    </row>
    <row r="19">
      <c r="A19" t="inlineStr">
        <is>
          <t>2025</t>
        </is>
      </c>
      <c r="B19" t="inlineStr">
        <is>
          <t>Outras receitas correntes</t>
        </is>
      </c>
      <c r="C19" t="inlineStr">
        <is>
          <t>3</t>
        </is>
      </c>
      <c r="D19" t="inlineStr">
        <is>
          <t>471.000,00</t>
        </is>
      </c>
      <c r="E19" t="inlineStr">
        <is>
          <t>663.000,00</t>
        </is>
      </c>
      <c r="F19" t="inlineStr">
        <is>
          <t>772.675,00</t>
        </is>
      </c>
      <c r="G19" t="inlineStr">
        <is>
          <t>-109.675,00</t>
        </is>
      </c>
    </row>
    <row r="20">
      <c r="A20" t="inlineStr">
        <is>
          <t>2025</t>
        </is>
      </c>
      <c r="B20" t="inlineStr">
        <is>
          <t>Outras receitas correntes</t>
        </is>
      </c>
      <c r="C20" t="inlineStr">
        <is>
          <t>4</t>
        </is>
      </c>
      <c r="D20" t="inlineStr">
        <is>
          <t>471.000,00</t>
        </is>
      </c>
      <c r="E20" t="inlineStr">
        <is>
          <t>663.000,00</t>
        </is>
      </c>
      <c r="F20" t="inlineStr">
        <is>
          <t>772.675,00</t>
        </is>
      </c>
      <c r="G20" t="inlineStr">
        <is>
          <t>-109.675,00</t>
        </is>
      </c>
    </row>
    <row r="21">
      <c r="A21" t="inlineStr">
        <is>
          <t>2025</t>
        </is>
      </c>
      <c r="B21" t="inlineStr">
        <is>
          <t>Outras receitas correntes</t>
        </is>
      </c>
      <c r="C21" t="inlineStr">
        <is>
          <t>5</t>
        </is>
      </c>
      <c r="D21" t="inlineStr">
        <is>
          <t>471.000,00</t>
        </is>
      </c>
      <c r="E21" t="inlineStr">
        <is>
          <t>663.000,00</t>
        </is>
      </c>
      <c r="F21" t="inlineStr">
        <is>
          <t>772.675,00</t>
        </is>
      </c>
      <c r="G21" t="inlineStr">
        <is>
          <t>-109.675,00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3.772.972.413,53</t>
        </is>
      </c>
    </row>
    <row r="3">
      <c r="A3" t="inlineStr">
        <is>
          <t>2025</t>
        </is>
      </c>
      <c r="B3" t="inlineStr">
        <is>
          <t>2025</t>
        </is>
      </c>
      <c r="C3" t="inlineStr">
        <is>
          <t>Ativo Circulante</t>
        </is>
      </c>
      <c r="D3" t="inlineStr">
        <is>
          <t>2</t>
        </is>
      </c>
      <c r="E3" t="inlineStr">
        <is>
          <t>3.465.015.807,98</t>
        </is>
      </c>
    </row>
    <row r="4">
      <c r="A4" t="inlineStr">
        <is>
          <t>2025</t>
        </is>
      </c>
      <c r="B4" t="inlineStr">
        <is>
          <t>2025</t>
        </is>
      </c>
      <c r="C4" t="inlineStr">
        <is>
          <t>Caixa e Equivalentes de Caixa</t>
        </is>
      </c>
      <c r="D4" t="inlineStr">
        <is>
          <t>3</t>
        </is>
      </c>
      <c r="E4" t="inlineStr">
        <is>
          <t>2.097.564.515,89</t>
        </is>
      </c>
    </row>
    <row r="5">
      <c r="A5" t="inlineStr">
        <is>
          <t>2025</t>
        </is>
      </c>
      <c r="B5" t="inlineStr">
        <is>
          <t>2025</t>
        </is>
      </c>
      <c r="C5" t="inlineStr">
        <is>
          <t>Créditos a Curto Prazo</t>
        </is>
      </c>
      <c r="D5" t="inlineStr">
        <is>
          <t>3</t>
        </is>
      </c>
      <c r="E5" t="inlineStr">
        <is>
          <t>781.637.152,32</t>
        </is>
      </c>
    </row>
    <row r="6">
      <c r="A6" t="inlineStr">
        <is>
          <t>2025</t>
        </is>
      </c>
      <c r="B6" t="inlineStr">
        <is>
          <t>2025</t>
        </is>
      </c>
      <c r="C6" t="inlineStr">
        <is>
          <t>Demais Créditos e Valores a Curto Prazo</t>
        </is>
      </c>
      <c r="D6" t="inlineStr">
        <is>
          <t>3</t>
        </is>
      </c>
      <c r="E6" t="inlineStr">
        <is>
          <t>573.069.708,06</t>
        </is>
      </c>
    </row>
    <row r="7">
      <c r="A7" t="inlineStr">
        <is>
          <t>2025</t>
        </is>
      </c>
      <c r="B7" t="inlineStr">
        <is>
          <t>2025</t>
        </is>
      </c>
      <c r="C7" t="inlineStr">
        <is>
          <t>Estoques</t>
        </is>
      </c>
      <c r="D7" t="inlineStr">
        <is>
          <t>3</t>
        </is>
      </c>
      <c r="E7" t="inlineStr">
        <is>
          <t>3.192.884,10</t>
        </is>
      </c>
    </row>
    <row r="8">
      <c r="A8" t="inlineStr">
        <is>
          <t>2025</t>
        </is>
      </c>
      <c r="B8" t="inlineStr">
        <is>
          <t>2025</t>
        </is>
      </c>
      <c r="C8" t="inlineStr">
        <is>
          <t>VPDs Pagas Antecipadamente</t>
        </is>
      </c>
      <c r="D8" t="inlineStr">
        <is>
          <t>3</t>
        </is>
      </c>
      <c r="E8" t="inlineStr">
        <is>
          <t>9.551.547,61</t>
        </is>
      </c>
    </row>
    <row r="9">
      <c r="A9" t="inlineStr">
        <is>
          <t>2025</t>
        </is>
      </c>
      <c r="B9" t="inlineStr">
        <is>
          <t>2025</t>
        </is>
      </c>
      <c r="C9" t="inlineStr">
        <is>
          <t>Ativo Não Circulante</t>
        </is>
      </c>
      <c r="D9" t="inlineStr">
        <is>
          <t>2</t>
        </is>
      </c>
      <c r="E9" t="inlineStr">
        <is>
          <t>307.956.605,55</t>
        </is>
      </c>
    </row>
    <row r="10">
      <c r="A10" t="inlineStr">
        <is>
          <t>2025</t>
        </is>
      </c>
      <c r="B10" t="inlineStr">
        <is>
          <t>2025</t>
        </is>
      </c>
      <c r="C10" t="inlineStr">
        <is>
          <t>Ativo Realizável a Longo Prazo</t>
        </is>
      </c>
      <c r="D10" t="inlineStr">
        <is>
          <t>3</t>
        </is>
      </c>
      <c r="E10" t="inlineStr">
        <is>
          <t>34.405.551,97</t>
        </is>
      </c>
    </row>
    <row r="11">
      <c r="A11" t="inlineStr">
        <is>
          <t>2025</t>
        </is>
      </c>
      <c r="B11" t="inlineStr">
        <is>
          <t>2025</t>
        </is>
      </c>
      <c r="C11" t="inlineStr">
        <is>
          <t>Imobilizado</t>
        </is>
      </c>
      <c r="D11" t="inlineStr">
        <is>
          <t>3</t>
        </is>
      </c>
      <c r="E11" t="inlineStr">
        <is>
          <t>273.511.053,58</t>
        </is>
      </c>
    </row>
    <row r="12">
      <c r="A12" t="inlineStr">
        <is>
          <t>2025</t>
        </is>
      </c>
      <c r="B12" t="inlineStr">
        <is>
          <t>2025</t>
        </is>
      </c>
      <c r="C12" t="inlineStr">
        <is>
          <t>Intangível</t>
        </is>
      </c>
      <c r="D12" t="inlineStr">
        <is>
          <t>3</t>
        </is>
      </c>
      <c r="E12" t="inlineStr">
        <is>
          <t>40.000,00</t>
        </is>
      </c>
    </row>
    <row r="13">
      <c r="A13" t="inlineStr">
        <is>
          <t>2025</t>
        </is>
      </c>
      <c r="B13" t="inlineStr">
        <is>
          <t>2025</t>
        </is>
      </c>
      <c r="C13" t="inlineStr">
        <is>
          <t>Ativo Financeiro</t>
        </is>
      </c>
      <c r="D13" t="inlineStr"/>
      <c r="E13" t="inlineStr">
        <is>
          <t>3.499.421.359,95</t>
        </is>
      </c>
    </row>
    <row r="14">
      <c r="A14" t="inlineStr">
        <is>
          <t>2025</t>
        </is>
      </c>
      <c r="B14" t="inlineStr">
        <is>
          <t>2025</t>
        </is>
      </c>
      <c r="C14" t="inlineStr">
        <is>
          <t>Ativo Permanente</t>
        </is>
      </c>
      <c r="D14" t="inlineStr"/>
      <c r="E14" t="inlineStr">
        <is>
          <t>273.551.053,58</t>
        </is>
      </c>
    </row>
    <row r="15">
      <c r="A15" t="inlineStr">
        <is>
          <t>2025</t>
        </is>
      </c>
      <c r="B15" t="inlineStr">
        <is>
          <t>2025</t>
        </is>
      </c>
      <c r="C15" t="inlineStr">
        <is>
          <t>Saldo dos Atos Potenciais do Ativo</t>
        </is>
      </c>
      <c r="D15" t="inlineStr">
        <is>
          <t>3</t>
        </is>
      </c>
      <c r="E15" t="inlineStr">
        <is>
          <t>174.800.672,08</t>
        </is>
      </c>
    </row>
    <row r="16">
      <c r="A16" t="inlineStr">
        <is>
          <t>2025</t>
        </is>
      </c>
      <c r="B16" t="inlineStr">
        <is>
          <t>2024</t>
        </is>
      </c>
      <c r="C16" t="inlineStr">
        <is>
          <t>ATIVO</t>
        </is>
      </c>
      <c r="D16" t="inlineStr">
        <is>
          <t>1</t>
        </is>
      </c>
      <c r="E16" t="inlineStr">
        <is>
          <t>3.404.730.549,89</t>
        </is>
      </c>
    </row>
    <row r="17">
      <c r="A17" t="inlineStr">
        <is>
          <t>2025</t>
        </is>
      </c>
      <c r="B17" t="inlineStr">
        <is>
          <t>2024</t>
        </is>
      </c>
      <c r="C17" t="inlineStr">
        <is>
          <t>Ativo Circulante</t>
        </is>
      </c>
      <c r="D17" t="inlineStr">
        <is>
          <t>2</t>
        </is>
      </c>
      <c r="E17" t="inlineStr">
        <is>
          <t>3.111.273.756,77</t>
        </is>
      </c>
    </row>
    <row r="18">
      <c r="A18" t="inlineStr">
        <is>
          <t>2025</t>
        </is>
      </c>
      <c r="B18" t="inlineStr">
        <is>
          <t>2024</t>
        </is>
      </c>
      <c r="C18" t="inlineStr">
        <is>
          <t>Caixa e Equivalentes de Caixa</t>
        </is>
      </c>
      <c r="D18" t="inlineStr">
        <is>
          <t>3</t>
        </is>
      </c>
      <c r="E18" t="inlineStr">
        <is>
          <t>1.685.954.910,15</t>
        </is>
      </c>
    </row>
    <row r="19">
      <c r="A19" t="inlineStr">
        <is>
          <t>2025</t>
        </is>
      </c>
      <c r="B19" t="inlineStr">
        <is>
          <t>2024</t>
        </is>
      </c>
      <c r="C19" t="inlineStr">
        <is>
          <t>Créditos a Curto Prazo</t>
        </is>
      </c>
      <c r="D19" t="inlineStr">
        <is>
          <t>3</t>
        </is>
      </c>
      <c r="E19" t="inlineStr">
        <is>
          <t>731.469.198,50</t>
        </is>
      </c>
    </row>
    <row r="20">
      <c r="A20" t="inlineStr">
        <is>
          <t>2025</t>
        </is>
      </c>
      <c r="B20" t="inlineStr">
        <is>
          <t>2024</t>
        </is>
      </c>
      <c r="C20" t="inlineStr">
        <is>
          <t>Demais Créditos e Valores a Curto Prazo</t>
        </is>
      </c>
      <c r="D20" t="inlineStr">
        <is>
          <t>3</t>
        </is>
      </c>
      <c r="E20" t="inlineStr">
        <is>
          <t>685.213.547,47</t>
        </is>
      </c>
    </row>
    <row r="21">
      <c r="A21" t="inlineStr">
        <is>
          <t>2025</t>
        </is>
      </c>
      <c r="B21" t="inlineStr">
        <is>
          <t>2024</t>
        </is>
      </c>
      <c r="C21" t="inlineStr">
        <is>
          <t>Estoques</t>
        </is>
      </c>
      <c r="D21" t="inlineStr">
        <is>
          <t>3</t>
        </is>
      </c>
      <c r="E21" t="inlineStr">
        <is>
          <t>3.261.680,03</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297.586.595,99</t>
        </is>
      </c>
    </row>
    <row r="3">
      <c r="A3" t="inlineStr">
        <is>
          <t>2025</t>
        </is>
      </c>
      <c r="B3" t="inlineStr">
        <is>
          <t>2025</t>
        </is>
      </c>
      <c r="C3" t="inlineStr">
        <is>
          <t>Ajustes a Conciliar do Resultado Patrimonial ao fluxo de caixa das operações</t>
        </is>
      </c>
      <c r="D3" t="inlineStr">
        <is>
          <t>4.907.682,20</t>
        </is>
      </c>
    </row>
    <row r="4">
      <c r="A4" t="inlineStr">
        <is>
          <t>2025</t>
        </is>
      </c>
      <c r="B4" t="inlineStr">
        <is>
          <t>2025</t>
        </is>
      </c>
      <c r="C4" t="inlineStr">
        <is>
          <t>Depreciação</t>
        </is>
      </c>
      <c r="D4" t="inlineStr">
        <is>
          <t>4.249.992,95</t>
        </is>
      </c>
    </row>
    <row r="5">
      <c r="A5" t="inlineStr">
        <is>
          <t>2025</t>
        </is>
      </c>
      <c r="B5" t="inlineStr">
        <is>
          <t>2025</t>
        </is>
      </c>
      <c r="C5" t="inlineStr">
        <is>
          <t>Amortização</t>
        </is>
      </c>
      <c r="D5" t="inlineStr">
        <is>
          <t>95.088,82</t>
        </is>
      </c>
    </row>
    <row r="6">
      <c r="A6" t="inlineStr">
        <is>
          <t>2025</t>
        </is>
      </c>
      <c r="B6" t="inlineStr">
        <is>
          <t>2025</t>
        </is>
      </c>
      <c r="C6" t="inlineStr">
        <is>
          <t>Outras VPDs</t>
        </is>
      </c>
      <c r="D6" t="inlineStr">
        <is>
          <t>855.185,77</t>
        </is>
      </c>
    </row>
    <row r="7">
      <c r="A7" t="inlineStr">
        <is>
          <t>2025</t>
        </is>
      </c>
      <c r="B7" t="inlineStr">
        <is>
          <t>2025</t>
        </is>
      </c>
      <c r="C7" t="inlineStr">
        <is>
          <t>Outras VPAs</t>
        </is>
      </c>
      <c r="D7" t="inlineStr">
        <is>
          <t>-292.585,34</t>
        </is>
      </c>
    </row>
    <row r="8">
      <c r="A8" t="inlineStr">
        <is>
          <t>2025</t>
        </is>
      </c>
      <c r="B8" t="inlineStr">
        <is>
          <t>2025</t>
        </is>
      </c>
      <c r="C8" t="inlineStr">
        <is>
          <t>Ajuste nas Contas Patrimoniais</t>
        </is>
      </c>
      <c r="D8" t="inlineStr">
        <is>
          <t>130.026.750,67</t>
        </is>
      </c>
    </row>
    <row r="9">
      <c r="A9" t="inlineStr">
        <is>
          <t>2025</t>
        </is>
      </c>
      <c r="B9" t="inlineStr">
        <is>
          <t>2025</t>
        </is>
      </c>
      <c r="C9" t="inlineStr">
        <is>
          <t>Créditos a Curto Prazo</t>
        </is>
      </c>
      <c r="D9" t="inlineStr">
        <is>
          <t>-50.163.989,26</t>
        </is>
      </c>
    </row>
    <row r="10">
      <c r="A10" t="inlineStr">
        <is>
          <t>2025</t>
        </is>
      </c>
      <c r="B10" t="inlineStr">
        <is>
          <t>2025</t>
        </is>
      </c>
      <c r="C10" t="inlineStr">
        <is>
          <t>Demais Créditos e Valores a Curto Prazo</t>
        </is>
      </c>
      <c r="D10" t="inlineStr">
        <is>
          <t>112.143.839,41</t>
        </is>
      </c>
    </row>
    <row r="11">
      <c r="A11" t="inlineStr">
        <is>
          <t>2025</t>
        </is>
      </c>
      <c r="B11" t="inlineStr">
        <is>
          <t>2025</t>
        </is>
      </c>
      <c r="C11" t="inlineStr">
        <is>
          <t>Estoques</t>
        </is>
      </c>
      <c r="D11" t="inlineStr">
        <is>
          <t>68.795,93</t>
        </is>
      </c>
    </row>
    <row r="12">
      <c r="A12" t="inlineStr">
        <is>
          <t>2025</t>
        </is>
      </c>
      <c r="B12" t="inlineStr">
        <is>
          <t>2025</t>
        </is>
      </c>
      <c r="C12" t="inlineStr">
        <is>
          <t>VPD's Pagas Antecipadamente</t>
        </is>
      </c>
      <c r="D12" t="inlineStr">
        <is>
          <t>-4.177.126,99</t>
        </is>
      </c>
    </row>
    <row r="13">
      <c r="A13" t="inlineStr">
        <is>
          <t>2025</t>
        </is>
      </c>
      <c r="B13" t="inlineStr">
        <is>
          <t>2025</t>
        </is>
      </c>
      <c r="C13" t="inlineStr">
        <is>
          <t>Ativo Realizável a Longo Prazo</t>
        </is>
      </c>
      <c r="D13" t="inlineStr">
        <is>
          <t>2.085.466,64</t>
        </is>
      </c>
    </row>
    <row r="14">
      <c r="A14" t="inlineStr">
        <is>
          <t>2025</t>
        </is>
      </c>
      <c r="B14" t="inlineStr">
        <is>
          <t>2025</t>
        </is>
      </c>
      <c r="C14" t="inlineStr">
        <is>
          <t>Obrig. Trab/Prev/Assist. Pagar a Curto Prazo</t>
        </is>
      </c>
      <c r="D14" t="inlineStr">
        <is>
          <t>4.502.894,67</t>
        </is>
      </c>
    </row>
    <row r="15">
      <c r="A15" t="inlineStr">
        <is>
          <t>2025</t>
        </is>
      </c>
      <c r="B15" t="inlineStr">
        <is>
          <t>2025</t>
        </is>
      </c>
      <c r="C15" t="inlineStr">
        <is>
          <t>Fornecedores e Contas a Pagar Curto Prazo</t>
        </is>
      </c>
      <c r="D15" t="inlineStr">
        <is>
          <t>76.326.484,84</t>
        </is>
      </c>
    </row>
    <row r="16">
      <c r="A16" t="inlineStr">
        <is>
          <t>2025</t>
        </is>
      </c>
      <c r="B16" t="inlineStr">
        <is>
          <t>2025</t>
        </is>
      </c>
      <c r="C16" t="inlineStr">
        <is>
          <t>Obrigações Fiscais a Curto Prazo</t>
        </is>
      </c>
      <c r="D16" t="inlineStr">
        <is>
          <t>42.366,90</t>
        </is>
      </c>
    </row>
    <row r="17">
      <c r="A17" t="inlineStr">
        <is>
          <t>2025</t>
        </is>
      </c>
      <c r="B17" t="inlineStr">
        <is>
          <t>2025</t>
        </is>
      </c>
      <c r="C17" t="inlineStr">
        <is>
          <t>Demais Obrigações a Curto Prazo</t>
        </is>
      </c>
      <c r="D17" t="inlineStr">
        <is>
          <t>-11.944.081,08</t>
        </is>
      </c>
    </row>
    <row r="18">
      <c r="A18" t="inlineStr">
        <is>
          <t>2025</t>
        </is>
      </c>
      <c r="B18" t="inlineStr">
        <is>
          <t>2025</t>
        </is>
      </c>
      <c r="C18" t="inlineStr">
        <is>
          <t>Demais Obrigações a Longo Prazo</t>
        </is>
      </c>
      <c r="D18" t="inlineStr">
        <is>
          <t xml:space="preserve"> -   </t>
        </is>
      </c>
    </row>
    <row r="19">
      <c r="A19" t="inlineStr">
        <is>
          <t>2025</t>
        </is>
      </c>
      <c r="B19" t="inlineStr">
        <is>
          <t>2025</t>
        </is>
      </c>
      <c r="C19" t="inlineStr">
        <is>
          <t>Reserva de Expansão</t>
        </is>
      </c>
      <c r="D19" t="inlineStr">
        <is>
          <t>-98.405.523,28</t>
        </is>
      </c>
    </row>
    <row r="20">
      <c r="A20" t="inlineStr">
        <is>
          <t>2025</t>
        </is>
      </c>
      <c r="B20" t="inlineStr">
        <is>
          <t>2025</t>
        </is>
      </c>
      <c r="C20" t="inlineStr">
        <is>
          <t>Resultados Acumulados</t>
        </is>
      </c>
      <c r="D20" t="inlineStr">
        <is>
          <t>99.547.622,89</t>
        </is>
      </c>
    </row>
    <row r="21">
      <c r="A21" t="inlineStr">
        <is>
          <t>2025</t>
        </is>
      </c>
      <c r="B21" t="inlineStr">
        <is>
          <t>2025</t>
        </is>
      </c>
      <c r="C21" t="inlineStr">
        <is>
          <t>Fluxo de Caixa Líquido das Atividades das Operações</t>
        </is>
      </c>
      <c r="D21" t="inlineStr">
        <is>
          <t>432.521.028,86</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1.111.814.551,21</t>
        </is>
      </c>
    </row>
    <row r="3">
      <c r="A3" t="inlineStr">
        <is>
          <t>2025</t>
        </is>
      </c>
      <c r="B3" t="inlineStr">
        <is>
          <t>2025</t>
        </is>
      </c>
      <c r="C3" t="inlineStr">
        <is>
          <t>Ingressos</t>
        </is>
      </c>
      <c r="D3" t="inlineStr">
        <is>
          <t>RECEITA ORÇAMENTÁRIA</t>
        </is>
      </c>
      <c r="E3" t="inlineStr">
        <is>
          <t>Receita Patrimonial</t>
        </is>
      </c>
      <c r="F3" t="inlineStr">
        <is>
          <t>342.966.384,55</t>
        </is>
      </c>
    </row>
    <row r="4">
      <c r="A4" t="inlineStr">
        <is>
          <t>2025</t>
        </is>
      </c>
      <c r="B4" t="inlineStr">
        <is>
          <t>2025</t>
        </is>
      </c>
      <c r="C4" t="inlineStr">
        <is>
          <t>Ingressos</t>
        </is>
      </c>
      <c r="D4" t="inlineStr">
        <is>
          <t>RECEITA ORÇAMENTÁRIA</t>
        </is>
      </c>
      <c r="E4" t="inlineStr">
        <is>
          <t>Receitas de Serviços</t>
        </is>
      </c>
      <c r="F4" t="inlineStr">
        <is>
          <t>34.332.789,74</t>
        </is>
      </c>
    </row>
    <row r="5">
      <c r="A5" t="inlineStr">
        <is>
          <t>2025</t>
        </is>
      </c>
      <c r="B5" t="inlineStr">
        <is>
          <t>2025</t>
        </is>
      </c>
      <c r="C5" t="inlineStr">
        <is>
          <t>Ingressos</t>
        </is>
      </c>
      <c r="D5" t="inlineStr">
        <is>
          <t>RECEITA ORÇAMENTÁRIA</t>
        </is>
      </c>
      <c r="E5" t="inlineStr">
        <is>
          <t>Outras Receitas Correntes</t>
        </is>
      </c>
      <c r="F5" t="inlineStr">
        <is>
          <t>782.646,05</t>
        </is>
      </c>
    </row>
    <row r="6">
      <c r="A6" t="inlineStr">
        <is>
          <t>2025</t>
        </is>
      </c>
      <c r="B6" t="inlineStr">
        <is>
          <t>2025</t>
        </is>
      </c>
      <c r="C6" t="inlineStr">
        <is>
          <t>Ingressos</t>
        </is>
      </c>
      <c r="D6" t="inlineStr">
        <is>
          <t>RECEITA ORÇAMENTÁRIA</t>
        </is>
      </c>
      <c r="E6" t="inlineStr">
        <is>
          <t>Alienação de Bens</t>
        </is>
      </c>
      <c r="F6" t="inlineStr">
        <is>
          <t>90.229,00</t>
        </is>
      </c>
    </row>
    <row r="7">
      <c r="A7" t="inlineStr">
        <is>
          <t>2025</t>
        </is>
      </c>
      <c r="B7" t="inlineStr">
        <is>
          <t>2025</t>
        </is>
      </c>
      <c r="C7" t="inlineStr">
        <is>
          <t>Ingressos</t>
        </is>
      </c>
      <c r="D7" t="inlineStr">
        <is>
          <t>RECEBIMENTOS EXTRAORÇAMENTÁRIOS</t>
        </is>
      </c>
      <c r="E7" t="inlineStr">
        <is>
          <t>Demais Creditos e Valores a Curto Prazo</t>
        </is>
      </c>
      <c r="F7" t="inlineStr">
        <is>
          <t>112.143.839,41</t>
        </is>
      </c>
    </row>
    <row r="8">
      <c r="A8" t="inlineStr">
        <is>
          <t>2025</t>
        </is>
      </c>
      <c r="B8" t="inlineStr">
        <is>
          <t>2025</t>
        </is>
      </c>
      <c r="C8" t="inlineStr">
        <is>
          <t>Ingressos</t>
        </is>
      </c>
      <c r="D8" t="inlineStr">
        <is>
          <t>RECEBIMENTOS EXTRAORÇAMENTÁRIOS</t>
        </is>
      </c>
      <c r="E8" t="inlineStr">
        <is>
          <t>Estoques</t>
        </is>
      </c>
      <c r="F8" t="inlineStr">
        <is>
          <t>68.795,93</t>
        </is>
      </c>
    </row>
    <row r="9">
      <c r="A9" t="inlineStr">
        <is>
          <t>2025</t>
        </is>
      </c>
      <c r="B9" t="inlineStr">
        <is>
          <t>2025</t>
        </is>
      </c>
      <c r="C9" t="inlineStr">
        <is>
          <t>Ingressos</t>
        </is>
      </c>
      <c r="D9" t="inlineStr">
        <is>
          <t>RECEBIMENTOS EXTRAORÇAMENTÁRIOS</t>
        </is>
      </c>
      <c r="E9" t="inlineStr">
        <is>
          <t>Ativo Realizavel a Longo Prazo</t>
        </is>
      </c>
      <c r="F9" t="inlineStr">
        <is>
          <t>2.085.466,64</t>
        </is>
      </c>
    </row>
    <row r="10">
      <c r="A10" t="inlineStr">
        <is>
          <t>2025</t>
        </is>
      </c>
      <c r="B10" t="inlineStr">
        <is>
          <t>2025</t>
        </is>
      </c>
      <c r="C10" t="inlineStr">
        <is>
          <t>Ingressos</t>
        </is>
      </c>
      <c r="D10" t="inlineStr">
        <is>
          <t>RECEBIMENTOS EXTRAORÇAMENTÁRIOS</t>
        </is>
      </c>
      <c r="E10" t="inlineStr">
        <is>
          <t xml:space="preserve">Obrig. trab./prev./assist. a pagar a Curto Prazo </t>
        </is>
      </c>
      <c r="F10" t="inlineStr">
        <is>
          <t>4.502.894,67</t>
        </is>
      </c>
    </row>
    <row r="11">
      <c r="A11" t="inlineStr">
        <is>
          <t>2025</t>
        </is>
      </c>
      <c r="B11" t="inlineStr">
        <is>
          <t>2025</t>
        </is>
      </c>
      <c r="C11" t="inlineStr">
        <is>
          <t>Ingressos</t>
        </is>
      </c>
      <c r="D11" t="inlineStr">
        <is>
          <t>RECEBIMENTOS EXTRAORÇAMENTÁRIOS</t>
        </is>
      </c>
      <c r="E11" t="inlineStr">
        <is>
          <t>Fornecedores e Contas a Pagar a Curto Prazo</t>
        </is>
      </c>
      <c r="F11" t="inlineStr">
        <is>
          <t>76.326.484,84</t>
        </is>
      </c>
    </row>
    <row r="12">
      <c r="A12" t="inlineStr">
        <is>
          <t>2025</t>
        </is>
      </c>
      <c r="B12" t="inlineStr">
        <is>
          <t>2025</t>
        </is>
      </c>
      <c r="C12" t="inlineStr">
        <is>
          <t>Ingressos</t>
        </is>
      </c>
      <c r="D12" t="inlineStr">
        <is>
          <t>RECEBIMENTOS EXTRAORÇAMENTÁRIOS</t>
        </is>
      </c>
      <c r="E12" t="inlineStr">
        <is>
          <t>Obrigações fiscais a Curto Prazo</t>
        </is>
      </c>
      <c r="F12" t="inlineStr">
        <is>
          <t>42.366,90</t>
        </is>
      </c>
    </row>
    <row r="13">
      <c r="A13" t="inlineStr">
        <is>
          <t>2025</t>
        </is>
      </c>
      <c r="B13" t="inlineStr">
        <is>
          <t>2025</t>
        </is>
      </c>
      <c r="C13" t="inlineStr">
        <is>
          <t>Ingressos</t>
        </is>
      </c>
      <c r="D13" t="inlineStr">
        <is>
          <t>RECEBIMENTOS EXTRAORÇAMENTÁRIOS</t>
        </is>
      </c>
      <c r="E13" t="inlineStr">
        <is>
          <t>Demais obrigações a Curto Prazo</t>
        </is>
      </c>
      <c r="F13" t="inlineStr">
        <is>
          <t xml:space="preserve"> -   </t>
        </is>
      </c>
    </row>
    <row r="14">
      <c r="A14" t="inlineStr">
        <is>
          <t>2025</t>
        </is>
      </c>
      <c r="B14" t="inlineStr">
        <is>
          <t>2025</t>
        </is>
      </c>
      <c r="C14" t="inlineStr">
        <is>
          <t>Ingressos</t>
        </is>
      </c>
      <c r="D14" t="inlineStr">
        <is>
          <t>RECEBIMENTOS EXTRAORÇAMENTÁRIOS</t>
        </is>
      </c>
      <c r="E14" t="inlineStr">
        <is>
          <t>Reserva de Expansão</t>
        </is>
      </c>
      <c r="F14" t="inlineStr">
        <is>
          <t xml:space="preserve"> -   </t>
        </is>
      </c>
    </row>
    <row r="15">
      <c r="A15" t="inlineStr">
        <is>
          <t>2025</t>
        </is>
      </c>
      <c r="B15" t="inlineStr">
        <is>
          <t>2025</t>
        </is>
      </c>
      <c r="C15" t="inlineStr">
        <is>
          <t>Ingressos</t>
        </is>
      </c>
      <c r="D15" t="inlineStr">
        <is>
          <t>RECEBIMENTOS EXTRAORÇAMENTÁRIOS</t>
        </is>
      </c>
      <c r="E15" t="inlineStr">
        <is>
          <t>Resultados Acumulados</t>
        </is>
      </c>
      <c r="F15" t="inlineStr">
        <is>
          <t>99.547.622,89</t>
        </is>
      </c>
    </row>
    <row r="16">
      <c r="A16" t="inlineStr">
        <is>
          <t>2025</t>
        </is>
      </c>
      <c r="B16" t="inlineStr">
        <is>
          <t>2025</t>
        </is>
      </c>
      <c r="C16" t="inlineStr">
        <is>
          <t>Ingressos</t>
        </is>
      </c>
      <c r="D16" t="inlineStr">
        <is>
          <t>RECEBIMENTOS EXTRAORÇAMENTÁRIOS</t>
        </is>
      </c>
      <c r="E16" t="inlineStr">
        <is>
          <t>VPAS Financeiras e Não Orçamentárias</t>
        </is>
      </c>
      <c r="F16" t="inlineStr">
        <is>
          <t>249.854,16</t>
        </is>
      </c>
    </row>
    <row r="17">
      <c r="A17" t="inlineStr">
        <is>
          <t>2025</t>
        </is>
      </c>
      <c r="B17" t="inlineStr">
        <is>
          <t>2025</t>
        </is>
      </c>
      <c r="C17" t="inlineStr">
        <is>
          <t>Ingressos</t>
        </is>
      </c>
      <c r="D17" t="inlineStr">
        <is>
          <t>SALDO EM ESPÉCIE DO EXERCÍCIO ANTERIOR</t>
        </is>
      </c>
      <c r="E17" t="inlineStr">
        <is>
          <t>Caixa e Equivalentes de Caixa</t>
        </is>
      </c>
      <c r="F17" t="inlineStr">
        <is>
          <t>1.685.954.910,15</t>
        </is>
      </c>
    </row>
    <row r="18">
      <c r="A18" t="inlineStr">
        <is>
          <t>2025</t>
        </is>
      </c>
      <c r="B18" t="inlineStr">
        <is>
          <t>2024</t>
        </is>
      </c>
      <c r="C18" t="inlineStr">
        <is>
          <t>Ingressos</t>
        </is>
      </c>
      <c r="D18" t="inlineStr">
        <is>
          <t>RECEITA ORÇAMENTÁRIA</t>
        </is>
      </c>
      <c r="E18" t="inlineStr">
        <is>
          <t>Contr. para ent. privadas serviço social e de formação prof.</t>
        </is>
      </c>
      <c r="F18" t="inlineStr">
        <is>
          <t>1.002.423.139,24</t>
        </is>
      </c>
    </row>
    <row r="19">
      <c r="A19" t="inlineStr">
        <is>
          <t>2025</t>
        </is>
      </c>
      <c r="B19" t="inlineStr">
        <is>
          <t>2024</t>
        </is>
      </c>
      <c r="C19" t="inlineStr">
        <is>
          <t>Ingressos</t>
        </is>
      </c>
      <c r="D19" t="inlineStr">
        <is>
          <t>RECEITA ORÇAMENTÁRIA</t>
        </is>
      </c>
      <c r="E19" t="inlineStr">
        <is>
          <t>Receita Patrimonial</t>
        </is>
      </c>
      <c r="F19" t="inlineStr">
        <is>
          <t>237.756.075,60</t>
        </is>
      </c>
    </row>
    <row r="20">
      <c r="A20" t="inlineStr">
        <is>
          <t>2025</t>
        </is>
      </c>
      <c r="B20" t="inlineStr">
        <is>
          <t>2024</t>
        </is>
      </c>
      <c r="C20" t="inlineStr">
        <is>
          <t>Ingressos</t>
        </is>
      </c>
      <c r="D20" t="inlineStr">
        <is>
          <t>RECEITA ORÇAMENTÁRIA</t>
        </is>
      </c>
      <c r="E20" t="inlineStr">
        <is>
          <t>Receitas de Serviços</t>
        </is>
      </c>
      <c r="F20" t="inlineStr">
        <is>
          <t>28.925.429,18</t>
        </is>
      </c>
    </row>
    <row r="21">
      <c r="A21" t="inlineStr">
        <is>
          <t>2025</t>
        </is>
      </c>
      <c r="B21" t="inlineStr">
        <is>
          <t>2024</t>
        </is>
      </c>
      <c r="C21" t="inlineStr">
        <is>
          <t>Ingressos</t>
        </is>
      </c>
      <c r="D21" t="inlineStr">
        <is>
          <t>RECEITA ORÇAMENTÁRIA</t>
        </is>
      </c>
      <c r="E21" t="inlineStr">
        <is>
          <t>Outras Receitas Correntes</t>
        </is>
      </c>
      <c r="F21" t="inlineStr">
        <is>
          <t>1.346.434,89</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1.294.689.000,00</t>
        </is>
      </c>
      <c r="E2" t="inlineStr">
        <is>
          <t>1.503.264.000,00</t>
        </is>
      </c>
      <c r="F2" t="inlineStr">
        <is>
          <t>1.489.896.371,55</t>
        </is>
      </c>
      <c r="G2" t="inlineStr">
        <is>
          <t>13.367.628,45</t>
        </is>
      </c>
    </row>
    <row r="3">
      <c r="A3" t="inlineStr">
        <is>
          <t>2025</t>
        </is>
      </c>
      <c r="B3" t="inlineStr">
        <is>
          <t>Contr. para Ent. Privadas Serviço Social e de Formação Prof.</t>
        </is>
      </c>
      <c r="C3" t="inlineStr">
        <is>
          <t>2</t>
        </is>
      </c>
      <c r="D3" t="inlineStr">
        <is>
          <t>1.022.076.000,00</t>
        </is>
      </c>
      <c r="E3" t="inlineStr">
        <is>
          <t>1.157.658.000,00</t>
        </is>
      </c>
      <c r="F3" t="inlineStr">
        <is>
          <t>1.111.814.551,21</t>
        </is>
      </c>
      <c r="G3" t="inlineStr">
        <is>
          <t>45.843.448,79</t>
        </is>
      </c>
    </row>
    <row r="4">
      <c r="A4" t="inlineStr">
        <is>
          <t>2025</t>
        </is>
      </c>
      <c r="B4" t="inlineStr">
        <is>
          <t>Contr. para Ent. Privadas Serviço Social e de Formação Prof.</t>
        </is>
      </c>
      <c r="C4" t="inlineStr">
        <is>
          <t>3</t>
        </is>
      </c>
      <c r="D4" t="inlineStr">
        <is>
          <t>1.022.076.000,00</t>
        </is>
      </c>
      <c r="E4" t="inlineStr">
        <is>
          <t>1.157.658.000,00</t>
        </is>
      </c>
      <c r="F4" t="inlineStr">
        <is>
          <t>1.111.814.551,21</t>
        </is>
      </c>
      <c r="G4" t="inlineStr">
        <is>
          <t>45.843.448,79</t>
        </is>
      </c>
    </row>
    <row r="5">
      <c r="A5" t="inlineStr">
        <is>
          <t>2025</t>
        </is>
      </c>
      <c r="B5" t="inlineStr">
        <is>
          <t>Contribuições para o Senac</t>
        </is>
      </c>
      <c r="C5" t="inlineStr">
        <is>
          <t>4</t>
        </is>
      </c>
      <c r="D5" t="inlineStr">
        <is>
          <t>1.022.076.000,00</t>
        </is>
      </c>
      <c r="E5" t="inlineStr">
        <is>
          <t>1.157.658.000,00</t>
        </is>
      </c>
      <c r="F5" t="inlineStr">
        <is>
          <t>1.111.814.551,21</t>
        </is>
      </c>
      <c r="G5" t="inlineStr">
        <is>
          <t>45.843.448,79</t>
        </is>
      </c>
    </row>
    <row r="6">
      <c r="A6" t="inlineStr">
        <is>
          <t>2025</t>
        </is>
      </c>
      <c r="B6" t="inlineStr">
        <is>
          <t>Contribuições para o Senac</t>
        </is>
      </c>
      <c r="C6" t="inlineStr">
        <is>
          <t>5</t>
        </is>
      </c>
      <c r="D6" t="inlineStr">
        <is>
          <t>1.022.076.000,00</t>
        </is>
      </c>
      <c r="E6" t="inlineStr">
        <is>
          <t>1.157.658.000,00</t>
        </is>
      </c>
      <c r="F6" t="inlineStr">
        <is>
          <t>1.111.814.551,21</t>
        </is>
      </c>
      <c r="G6" t="inlineStr">
        <is>
          <t>45.843.448,79</t>
        </is>
      </c>
    </row>
    <row r="7">
      <c r="A7" t="inlineStr">
        <is>
          <t>2025</t>
        </is>
      </c>
      <c r="B7" t="inlineStr">
        <is>
          <t>Receita patrimonial</t>
        </is>
      </c>
      <c r="C7" t="inlineStr">
        <is>
          <t>2</t>
        </is>
      </c>
      <c r="D7" t="inlineStr">
        <is>
          <t>234.000.000,00</t>
        </is>
      </c>
      <c r="E7" t="inlineStr">
        <is>
          <t>306.000.000,00</t>
        </is>
      </c>
      <c r="F7" t="inlineStr">
        <is>
          <t>342.966.384,55</t>
        </is>
      </c>
      <c r="G7" t="inlineStr">
        <is>
          <t>-36.966.384,55</t>
        </is>
      </c>
    </row>
    <row r="8">
      <c r="A8" t="inlineStr">
        <is>
          <t>2025</t>
        </is>
      </c>
      <c r="B8" t="inlineStr">
        <is>
          <t>Juros e correções monetárias</t>
        </is>
      </c>
      <c r="C8" t="inlineStr">
        <is>
          <t>3</t>
        </is>
      </c>
      <c r="D8" t="inlineStr">
        <is>
          <t>234.000.000,00</t>
        </is>
      </c>
      <c r="E8" t="inlineStr">
        <is>
          <t>306.000.000,00</t>
        </is>
      </c>
      <c r="F8" t="inlineStr">
        <is>
          <t>342.966.384,55</t>
        </is>
      </c>
      <c r="G8" t="inlineStr">
        <is>
          <t>-36.966.384,55</t>
        </is>
      </c>
    </row>
    <row r="9">
      <c r="A9" t="inlineStr">
        <is>
          <t>2025</t>
        </is>
      </c>
      <c r="B9" t="inlineStr">
        <is>
          <t>Remuneração de depósitos bancários</t>
        </is>
      </c>
      <c r="C9" t="inlineStr">
        <is>
          <t>4</t>
        </is>
      </c>
      <c r="D9" t="inlineStr">
        <is>
          <t>234.000.000,00</t>
        </is>
      </c>
      <c r="E9" t="inlineStr">
        <is>
          <t>306.000.000,00</t>
        </is>
      </c>
      <c r="F9" t="inlineStr">
        <is>
          <t>342.966.384,55</t>
        </is>
      </c>
      <c r="G9" t="inlineStr">
        <is>
          <t>-36.966.384,55</t>
        </is>
      </c>
    </row>
    <row r="10">
      <c r="A10" t="inlineStr">
        <is>
          <t>2025</t>
        </is>
      </c>
      <c r="B10" t="inlineStr">
        <is>
          <t>Remuneração de depósitos bancários</t>
        </is>
      </c>
      <c r="C10" t="inlineStr">
        <is>
          <t>5</t>
        </is>
      </c>
      <c r="D10" t="inlineStr">
        <is>
          <t>234.000.000,00</t>
        </is>
      </c>
      <c r="E10" t="inlineStr">
        <is>
          <t>306.000.000,00</t>
        </is>
      </c>
      <c r="F10" t="inlineStr">
        <is>
          <t>342.966.384,55</t>
        </is>
      </c>
      <c r="G10" t="inlineStr">
        <is>
          <t>-36.966.384,55</t>
        </is>
      </c>
    </row>
    <row r="11">
      <c r="A11" t="inlineStr">
        <is>
          <t>2025</t>
        </is>
      </c>
      <c r="B11" t="inlineStr">
        <is>
          <t>Receita de serviços</t>
        </is>
      </c>
      <c r="C11" t="inlineStr">
        <is>
          <t>2</t>
        </is>
      </c>
      <c r="D11" t="inlineStr">
        <is>
          <t>38.142.000,00</t>
        </is>
      </c>
      <c r="E11" t="inlineStr">
        <is>
          <t>38.943.000,00</t>
        </is>
      </c>
      <c r="F11" t="inlineStr">
        <is>
          <t>34.332.789,74</t>
        </is>
      </c>
      <c r="G11" t="inlineStr">
        <is>
          <t>4.610.210,26</t>
        </is>
      </c>
    </row>
    <row r="12">
      <c r="A12" t="inlineStr">
        <is>
          <t>2025</t>
        </is>
      </c>
      <c r="B12" t="inlineStr">
        <is>
          <t>Outros serviços</t>
        </is>
      </c>
      <c r="C12" t="inlineStr">
        <is>
          <t>3</t>
        </is>
      </c>
      <c r="D12" t="inlineStr">
        <is>
          <t>38.142.000,00</t>
        </is>
      </c>
      <c r="E12" t="inlineStr">
        <is>
          <t>38.943.000,00</t>
        </is>
      </c>
      <c r="F12" t="inlineStr">
        <is>
          <t>34.332.789,74</t>
        </is>
      </c>
      <c r="G12" t="inlineStr">
        <is>
          <t>4.610.210,26</t>
        </is>
      </c>
    </row>
    <row r="13">
      <c r="A13" t="inlineStr">
        <is>
          <t>2025</t>
        </is>
      </c>
      <c r="B13" t="inlineStr">
        <is>
          <t>Outros serviços</t>
        </is>
      </c>
      <c r="C13" t="inlineStr">
        <is>
          <t>4</t>
        </is>
      </c>
      <c r="D13" t="inlineStr">
        <is>
          <t>38.142.000,00</t>
        </is>
      </c>
      <c r="E13" t="inlineStr">
        <is>
          <t>38.943.000,00</t>
        </is>
      </c>
      <c r="F13" t="inlineStr">
        <is>
          <t>34.332.789,74</t>
        </is>
      </c>
      <c r="G13" t="inlineStr">
        <is>
          <t>4.610.210,26</t>
        </is>
      </c>
    </row>
    <row r="14">
      <c r="A14" t="inlineStr">
        <is>
          <t>2025</t>
        </is>
      </c>
      <c r="B14" t="inlineStr">
        <is>
          <t>Serviços educacionais</t>
        </is>
      </c>
      <c r="C14" t="inlineStr">
        <is>
          <t>5</t>
        </is>
      </c>
      <c r="D14" t="inlineStr">
        <is>
          <t>38.142.000,00</t>
        </is>
      </c>
      <c r="E14" t="inlineStr">
        <is>
          <t>38.943.000,00</t>
        </is>
      </c>
      <c r="F14" t="inlineStr">
        <is>
          <t>34.332.789,74</t>
        </is>
      </c>
      <c r="G14" t="inlineStr">
        <is>
          <t>4.610.210,26</t>
        </is>
      </c>
    </row>
    <row r="15">
      <c r="A15" t="inlineStr">
        <is>
          <t>2025</t>
        </is>
      </c>
      <c r="B15" t="inlineStr">
        <is>
          <t>Outras receitas correntes</t>
        </is>
      </c>
      <c r="C15" t="inlineStr">
        <is>
          <t>2</t>
        </is>
      </c>
      <c r="D15" t="inlineStr">
        <is>
          <t>471.000,00</t>
        </is>
      </c>
      <c r="E15" t="inlineStr">
        <is>
          <t>663.000,00</t>
        </is>
      </c>
      <c r="F15" t="inlineStr">
        <is>
          <t>782.646,05</t>
        </is>
      </c>
      <c r="G15" t="inlineStr">
        <is>
          <t>-119.646,05</t>
        </is>
      </c>
    </row>
    <row r="16">
      <c r="A16" t="inlineStr">
        <is>
          <t>2025</t>
        </is>
      </c>
      <c r="B16" t="inlineStr">
        <is>
          <t>Multas administrativas, contratuais e judiciais</t>
        </is>
      </c>
      <c r="C16" t="inlineStr">
        <is>
          <t>3</t>
        </is>
      </c>
      <c r="D16" t="inlineStr">
        <is>
          <t xml:space="preserve"> -   </t>
        </is>
      </c>
      <c r="E16" t="inlineStr">
        <is>
          <t xml:space="preserve"> -   </t>
        </is>
      </c>
      <c r="F16" t="inlineStr">
        <is>
          <t>9.971,05</t>
        </is>
      </c>
      <c r="G16" t="inlineStr">
        <is>
          <t>-9.971,05</t>
        </is>
      </c>
    </row>
    <row r="17">
      <c r="A17" t="inlineStr">
        <is>
          <t>2025</t>
        </is>
      </c>
      <c r="B17" t="inlineStr">
        <is>
          <t>Multas e Juros</t>
        </is>
      </c>
      <c r="C17" t="inlineStr">
        <is>
          <t>4</t>
        </is>
      </c>
      <c r="D17" t="inlineStr">
        <is>
          <t xml:space="preserve"> -   </t>
        </is>
      </c>
      <c r="E17" t="inlineStr">
        <is>
          <t xml:space="preserve"> -   </t>
        </is>
      </c>
      <c r="F17" t="inlineStr">
        <is>
          <t>9.971,05</t>
        </is>
      </c>
      <c r="G17" t="inlineStr">
        <is>
          <t>-9.971,05</t>
        </is>
      </c>
    </row>
    <row r="18">
      <c r="A18" t="inlineStr">
        <is>
          <t>2025</t>
        </is>
      </c>
      <c r="B18" t="inlineStr">
        <is>
          <t>Multas e Juros</t>
        </is>
      </c>
      <c r="C18" t="inlineStr">
        <is>
          <t>5</t>
        </is>
      </c>
      <c r="D18" t="inlineStr">
        <is>
          <t xml:space="preserve"> -   </t>
        </is>
      </c>
      <c r="E18" t="inlineStr">
        <is>
          <t xml:space="preserve"> -   </t>
        </is>
      </c>
      <c r="F18" t="inlineStr">
        <is>
          <t>9.971,05</t>
        </is>
      </c>
      <c r="G18" t="inlineStr">
        <is>
          <t>-9.971,05</t>
        </is>
      </c>
    </row>
    <row r="19">
      <c r="A19" t="inlineStr">
        <is>
          <t>2025</t>
        </is>
      </c>
      <c r="B19" t="inlineStr">
        <is>
          <t>Outras receitas correntes</t>
        </is>
      </c>
      <c r="C19" t="inlineStr">
        <is>
          <t>3</t>
        </is>
      </c>
      <c r="D19" t="inlineStr">
        <is>
          <t>471.000,00</t>
        </is>
      </c>
      <c r="E19" t="inlineStr">
        <is>
          <t>663.000,00</t>
        </is>
      </c>
      <c r="F19" t="inlineStr">
        <is>
          <t>772.675,00</t>
        </is>
      </c>
      <c r="G19" t="inlineStr">
        <is>
          <t>-109.675,00</t>
        </is>
      </c>
    </row>
    <row r="20">
      <c r="A20" t="inlineStr">
        <is>
          <t>2025</t>
        </is>
      </c>
      <c r="B20" t="inlineStr">
        <is>
          <t>Outras receitas correntes</t>
        </is>
      </c>
      <c r="C20" t="inlineStr">
        <is>
          <t>4</t>
        </is>
      </c>
      <c r="D20" t="inlineStr">
        <is>
          <t>471.000,00</t>
        </is>
      </c>
      <c r="E20" t="inlineStr">
        <is>
          <t>663.000,00</t>
        </is>
      </c>
      <c r="F20" t="inlineStr">
        <is>
          <t>772.675,00</t>
        </is>
      </c>
      <c r="G20" t="inlineStr">
        <is>
          <t>-109.675,00</t>
        </is>
      </c>
    </row>
    <row r="21">
      <c r="A21" t="inlineStr">
        <is>
          <t>2025</t>
        </is>
      </c>
      <c r="B21" t="inlineStr">
        <is>
          <t>Outras receitas correntes</t>
        </is>
      </c>
      <c r="C21" t="inlineStr">
        <is>
          <t>5</t>
        </is>
      </c>
      <c r="D21" t="inlineStr">
        <is>
          <t>471.000,00</t>
        </is>
      </c>
      <c r="E21" t="inlineStr">
        <is>
          <t>663.000,00</t>
        </is>
      </c>
      <c r="F21" t="inlineStr">
        <is>
          <t>772.675,00</t>
        </is>
      </c>
      <c r="G21" t="inlineStr">
        <is>
          <t>-109.675,00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3.772.972.413,53</t>
        </is>
      </c>
    </row>
    <row r="3">
      <c r="A3" t="inlineStr">
        <is>
          <t>2025</t>
        </is>
      </c>
      <c r="B3" t="inlineStr">
        <is>
          <t>2025</t>
        </is>
      </c>
      <c r="C3" t="inlineStr">
        <is>
          <t>Ativo Circulante</t>
        </is>
      </c>
      <c r="D3" t="inlineStr">
        <is>
          <t>2</t>
        </is>
      </c>
      <c r="E3" t="inlineStr">
        <is>
          <t>3.465.015.807,98</t>
        </is>
      </c>
    </row>
    <row r="4">
      <c r="A4" t="inlineStr">
        <is>
          <t>2025</t>
        </is>
      </c>
      <c r="B4" t="inlineStr">
        <is>
          <t>2025</t>
        </is>
      </c>
      <c r="C4" t="inlineStr">
        <is>
          <t>Caixa e Equivalentes de Caixa</t>
        </is>
      </c>
      <c r="D4" t="inlineStr">
        <is>
          <t>3</t>
        </is>
      </c>
      <c r="E4" t="inlineStr">
        <is>
          <t>2.097.564.515,89</t>
        </is>
      </c>
    </row>
    <row r="5">
      <c r="A5" t="inlineStr">
        <is>
          <t>2025</t>
        </is>
      </c>
      <c r="B5" t="inlineStr">
        <is>
          <t>2025</t>
        </is>
      </c>
      <c r="C5" t="inlineStr">
        <is>
          <t>Créditos a Curto Prazo</t>
        </is>
      </c>
      <c r="D5" t="inlineStr">
        <is>
          <t>3</t>
        </is>
      </c>
      <c r="E5" t="inlineStr">
        <is>
          <t>781.637.152,32</t>
        </is>
      </c>
    </row>
    <row r="6">
      <c r="A6" t="inlineStr">
        <is>
          <t>2025</t>
        </is>
      </c>
      <c r="B6" t="inlineStr">
        <is>
          <t>2025</t>
        </is>
      </c>
      <c r="C6" t="inlineStr">
        <is>
          <t>Demais Créditos e Valores a Curto Prazo</t>
        </is>
      </c>
      <c r="D6" t="inlineStr">
        <is>
          <t>3</t>
        </is>
      </c>
      <c r="E6" t="inlineStr">
        <is>
          <t>573.069.708,06</t>
        </is>
      </c>
    </row>
    <row r="7">
      <c r="A7" t="inlineStr">
        <is>
          <t>2025</t>
        </is>
      </c>
      <c r="B7" t="inlineStr">
        <is>
          <t>2025</t>
        </is>
      </c>
      <c r="C7" t="inlineStr">
        <is>
          <t>Estoques</t>
        </is>
      </c>
      <c r="D7" t="inlineStr">
        <is>
          <t>3</t>
        </is>
      </c>
      <c r="E7" t="inlineStr">
        <is>
          <t>3.192.884,10</t>
        </is>
      </c>
    </row>
    <row r="8">
      <c r="A8" t="inlineStr">
        <is>
          <t>2025</t>
        </is>
      </c>
      <c r="B8" t="inlineStr">
        <is>
          <t>2025</t>
        </is>
      </c>
      <c r="C8" t="inlineStr">
        <is>
          <t>VPDs Pagas Antecipadamente</t>
        </is>
      </c>
      <c r="D8" t="inlineStr">
        <is>
          <t>3</t>
        </is>
      </c>
      <c r="E8" t="inlineStr">
        <is>
          <t>9.551.547,61</t>
        </is>
      </c>
    </row>
    <row r="9">
      <c r="A9" t="inlineStr">
        <is>
          <t>2025</t>
        </is>
      </c>
      <c r="B9" t="inlineStr">
        <is>
          <t>2025</t>
        </is>
      </c>
      <c r="C9" t="inlineStr">
        <is>
          <t>Ativo Não Circulante</t>
        </is>
      </c>
      <c r="D9" t="inlineStr">
        <is>
          <t>2</t>
        </is>
      </c>
      <c r="E9" t="inlineStr">
        <is>
          <t>307.956.605,55</t>
        </is>
      </c>
    </row>
    <row r="10">
      <c r="A10" t="inlineStr">
        <is>
          <t>2025</t>
        </is>
      </c>
      <c r="B10" t="inlineStr">
        <is>
          <t>2025</t>
        </is>
      </c>
      <c r="C10" t="inlineStr">
        <is>
          <t>Ativo Realizável a Longo Prazo</t>
        </is>
      </c>
      <c r="D10" t="inlineStr">
        <is>
          <t>3</t>
        </is>
      </c>
      <c r="E10" t="inlineStr">
        <is>
          <t>34.405.551,97</t>
        </is>
      </c>
    </row>
    <row r="11">
      <c r="A11" t="inlineStr">
        <is>
          <t>2025</t>
        </is>
      </c>
      <c r="B11" t="inlineStr">
        <is>
          <t>2025</t>
        </is>
      </c>
      <c r="C11" t="inlineStr">
        <is>
          <t>Imobilizado</t>
        </is>
      </c>
      <c r="D11" t="inlineStr">
        <is>
          <t>3</t>
        </is>
      </c>
      <c r="E11" t="inlineStr">
        <is>
          <t>273.511.053,58</t>
        </is>
      </c>
    </row>
    <row r="12">
      <c r="A12" t="inlineStr">
        <is>
          <t>2025</t>
        </is>
      </c>
      <c r="B12" t="inlineStr">
        <is>
          <t>2025</t>
        </is>
      </c>
      <c r="C12" t="inlineStr">
        <is>
          <t>Intangível</t>
        </is>
      </c>
      <c r="D12" t="inlineStr">
        <is>
          <t>3</t>
        </is>
      </c>
      <c r="E12" t="inlineStr">
        <is>
          <t>40.000,00</t>
        </is>
      </c>
    </row>
    <row r="13">
      <c r="A13" t="inlineStr">
        <is>
          <t>2025</t>
        </is>
      </c>
      <c r="B13" t="inlineStr">
        <is>
          <t>2025</t>
        </is>
      </c>
      <c r="C13" t="inlineStr">
        <is>
          <t>Ativo Financeiro</t>
        </is>
      </c>
      <c r="D13" t="inlineStr"/>
      <c r="E13" t="inlineStr">
        <is>
          <t>3.499.421.359,95</t>
        </is>
      </c>
    </row>
    <row r="14">
      <c r="A14" t="inlineStr">
        <is>
          <t>2025</t>
        </is>
      </c>
      <c r="B14" t="inlineStr">
        <is>
          <t>2025</t>
        </is>
      </c>
      <c r="C14" t="inlineStr">
        <is>
          <t>Ativo Permanente</t>
        </is>
      </c>
      <c r="D14" t="inlineStr"/>
      <c r="E14" t="inlineStr">
        <is>
          <t>273.551.053,58</t>
        </is>
      </c>
    </row>
    <row r="15">
      <c r="A15" t="inlineStr">
        <is>
          <t>2025</t>
        </is>
      </c>
      <c r="B15" t="inlineStr">
        <is>
          <t>2025</t>
        </is>
      </c>
      <c r="C15" t="inlineStr">
        <is>
          <t>Saldo dos Atos Potenciais do Ativo</t>
        </is>
      </c>
      <c r="D15" t="inlineStr">
        <is>
          <t>3</t>
        </is>
      </c>
      <c r="E15" t="inlineStr">
        <is>
          <t>174.800.672,08</t>
        </is>
      </c>
    </row>
    <row r="16">
      <c r="A16" t="inlineStr">
        <is>
          <t>2025</t>
        </is>
      </c>
      <c r="B16" t="inlineStr">
        <is>
          <t>2024</t>
        </is>
      </c>
      <c r="C16" t="inlineStr">
        <is>
          <t>ATIVO</t>
        </is>
      </c>
      <c r="D16" t="inlineStr">
        <is>
          <t>1</t>
        </is>
      </c>
      <c r="E16" t="inlineStr">
        <is>
          <t>3.404.730.549,89</t>
        </is>
      </c>
    </row>
    <row r="17">
      <c r="A17" t="inlineStr">
        <is>
          <t>2025</t>
        </is>
      </c>
      <c r="B17" t="inlineStr">
        <is>
          <t>2024</t>
        </is>
      </c>
      <c r="C17" t="inlineStr">
        <is>
          <t>Ativo Circulante</t>
        </is>
      </c>
      <c r="D17" t="inlineStr">
        <is>
          <t>2</t>
        </is>
      </c>
      <c r="E17" t="inlineStr">
        <is>
          <t>3.111.273.756,77</t>
        </is>
      </c>
    </row>
    <row r="18">
      <c r="A18" t="inlineStr">
        <is>
          <t>2025</t>
        </is>
      </c>
      <c r="B18" t="inlineStr">
        <is>
          <t>2024</t>
        </is>
      </c>
      <c r="C18" t="inlineStr">
        <is>
          <t>Caixa e Equivalentes de Caixa</t>
        </is>
      </c>
      <c r="D18" t="inlineStr">
        <is>
          <t>3</t>
        </is>
      </c>
      <c r="E18" t="inlineStr">
        <is>
          <t>1.685.954.910,15</t>
        </is>
      </c>
    </row>
    <row r="19">
      <c r="A19" t="inlineStr">
        <is>
          <t>2025</t>
        </is>
      </c>
      <c r="B19" t="inlineStr">
        <is>
          <t>2024</t>
        </is>
      </c>
      <c r="C19" t="inlineStr">
        <is>
          <t>Créditos a Curto Prazo</t>
        </is>
      </c>
      <c r="D19" t="inlineStr">
        <is>
          <t>3</t>
        </is>
      </c>
      <c r="E19" t="inlineStr">
        <is>
          <t>731.469.198,50</t>
        </is>
      </c>
    </row>
    <row r="20">
      <c r="A20" t="inlineStr">
        <is>
          <t>2025</t>
        </is>
      </c>
      <c r="B20" t="inlineStr">
        <is>
          <t>2024</t>
        </is>
      </c>
      <c r="C20" t="inlineStr">
        <is>
          <t>Demais Créditos e Valores a Curto Prazo</t>
        </is>
      </c>
      <c r="D20" t="inlineStr">
        <is>
          <t>3</t>
        </is>
      </c>
      <c r="E20" t="inlineStr">
        <is>
          <t>685.213.547,47</t>
        </is>
      </c>
    </row>
    <row r="21">
      <c r="A21" t="inlineStr">
        <is>
          <t>2025</t>
        </is>
      </c>
      <c r="B21" t="inlineStr">
        <is>
          <t>2024</t>
        </is>
      </c>
      <c r="C21" t="inlineStr">
        <is>
          <t>Estoques</t>
        </is>
      </c>
      <c r="D21" t="inlineStr">
        <is>
          <t>3</t>
        </is>
      </c>
      <c r="E21" t="inlineStr">
        <is>
          <t>3.261.680,03</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297.586.595,99</t>
        </is>
      </c>
    </row>
    <row r="3">
      <c r="A3" t="inlineStr">
        <is>
          <t>2025</t>
        </is>
      </c>
      <c r="B3" t="inlineStr">
        <is>
          <t>2025</t>
        </is>
      </c>
      <c r="C3" t="inlineStr">
        <is>
          <t>Ajustes a Conciliar do Resultado Patrimonial ao fluxo de caixa das operações</t>
        </is>
      </c>
      <c r="D3" t="inlineStr">
        <is>
          <t>4.907.682,20</t>
        </is>
      </c>
    </row>
    <row r="4">
      <c r="A4" t="inlineStr">
        <is>
          <t>2025</t>
        </is>
      </c>
      <c r="B4" t="inlineStr">
        <is>
          <t>2025</t>
        </is>
      </c>
      <c r="C4" t="inlineStr">
        <is>
          <t>Depreciação</t>
        </is>
      </c>
      <c r="D4" t="inlineStr">
        <is>
          <t>4.249.992,95</t>
        </is>
      </c>
    </row>
    <row r="5">
      <c r="A5" t="inlineStr">
        <is>
          <t>2025</t>
        </is>
      </c>
      <c r="B5" t="inlineStr">
        <is>
          <t>2025</t>
        </is>
      </c>
      <c r="C5" t="inlineStr">
        <is>
          <t>Amortização</t>
        </is>
      </c>
      <c r="D5" t="inlineStr">
        <is>
          <t>95.088,82</t>
        </is>
      </c>
    </row>
    <row r="6">
      <c r="A6" t="inlineStr">
        <is>
          <t>2025</t>
        </is>
      </c>
      <c r="B6" t="inlineStr">
        <is>
          <t>2025</t>
        </is>
      </c>
      <c r="C6" t="inlineStr">
        <is>
          <t>Outras VPDs</t>
        </is>
      </c>
      <c r="D6" t="inlineStr">
        <is>
          <t>855.185,77</t>
        </is>
      </c>
    </row>
    <row r="7">
      <c r="A7" t="inlineStr">
        <is>
          <t>2025</t>
        </is>
      </c>
      <c r="B7" t="inlineStr">
        <is>
          <t>2025</t>
        </is>
      </c>
      <c r="C7" t="inlineStr">
        <is>
          <t>Outras VPAs</t>
        </is>
      </c>
      <c r="D7" t="inlineStr">
        <is>
          <t>-292.585,34</t>
        </is>
      </c>
    </row>
    <row r="8">
      <c r="A8" t="inlineStr">
        <is>
          <t>2025</t>
        </is>
      </c>
      <c r="B8" t="inlineStr">
        <is>
          <t>2025</t>
        </is>
      </c>
      <c r="C8" t="inlineStr">
        <is>
          <t>Ajuste nas Contas Patrimoniais</t>
        </is>
      </c>
      <c r="D8" t="inlineStr">
        <is>
          <t>130.026.750,67</t>
        </is>
      </c>
    </row>
    <row r="9">
      <c r="A9" t="inlineStr">
        <is>
          <t>2025</t>
        </is>
      </c>
      <c r="B9" t="inlineStr">
        <is>
          <t>2025</t>
        </is>
      </c>
      <c r="C9" t="inlineStr">
        <is>
          <t>Créditos a Curto Prazo</t>
        </is>
      </c>
      <c r="D9" t="inlineStr">
        <is>
          <t>-50.163.989,26</t>
        </is>
      </c>
    </row>
    <row r="10">
      <c r="A10" t="inlineStr">
        <is>
          <t>2025</t>
        </is>
      </c>
      <c r="B10" t="inlineStr">
        <is>
          <t>2025</t>
        </is>
      </c>
      <c r="C10" t="inlineStr">
        <is>
          <t>Demais Créditos e Valores a Curto Prazo</t>
        </is>
      </c>
      <c r="D10" t="inlineStr">
        <is>
          <t>112.143.839,41</t>
        </is>
      </c>
    </row>
    <row r="11">
      <c r="A11" t="inlineStr">
        <is>
          <t>2025</t>
        </is>
      </c>
      <c r="B11" t="inlineStr">
        <is>
          <t>2025</t>
        </is>
      </c>
      <c r="C11" t="inlineStr">
        <is>
          <t>Estoques</t>
        </is>
      </c>
      <c r="D11" t="inlineStr">
        <is>
          <t>68.795,93</t>
        </is>
      </c>
    </row>
    <row r="12">
      <c r="A12" t="inlineStr">
        <is>
          <t>2025</t>
        </is>
      </c>
      <c r="B12" t="inlineStr">
        <is>
          <t>2025</t>
        </is>
      </c>
      <c r="C12" t="inlineStr">
        <is>
          <t>VPD's Pagas Antecipadamente</t>
        </is>
      </c>
      <c r="D12" t="inlineStr">
        <is>
          <t>-4.177.126,99</t>
        </is>
      </c>
    </row>
    <row r="13">
      <c r="A13" t="inlineStr">
        <is>
          <t>2025</t>
        </is>
      </c>
      <c r="B13" t="inlineStr">
        <is>
          <t>2025</t>
        </is>
      </c>
      <c r="C13" t="inlineStr">
        <is>
          <t>Ativo Realizável a Longo Prazo</t>
        </is>
      </c>
      <c r="D13" t="inlineStr">
        <is>
          <t>2.085.466,64</t>
        </is>
      </c>
    </row>
    <row r="14">
      <c r="A14" t="inlineStr">
        <is>
          <t>2025</t>
        </is>
      </c>
      <c r="B14" t="inlineStr">
        <is>
          <t>2025</t>
        </is>
      </c>
      <c r="C14" t="inlineStr">
        <is>
          <t>Obrig. Trab/Prev/Assist. Pagar a Curto Prazo</t>
        </is>
      </c>
      <c r="D14" t="inlineStr">
        <is>
          <t>4.502.894,67</t>
        </is>
      </c>
    </row>
    <row r="15">
      <c r="A15" t="inlineStr">
        <is>
          <t>2025</t>
        </is>
      </c>
      <c r="B15" t="inlineStr">
        <is>
          <t>2025</t>
        </is>
      </c>
      <c r="C15" t="inlineStr">
        <is>
          <t>Fornecedores e Contas a Pagar Curto Prazo</t>
        </is>
      </c>
      <c r="D15" t="inlineStr">
        <is>
          <t>76.326.484,84</t>
        </is>
      </c>
    </row>
    <row r="16">
      <c r="A16" t="inlineStr">
        <is>
          <t>2025</t>
        </is>
      </c>
      <c r="B16" t="inlineStr">
        <is>
          <t>2025</t>
        </is>
      </c>
      <c r="C16" t="inlineStr">
        <is>
          <t>Obrigações Fiscais a Curto Prazo</t>
        </is>
      </c>
      <c r="D16" t="inlineStr">
        <is>
          <t>42.366,90</t>
        </is>
      </c>
    </row>
    <row r="17">
      <c r="A17" t="inlineStr">
        <is>
          <t>2025</t>
        </is>
      </c>
      <c r="B17" t="inlineStr">
        <is>
          <t>2025</t>
        </is>
      </c>
      <c r="C17" t="inlineStr">
        <is>
          <t>Demais Obrigações a Curto Prazo</t>
        </is>
      </c>
      <c r="D17" t="inlineStr">
        <is>
          <t>-11.944.081,08</t>
        </is>
      </c>
    </row>
    <row r="18">
      <c r="A18" t="inlineStr">
        <is>
          <t>2025</t>
        </is>
      </c>
      <c r="B18" t="inlineStr">
        <is>
          <t>2025</t>
        </is>
      </c>
      <c r="C18" t="inlineStr">
        <is>
          <t>Demais Obrigações a Longo Prazo</t>
        </is>
      </c>
      <c r="D18" t="inlineStr">
        <is>
          <t xml:space="preserve"> -   </t>
        </is>
      </c>
    </row>
    <row r="19">
      <c r="A19" t="inlineStr">
        <is>
          <t>2025</t>
        </is>
      </c>
      <c r="B19" t="inlineStr">
        <is>
          <t>2025</t>
        </is>
      </c>
      <c r="C19" t="inlineStr">
        <is>
          <t>Reserva de Expansão</t>
        </is>
      </c>
      <c r="D19" t="inlineStr">
        <is>
          <t>-98.405.523,28</t>
        </is>
      </c>
    </row>
    <row r="20">
      <c r="A20" t="inlineStr">
        <is>
          <t>2025</t>
        </is>
      </c>
      <c r="B20" t="inlineStr">
        <is>
          <t>2025</t>
        </is>
      </c>
      <c r="C20" t="inlineStr">
        <is>
          <t>Resultados Acumulados</t>
        </is>
      </c>
      <c r="D20" t="inlineStr">
        <is>
          <t>99.547.622,89</t>
        </is>
      </c>
    </row>
    <row r="21">
      <c r="A21" t="inlineStr">
        <is>
          <t>2025</t>
        </is>
      </c>
      <c r="B21" t="inlineStr">
        <is>
          <t>2025</t>
        </is>
      </c>
      <c r="C21" t="inlineStr">
        <is>
          <t>Fluxo de Caixa Líquido das Atividades das Operações</t>
        </is>
      </c>
      <c r="D21" t="inlineStr">
        <is>
          <t>432.521.028,86</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1.111.814.551,21</t>
        </is>
      </c>
    </row>
    <row r="3">
      <c r="A3" t="inlineStr">
        <is>
          <t>2025</t>
        </is>
      </c>
      <c r="B3" t="inlineStr">
        <is>
          <t>2025</t>
        </is>
      </c>
      <c r="C3" t="inlineStr">
        <is>
          <t>Ingressos</t>
        </is>
      </c>
      <c r="D3" t="inlineStr">
        <is>
          <t>RECEITA ORÇAMENTÁRIA</t>
        </is>
      </c>
      <c r="E3" t="inlineStr">
        <is>
          <t>Receita Patrimonial</t>
        </is>
      </c>
      <c r="F3" t="inlineStr">
        <is>
          <t>342.966.384,55</t>
        </is>
      </c>
    </row>
    <row r="4">
      <c r="A4" t="inlineStr">
        <is>
          <t>2025</t>
        </is>
      </c>
      <c r="B4" t="inlineStr">
        <is>
          <t>2025</t>
        </is>
      </c>
      <c r="C4" t="inlineStr">
        <is>
          <t>Ingressos</t>
        </is>
      </c>
      <c r="D4" t="inlineStr">
        <is>
          <t>RECEITA ORÇAMENTÁRIA</t>
        </is>
      </c>
      <c r="E4" t="inlineStr">
        <is>
          <t>Receitas de Serviços</t>
        </is>
      </c>
      <c r="F4" t="inlineStr">
        <is>
          <t>34.332.789,74</t>
        </is>
      </c>
    </row>
    <row r="5">
      <c r="A5" t="inlineStr">
        <is>
          <t>2025</t>
        </is>
      </c>
      <c r="B5" t="inlineStr">
        <is>
          <t>2025</t>
        </is>
      </c>
      <c r="C5" t="inlineStr">
        <is>
          <t>Ingressos</t>
        </is>
      </c>
      <c r="D5" t="inlineStr">
        <is>
          <t>RECEITA ORÇAMENTÁRIA</t>
        </is>
      </c>
      <c r="E5" t="inlineStr">
        <is>
          <t>Outras Receitas Correntes</t>
        </is>
      </c>
      <c r="F5" t="inlineStr">
        <is>
          <t>782.646,05</t>
        </is>
      </c>
    </row>
    <row r="6">
      <c r="A6" t="inlineStr">
        <is>
          <t>2025</t>
        </is>
      </c>
      <c r="B6" t="inlineStr">
        <is>
          <t>2025</t>
        </is>
      </c>
      <c r="C6" t="inlineStr">
        <is>
          <t>Ingressos</t>
        </is>
      </c>
      <c r="D6" t="inlineStr">
        <is>
          <t>RECEITA ORÇAMENTÁRIA</t>
        </is>
      </c>
      <c r="E6" t="inlineStr">
        <is>
          <t>Alienação de Bens</t>
        </is>
      </c>
      <c r="F6" t="inlineStr">
        <is>
          <t>90.229,00</t>
        </is>
      </c>
    </row>
    <row r="7">
      <c r="A7" t="inlineStr">
        <is>
          <t>2025</t>
        </is>
      </c>
      <c r="B7" t="inlineStr">
        <is>
          <t>2025</t>
        </is>
      </c>
      <c r="C7" t="inlineStr">
        <is>
          <t>Ingressos</t>
        </is>
      </c>
      <c r="D7" t="inlineStr">
        <is>
          <t>RECEBIMENTOS EXTRAORÇAMENTÁRIOS</t>
        </is>
      </c>
      <c r="E7" t="inlineStr">
        <is>
          <t>Demais Creditos e Valores a Curto Prazo</t>
        </is>
      </c>
      <c r="F7" t="inlineStr">
        <is>
          <t>112.143.839,41</t>
        </is>
      </c>
    </row>
    <row r="8">
      <c r="A8" t="inlineStr">
        <is>
          <t>2025</t>
        </is>
      </c>
      <c r="B8" t="inlineStr">
        <is>
          <t>2025</t>
        </is>
      </c>
      <c r="C8" t="inlineStr">
        <is>
          <t>Ingressos</t>
        </is>
      </c>
      <c r="D8" t="inlineStr">
        <is>
          <t>RECEBIMENTOS EXTRAORÇAMENTÁRIOS</t>
        </is>
      </c>
      <c r="E8" t="inlineStr">
        <is>
          <t>Estoques</t>
        </is>
      </c>
      <c r="F8" t="inlineStr">
        <is>
          <t>68.795,93</t>
        </is>
      </c>
    </row>
    <row r="9">
      <c r="A9" t="inlineStr">
        <is>
          <t>2025</t>
        </is>
      </c>
      <c r="B9" t="inlineStr">
        <is>
          <t>2025</t>
        </is>
      </c>
      <c r="C9" t="inlineStr">
        <is>
          <t>Ingressos</t>
        </is>
      </c>
      <c r="D9" t="inlineStr">
        <is>
          <t>RECEBIMENTOS EXTRAORÇAMENTÁRIOS</t>
        </is>
      </c>
      <c r="E9" t="inlineStr">
        <is>
          <t>Ativo Realizavel a Longo Prazo</t>
        </is>
      </c>
      <c r="F9" t="inlineStr">
        <is>
          <t>2.085.466,64</t>
        </is>
      </c>
    </row>
    <row r="10">
      <c r="A10" t="inlineStr">
        <is>
          <t>2025</t>
        </is>
      </c>
      <c r="B10" t="inlineStr">
        <is>
          <t>2025</t>
        </is>
      </c>
      <c r="C10" t="inlineStr">
        <is>
          <t>Ingressos</t>
        </is>
      </c>
      <c r="D10" t="inlineStr">
        <is>
          <t>RECEBIMENTOS EXTRAORÇAMENTÁRIOS</t>
        </is>
      </c>
      <c r="E10" t="inlineStr">
        <is>
          <t xml:space="preserve">Obrig. trab./prev./assist. a pagar a Curto Prazo </t>
        </is>
      </c>
      <c r="F10" t="inlineStr">
        <is>
          <t>4.502.894,67</t>
        </is>
      </c>
    </row>
    <row r="11">
      <c r="A11" t="inlineStr">
        <is>
          <t>2025</t>
        </is>
      </c>
      <c r="B11" t="inlineStr">
        <is>
          <t>2025</t>
        </is>
      </c>
      <c r="C11" t="inlineStr">
        <is>
          <t>Ingressos</t>
        </is>
      </c>
      <c r="D11" t="inlineStr">
        <is>
          <t>RECEBIMENTOS EXTRAORÇAMENTÁRIOS</t>
        </is>
      </c>
      <c r="E11" t="inlineStr">
        <is>
          <t>Fornecedores e Contas a Pagar a Curto Prazo</t>
        </is>
      </c>
      <c r="F11" t="inlineStr">
        <is>
          <t>76.326.484,84</t>
        </is>
      </c>
    </row>
    <row r="12">
      <c r="A12" t="inlineStr">
        <is>
          <t>2025</t>
        </is>
      </c>
      <c r="B12" t="inlineStr">
        <is>
          <t>2025</t>
        </is>
      </c>
      <c r="C12" t="inlineStr">
        <is>
          <t>Ingressos</t>
        </is>
      </c>
      <c r="D12" t="inlineStr">
        <is>
          <t>RECEBIMENTOS EXTRAORÇAMENTÁRIOS</t>
        </is>
      </c>
      <c r="E12" t="inlineStr">
        <is>
          <t>Obrigações fiscais a Curto Prazo</t>
        </is>
      </c>
      <c r="F12" t="inlineStr">
        <is>
          <t>42.366,90</t>
        </is>
      </c>
    </row>
    <row r="13">
      <c r="A13" t="inlineStr">
        <is>
          <t>2025</t>
        </is>
      </c>
      <c r="B13" t="inlineStr">
        <is>
          <t>2025</t>
        </is>
      </c>
      <c r="C13" t="inlineStr">
        <is>
          <t>Ingressos</t>
        </is>
      </c>
      <c r="D13" t="inlineStr">
        <is>
          <t>RECEBIMENTOS EXTRAORÇAMENTÁRIOS</t>
        </is>
      </c>
      <c r="E13" t="inlineStr">
        <is>
          <t>Demais obrigações a Curto Prazo</t>
        </is>
      </c>
      <c r="F13" t="inlineStr">
        <is>
          <t xml:space="preserve"> -   </t>
        </is>
      </c>
    </row>
    <row r="14">
      <c r="A14" t="inlineStr">
        <is>
          <t>2025</t>
        </is>
      </c>
      <c r="B14" t="inlineStr">
        <is>
          <t>2025</t>
        </is>
      </c>
      <c r="C14" t="inlineStr">
        <is>
          <t>Ingressos</t>
        </is>
      </c>
      <c r="D14" t="inlineStr">
        <is>
          <t>RECEBIMENTOS EXTRAORÇAMENTÁRIOS</t>
        </is>
      </c>
      <c r="E14" t="inlineStr">
        <is>
          <t>Reserva de Expansão</t>
        </is>
      </c>
      <c r="F14" t="inlineStr">
        <is>
          <t xml:space="preserve"> -   </t>
        </is>
      </c>
    </row>
    <row r="15">
      <c r="A15" t="inlineStr">
        <is>
          <t>2025</t>
        </is>
      </c>
      <c r="B15" t="inlineStr">
        <is>
          <t>2025</t>
        </is>
      </c>
      <c r="C15" t="inlineStr">
        <is>
          <t>Ingressos</t>
        </is>
      </c>
      <c r="D15" t="inlineStr">
        <is>
          <t>RECEBIMENTOS EXTRAORÇAMENTÁRIOS</t>
        </is>
      </c>
      <c r="E15" t="inlineStr">
        <is>
          <t>Resultados Acumulados</t>
        </is>
      </c>
      <c r="F15" t="inlineStr">
        <is>
          <t>99.547.622,89</t>
        </is>
      </c>
    </row>
    <row r="16">
      <c r="A16" t="inlineStr">
        <is>
          <t>2025</t>
        </is>
      </c>
      <c r="B16" t="inlineStr">
        <is>
          <t>2025</t>
        </is>
      </c>
      <c r="C16" t="inlineStr">
        <is>
          <t>Ingressos</t>
        </is>
      </c>
      <c r="D16" t="inlineStr">
        <is>
          <t>RECEBIMENTOS EXTRAORÇAMENTÁRIOS</t>
        </is>
      </c>
      <c r="E16" t="inlineStr">
        <is>
          <t>VPAS Financeiras e Não Orçamentárias</t>
        </is>
      </c>
      <c r="F16" t="inlineStr">
        <is>
          <t>249.854,16</t>
        </is>
      </c>
    </row>
    <row r="17">
      <c r="A17" t="inlineStr">
        <is>
          <t>2025</t>
        </is>
      </c>
      <c r="B17" t="inlineStr">
        <is>
          <t>2025</t>
        </is>
      </c>
      <c r="C17" t="inlineStr">
        <is>
          <t>Ingressos</t>
        </is>
      </c>
      <c r="D17" t="inlineStr">
        <is>
          <t>SALDO EM ESPÉCIE DO EXERCÍCIO ANTERIOR</t>
        </is>
      </c>
      <c r="E17" t="inlineStr">
        <is>
          <t>Caixa e Equivalentes de Caixa</t>
        </is>
      </c>
      <c r="F17" t="inlineStr">
        <is>
          <t>1.685.954.910,15</t>
        </is>
      </c>
    </row>
    <row r="18">
      <c r="A18" t="inlineStr">
        <is>
          <t>2025</t>
        </is>
      </c>
      <c r="B18" t="inlineStr">
        <is>
          <t>2024</t>
        </is>
      </c>
      <c r="C18" t="inlineStr">
        <is>
          <t>Ingressos</t>
        </is>
      </c>
      <c r="D18" t="inlineStr">
        <is>
          <t>RECEITA ORÇAMENTÁRIA</t>
        </is>
      </c>
      <c r="E18" t="inlineStr">
        <is>
          <t>Contr. para ent. privadas serviço social e de formação prof.</t>
        </is>
      </c>
      <c r="F18" t="inlineStr">
        <is>
          <t>1.002.423.139,24</t>
        </is>
      </c>
    </row>
    <row r="19">
      <c r="A19" t="inlineStr">
        <is>
          <t>2025</t>
        </is>
      </c>
      <c r="B19" t="inlineStr">
        <is>
          <t>2024</t>
        </is>
      </c>
      <c r="C19" t="inlineStr">
        <is>
          <t>Ingressos</t>
        </is>
      </c>
      <c r="D19" t="inlineStr">
        <is>
          <t>RECEITA ORÇAMENTÁRIA</t>
        </is>
      </c>
      <c r="E19" t="inlineStr">
        <is>
          <t>Receita Patrimonial</t>
        </is>
      </c>
      <c r="F19" t="inlineStr">
        <is>
          <t>237.756.075,60</t>
        </is>
      </c>
    </row>
    <row r="20">
      <c r="A20" t="inlineStr">
        <is>
          <t>2025</t>
        </is>
      </c>
      <c r="B20" t="inlineStr">
        <is>
          <t>2024</t>
        </is>
      </c>
      <c r="C20" t="inlineStr">
        <is>
          <t>Ingressos</t>
        </is>
      </c>
      <c r="D20" t="inlineStr">
        <is>
          <t>RECEITA ORÇAMENTÁRIA</t>
        </is>
      </c>
      <c r="E20" t="inlineStr">
        <is>
          <t>Receitas de Serviços</t>
        </is>
      </c>
      <c r="F20" t="inlineStr">
        <is>
          <t>28.925.429,18</t>
        </is>
      </c>
    </row>
    <row r="21">
      <c r="A21" t="inlineStr">
        <is>
          <t>2025</t>
        </is>
      </c>
      <c r="B21" t="inlineStr">
        <is>
          <t>2024</t>
        </is>
      </c>
      <c r="C21" t="inlineStr">
        <is>
          <t>Ingressos</t>
        </is>
      </c>
      <c r="D21" t="inlineStr">
        <is>
          <t>RECEITA ORÇAMENTÁRIA</t>
        </is>
      </c>
      <c r="E21" t="inlineStr">
        <is>
          <t>Outras Receitas Correntes</t>
        </is>
      </c>
      <c r="F21" t="inlineStr">
        <is>
          <t>1.346.434,89</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1.294.689.000,00</t>
        </is>
      </c>
      <c r="E2" t="inlineStr">
        <is>
          <t>1.503.264.000,00</t>
        </is>
      </c>
      <c r="F2" t="inlineStr">
        <is>
          <t>1.489.896.371,55</t>
        </is>
      </c>
      <c r="G2" t="inlineStr">
        <is>
          <t>13.367.628,45</t>
        </is>
      </c>
    </row>
    <row r="3">
      <c r="A3" t="inlineStr">
        <is>
          <t>2025</t>
        </is>
      </c>
      <c r="B3" t="inlineStr">
        <is>
          <t>Contr. para Ent. Privadas Serviço Social e de Formação Prof.</t>
        </is>
      </c>
      <c r="C3" t="inlineStr">
        <is>
          <t>2</t>
        </is>
      </c>
      <c r="D3" t="inlineStr">
        <is>
          <t>1.022.076.000,00</t>
        </is>
      </c>
      <c r="E3" t="inlineStr">
        <is>
          <t>1.157.658.000,00</t>
        </is>
      </c>
      <c r="F3" t="inlineStr">
        <is>
          <t>1.111.814.551,21</t>
        </is>
      </c>
      <c r="G3" t="inlineStr">
        <is>
          <t>45.843.448,79</t>
        </is>
      </c>
    </row>
    <row r="4">
      <c r="A4" t="inlineStr">
        <is>
          <t>2025</t>
        </is>
      </c>
      <c r="B4" t="inlineStr">
        <is>
          <t>Contr. para Ent. Privadas Serviço Social e de Formação Prof.</t>
        </is>
      </c>
      <c r="C4" t="inlineStr">
        <is>
          <t>3</t>
        </is>
      </c>
      <c r="D4" t="inlineStr">
        <is>
          <t>1.022.076.000,00</t>
        </is>
      </c>
      <c r="E4" t="inlineStr">
        <is>
          <t>1.157.658.000,00</t>
        </is>
      </c>
      <c r="F4" t="inlineStr">
        <is>
          <t>1.111.814.551,21</t>
        </is>
      </c>
      <c r="G4" t="inlineStr">
        <is>
          <t>45.843.448,79</t>
        </is>
      </c>
    </row>
    <row r="5">
      <c r="A5" t="inlineStr">
        <is>
          <t>2025</t>
        </is>
      </c>
      <c r="B5" t="inlineStr">
        <is>
          <t>Contribuições para o Senac</t>
        </is>
      </c>
      <c r="C5" t="inlineStr">
        <is>
          <t>4</t>
        </is>
      </c>
      <c r="D5" t="inlineStr">
        <is>
          <t>1.022.076.000,00</t>
        </is>
      </c>
      <c r="E5" t="inlineStr">
        <is>
          <t>1.157.658.000,00</t>
        </is>
      </c>
      <c r="F5" t="inlineStr">
        <is>
          <t>1.111.814.551,21</t>
        </is>
      </c>
      <c r="G5" t="inlineStr">
        <is>
          <t>45.843.448,79</t>
        </is>
      </c>
    </row>
    <row r="6">
      <c r="A6" t="inlineStr">
        <is>
          <t>2025</t>
        </is>
      </c>
      <c r="B6" t="inlineStr">
        <is>
          <t>Contribuições para o Senac</t>
        </is>
      </c>
      <c r="C6" t="inlineStr">
        <is>
          <t>5</t>
        </is>
      </c>
      <c r="D6" t="inlineStr">
        <is>
          <t>1.022.076.000,00</t>
        </is>
      </c>
      <c r="E6" t="inlineStr">
        <is>
          <t>1.157.658.000,00</t>
        </is>
      </c>
      <c r="F6" t="inlineStr">
        <is>
          <t>1.111.814.551,21</t>
        </is>
      </c>
      <c r="G6" t="inlineStr">
        <is>
          <t>45.843.448,79</t>
        </is>
      </c>
    </row>
    <row r="7">
      <c r="A7" t="inlineStr">
        <is>
          <t>2025</t>
        </is>
      </c>
      <c r="B7" t="inlineStr">
        <is>
          <t>Receita patrimonial</t>
        </is>
      </c>
      <c r="C7" t="inlineStr">
        <is>
          <t>2</t>
        </is>
      </c>
      <c r="D7" t="inlineStr">
        <is>
          <t>234.000.000,00</t>
        </is>
      </c>
      <c r="E7" t="inlineStr">
        <is>
          <t>306.000.000,00</t>
        </is>
      </c>
      <c r="F7" t="inlineStr">
        <is>
          <t>342.966.384,55</t>
        </is>
      </c>
      <c r="G7" t="inlineStr">
        <is>
          <t>-36.966.384,55</t>
        </is>
      </c>
    </row>
    <row r="8">
      <c r="A8" t="inlineStr">
        <is>
          <t>2025</t>
        </is>
      </c>
      <c r="B8" t="inlineStr">
        <is>
          <t>Juros e correções monetárias</t>
        </is>
      </c>
      <c r="C8" t="inlineStr">
        <is>
          <t>3</t>
        </is>
      </c>
      <c r="D8" t="inlineStr">
        <is>
          <t>234.000.000,00</t>
        </is>
      </c>
      <c r="E8" t="inlineStr">
        <is>
          <t>306.000.000,00</t>
        </is>
      </c>
      <c r="F8" t="inlineStr">
        <is>
          <t>342.966.384,55</t>
        </is>
      </c>
      <c r="G8" t="inlineStr">
        <is>
          <t>-36.966.384,55</t>
        </is>
      </c>
    </row>
    <row r="9">
      <c r="A9" t="inlineStr">
        <is>
          <t>2025</t>
        </is>
      </c>
      <c r="B9" t="inlineStr">
        <is>
          <t>Remuneração de depósitos bancários</t>
        </is>
      </c>
      <c r="C9" t="inlineStr">
        <is>
          <t>4</t>
        </is>
      </c>
      <c r="D9" t="inlineStr">
        <is>
          <t>234.000.000,00</t>
        </is>
      </c>
      <c r="E9" t="inlineStr">
        <is>
          <t>306.000.000,00</t>
        </is>
      </c>
      <c r="F9" t="inlineStr">
        <is>
          <t>342.966.384,55</t>
        </is>
      </c>
      <c r="G9" t="inlineStr">
        <is>
          <t>-36.966.384,55</t>
        </is>
      </c>
    </row>
    <row r="10">
      <c r="A10" t="inlineStr">
        <is>
          <t>2025</t>
        </is>
      </c>
      <c r="B10" t="inlineStr">
        <is>
          <t>Remuneração de depósitos bancários</t>
        </is>
      </c>
      <c r="C10" t="inlineStr">
        <is>
          <t>5</t>
        </is>
      </c>
      <c r="D10" t="inlineStr">
        <is>
          <t>234.000.000,00</t>
        </is>
      </c>
      <c r="E10" t="inlineStr">
        <is>
          <t>306.000.000,00</t>
        </is>
      </c>
      <c r="F10" t="inlineStr">
        <is>
          <t>342.966.384,55</t>
        </is>
      </c>
      <c r="G10" t="inlineStr">
        <is>
          <t>-36.966.384,55</t>
        </is>
      </c>
    </row>
    <row r="11">
      <c r="A11" t="inlineStr">
        <is>
          <t>2025</t>
        </is>
      </c>
      <c r="B11" t="inlineStr">
        <is>
          <t>Receita de serviços</t>
        </is>
      </c>
      <c r="C11" t="inlineStr">
        <is>
          <t>2</t>
        </is>
      </c>
      <c r="D11" t="inlineStr">
        <is>
          <t>38.142.000,00</t>
        </is>
      </c>
      <c r="E11" t="inlineStr">
        <is>
          <t>38.943.000,00</t>
        </is>
      </c>
      <c r="F11" t="inlineStr">
        <is>
          <t>34.332.789,74</t>
        </is>
      </c>
      <c r="G11" t="inlineStr">
        <is>
          <t>4.610.210,26</t>
        </is>
      </c>
    </row>
    <row r="12">
      <c r="A12" t="inlineStr">
        <is>
          <t>2025</t>
        </is>
      </c>
      <c r="B12" t="inlineStr">
        <is>
          <t>Outros serviços</t>
        </is>
      </c>
      <c r="C12" t="inlineStr">
        <is>
          <t>3</t>
        </is>
      </c>
      <c r="D12" t="inlineStr">
        <is>
          <t>38.142.000,00</t>
        </is>
      </c>
      <c r="E12" t="inlineStr">
        <is>
          <t>38.943.000,00</t>
        </is>
      </c>
      <c r="F12" t="inlineStr">
        <is>
          <t>34.332.789,74</t>
        </is>
      </c>
      <c r="G12" t="inlineStr">
        <is>
          <t>4.610.210,26</t>
        </is>
      </c>
    </row>
    <row r="13">
      <c r="A13" t="inlineStr">
        <is>
          <t>2025</t>
        </is>
      </c>
      <c r="B13" t="inlineStr">
        <is>
          <t>Outros serviços</t>
        </is>
      </c>
      <c r="C13" t="inlineStr">
        <is>
          <t>4</t>
        </is>
      </c>
      <c r="D13" t="inlineStr">
        <is>
          <t>38.142.000,00</t>
        </is>
      </c>
      <c r="E13" t="inlineStr">
        <is>
          <t>38.943.000,00</t>
        </is>
      </c>
      <c r="F13" t="inlineStr">
        <is>
          <t>34.332.789,74</t>
        </is>
      </c>
      <c r="G13" t="inlineStr">
        <is>
          <t>4.610.210,26</t>
        </is>
      </c>
    </row>
    <row r="14">
      <c r="A14" t="inlineStr">
        <is>
          <t>2025</t>
        </is>
      </c>
      <c r="B14" t="inlineStr">
        <is>
          <t>Serviços educacionais</t>
        </is>
      </c>
      <c r="C14" t="inlineStr">
        <is>
          <t>5</t>
        </is>
      </c>
      <c r="D14" t="inlineStr">
        <is>
          <t>38.142.000,00</t>
        </is>
      </c>
      <c r="E14" t="inlineStr">
        <is>
          <t>38.943.000,00</t>
        </is>
      </c>
      <c r="F14" t="inlineStr">
        <is>
          <t>34.332.789,74</t>
        </is>
      </c>
      <c r="G14" t="inlineStr">
        <is>
          <t>4.610.210,26</t>
        </is>
      </c>
    </row>
    <row r="15">
      <c r="A15" t="inlineStr">
        <is>
          <t>2025</t>
        </is>
      </c>
      <c r="B15" t="inlineStr">
        <is>
          <t>Outras receitas correntes</t>
        </is>
      </c>
      <c r="C15" t="inlineStr">
        <is>
          <t>2</t>
        </is>
      </c>
      <c r="D15" t="inlineStr">
        <is>
          <t>471.000,00</t>
        </is>
      </c>
      <c r="E15" t="inlineStr">
        <is>
          <t>663.000,00</t>
        </is>
      </c>
      <c r="F15" t="inlineStr">
        <is>
          <t>782.646,05</t>
        </is>
      </c>
      <c r="G15" t="inlineStr">
        <is>
          <t>-119.646,05</t>
        </is>
      </c>
    </row>
    <row r="16">
      <c r="A16" t="inlineStr">
        <is>
          <t>2025</t>
        </is>
      </c>
      <c r="B16" t="inlineStr">
        <is>
          <t>Multas administrativas, contratuais e judiciais</t>
        </is>
      </c>
      <c r="C16" t="inlineStr">
        <is>
          <t>3</t>
        </is>
      </c>
      <c r="D16" t="inlineStr">
        <is>
          <t xml:space="preserve"> -   </t>
        </is>
      </c>
      <c r="E16" t="inlineStr">
        <is>
          <t xml:space="preserve"> -   </t>
        </is>
      </c>
      <c r="F16" t="inlineStr">
        <is>
          <t>9.971,05</t>
        </is>
      </c>
      <c r="G16" t="inlineStr">
        <is>
          <t>-9.971,05</t>
        </is>
      </c>
    </row>
    <row r="17">
      <c r="A17" t="inlineStr">
        <is>
          <t>2025</t>
        </is>
      </c>
      <c r="B17" t="inlineStr">
        <is>
          <t>Multas e Juros</t>
        </is>
      </c>
      <c r="C17" t="inlineStr">
        <is>
          <t>4</t>
        </is>
      </c>
      <c r="D17" t="inlineStr">
        <is>
          <t xml:space="preserve"> -   </t>
        </is>
      </c>
      <c r="E17" t="inlineStr">
        <is>
          <t xml:space="preserve"> -   </t>
        </is>
      </c>
      <c r="F17" t="inlineStr">
        <is>
          <t>9.971,05</t>
        </is>
      </c>
      <c r="G17" t="inlineStr">
        <is>
          <t>-9.971,05</t>
        </is>
      </c>
    </row>
    <row r="18">
      <c r="A18" t="inlineStr">
        <is>
          <t>2025</t>
        </is>
      </c>
      <c r="B18" t="inlineStr">
        <is>
          <t>Multas e Juros</t>
        </is>
      </c>
      <c r="C18" t="inlineStr">
        <is>
          <t>5</t>
        </is>
      </c>
      <c r="D18" t="inlineStr">
        <is>
          <t xml:space="preserve"> -   </t>
        </is>
      </c>
      <c r="E18" t="inlineStr">
        <is>
          <t xml:space="preserve"> -   </t>
        </is>
      </c>
      <c r="F18" t="inlineStr">
        <is>
          <t>9.971,05</t>
        </is>
      </c>
      <c r="G18" t="inlineStr">
        <is>
          <t>-9.971,05</t>
        </is>
      </c>
    </row>
    <row r="19">
      <c r="A19" t="inlineStr">
        <is>
          <t>2025</t>
        </is>
      </c>
      <c r="B19" t="inlineStr">
        <is>
          <t>Outras receitas correntes</t>
        </is>
      </c>
      <c r="C19" t="inlineStr">
        <is>
          <t>3</t>
        </is>
      </c>
      <c r="D19" t="inlineStr">
        <is>
          <t>471.000,00</t>
        </is>
      </c>
      <c r="E19" t="inlineStr">
        <is>
          <t>663.000,00</t>
        </is>
      </c>
      <c r="F19" t="inlineStr">
        <is>
          <t>772.675,00</t>
        </is>
      </c>
      <c r="G19" t="inlineStr">
        <is>
          <t>-109.675,00</t>
        </is>
      </c>
    </row>
    <row r="20">
      <c r="A20" t="inlineStr">
        <is>
          <t>2025</t>
        </is>
      </c>
      <c r="B20" t="inlineStr">
        <is>
          <t>Outras receitas correntes</t>
        </is>
      </c>
      <c r="C20" t="inlineStr">
        <is>
          <t>4</t>
        </is>
      </c>
      <c r="D20" t="inlineStr">
        <is>
          <t>471.000,00</t>
        </is>
      </c>
      <c r="E20" t="inlineStr">
        <is>
          <t>663.000,00</t>
        </is>
      </c>
      <c r="F20" t="inlineStr">
        <is>
          <t>772.675,00</t>
        </is>
      </c>
      <c r="G20" t="inlineStr">
        <is>
          <t>-109.675,00</t>
        </is>
      </c>
    </row>
    <row r="21">
      <c r="A21" t="inlineStr">
        <is>
          <t>2025</t>
        </is>
      </c>
      <c r="B21" t="inlineStr">
        <is>
          <t>Outras receitas correntes</t>
        </is>
      </c>
      <c r="C21" t="inlineStr">
        <is>
          <t>5</t>
        </is>
      </c>
      <c r="D21" t="inlineStr">
        <is>
          <t>471.000,00</t>
        </is>
      </c>
      <c r="E21" t="inlineStr">
        <is>
          <t>663.000,00</t>
        </is>
      </c>
      <c r="F21" t="inlineStr">
        <is>
          <t>772.675,00</t>
        </is>
      </c>
      <c r="G21" t="inlineStr">
        <is>
          <t>-109.675,00</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3.772.972.413,53</t>
        </is>
      </c>
    </row>
    <row r="3">
      <c r="A3" t="inlineStr">
        <is>
          <t>2025</t>
        </is>
      </c>
      <c r="B3" t="inlineStr">
        <is>
          <t>2025</t>
        </is>
      </c>
      <c r="C3" t="inlineStr">
        <is>
          <t>Ativo Circulante</t>
        </is>
      </c>
      <c r="D3" t="inlineStr">
        <is>
          <t>2</t>
        </is>
      </c>
      <c r="E3" t="inlineStr">
        <is>
          <t>3.465.015.807,98</t>
        </is>
      </c>
    </row>
    <row r="4">
      <c r="A4" t="inlineStr">
        <is>
          <t>2025</t>
        </is>
      </c>
      <c r="B4" t="inlineStr">
        <is>
          <t>2025</t>
        </is>
      </c>
      <c r="C4" t="inlineStr">
        <is>
          <t>Caixa e Equivalentes de Caixa</t>
        </is>
      </c>
      <c r="D4" t="inlineStr">
        <is>
          <t>3</t>
        </is>
      </c>
      <c r="E4" t="inlineStr">
        <is>
          <t>2.097.564.515,89</t>
        </is>
      </c>
    </row>
    <row r="5">
      <c r="A5" t="inlineStr">
        <is>
          <t>2025</t>
        </is>
      </c>
      <c r="B5" t="inlineStr">
        <is>
          <t>2025</t>
        </is>
      </c>
      <c r="C5" t="inlineStr">
        <is>
          <t>Créditos a Curto Prazo</t>
        </is>
      </c>
      <c r="D5" t="inlineStr">
        <is>
          <t>3</t>
        </is>
      </c>
      <c r="E5" t="inlineStr">
        <is>
          <t>781.637.152,32</t>
        </is>
      </c>
    </row>
    <row r="6">
      <c r="A6" t="inlineStr">
        <is>
          <t>2025</t>
        </is>
      </c>
      <c r="B6" t="inlineStr">
        <is>
          <t>2025</t>
        </is>
      </c>
      <c r="C6" t="inlineStr">
        <is>
          <t>Demais Créditos e Valores a Curto Prazo</t>
        </is>
      </c>
      <c r="D6" t="inlineStr">
        <is>
          <t>3</t>
        </is>
      </c>
      <c r="E6" t="inlineStr">
        <is>
          <t>573.069.708,06</t>
        </is>
      </c>
    </row>
    <row r="7">
      <c r="A7" t="inlineStr">
        <is>
          <t>2025</t>
        </is>
      </c>
      <c r="B7" t="inlineStr">
        <is>
          <t>2025</t>
        </is>
      </c>
      <c r="C7" t="inlineStr">
        <is>
          <t>Estoques</t>
        </is>
      </c>
      <c r="D7" t="inlineStr">
        <is>
          <t>3</t>
        </is>
      </c>
      <c r="E7" t="inlineStr">
        <is>
          <t>3.192.884,10</t>
        </is>
      </c>
    </row>
    <row r="8">
      <c r="A8" t="inlineStr">
        <is>
          <t>2025</t>
        </is>
      </c>
      <c r="B8" t="inlineStr">
        <is>
          <t>2025</t>
        </is>
      </c>
      <c r="C8" t="inlineStr">
        <is>
          <t>VPDs Pagas Antecipadamente</t>
        </is>
      </c>
      <c r="D8" t="inlineStr">
        <is>
          <t>3</t>
        </is>
      </c>
      <c r="E8" t="inlineStr">
        <is>
          <t>9.551.547,61</t>
        </is>
      </c>
    </row>
    <row r="9">
      <c r="A9" t="inlineStr">
        <is>
          <t>2025</t>
        </is>
      </c>
      <c r="B9" t="inlineStr">
        <is>
          <t>2025</t>
        </is>
      </c>
      <c r="C9" t="inlineStr">
        <is>
          <t>Ativo Não Circulante</t>
        </is>
      </c>
      <c r="D9" t="inlineStr">
        <is>
          <t>2</t>
        </is>
      </c>
      <c r="E9" t="inlineStr">
        <is>
          <t>307.956.605,55</t>
        </is>
      </c>
    </row>
    <row r="10">
      <c r="A10" t="inlineStr">
        <is>
          <t>2025</t>
        </is>
      </c>
      <c r="B10" t="inlineStr">
        <is>
          <t>2025</t>
        </is>
      </c>
      <c r="C10" t="inlineStr">
        <is>
          <t>Ativo Realizável a Longo Prazo</t>
        </is>
      </c>
      <c r="D10" t="inlineStr">
        <is>
          <t>3</t>
        </is>
      </c>
      <c r="E10" t="inlineStr">
        <is>
          <t>34.405.551,97</t>
        </is>
      </c>
    </row>
    <row r="11">
      <c r="A11" t="inlineStr">
        <is>
          <t>2025</t>
        </is>
      </c>
      <c r="B11" t="inlineStr">
        <is>
          <t>2025</t>
        </is>
      </c>
      <c r="C11" t="inlineStr">
        <is>
          <t>Imobilizado</t>
        </is>
      </c>
      <c r="D11" t="inlineStr">
        <is>
          <t>3</t>
        </is>
      </c>
      <c r="E11" t="inlineStr">
        <is>
          <t>273.511.053,58</t>
        </is>
      </c>
    </row>
    <row r="12">
      <c r="A12" t="inlineStr">
        <is>
          <t>2025</t>
        </is>
      </c>
      <c r="B12" t="inlineStr">
        <is>
          <t>2025</t>
        </is>
      </c>
      <c r="C12" t="inlineStr">
        <is>
          <t>Intangível</t>
        </is>
      </c>
      <c r="D12" t="inlineStr">
        <is>
          <t>3</t>
        </is>
      </c>
      <c r="E12" t="inlineStr">
        <is>
          <t>40.000,00</t>
        </is>
      </c>
    </row>
    <row r="13">
      <c r="A13" t="inlineStr">
        <is>
          <t>2025</t>
        </is>
      </c>
      <c r="B13" t="inlineStr">
        <is>
          <t>2025</t>
        </is>
      </c>
      <c r="C13" t="inlineStr">
        <is>
          <t>Ativo Financeiro</t>
        </is>
      </c>
      <c r="D13" t="inlineStr"/>
      <c r="E13" t="inlineStr">
        <is>
          <t>3.499.421.359,95</t>
        </is>
      </c>
    </row>
    <row r="14">
      <c r="A14" t="inlineStr">
        <is>
          <t>2025</t>
        </is>
      </c>
      <c r="B14" t="inlineStr">
        <is>
          <t>2025</t>
        </is>
      </c>
      <c r="C14" t="inlineStr">
        <is>
          <t>Ativo Permanente</t>
        </is>
      </c>
      <c r="D14" t="inlineStr"/>
      <c r="E14" t="inlineStr">
        <is>
          <t>273.551.053,58</t>
        </is>
      </c>
    </row>
    <row r="15">
      <c r="A15" t="inlineStr">
        <is>
          <t>2025</t>
        </is>
      </c>
      <c r="B15" t="inlineStr">
        <is>
          <t>2025</t>
        </is>
      </c>
      <c r="C15" t="inlineStr">
        <is>
          <t>Saldo dos Atos Potenciais do Ativo</t>
        </is>
      </c>
      <c r="D15" t="inlineStr">
        <is>
          <t>3</t>
        </is>
      </c>
      <c r="E15" t="inlineStr">
        <is>
          <t>174.800.672,08</t>
        </is>
      </c>
    </row>
    <row r="16">
      <c r="A16" t="inlineStr">
        <is>
          <t>2025</t>
        </is>
      </c>
      <c r="B16" t="inlineStr">
        <is>
          <t>2024</t>
        </is>
      </c>
      <c r="C16" t="inlineStr">
        <is>
          <t>ATIVO</t>
        </is>
      </c>
      <c r="D16" t="inlineStr">
        <is>
          <t>1</t>
        </is>
      </c>
      <c r="E16" t="inlineStr">
        <is>
          <t>3.404.730.549,89</t>
        </is>
      </c>
    </row>
    <row r="17">
      <c r="A17" t="inlineStr">
        <is>
          <t>2025</t>
        </is>
      </c>
      <c r="B17" t="inlineStr">
        <is>
          <t>2024</t>
        </is>
      </c>
      <c r="C17" t="inlineStr">
        <is>
          <t>Ativo Circulante</t>
        </is>
      </c>
      <c r="D17" t="inlineStr">
        <is>
          <t>2</t>
        </is>
      </c>
      <c r="E17" t="inlineStr">
        <is>
          <t>3.111.273.756,77</t>
        </is>
      </c>
    </row>
    <row r="18">
      <c r="A18" t="inlineStr">
        <is>
          <t>2025</t>
        </is>
      </c>
      <c r="B18" t="inlineStr">
        <is>
          <t>2024</t>
        </is>
      </c>
      <c r="C18" t="inlineStr">
        <is>
          <t>Caixa e Equivalentes de Caixa</t>
        </is>
      </c>
      <c r="D18" t="inlineStr">
        <is>
          <t>3</t>
        </is>
      </c>
      <c r="E18" t="inlineStr">
        <is>
          <t>1.685.954.910,15</t>
        </is>
      </c>
    </row>
    <row r="19">
      <c r="A19" t="inlineStr">
        <is>
          <t>2025</t>
        </is>
      </c>
      <c r="B19" t="inlineStr">
        <is>
          <t>2024</t>
        </is>
      </c>
      <c r="C19" t="inlineStr">
        <is>
          <t>Créditos a Curto Prazo</t>
        </is>
      </c>
      <c r="D19" t="inlineStr">
        <is>
          <t>3</t>
        </is>
      </c>
      <c r="E19" t="inlineStr">
        <is>
          <t>731.469.198,50</t>
        </is>
      </c>
    </row>
    <row r="20">
      <c r="A20" t="inlineStr">
        <is>
          <t>2025</t>
        </is>
      </c>
      <c r="B20" t="inlineStr">
        <is>
          <t>2024</t>
        </is>
      </c>
      <c r="C20" t="inlineStr">
        <is>
          <t>Demais Créditos e Valores a Curto Prazo</t>
        </is>
      </c>
      <c r="D20" t="inlineStr">
        <is>
          <t>3</t>
        </is>
      </c>
      <c r="E20" t="inlineStr">
        <is>
          <t>685.213.547,47</t>
        </is>
      </c>
    </row>
    <row r="21">
      <c r="A21" t="inlineStr">
        <is>
          <t>2025</t>
        </is>
      </c>
      <c r="B21" t="inlineStr">
        <is>
          <t>2024</t>
        </is>
      </c>
      <c r="C21" t="inlineStr">
        <is>
          <t>Estoques</t>
        </is>
      </c>
      <c r="D21" t="inlineStr">
        <is>
          <t>3</t>
        </is>
      </c>
      <c r="E21" t="inlineStr">
        <is>
          <t>3.261.680,03</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297.586.595,99</t>
        </is>
      </c>
    </row>
    <row r="3">
      <c r="A3" t="inlineStr">
        <is>
          <t>2025</t>
        </is>
      </c>
      <c r="B3" t="inlineStr">
        <is>
          <t>2025</t>
        </is>
      </c>
      <c r="C3" t="inlineStr">
        <is>
          <t>Ajustes a Conciliar do Resultado Patrimonial ao fluxo de caixa das operações</t>
        </is>
      </c>
      <c r="D3" t="inlineStr">
        <is>
          <t>4.907.682,20</t>
        </is>
      </c>
    </row>
    <row r="4">
      <c r="A4" t="inlineStr">
        <is>
          <t>2025</t>
        </is>
      </c>
      <c r="B4" t="inlineStr">
        <is>
          <t>2025</t>
        </is>
      </c>
      <c r="C4" t="inlineStr">
        <is>
          <t>Depreciação</t>
        </is>
      </c>
      <c r="D4" t="inlineStr">
        <is>
          <t>4.249.992,95</t>
        </is>
      </c>
    </row>
    <row r="5">
      <c r="A5" t="inlineStr">
        <is>
          <t>2025</t>
        </is>
      </c>
      <c r="B5" t="inlineStr">
        <is>
          <t>2025</t>
        </is>
      </c>
      <c r="C5" t="inlineStr">
        <is>
          <t>Amortização</t>
        </is>
      </c>
      <c r="D5" t="inlineStr">
        <is>
          <t>95.088,82</t>
        </is>
      </c>
    </row>
    <row r="6">
      <c r="A6" t="inlineStr">
        <is>
          <t>2025</t>
        </is>
      </c>
      <c r="B6" t="inlineStr">
        <is>
          <t>2025</t>
        </is>
      </c>
      <c r="C6" t="inlineStr">
        <is>
          <t>Outras VPDs</t>
        </is>
      </c>
      <c r="D6" t="inlineStr">
        <is>
          <t>855.185,77</t>
        </is>
      </c>
    </row>
    <row r="7">
      <c r="A7" t="inlineStr">
        <is>
          <t>2025</t>
        </is>
      </c>
      <c r="B7" t="inlineStr">
        <is>
          <t>2025</t>
        </is>
      </c>
      <c r="C7" t="inlineStr">
        <is>
          <t>Outras VPAs</t>
        </is>
      </c>
      <c r="D7" t="inlineStr">
        <is>
          <t>-292.585,34</t>
        </is>
      </c>
    </row>
    <row r="8">
      <c r="A8" t="inlineStr">
        <is>
          <t>2025</t>
        </is>
      </c>
      <c r="B8" t="inlineStr">
        <is>
          <t>2025</t>
        </is>
      </c>
      <c r="C8" t="inlineStr">
        <is>
          <t>Ajuste nas Contas Patrimoniais</t>
        </is>
      </c>
      <c r="D8" t="inlineStr">
        <is>
          <t>130.026.750,67</t>
        </is>
      </c>
    </row>
    <row r="9">
      <c r="A9" t="inlineStr">
        <is>
          <t>2025</t>
        </is>
      </c>
      <c r="B9" t="inlineStr">
        <is>
          <t>2025</t>
        </is>
      </c>
      <c r="C9" t="inlineStr">
        <is>
          <t>Créditos a Curto Prazo</t>
        </is>
      </c>
      <c r="D9" t="inlineStr">
        <is>
          <t>-50.163.989,26</t>
        </is>
      </c>
    </row>
    <row r="10">
      <c r="A10" t="inlineStr">
        <is>
          <t>2025</t>
        </is>
      </c>
      <c r="B10" t="inlineStr">
        <is>
          <t>2025</t>
        </is>
      </c>
      <c r="C10" t="inlineStr">
        <is>
          <t>Demais Créditos e Valores a Curto Prazo</t>
        </is>
      </c>
      <c r="D10" t="inlineStr">
        <is>
          <t>112.143.839,41</t>
        </is>
      </c>
    </row>
    <row r="11">
      <c r="A11" t="inlineStr">
        <is>
          <t>2025</t>
        </is>
      </c>
      <c r="B11" t="inlineStr">
        <is>
          <t>2025</t>
        </is>
      </c>
      <c r="C11" t="inlineStr">
        <is>
          <t>Estoques</t>
        </is>
      </c>
      <c r="D11" t="inlineStr">
        <is>
          <t>68.795,93</t>
        </is>
      </c>
    </row>
    <row r="12">
      <c r="A12" t="inlineStr">
        <is>
          <t>2025</t>
        </is>
      </c>
      <c r="B12" t="inlineStr">
        <is>
          <t>2025</t>
        </is>
      </c>
      <c r="C12" t="inlineStr">
        <is>
          <t>VPD's Pagas Antecipadamente</t>
        </is>
      </c>
      <c r="D12" t="inlineStr">
        <is>
          <t>-4.177.126,99</t>
        </is>
      </c>
    </row>
    <row r="13">
      <c r="A13" t="inlineStr">
        <is>
          <t>2025</t>
        </is>
      </c>
      <c r="B13" t="inlineStr">
        <is>
          <t>2025</t>
        </is>
      </c>
      <c r="C13" t="inlineStr">
        <is>
          <t>Ativo Realizável a Longo Prazo</t>
        </is>
      </c>
      <c r="D13" t="inlineStr">
        <is>
          <t>2.085.466,64</t>
        </is>
      </c>
    </row>
    <row r="14">
      <c r="A14" t="inlineStr">
        <is>
          <t>2025</t>
        </is>
      </c>
      <c r="B14" t="inlineStr">
        <is>
          <t>2025</t>
        </is>
      </c>
      <c r="C14" t="inlineStr">
        <is>
          <t>Obrig. Trab/Prev/Assist. Pagar a Curto Prazo</t>
        </is>
      </c>
      <c r="D14" t="inlineStr">
        <is>
          <t>4.502.894,67</t>
        </is>
      </c>
    </row>
    <row r="15">
      <c r="A15" t="inlineStr">
        <is>
          <t>2025</t>
        </is>
      </c>
      <c r="B15" t="inlineStr">
        <is>
          <t>2025</t>
        </is>
      </c>
      <c r="C15" t="inlineStr">
        <is>
          <t>Fornecedores e Contas a Pagar Curto Prazo</t>
        </is>
      </c>
      <c r="D15" t="inlineStr">
        <is>
          <t>76.326.484,84</t>
        </is>
      </c>
    </row>
    <row r="16">
      <c r="A16" t="inlineStr">
        <is>
          <t>2025</t>
        </is>
      </c>
      <c r="B16" t="inlineStr">
        <is>
          <t>2025</t>
        </is>
      </c>
      <c r="C16" t="inlineStr">
        <is>
          <t>Obrigações Fiscais a Curto Prazo</t>
        </is>
      </c>
      <c r="D16" t="inlineStr">
        <is>
          <t>42.366,90</t>
        </is>
      </c>
    </row>
    <row r="17">
      <c r="A17" t="inlineStr">
        <is>
          <t>2025</t>
        </is>
      </c>
      <c r="B17" t="inlineStr">
        <is>
          <t>2025</t>
        </is>
      </c>
      <c r="C17" t="inlineStr">
        <is>
          <t>Demais Obrigações a Curto Prazo</t>
        </is>
      </c>
      <c r="D17" t="inlineStr">
        <is>
          <t>-11.944.081,08</t>
        </is>
      </c>
    </row>
    <row r="18">
      <c r="A18" t="inlineStr">
        <is>
          <t>2025</t>
        </is>
      </c>
      <c r="B18" t="inlineStr">
        <is>
          <t>2025</t>
        </is>
      </c>
      <c r="C18" t="inlineStr">
        <is>
          <t>Demais Obrigações a Longo Prazo</t>
        </is>
      </c>
      <c r="D18" t="inlineStr">
        <is>
          <t xml:space="preserve"> -   </t>
        </is>
      </c>
    </row>
    <row r="19">
      <c r="A19" t="inlineStr">
        <is>
          <t>2025</t>
        </is>
      </c>
      <c r="B19" t="inlineStr">
        <is>
          <t>2025</t>
        </is>
      </c>
      <c r="C19" t="inlineStr">
        <is>
          <t>Reserva de Expansão</t>
        </is>
      </c>
      <c r="D19" t="inlineStr">
        <is>
          <t>-98.405.523,28</t>
        </is>
      </c>
    </row>
    <row r="20">
      <c r="A20" t="inlineStr">
        <is>
          <t>2025</t>
        </is>
      </c>
      <c r="B20" t="inlineStr">
        <is>
          <t>2025</t>
        </is>
      </c>
      <c r="C20" t="inlineStr">
        <is>
          <t>Resultados Acumulados</t>
        </is>
      </c>
      <c r="D20" t="inlineStr">
        <is>
          <t>99.547.622,89</t>
        </is>
      </c>
    </row>
    <row r="21">
      <c r="A21" t="inlineStr">
        <is>
          <t>2025</t>
        </is>
      </c>
      <c r="B21" t="inlineStr">
        <is>
          <t>2025</t>
        </is>
      </c>
      <c r="C21" t="inlineStr">
        <is>
          <t>Fluxo de Caixa Líquido das Atividades das Operações</t>
        </is>
      </c>
      <c r="D21" t="inlineStr">
        <is>
          <t>432.521.028,86</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000001-25</t>
        </is>
      </c>
      <c r="B2" t="inlineStr">
        <is>
          <t>AGENCIA DE PUBLICIDADE/ Contratação de agência de publicidade e propaganda.</t>
        </is>
      </c>
      <c r="C2" t="inlineStr">
        <is>
          <t>10/04/2026 10:00:00</t>
        </is>
      </c>
      <c r="D2" t="inlineStr">
        <is>
          <t>Em processo</t>
        </is>
      </c>
      <c r="E2" t="inlineStr"/>
      <c r="F2" t="inlineStr">
        <is>
          <t>10/04/2026 10:00:00</t>
        </is>
      </c>
      <c r="G2" t="inlineStr"/>
      <c r="H2" t="inlineStr"/>
    </row>
    <row r="3">
      <c r="A3" t="inlineStr">
        <is>
          <t>000006-24</t>
        </is>
      </c>
      <c r="B3" t="inlineStr">
        <is>
          <t>Plano de Previdência / Registro de Preço para contratação de Plano de Previdência Complementar.</t>
        </is>
      </c>
      <c r="C3" t="inlineStr">
        <is>
          <t>16/12/2024 10:00:00</t>
        </is>
      </c>
      <c r="D3" t="inlineStr">
        <is>
          <t>Finalizada</t>
        </is>
      </c>
      <c r="E3" t="inlineStr"/>
      <c r="F3" t="inlineStr">
        <is>
          <t>26/06/2025 00:00:00</t>
        </is>
      </c>
      <c r="G3" t="inlineStr"/>
      <c r="H3" t="inlineStr"/>
    </row>
    <row r="4">
      <c r="A4" t="inlineStr">
        <is>
          <t>000004-24</t>
        </is>
      </c>
      <c r="B4" t="inlineStr">
        <is>
          <t>ASSESSORIA RECURSOS HUMANOS/Contratação de serviço técnico especializado para redefinição da estratégia de gestão de pessoas nos Departamentos Nacionais do Senac e Sesc.</t>
        </is>
      </c>
      <c r="C4" t="inlineStr">
        <is>
          <t>23/10/2024 10:00:00</t>
        </is>
      </c>
      <c r="D4" t="inlineStr">
        <is>
          <t>Finalizada</t>
        </is>
      </c>
      <c r="E4" t="inlineStr"/>
      <c r="F4" t="inlineStr">
        <is>
          <t>27/05/2025 00:00:00</t>
        </is>
      </c>
      <c r="G4" t="inlineStr"/>
      <c r="H4" t="inlineStr"/>
    </row>
    <row r="5">
      <c r="A5" t="inlineStr">
        <is>
          <t>000005-24</t>
        </is>
      </c>
      <c r="B5" t="inlineStr">
        <is>
          <t>Projetos Expográficos / Contratação de serviços de produção e execução de projetos expográficos</t>
        </is>
      </c>
      <c r="C5" t="inlineStr">
        <is>
          <t>26/07/2024 10:00:00</t>
        </is>
      </c>
      <c r="D5" t="inlineStr">
        <is>
          <t>Finalizada</t>
        </is>
      </c>
      <c r="E5" t="inlineStr"/>
      <c r="F5" t="inlineStr">
        <is>
          <t>17/09/2024 00:00:00</t>
        </is>
      </c>
      <c r="G5" t="inlineStr"/>
      <c r="H5" t="inlineStr"/>
    </row>
    <row r="6">
      <c r="A6" t="inlineStr">
        <is>
          <t>000003-24</t>
        </is>
      </c>
      <c r="B6" t="inlineStr">
        <is>
          <t>Projeto Expográfico / Contratação de serviços de produção e execução de projetos expográficos.</t>
        </is>
      </c>
      <c r="C6" t="inlineStr">
        <is>
          <t>10/07/2024 10:00:00</t>
        </is>
      </c>
      <c r="D6" t="inlineStr">
        <is>
          <t>Cancelada</t>
        </is>
      </c>
      <c r="E6" t="inlineStr"/>
      <c r="F6" t="inlineStr">
        <is>
          <t>18/07/2024 00:00:00</t>
        </is>
      </c>
      <c r="G6" t="inlineStr"/>
      <c r="H6" t="inlineStr"/>
    </row>
    <row r="7">
      <c r="A7" t="inlineStr">
        <is>
          <t>000002-24</t>
        </is>
      </c>
      <c r="B7" t="inlineStr">
        <is>
          <t>SOFTWARES / Registro de preços para fornecimento de solução corporativa de Educação a Distância.</t>
        </is>
      </c>
      <c r="C7" t="inlineStr">
        <is>
          <t>24/06/2024 10:00:00</t>
        </is>
      </c>
      <c r="D7" t="inlineStr">
        <is>
          <t>Finalizada</t>
        </is>
      </c>
      <c r="E7" t="inlineStr"/>
      <c r="F7" t="inlineStr">
        <is>
          <t>23/08/2024 00:00:00</t>
        </is>
      </c>
      <c r="G7" t="inlineStr"/>
      <c r="H7" t="inlineStr"/>
    </row>
    <row r="8">
      <c r="A8" t="inlineStr">
        <is>
          <t>000002-26</t>
        </is>
      </c>
      <c r="B8" t="inlineStr">
        <is>
          <t>Consulta Pública para receber contribuições e questionamentos sobre a minuta do Edital de Contratação de Solução de CRM</t>
        </is>
      </c>
      <c r="C8" t="inlineStr">
        <is>
          <t>15/07/2026 15:00:00</t>
        </is>
      </c>
      <c r="D8" t="inlineStr">
        <is>
          <t>Em processo</t>
        </is>
      </c>
      <c r="E8" t="inlineStr"/>
      <c r="F8" t="inlineStr">
        <is>
          <t>24/07/2026 23:59:00</t>
        </is>
      </c>
      <c r="G8" t="inlineStr"/>
      <c r="H8" t="inlineStr"/>
    </row>
    <row r="9">
      <c r="A9" t="inlineStr">
        <is>
          <t>000001-26</t>
        </is>
      </c>
      <c r="B9" t="inlineStr">
        <is>
          <t>Convocação de pessoas físicas com formação específica nas áreas de Comunicação, Publicidade e/ou Marketing, para participar de Comissão de Avaliação Técnica.</t>
        </is>
      </c>
      <c r="C9" t="inlineStr">
        <is>
          <t>06/02/2026 23:59:00</t>
        </is>
      </c>
      <c r="D9" t="inlineStr">
        <is>
          <t>Em processo</t>
        </is>
      </c>
      <c r="E9" t="inlineStr"/>
      <c r="F9" t="inlineStr"/>
      <c r="G9" t="inlineStr"/>
      <c r="H9" t="inlineStr"/>
    </row>
    <row r="10">
      <c r="A10" t="inlineStr">
        <is>
          <t>000001-25</t>
        </is>
      </c>
      <c r="B10" t="inlineStr">
        <is>
          <t>Consulta Pública para receber contribuições e questionamentos sobre a minuta do Edital de Contratação de Solução de Portal de Compras Eletrônicas</t>
        </is>
      </c>
      <c r="C10" t="inlineStr">
        <is>
          <t>18/08/2025 10:00:00</t>
        </is>
      </c>
      <c r="D10" t="inlineStr">
        <is>
          <t>Finalizada</t>
        </is>
      </c>
      <c r="E10" t="inlineStr"/>
      <c r="F10" t="inlineStr">
        <is>
          <t>09/09/2025 10:00:00</t>
        </is>
      </c>
      <c r="G10" t="inlineStr"/>
      <c r="H10" t="inlineStr"/>
    </row>
    <row r="11">
      <c r="A11" t="inlineStr">
        <is>
          <t>000002-24</t>
        </is>
      </c>
      <c r="B11" t="inlineStr">
        <is>
          <t>Credenciamento de empresas especializadas na prestação de serviços educacionais para desenvolvimento de conteúdos digitais e cursos de Formação Inicial e Continuada (cursos livres) no formato 100% autoinstrucional.</t>
        </is>
      </c>
      <c r="C11" t="inlineStr">
        <is>
          <t>29/07/2024 18:00:00</t>
        </is>
      </c>
      <c r="D11" t="inlineStr">
        <is>
          <t>Em processo</t>
        </is>
      </c>
      <c r="E11" t="inlineStr"/>
      <c r="F11" t="inlineStr"/>
      <c r="G11" t="inlineStr"/>
      <c r="H11" t="inlineStr"/>
    </row>
    <row r="12">
      <c r="A12" t="inlineStr">
        <is>
          <t>000001-24</t>
        </is>
      </c>
      <c r="B12" t="inlineStr">
        <is>
          <t>Credenciamento de pessoa jurídica permissionária, inclusive cooperativas, para a prestação de serviço transporte de passageiro por táxi convencional, no município do Rio de Janeiro/RJ e em Brasília/DF, e eventualmente, nos municípios da Região Metropolitana do Rio de Janeiro e Brasília.</t>
        </is>
      </c>
      <c r="C12" t="inlineStr">
        <is>
          <t>04/07/2024 16:00:00</t>
        </is>
      </c>
      <c r="D12" t="inlineStr">
        <is>
          <t>Em processo</t>
        </is>
      </c>
      <c r="E12" t="inlineStr"/>
      <c r="F12" t="inlineStr"/>
      <c r="G12" t="inlineStr"/>
      <c r="H12" t="inlineStr"/>
    </row>
    <row r="13">
      <c r="A13" t="inlineStr">
        <is>
          <t>000001-24</t>
        </is>
      </c>
      <c r="B13" t="inlineStr">
        <is>
          <t>Convite aos Departamentos Regionais do SENAC para o desenvolvimento de conteúdos digitais e cursos de Formação Inicial e Continuada (cursos livres) no formato 100% autoinstrucional, como parte integrante da estratégia de ampliação e inovação da educação a distância do Senac.</t>
        </is>
      </c>
      <c r="C13" t="inlineStr">
        <is>
          <t>28/06/2024 18:00:00</t>
        </is>
      </c>
      <c r="D13" t="inlineStr">
        <is>
          <t>Em processo</t>
        </is>
      </c>
      <c r="E13" t="inlineStr"/>
      <c r="F13" t="inlineStr"/>
      <c r="G13" t="inlineStr"/>
      <c r="H13" t="inlineStr"/>
    </row>
    <row r="14">
      <c r="A14" t="inlineStr">
        <is>
          <t>000042-26</t>
        </is>
      </c>
      <c r="B14" t="inlineStr">
        <is>
          <t>TI / Contratação de Serviço de Outsourcing de Videoconferência.</t>
        </is>
      </c>
      <c r="C14" t="inlineStr">
        <is>
          <t>16/10/2026 15:00:00</t>
        </is>
      </c>
      <c r="D14" t="inlineStr">
        <is>
          <t>Em processo</t>
        </is>
      </c>
      <c r="E14" t="inlineStr"/>
      <c r="F14" t="inlineStr">
        <is>
          <t>16/10/2026 15:00:00</t>
        </is>
      </c>
      <c r="G14" t="inlineStr"/>
      <c r="H14" t="inlineStr"/>
    </row>
    <row r="15">
      <c r="A15" t="inlineStr">
        <is>
          <t>000043-26</t>
        </is>
      </c>
      <c r="B15" t="inlineStr">
        <is>
          <t>PRESTACAO DE SERV. TEMPORARIO /Contratação de serviço de mão de obra temporária.</t>
        </is>
      </c>
      <c r="C15" t="inlineStr">
        <is>
          <t>09/10/2026 15:00:00</t>
        </is>
      </c>
      <c r="D15" t="inlineStr">
        <is>
          <t>Em processo</t>
        </is>
      </c>
      <c r="E15" t="inlineStr"/>
      <c r="F15" t="inlineStr">
        <is>
          <t>09/10/2026 15:00:00</t>
        </is>
      </c>
      <c r="G15" t="inlineStr"/>
      <c r="H15" t="inlineStr"/>
    </row>
    <row r="16">
      <c r="A16" t="inlineStr">
        <is>
          <t>000033-26</t>
        </is>
      </c>
      <c r="B16" t="inlineStr">
        <is>
          <t>Aquisição de material elétrico.</t>
        </is>
      </c>
      <c r="C16" t="inlineStr">
        <is>
          <t>08/10/2026 15:00:00</t>
        </is>
      </c>
      <c r="D16" t="inlineStr">
        <is>
          <t>Em processo</t>
        </is>
      </c>
      <c r="E16" t="inlineStr"/>
      <c r="F16" t="inlineStr">
        <is>
          <t>08/10/2026 15:00:00</t>
        </is>
      </c>
      <c r="G16" t="inlineStr"/>
      <c r="H16" t="inlineStr"/>
    </row>
    <row r="17">
      <c r="A17" t="inlineStr">
        <is>
          <t>000041-26</t>
        </is>
      </c>
      <c r="B17" t="inlineStr">
        <is>
          <t>Aquisição de mobiliários e equipamentos.</t>
        </is>
      </c>
      <c r="C17" t="inlineStr">
        <is>
          <t>01/10/2026 15:00:00</t>
        </is>
      </c>
      <c r="D17" t="inlineStr">
        <is>
          <t>Em processo</t>
        </is>
      </c>
      <c r="E17" t="inlineStr"/>
      <c r="F17" t="inlineStr">
        <is>
          <t>01/10/2026 15:00:00</t>
        </is>
      </c>
      <c r="G17" t="inlineStr"/>
      <c r="H17" t="inlineStr"/>
    </row>
    <row r="18">
      <c r="A18" t="inlineStr">
        <is>
          <t>000040-26</t>
        </is>
      </c>
      <c r="B18" t="inlineStr">
        <is>
          <t>Materiais descartáveis e biodegradáveis/Registro de Preços para futuro e eventual fornecimento de materiais descartáveis e biodegradáveis em Brasília-DF.</t>
        </is>
      </c>
      <c r="C18" t="inlineStr">
        <is>
          <t>16/09/2026 10:00:00</t>
        </is>
      </c>
      <c r="D18" t="inlineStr">
        <is>
          <t>Em processo</t>
        </is>
      </c>
      <c r="E18" t="inlineStr"/>
      <c r="F18" t="inlineStr">
        <is>
          <t>16/09/2026 10:00:00</t>
        </is>
      </c>
      <c r="G18" t="inlineStr"/>
      <c r="H18" t="inlineStr"/>
    </row>
    <row r="19">
      <c r="A19" t="inlineStr">
        <is>
          <t>000039-26</t>
        </is>
      </c>
      <c r="B19" t="inlineStr">
        <is>
          <t>EPI / Registro de preços para futuro e eventual fornecimento de equipamento de proteção individual em Brasília - DF e Rio de Janeiro - RJ.</t>
        </is>
      </c>
      <c r="C19" t="inlineStr">
        <is>
          <t>15/09/2026 10:00:00</t>
        </is>
      </c>
      <c r="D19" t="inlineStr">
        <is>
          <t>Em processo</t>
        </is>
      </c>
      <c r="E19" t="inlineStr"/>
      <c r="F19" t="inlineStr">
        <is>
          <t>15/09/2026 10:00:00</t>
        </is>
      </c>
      <c r="G19" t="inlineStr"/>
      <c r="H19" t="inlineStr"/>
    </row>
    <row r="20">
      <c r="A20" t="inlineStr">
        <is>
          <t>000036-26</t>
        </is>
      </c>
      <c r="B20" t="inlineStr">
        <is>
          <t>MANUTENÇÃO PREDIAL / Contratação de serviço de reformas de piso, iluminação e alambrado de quadra de tênis e quadra poliesportiva do CSSAOS.</t>
        </is>
      </c>
      <c r="C20" t="inlineStr">
        <is>
          <t>10/09/2026 15:00:00</t>
        </is>
      </c>
      <c r="D20" t="inlineStr">
        <is>
          <t>Em processo</t>
        </is>
      </c>
      <c r="E20" t="inlineStr"/>
      <c r="F20" t="inlineStr">
        <is>
          <t>10/09/2026 15:00:00</t>
        </is>
      </c>
      <c r="G20" t="inlineStr"/>
      <c r="H20" t="inlineStr"/>
    </row>
    <row r="21">
      <c r="A21" t="inlineStr">
        <is>
          <t>000027-26</t>
        </is>
      </c>
      <c r="B21" t="inlineStr">
        <is>
          <t>Serviço/Manutenção preventiva e corretiva de plataforma elevatória articulada com fornecimento de peças.</t>
        </is>
      </c>
      <c r="C21" t="inlineStr">
        <is>
          <t>09/09/2026 15:00:00</t>
        </is>
      </c>
      <c r="D21" t="inlineStr">
        <is>
          <t>Em processo</t>
        </is>
      </c>
      <c r="E21" t="inlineStr"/>
      <c r="F21" t="inlineStr">
        <is>
          <t>09/09/2026 15:00:00</t>
        </is>
      </c>
      <c r="G21" t="inlineStr"/>
      <c r="H21"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000001-25</t>
        </is>
      </c>
      <c r="B2" t="inlineStr">
        <is>
          <t>AGENCIA DE PUBLICIDADE/ Contratação de agência de publicidade e propaganda.</t>
        </is>
      </c>
      <c r="C2" t="inlineStr">
        <is>
          <t>10/04/2026 10:00:00</t>
        </is>
      </c>
      <c r="D2" t="inlineStr">
        <is>
          <t>Em processo</t>
        </is>
      </c>
      <c r="E2" t="inlineStr"/>
      <c r="F2" t="inlineStr">
        <is>
          <t>10/04/2026 10:00:00</t>
        </is>
      </c>
      <c r="G2" t="inlineStr"/>
      <c r="H2" t="inlineStr"/>
    </row>
    <row r="3">
      <c r="A3" t="inlineStr">
        <is>
          <t>000006-24</t>
        </is>
      </c>
      <c r="B3" t="inlineStr">
        <is>
          <t>Plano de Previdência / Registro de Preço para contratação de Plano de Previdência Complementar.</t>
        </is>
      </c>
      <c r="C3" t="inlineStr">
        <is>
          <t>16/12/2024 10:00:00</t>
        </is>
      </c>
      <c r="D3" t="inlineStr">
        <is>
          <t>Finalizada</t>
        </is>
      </c>
      <c r="E3" t="inlineStr"/>
      <c r="F3" t="inlineStr">
        <is>
          <t>26/06/2025 00:00:00</t>
        </is>
      </c>
      <c r="G3" t="inlineStr"/>
      <c r="H3" t="inlineStr"/>
    </row>
    <row r="4">
      <c r="A4" t="inlineStr">
        <is>
          <t>000004-24</t>
        </is>
      </c>
      <c r="B4" t="inlineStr">
        <is>
          <t>ASSESSORIA RECURSOS HUMANOS/Contratação de serviço técnico especializado para redefinição da estratégia de gestão de pessoas nos Departamentos Nacionais do Senac e Sesc.</t>
        </is>
      </c>
      <c r="C4" t="inlineStr">
        <is>
          <t>23/10/2024 10:00:00</t>
        </is>
      </c>
      <c r="D4" t="inlineStr">
        <is>
          <t>Finalizada</t>
        </is>
      </c>
      <c r="E4" t="inlineStr"/>
      <c r="F4" t="inlineStr">
        <is>
          <t>27/05/2025 00:00:00</t>
        </is>
      </c>
      <c r="G4" t="inlineStr"/>
      <c r="H4" t="inlineStr"/>
    </row>
    <row r="5">
      <c r="A5" t="inlineStr">
        <is>
          <t>000005-24</t>
        </is>
      </c>
      <c r="B5" t="inlineStr">
        <is>
          <t>Projetos Expográficos / Contratação de serviços de produção e execução de projetos expográficos</t>
        </is>
      </c>
      <c r="C5" t="inlineStr">
        <is>
          <t>26/07/2024 10:00:00</t>
        </is>
      </c>
      <c r="D5" t="inlineStr">
        <is>
          <t>Finalizada</t>
        </is>
      </c>
      <c r="E5" t="inlineStr"/>
      <c r="F5" t="inlineStr">
        <is>
          <t>17/09/2024 00:00:00</t>
        </is>
      </c>
      <c r="G5" t="inlineStr"/>
      <c r="H5" t="inlineStr"/>
    </row>
    <row r="6">
      <c r="A6" t="inlineStr">
        <is>
          <t>000003-24</t>
        </is>
      </c>
      <c r="B6" t="inlineStr">
        <is>
          <t>Projeto Expográfico / Contratação de serviços de produção e execução de projetos expográficos.</t>
        </is>
      </c>
      <c r="C6" t="inlineStr">
        <is>
          <t>10/07/2024 10:00:00</t>
        </is>
      </c>
      <c r="D6" t="inlineStr">
        <is>
          <t>Cancelada</t>
        </is>
      </c>
      <c r="E6" t="inlineStr"/>
      <c r="F6" t="inlineStr">
        <is>
          <t>18/07/2024 00:00:00</t>
        </is>
      </c>
      <c r="G6" t="inlineStr"/>
      <c r="H6" t="inlineStr"/>
    </row>
    <row r="7">
      <c r="A7" t="inlineStr">
        <is>
          <t>000002-24</t>
        </is>
      </c>
      <c r="B7" t="inlineStr">
        <is>
          <t>SOFTWARES / Registro de preços para fornecimento de solução corporativa de Educação a Distância.</t>
        </is>
      </c>
      <c r="C7" t="inlineStr">
        <is>
          <t>24/06/2024 10:00:00</t>
        </is>
      </c>
      <c r="D7" t="inlineStr">
        <is>
          <t>Finalizada</t>
        </is>
      </c>
      <c r="E7" t="inlineStr"/>
      <c r="F7" t="inlineStr">
        <is>
          <t>23/08/2024 00:00:00</t>
        </is>
      </c>
      <c r="G7" t="inlineStr"/>
      <c r="H7" t="inlineStr"/>
    </row>
    <row r="8">
      <c r="A8" t="inlineStr">
        <is>
          <t>000002-26</t>
        </is>
      </c>
      <c r="B8" t="inlineStr">
        <is>
          <t>Consulta Pública para receber contribuições e questionamentos sobre a minuta do Edital de Contratação de Solução de CRM</t>
        </is>
      </c>
      <c r="C8" t="inlineStr">
        <is>
          <t>15/07/2026 15:00:00</t>
        </is>
      </c>
      <c r="D8" t="inlineStr">
        <is>
          <t>Em processo</t>
        </is>
      </c>
      <c r="E8" t="inlineStr"/>
      <c r="F8" t="inlineStr">
        <is>
          <t>24/07/2026 23:59:00</t>
        </is>
      </c>
      <c r="G8" t="inlineStr"/>
      <c r="H8" t="inlineStr"/>
    </row>
    <row r="9">
      <c r="A9" t="inlineStr">
        <is>
          <t>000001-26</t>
        </is>
      </c>
      <c r="B9" t="inlineStr">
        <is>
          <t>Convocação de pessoas físicas com formação específica nas áreas de Comunicação, Publicidade e/ou Marketing, para participar de Comissão de Avaliação Técnica.</t>
        </is>
      </c>
      <c r="C9" t="inlineStr">
        <is>
          <t>06/02/2026 23:59:00</t>
        </is>
      </c>
      <c r="D9" t="inlineStr">
        <is>
          <t>Em processo</t>
        </is>
      </c>
      <c r="E9" t="inlineStr"/>
      <c r="F9" t="inlineStr"/>
      <c r="G9" t="inlineStr"/>
      <c r="H9" t="inlineStr"/>
    </row>
    <row r="10">
      <c r="A10" t="inlineStr">
        <is>
          <t>000001-25</t>
        </is>
      </c>
      <c r="B10" t="inlineStr">
        <is>
          <t>Consulta Pública para receber contribuições e questionamentos sobre a minuta do Edital de Contratação de Solução de Portal de Compras Eletrônicas</t>
        </is>
      </c>
      <c r="C10" t="inlineStr">
        <is>
          <t>18/08/2025 10:00:00</t>
        </is>
      </c>
      <c r="D10" t="inlineStr">
        <is>
          <t>Finalizada</t>
        </is>
      </c>
      <c r="E10" t="inlineStr"/>
      <c r="F10" t="inlineStr">
        <is>
          <t>09/09/2025 10:00:00</t>
        </is>
      </c>
      <c r="G10" t="inlineStr"/>
      <c r="H10" t="inlineStr"/>
    </row>
    <row r="11">
      <c r="A11" t="inlineStr">
        <is>
          <t>000002-24</t>
        </is>
      </c>
      <c r="B11" t="inlineStr">
        <is>
          <t>Credenciamento de empresas especializadas na prestação de serviços educacionais para desenvolvimento de conteúdos digitais e cursos de Formação Inicial e Continuada (cursos livres) no formato 100% autoinstrucional.</t>
        </is>
      </c>
      <c r="C11" t="inlineStr">
        <is>
          <t>29/07/2024 18:00:00</t>
        </is>
      </c>
      <c r="D11" t="inlineStr">
        <is>
          <t>Em processo</t>
        </is>
      </c>
      <c r="E11" t="inlineStr"/>
      <c r="F11" t="inlineStr"/>
      <c r="G11" t="inlineStr"/>
      <c r="H11" t="inlineStr"/>
    </row>
    <row r="12">
      <c r="A12" t="inlineStr">
        <is>
          <t>000001-24</t>
        </is>
      </c>
      <c r="B12" t="inlineStr">
        <is>
          <t>Credenciamento de pessoa jurídica permissionária, inclusive cooperativas, para a prestação de serviço transporte de passageiro por táxi convencional, no município do Rio de Janeiro/RJ e em Brasília/DF, e eventualmente, nos municípios da Região Metropolitana do Rio de Janeiro e Brasília.</t>
        </is>
      </c>
      <c r="C12" t="inlineStr">
        <is>
          <t>04/07/2024 16:00:00</t>
        </is>
      </c>
      <c r="D12" t="inlineStr">
        <is>
          <t>Em processo</t>
        </is>
      </c>
      <c r="E12" t="inlineStr"/>
      <c r="F12" t="inlineStr"/>
      <c r="G12" t="inlineStr"/>
      <c r="H12" t="inlineStr"/>
    </row>
    <row r="13">
      <c r="A13" t="inlineStr">
        <is>
          <t>000001-24</t>
        </is>
      </c>
      <c r="B13" t="inlineStr">
        <is>
          <t>Convite aos Departamentos Regionais do SENAC para o desenvolvimento de conteúdos digitais e cursos de Formação Inicial e Continuada (cursos livres) no formato 100% autoinstrucional, como parte integrante da estratégia de ampliação e inovação da educação a distância do Senac.</t>
        </is>
      </c>
      <c r="C13" t="inlineStr">
        <is>
          <t>28/06/2024 18:00:00</t>
        </is>
      </c>
      <c r="D13" t="inlineStr">
        <is>
          <t>Em processo</t>
        </is>
      </c>
      <c r="E13" t="inlineStr"/>
      <c r="F13" t="inlineStr"/>
      <c r="G13" t="inlineStr"/>
      <c r="H13" t="inlineStr"/>
    </row>
    <row r="14">
      <c r="A14" t="inlineStr">
        <is>
          <t>000042-26</t>
        </is>
      </c>
      <c r="B14" t="inlineStr">
        <is>
          <t>TI / Contratação de Serviço de Outsourcing de Videoconferência.</t>
        </is>
      </c>
      <c r="C14" t="inlineStr">
        <is>
          <t>16/10/2026 15:00:00</t>
        </is>
      </c>
      <c r="D14" t="inlineStr">
        <is>
          <t>Em processo</t>
        </is>
      </c>
      <c r="E14" t="inlineStr"/>
      <c r="F14" t="inlineStr">
        <is>
          <t>16/10/2026 15:00:00</t>
        </is>
      </c>
      <c r="G14" t="inlineStr"/>
      <c r="H14" t="inlineStr"/>
    </row>
    <row r="15">
      <c r="A15" t="inlineStr">
        <is>
          <t>000043-26</t>
        </is>
      </c>
      <c r="B15" t="inlineStr">
        <is>
          <t>PRESTACAO DE SERV. TEMPORARIO /Contratação de serviço de mão de obra temporária.</t>
        </is>
      </c>
      <c r="C15" t="inlineStr">
        <is>
          <t>09/10/2026 15:00:00</t>
        </is>
      </c>
      <c r="D15" t="inlineStr">
        <is>
          <t>Em processo</t>
        </is>
      </c>
      <c r="E15" t="inlineStr"/>
      <c r="F15" t="inlineStr">
        <is>
          <t>09/10/2026 15:00:00</t>
        </is>
      </c>
      <c r="G15" t="inlineStr"/>
      <c r="H15" t="inlineStr"/>
    </row>
    <row r="16">
      <c r="A16" t="inlineStr">
        <is>
          <t>000033-26</t>
        </is>
      </c>
      <c r="B16" t="inlineStr">
        <is>
          <t>Aquisição de material elétrico.</t>
        </is>
      </c>
      <c r="C16" t="inlineStr">
        <is>
          <t>08/10/2026 15:00:00</t>
        </is>
      </c>
      <c r="D16" t="inlineStr">
        <is>
          <t>Em processo</t>
        </is>
      </c>
      <c r="E16" t="inlineStr"/>
      <c r="F16" t="inlineStr">
        <is>
          <t>08/10/2026 15:00:00</t>
        </is>
      </c>
      <c r="G16" t="inlineStr"/>
      <c r="H16" t="inlineStr"/>
    </row>
    <row r="17">
      <c r="A17" t="inlineStr">
        <is>
          <t>000041-26</t>
        </is>
      </c>
      <c r="B17" t="inlineStr">
        <is>
          <t>Aquisição de mobiliários e equipamentos.</t>
        </is>
      </c>
      <c r="C17" t="inlineStr">
        <is>
          <t>01/10/2026 15:00:00</t>
        </is>
      </c>
      <c r="D17" t="inlineStr">
        <is>
          <t>Em processo</t>
        </is>
      </c>
      <c r="E17" t="inlineStr"/>
      <c r="F17" t="inlineStr">
        <is>
          <t>01/10/2026 15:00:00</t>
        </is>
      </c>
      <c r="G17" t="inlineStr"/>
      <c r="H17" t="inlineStr"/>
    </row>
    <row r="18">
      <c r="A18" t="inlineStr">
        <is>
          <t>000040-26</t>
        </is>
      </c>
      <c r="B18" t="inlineStr">
        <is>
          <t>Materiais descartáveis e biodegradáveis/Registro de Preços para futuro e eventual fornecimento de materiais descartáveis e biodegradáveis em Brasília-DF.</t>
        </is>
      </c>
      <c r="C18" t="inlineStr">
        <is>
          <t>16/09/2026 10:00:00</t>
        </is>
      </c>
      <c r="D18" t="inlineStr">
        <is>
          <t>Em processo</t>
        </is>
      </c>
      <c r="E18" t="inlineStr"/>
      <c r="F18" t="inlineStr">
        <is>
          <t>16/09/2026 10:00:00</t>
        </is>
      </c>
      <c r="G18" t="inlineStr"/>
      <c r="H18" t="inlineStr"/>
    </row>
    <row r="19">
      <c r="A19" t="inlineStr">
        <is>
          <t>000039-26</t>
        </is>
      </c>
      <c r="B19" t="inlineStr">
        <is>
          <t>EPI / Registro de preços para futuro e eventual fornecimento de equipamento de proteção individual em Brasília - DF e Rio de Janeiro - RJ.</t>
        </is>
      </c>
      <c r="C19" t="inlineStr">
        <is>
          <t>15/09/2026 10:00:00</t>
        </is>
      </c>
      <c r="D19" t="inlineStr">
        <is>
          <t>Em processo</t>
        </is>
      </c>
      <c r="E19" t="inlineStr"/>
      <c r="F19" t="inlineStr">
        <is>
          <t>15/09/2026 10:00:00</t>
        </is>
      </c>
      <c r="G19" t="inlineStr"/>
      <c r="H19" t="inlineStr"/>
    </row>
    <row r="20">
      <c r="A20" t="inlineStr">
        <is>
          <t>000036-26</t>
        </is>
      </c>
      <c r="B20" t="inlineStr">
        <is>
          <t>MANUTENÇÃO PREDIAL / Contratação de serviço de reformas de piso, iluminação e alambrado de quadra de tênis e quadra poliesportiva do CSSAOS.</t>
        </is>
      </c>
      <c r="C20" t="inlineStr">
        <is>
          <t>10/09/2026 15:00:00</t>
        </is>
      </c>
      <c r="D20" t="inlineStr">
        <is>
          <t>Em processo</t>
        </is>
      </c>
      <c r="E20" t="inlineStr"/>
      <c r="F20" t="inlineStr">
        <is>
          <t>10/09/2026 15:00:00</t>
        </is>
      </c>
      <c r="G20" t="inlineStr"/>
      <c r="H20" t="inlineStr"/>
    </row>
    <row r="21">
      <c r="A21" t="inlineStr">
        <is>
          <t>000027-26</t>
        </is>
      </c>
      <c r="B21" t="inlineStr">
        <is>
          <t>Serviço/Manutenção preventiva e corretiva de plataforma elevatória articulada com fornecimento de peças.</t>
        </is>
      </c>
      <c r="C21" t="inlineStr">
        <is>
          <t>09/09/2026 15:00:00</t>
        </is>
      </c>
      <c r="D21" t="inlineStr">
        <is>
          <t>Em processo</t>
        </is>
      </c>
      <c r="E21" t="inlineStr"/>
      <c r="F21" t="inlineStr">
        <is>
          <t>09/09/2026 15:00:00</t>
        </is>
      </c>
      <c r="G21" t="inlineStr"/>
      <c r="H21"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000001-25</t>
        </is>
      </c>
      <c r="B2" t="inlineStr">
        <is>
          <t>AGENCIA DE PUBLICIDADE/ Contratação de agência de publicidade e propaganda.</t>
        </is>
      </c>
      <c r="C2" t="inlineStr">
        <is>
          <t>10/04/2026 10:00:00</t>
        </is>
      </c>
      <c r="D2" t="inlineStr">
        <is>
          <t>Em processo</t>
        </is>
      </c>
      <c r="E2" t="inlineStr"/>
      <c r="F2" t="inlineStr">
        <is>
          <t>10/04/2026 10:00:00</t>
        </is>
      </c>
      <c r="G2" t="inlineStr"/>
      <c r="H2" t="inlineStr"/>
    </row>
    <row r="3">
      <c r="A3" t="inlineStr">
        <is>
          <t>000006-24</t>
        </is>
      </c>
      <c r="B3" t="inlineStr">
        <is>
          <t>Plano de Previdência / Registro de Preço para contratação de Plano de Previdência Complementar.</t>
        </is>
      </c>
      <c r="C3" t="inlineStr">
        <is>
          <t>16/12/2024 10:00:00</t>
        </is>
      </c>
      <c r="D3" t="inlineStr">
        <is>
          <t>Finalizada</t>
        </is>
      </c>
      <c r="E3" t="inlineStr"/>
      <c r="F3" t="inlineStr">
        <is>
          <t>26/06/2025 00:00:00</t>
        </is>
      </c>
      <c r="G3" t="inlineStr"/>
      <c r="H3" t="inlineStr"/>
    </row>
    <row r="4">
      <c r="A4" t="inlineStr">
        <is>
          <t>000004-24</t>
        </is>
      </c>
      <c r="B4" t="inlineStr">
        <is>
          <t>ASSESSORIA RECURSOS HUMANOS/Contratação de serviço técnico especializado para redefinição da estratégia de gestão de pessoas nos Departamentos Nacionais do Senac e Sesc.</t>
        </is>
      </c>
      <c r="C4" t="inlineStr">
        <is>
          <t>23/10/2024 10:00:00</t>
        </is>
      </c>
      <c r="D4" t="inlineStr">
        <is>
          <t>Finalizada</t>
        </is>
      </c>
      <c r="E4" t="inlineStr"/>
      <c r="F4" t="inlineStr">
        <is>
          <t>27/05/2025 00:00:00</t>
        </is>
      </c>
      <c r="G4" t="inlineStr"/>
      <c r="H4" t="inlineStr"/>
    </row>
    <row r="5">
      <c r="A5" t="inlineStr">
        <is>
          <t>000005-24</t>
        </is>
      </c>
      <c r="B5" t="inlineStr">
        <is>
          <t>Projetos Expográficos / Contratação de serviços de produção e execução de projetos expográficos</t>
        </is>
      </c>
      <c r="C5" t="inlineStr">
        <is>
          <t>26/07/2024 10:00:00</t>
        </is>
      </c>
      <c r="D5" t="inlineStr">
        <is>
          <t>Finalizada</t>
        </is>
      </c>
      <c r="E5" t="inlineStr"/>
      <c r="F5" t="inlineStr">
        <is>
          <t>17/09/2024 00:00:00</t>
        </is>
      </c>
      <c r="G5" t="inlineStr"/>
      <c r="H5" t="inlineStr"/>
    </row>
    <row r="6">
      <c r="A6" t="inlineStr">
        <is>
          <t>000003-24</t>
        </is>
      </c>
      <c r="B6" t="inlineStr">
        <is>
          <t>Projeto Expográfico / Contratação de serviços de produção e execução de projetos expográficos.</t>
        </is>
      </c>
      <c r="C6" t="inlineStr">
        <is>
          <t>10/07/2024 10:00:00</t>
        </is>
      </c>
      <c r="D6" t="inlineStr">
        <is>
          <t>Cancelada</t>
        </is>
      </c>
      <c r="E6" t="inlineStr"/>
      <c r="F6" t="inlineStr">
        <is>
          <t>18/07/2024 00:00:00</t>
        </is>
      </c>
      <c r="G6" t="inlineStr"/>
      <c r="H6" t="inlineStr"/>
    </row>
    <row r="7">
      <c r="A7" t="inlineStr">
        <is>
          <t>000002-24</t>
        </is>
      </c>
      <c r="B7" t="inlineStr">
        <is>
          <t>SOFTWARES / Registro de preços para fornecimento de solução corporativa de Educação a Distância.</t>
        </is>
      </c>
      <c r="C7" t="inlineStr">
        <is>
          <t>24/06/2024 10:00:00</t>
        </is>
      </c>
      <c r="D7" t="inlineStr">
        <is>
          <t>Finalizada</t>
        </is>
      </c>
      <c r="E7" t="inlineStr"/>
      <c r="F7" t="inlineStr">
        <is>
          <t>23/08/2024 00:00:00</t>
        </is>
      </c>
      <c r="G7" t="inlineStr"/>
      <c r="H7" t="inlineStr"/>
    </row>
    <row r="8">
      <c r="A8" t="inlineStr">
        <is>
          <t>000002-26</t>
        </is>
      </c>
      <c r="B8" t="inlineStr">
        <is>
          <t>Consulta Pública para receber contribuições e questionamentos sobre a minuta do Edital de Contratação de Solução de CRM</t>
        </is>
      </c>
      <c r="C8" t="inlineStr">
        <is>
          <t>15/07/2026 15:00:00</t>
        </is>
      </c>
      <c r="D8" t="inlineStr">
        <is>
          <t>Em processo</t>
        </is>
      </c>
      <c r="E8" t="inlineStr"/>
      <c r="F8" t="inlineStr">
        <is>
          <t>24/07/2026 23:59:00</t>
        </is>
      </c>
      <c r="G8" t="inlineStr"/>
      <c r="H8" t="inlineStr"/>
    </row>
    <row r="9">
      <c r="A9" t="inlineStr">
        <is>
          <t>000001-26</t>
        </is>
      </c>
      <c r="B9" t="inlineStr">
        <is>
          <t>Convocação de pessoas físicas com formação específica nas áreas de Comunicação, Publicidade e/ou Marketing, para participar de Comissão de Avaliação Técnica.</t>
        </is>
      </c>
      <c r="C9" t="inlineStr">
        <is>
          <t>06/02/2026 23:59:00</t>
        </is>
      </c>
      <c r="D9" t="inlineStr">
        <is>
          <t>Em processo</t>
        </is>
      </c>
      <c r="E9" t="inlineStr"/>
      <c r="F9" t="inlineStr"/>
      <c r="G9" t="inlineStr"/>
      <c r="H9" t="inlineStr"/>
    </row>
    <row r="10">
      <c r="A10" t="inlineStr">
        <is>
          <t>000001-25</t>
        </is>
      </c>
      <c r="B10" t="inlineStr">
        <is>
          <t>Consulta Pública para receber contribuições e questionamentos sobre a minuta do Edital de Contratação de Solução de Portal de Compras Eletrônicas</t>
        </is>
      </c>
      <c r="C10" t="inlineStr">
        <is>
          <t>18/08/2025 10:00:00</t>
        </is>
      </c>
      <c r="D10" t="inlineStr">
        <is>
          <t>Finalizada</t>
        </is>
      </c>
      <c r="E10" t="inlineStr"/>
      <c r="F10" t="inlineStr">
        <is>
          <t>09/09/2025 10:00:00</t>
        </is>
      </c>
      <c r="G10" t="inlineStr"/>
      <c r="H10" t="inlineStr"/>
    </row>
    <row r="11">
      <c r="A11" t="inlineStr">
        <is>
          <t>000002-24</t>
        </is>
      </c>
      <c r="B11" t="inlineStr">
        <is>
          <t>Credenciamento de empresas especializadas na prestação de serviços educacionais para desenvolvimento de conteúdos digitais e cursos de Formação Inicial e Continuada (cursos livres) no formato 100% autoinstrucional.</t>
        </is>
      </c>
      <c r="C11" t="inlineStr">
        <is>
          <t>29/07/2024 18:00:00</t>
        </is>
      </c>
      <c r="D11" t="inlineStr">
        <is>
          <t>Em processo</t>
        </is>
      </c>
      <c r="E11" t="inlineStr"/>
      <c r="F11" t="inlineStr"/>
      <c r="G11" t="inlineStr"/>
      <c r="H11" t="inlineStr"/>
    </row>
    <row r="12">
      <c r="A12" t="inlineStr">
        <is>
          <t>000001-24</t>
        </is>
      </c>
      <c r="B12" t="inlineStr">
        <is>
          <t>Credenciamento de pessoa jurídica permissionária, inclusive cooperativas, para a prestação de serviço transporte de passageiro por táxi convencional, no município do Rio de Janeiro/RJ e em Brasília/DF, e eventualmente, nos municípios da Região Metropolitana do Rio de Janeiro e Brasília.</t>
        </is>
      </c>
      <c r="C12" t="inlineStr">
        <is>
          <t>04/07/2024 16:00:00</t>
        </is>
      </c>
      <c r="D12" t="inlineStr">
        <is>
          <t>Em processo</t>
        </is>
      </c>
      <c r="E12" t="inlineStr"/>
      <c r="F12" t="inlineStr"/>
      <c r="G12" t="inlineStr"/>
      <c r="H12" t="inlineStr"/>
    </row>
    <row r="13">
      <c r="A13" t="inlineStr">
        <is>
          <t>000001-24</t>
        </is>
      </c>
      <c r="B13" t="inlineStr">
        <is>
          <t>Convite aos Departamentos Regionais do SENAC para o desenvolvimento de conteúdos digitais e cursos de Formação Inicial e Continuada (cursos livres) no formato 100% autoinstrucional, como parte integrante da estratégia de ampliação e inovação da educação a distância do Senac.</t>
        </is>
      </c>
      <c r="C13" t="inlineStr">
        <is>
          <t>28/06/2024 18:00:00</t>
        </is>
      </c>
      <c r="D13" t="inlineStr">
        <is>
          <t>Em processo</t>
        </is>
      </c>
      <c r="E13" t="inlineStr"/>
      <c r="F13" t="inlineStr"/>
      <c r="G13" t="inlineStr"/>
      <c r="H13" t="inlineStr"/>
    </row>
    <row r="14">
      <c r="A14" t="inlineStr">
        <is>
          <t>000042-26</t>
        </is>
      </c>
      <c r="B14" t="inlineStr">
        <is>
          <t>TI / Contratação de Serviço de Outsourcing de Videoconferência.</t>
        </is>
      </c>
      <c r="C14" t="inlineStr">
        <is>
          <t>16/10/2026 15:00:00</t>
        </is>
      </c>
      <c r="D14" t="inlineStr">
        <is>
          <t>Em processo</t>
        </is>
      </c>
      <c r="E14" t="inlineStr"/>
      <c r="F14" t="inlineStr">
        <is>
          <t>16/10/2026 15:00:00</t>
        </is>
      </c>
      <c r="G14" t="inlineStr"/>
      <c r="H14" t="inlineStr"/>
    </row>
    <row r="15">
      <c r="A15" t="inlineStr">
        <is>
          <t>000043-26</t>
        </is>
      </c>
      <c r="B15" t="inlineStr">
        <is>
          <t>PRESTACAO DE SERV. TEMPORARIO /Contratação de serviço de mão de obra temporária.</t>
        </is>
      </c>
      <c r="C15" t="inlineStr">
        <is>
          <t>09/10/2026 15:00:00</t>
        </is>
      </c>
      <c r="D15" t="inlineStr">
        <is>
          <t>Em processo</t>
        </is>
      </c>
      <c r="E15" t="inlineStr"/>
      <c r="F15" t="inlineStr">
        <is>
          <t>09/10/2026 15:00:00</t>
        </is>
      </c>
      <c r="G15" t="inlineStr"/>
      <c r="H15" t="inlineStr"/>
    </row>
    <row r="16">
      <c r="A16" t="inlineStr">
        <is>
          <t>000033-26</t>
        </is>
      </c>
      <c r="B16" t="inlineStr">
        <is>
          <t>Aquisição de material elétrico.</t>
        </is>
      </c>
      <c r="C16" t="inlineStr">
        <is>
          <t>08/10/2026 15:00:00</t>
        </is>
      </c>
      <c r="D16" t="inlineStr">
        <is>
          <t>Em processo</t>
        </is>
      </c>
      <c r="E16" t="inlineStr"/>
      <c r="F16" t="inlineStr">
        <is>
          <t>08/10/2026 15:00:00</t>
        </is>
      </c>
      <c r="G16" t="inlineStr"/>
      <c r="H16" t="inlineStr"/>
    </row>
    <row r="17">
      <c r="A17" t="inlineStr">
        <is>
          <t>000041-26</t>
        </is>
      </c>
      <c r="B17" t="inlineStr">
        <is>
          <t>Aquisição de mobiliários e equipamentos.</t>
        </is>
      </c>
      <c r="C17" t="inlineStr">
        <is>
          <t>01/10/2026 15:00:00</t>
        </is>
      </c>
      <c r="D17" t="inlineStr">
        <is>
          <t>Em processo</t>
        </is>
      </c>
      <c r="E17" t="inlineStr"/>
      <c r="F17" t="inlineStr">
        <is>
          <t>01/10/2026 15:00:00</t>
        </is>
      </c>
      <c r="G17" t="inlineStr"/>
      <c r="H17" t="inlineStr"/>
    </row>
    <row r="18">
      <c r="A18" t="inlineStr">
        <is>
          <t>000040-26</t>
        </is>
      </c>
      <c r="B18" t="inlineStr">
        <is>
          <t>Materiais descartáveis e biodegradáveis/Registro de Preços para futuro e eventual fornecimento de materiais descartáveis e biodegradáveis em Brasília-DF.</t>
        </is>
      </c>
      <c r="C18" t="inlineStr">
        <is>
          <t>16/09/2026 10:00:00</t>
        </is>
      </c>
      <c r="D18" t="inlineStr">
        <is>
          <t>Em processo</t>
        </is>
      </c>
      <c r="E18" t="inlineStr"/>
      <c r="F18" t="inlineStr">
        <is>
          <t>16/09/2026 10:00:00</t>
        </is>
      </c>
      <c r="G18" t="inlineStr"/>
      <c r="H18" t="inlineStr"/>
    </row>
    <row r="19">
      <c r="A19" t="inlineStr">
        <is>
          <t>000039-26</t>
        </is>
      </c>
      <c r="B19" t="inlineStr">
        <is>
          <t>EPI / Registro de preços para futuro e eventual fornecimento de equipamento de proteção individual em Brasília - DF e Rio de Janeiro - RJ.</t>
        </is>
      </c>
      <c r="C19" t="inlineStr">
        <is>
          <t>15/09/2026 10:00:00</t>
        </is>
      </c>
      <c r="D19" t="inlineStr">
        <is>
          <t>Em processo</t>
        </is>
      </c>
      <c r="E19" t="inlineStr"/>
      <c r="F19" t="inlineStr">
        <is>
          <t>15/09/2026 10:00:00</t>
        </is>
      </c>
      <c r="G19" t="inlineStr"/>
      <c r="H19" t="inlineStr"/>
    </row>
    <row r="20">
      <c r="A20" t="inlineStr">
        <is>
          <t>000036-26</t>
        </is>
      </c>
      <c r="B20" t="inlineStr">
        <is>
          <t>MANUTENÇÃO PREDIAL / Contratação de serviço de reformas de piso, iluminação e alambrado de quadra de tênis e quadra poliesportiva do CSSAOS.</t>
        </is>
      </c>
      <c r="C20" t="inlineStr">
        <is>
          <t>10/09/2026 15:00:00</t>
        </is>
      </c>
      <c r="D20" t="inlineStr">
        <is>
          <t>Em processo</t>
        </is>
      </c>
      <c r="E20" t="inlineStr"/>
      <c r="F20" t="inlineStr">
        <is>
          <t>10/09/2026 15:00:00</t>
        </is>
      </c>
      <c r="G20" t="inlineStr"/>
      <c r="H20" t="inlineStr"/>
    </row>
    <row r="21">
      <c r="A21" t="inlineStr">
        <is>
          <t>000027-26</t>
        </is>
      </c>
      <c r="B21" t="inlineStr">
        <is>
          <t>Serviço/Manutenção preventiva e corretiva de plataforma elevatória articulada com fornecimento de peças.</t>
        </is>
      </c>
      <c r="C21" t="inlineStr">
        <is>
          <t>09/09/2026 15:00:00</t>
        </is>
      </c>
      <c r="D21" t="inlineStr">
        <is>
          <t>Em processo</t>
        </is>
      </c>
      <c r="E21" t="inlineStr"/>
      <c r="F21" t="inlineStr">
        <is>
          <t>09/09/2026 15:00:00</t>
        </is>
      </c>
      <c r="G21" t="inlineStr"/>
      <c r="H21" t="inlineStr"/>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2023286</t>
        </is>
      </c>
      <c r="B2" t="inlineStr">
        <is>
          <t>ACORDO DE COOPERACAO TECNICA MINISTERIO DO TURISMO</t>
        </is>
      </c>
      <c r="C2" t="inlineStr">
        <is>
          <t>MINISTERIO DO TURISMO</t>
        </is>
      </c>
      <c r="D2" t="inlineStr">
        <is>
          <t>05.457.283/0002-08</t>
        </is>
      </c>
      <c r="E2" t="inlineStr"/>
      <c r="F2" t="inlineStr">
        <is>
          <t>25/08/2023 00:00:00</t>
        </is>
      </c>
      <c r="G2" t="inlineStr">
        <is>
          <t>31/12/2026</t>
        </is>
      </c>
      <c r="H2" t="inlineStr">
        <is>
          <t>Ativo</t>
        </is>
      </c>
      <c r="I2" t="inlineStr"/>
      <c r="J2" t="inlineStr">
        <is>
          <t>400000000,0</t>
        </is>
      </c>
    </row>
    <row r="3">
      <c r="A3" t="inlineStr">
        <is>
          <t>2023285</t>
        </is>
      </c>
      <c r="B3" t="inlineStr">
        <is>
          <t>ACORDO DE COOPERACAO EMPRESA PEDAGOGICA DE GASTRONOMIA</t>
        </is>
      </c>
      <c r="C3" t="inlineStr">
        <is>
          <t>SECRETARIA DE ADMINISTRACAO DO MPF</t>
        </is>
      </c>
      <c r="D3" t="inlineStr">
        <is>
          <t>26.989.715/0050-90</t>
        </is>
      </c>
      <c r="E3" t="inlineStr"/>
      <c r="F3" t="inlineStr">
        <is>
          <t>23/02/2023 00:00:00</t>
        </is>
      </c>
      <c r="G3" t="inlineStr">
        <is>
          <t>22/02/2028</t>
        </is>
      </c>
      <c r="H3" t="inlineStr">
        <is>
          <t>Ativo</t>
        </is>
      </c>
      <c r="I3" t="inlineStr"/>
      <c r="J3" t="inlineStr">
        <is>
          <t>0,0</t>
        </is>
      </c>
    </row>
    <row r="4">
      <c r="A4" t="inlineStr">
        <is>
          <t>2025044</t>
        </is>
      </c>
      <c r="B4" t="inlineStr">
        <is>
          <t>ACORDO DE COOPERAÇAO TECNICA CAMARA DEPUTADOS</t>
        </is>
      </c>
      <c r="C4" t="inlineStr">
        <is>
          <t>CÂMARA DOS DEPUTADOS</t>
        </is>
      </c>
      <c r="D4" t="inlineStr">
        <is>
          <t>00.530.352/0001-59</t>
        </is>
      </c>
      <c r="E4" t="inlineStr"/>
      <c r="F4" t="inlineStr">
        <is>
          <t>01/01/2025 00:00:00</t>
        </is>
      </c>
      <c r="G4" t="inlineStr">
        <is>
          <t>31/12/2034</t>
        </is>
      </c>
      <c r="H4" t="inlineStr">
        <is>
          <t>Ativo</t>
        </is>
      </c>
      <c r="I4" t="inlineStr"/>
      <c r="J4" t="inlineStr">
        <is>
          <t>0,0</t>
        </is>
      </c>
    </row>
    <row r="5">
      <c r="A5" t="inlineStr">
        <is>
          <t>2024252</t>
        </is>
      </c>
      <c r="B5" t="inlineStr">
        <is>
          <t>TERMO DE COOPERACAO COLETA, TRANSPORTE E RECICLAGEM DE OLEO</t>
        </is>
      </c>
      <c r="C5" t="inlineStr">
        <is>
          <t>PS TEIXEIRA COLETA DE RESIDUOS LTDA</t>
        </is>
      </c>
      <c r="D5" t="inlineStr">
        <is>
          <t>11.087.403/0001-36</t>
        </is>
      </c>
      <c r="E5" t="inlineStr"/>
      <c r="F5" t="inlineStr">
        <is>
          <t>18/07/2024 00:00:00</t>
        </is>
      </c>
      <c r="G5" t="inlineStr">
        <is>
          <t>17/07/2028</t>
        </is>
      </c>
      <c r="H5" t="inlineStr">
        <is>
          <t>Ativo</t>
        </is>
      </c>
      <c r="I5" t="inlineStr"/>
      <c r="J5" t="inlineStr">
        <is>
          <t>0,0</t>
        </is>
      </c>
    </row>
    <row r="6">
      <c r="A6" t="inlineStr">
        <is>
          <t>2025064</t>
        </is>
      </c>
      <c r="B6" t="inlineStr">
        <is>
          <t>PARCERIA EDUCACIONAL LOJAS CRIATIVAS BY CLAUDIA LACERDA</t>
        </is>
      </c>
      <c r="C6" t="inlineStr">
        <is>
          <t>CL CONSULTORIA E GERENCIAMENTO LTDA</t>
        </is>
      </c>
      <c r="D6" t="inlineStr">
        <is>
          <t>46.381.705/0001-05</t>
        </is>
      </c>
      <c r="E6" t="inlineStr"/>
      <c r="F6" t="inlineStr">
        <is>
          <t>21/05/2025 00:00:00</t>
        </is>
      </c>
      <c r="G6" t="inlineStr">
        <is>
          <t>20/05/2027</t>
        </is>
      </c>
      <c r="H6" t="inlineStr">
        <is>
          <t>Ativo</t>
        </is>
      </c>
      <c r="I6" t="inlineStr"/>
      <c r="J6" t="inlineStr">
        <is>
          <t>0,0</t>
        </is>
      </c>
    </row>
    <row r="7">
      <c r="A7" t="inlineStr">
        <is>
          <t>2025220</t>
        </is>
      </c>
      <c r="B7" t="inlineStr">
        <is>
          <t>CAPACITAÇÃO PROFISSIONAL ATIVIDADES COMERCIO EXTERIOR</t>
        </is>
      </c>
      <c r="C7" t="inlineStr">
        <is>
          <t>MINISTERIO DO DESENVOLVIMENTO, INDUSTRIA, COMERCIO E SERVICOS</t>
        </is>
      </c>
      <c r="D7" t="inlineStr">
        <is>
          <t>00.394.478/0001-43</t>
        </is>
      </c>
      <c r="E7" t="inlineStr"/>
      <c r="F7" t="inlineStr">
        <is>
          <t>31/01/2025 00:00:00</t>
        </is>
      </c>
      <c r="G7" t="inlineStr">
        <is>
          <t>31/12/2026</t>
        </is>
      </c>
      <c r="H7" t="inlineStr">
        <is>
          <t>Ativo</t>
        </is>
      </c>
      <c r="I7" t="inlineStr"/>
      <c r="J7" t="inlineStr">
        <is>
          <t>0,0</t>
        </is>
      </c>
    </row>
    <row r="8">
      <c r="A8" t="inlineStr">
        <is>
          <t>2022261</t>
        </is>
      </c>
      <c r="B8" t="inlineStr">
        <is>
          <t>ACORDO PORTO DIGITAL</t>
        </is>
      </c>
      <c r="C8" t="inlineStr">
        <is>
          <t>NUCLEO DE GESTAO DO PORTO DIGITAL</t>
        </is>
      </c>
      <c r="D8" t="inlineStr">
        <is>
          <t>04.203.075/0001-20</t>
        </is>
      </c>
      <c r="E8" t="inlineStr"/>
      <c r="F8" t="inlineStr">
        <is>
          <t>29/11/2022 00:00:00</t>
        </is>
      </c>
      <c r="G8" t="inlineStr">
        <is>
          <t>28/11/2028</t>
        </is>
      </c>
      <c r="H8" t="inlineStr">
        <is>
          <t>Ativo</t>
        </is>
      </c>
      <c r="I8" t="inlineStr"/>
      <c r="J8" t="inlineStr">
        <is>
          <t>0,0</t>
        </is>
      </c>
    </row>
    <row r="9">
      <c r="A9" t="inlineStr">
        <is>
          <t>2024253</t>
        </is>
      </c>
      <c r="B9" t="inlineStr">
        <is>
          <t>TERMO DE ACESSO E USO DE BASES DE MICRODADOS SOBRE USO DAS TI E COMUNI</t>
        </is>
      </c>
      <c r="C9" t="inlineStr">
        <is>
          <t>NUCLEO DE INFORMACAO E COORDENACAO NIC.B</t>
        </is>
      </c>
      <c r="D9" t="inlineStr">
        <is>
          <t>05.506.560/0001-36</t>
        </is>
      </c>
      <c r="E9" t="inlineStr"/>
      <c r="F9" t="inlineStr">
        <is>
          <t>24/06/2024 00:00:00</t>
        </is>
      </c>
      <c r="G9" t="inlineStr">
        <is>
          <t>24/06/2029</t>
        </is>
      </c>
      <c r="H9" t="inlineStr">
        <is>
          <t>Ativo</t>
        </is>
      </c>
      <c r="I9" t="inlineStr"/>
      <c r="J9" t="inlineStr">
        <is>
          <t>0,0</t>
        </is>
      </c>
    </row>
    <row r="10">
      <c r="A10" t="inlineStr">
        <is>
          <t>2024249</t>
        </is>
      </c>
      <c r="B10" t="inlineStr">
        <is>
          <t>TERMO DE COOPERACAO INTERNACIONAL CINTERFOR OIT</t>
        </is>
      </c>
      <c r="C10" t="inlineStr">
        <is>
          <t>CINTERFOR OIT</t>
        </is>
      </c>
      <c r="D10" t="inlineStr"/>
      <c r="E10" t="inlineStr"/>
      <c r="F10" t="inlineStr">
        <is>
          <t>20/05/2024 00:00:00</t>
        </is>
      </c>
      <c r="G10" t="inlineStr">
        <is>
          <t>19/05/2027</t>
        </is>
      </c>
      <c r="H10" t="inlineStr">
        <is>
          <t>Ativo</t>
        </is>
      </c>
      <c r="I10" t="inlineStr"/>
      <c r="J10" t="inlineStr">
        <is>
          <t>0,0</t>
        </is>
      </c>
    </row>
    <row r="11">
      <c r="A11" t="inlineStr">
        <is>
          <t>2024248</t>
        </is>
      </c>
      <c r="B11" t="inlineStr">
        <is>
          <t>ACORDO DE COOPERAÇÃO MJSP</t>
        </is>
      </c>
      <c r="C11" t="inlineStr">
        <is>
          <t>MINISTERIO DA JUSTICA E SEGURANCA PUBLICA - MJSP</t>
        </is>
      </c>
      <c r="D11" t="inlineStr">
        <is>
          <t>00.394.494/0013-70</t>
        </is>
      </c>
      <c r="E11" t="inlineStr"/>
      <c r="F11" t="inlineStr">
        <is>
          <t>02/02/2024 00:00:00</t>
        </is>
      </c>
      <c r="G11" t="inlineStr">
        <is>
          <t>02/02/2029</t>
        </is>
      </c>
      <c r="H11" t="inlineStr">
        <is>
          <t>Ativo</t>
        </is>
      </c>
      <c r="I11" t="inlineStr"/>
      <c r="J11" t="inlineStr">
        <is>
          <t>0,0</t>
        </is>
      </c>
    </row>
    <row r="12">
      <c r="A12" t="inlineStr">
        <is>
          <t>2022259</t>
        </is>
      </c>
      <c r="B12" t="inlineStr">
        <is>
          <t>ACORDO DE COOPERACAO TECNICA PROGRAMA BAZILIAN FLAVORS</t>
        </is>
      </c>
      <c r="C12" t="inlineStr">
        <is>
          <t xml:space="preserve">ASSOCIACAO BRASILEIRA DOS EXPORTADORES E IMPORTADORES DE ALIMENTOS E BEBIDAS </t>
        </is>
      </c>
      <c r="D12" t="inlineStr">
        <is>
          <t>05.459.549/0001-62</t>
        </is>
      </c>
      <c r="E12" t="inlineStr"/>
      <c r="F12" t="inlineStr">
        <is>
          <t>16/03/2022 00:00:00</t>
        </is>
      </c>
      <c r="G12" t="inlineStr">
        <is>
          <t>15/03/2032</t>
        </is>
      </c>
      <c r="H12" t="inlineStr">
        <is>
          <t>Ativo</t>
        </is>
      </c>
      <c r="I12" t="inlineStr"/>
      <c r="J12" t="inlineStr">
        <is>
          <t>0,0</t>
        </is>
      </c>
    </row>
    <row r="13">
      <c r="A13" t="inlineStr">
        <is>
          <t>2026111</t>
        </is>
      </c>
      <c r="B13" t="inlineStr">
        <is>
          <t>EXECUÇÃO DE INICIATIVAS VOLTADAS AO DESENVOLVIMENTO DO SETOR COMÉRCIO</t>
        </is>
      </c>
      <c r="C13" t="inlineStr">
        <is>
          <t>CONFEDERACAO NAC COM.BENS SERV.TURISMO</t>
        </is>
      </c>
      <c r="D13" t="inlineStr">
        <is>
          <t>33.423.575/0002-57</t>
        </is>
      </c>
      <c r="E13" t="inlineStr"/>
      <c r="F13" t="inlineStr">
        <is>
          <t>11/06/2026 00:00:00</t>
        </is>
      </c>
      <c r="G13" t="inlineStr">
        <is>
          <t>11/06/2036</t>
        </is>
      </c>
      <c r="H13" t="inlineStr">
        <is>
          <t>Ativo</t>
        </is>
      </c>
      <c r="I13" t="inlineStr"/>
      <c r="J13" t="inlineStr">
        <is>
          <t>0,0</t>
        </is>
      </c>
    </row>
    <row r="14">
      <c r="A14" t="inlineStr">
        <is>
          <t>2025171</t>
        </is>
      </c>
      <c r="B14" t="inlineStr">
        <is>
          <t>ACORDO DE COOPERAÇÃO TÉCNICA TCU</t>
        </is>
      </c>
      <c r="C14" t="inlineStr">
        <is>
          <t>TRIBUNAL DE CONTAS DA UNIAO</t>
        </is>
      </c>
      <c r="D14" t="inlineStr">
        <is>
          <t>00.414.607/0001-18</t>
        </is>
      </c>
      <c r="E14" t="inlineStr"/>
      <c r="F14" t="inlineStr">
        <is>
          <t>23/09/2025 00:00:00</t>
        </is>
      </c>
      <c r="G14" t="inlineStr">
        <is>
          <t>22/09/2027</t>
        </is>
      </c>
      <c r="H14" t="inlineStr">
        <is>
          <t>Ativo</t>
        </is>
      </c>
      <c r="I14" t="inlineStr"/>
      <c r="J14" t="inlineStr">
        <is>
          <t>0,0</t>
        </is>
      </c>
    </row>
    <row r="15">
      <c r="A15" t="inlineStr">
        <is>
          <t>2025153</t>
        </is>
      </c>
      <c r="B15" t="inlineStr">
        <is>
          <t>Memorando de Entendimento Senac x Salesforce - Plataforma Trailhead</t>
        </is>
      </c>
      <c r="C15" t="inlineStr">
        <is>
          <t>SALESFORCE TECNOLOGIA LTDA.</t>
        </is>
      </c>
      <c r="D15" t="inlineStr">
        <is>
          <t>01.080.512/0001-78</t>
        </is>
      </c>
      <c r="E15" t="inlineStr"/>
      <c r="F15" t="inlineStr">
        <is>
          <t>01/09/2025 00:00:00</t>
        </is>
      </c>
      <c r="G15" t="inlineStr">
        <is>
          <t>31/08/2026</t>
        </is>
      </c>
      <c r="H15" t="inlineStr">
        <is>
          <t>Ativo</t>
        </is>
      </c>
      <c r="I15" t="inlineStr"/>
      <c r="J15" t="inlineStr">
        <is>
          <t>0,0</t>
        </is>
      </c>
    </row>
    <row r="16">
      <c r="A16" t="inlineStr">
        <is>
          <t>2026156</t>
        </is>
      </c>
      <c r="B16" t="inlineStr">
        <is>
          <t>ACT com STF Capacitação rest e lanchonete do STF</t>
        </is>
      </c>
      <c r="C16" t="inlineStr">
        <is>
          <t>SUPREMO TRIBUNAL FEDERAL</t>
        </is>
      </c>
      <c r="D16" t="inlineStr">
        <is>
          <t>00.531.640/0001-28</t>
        </is>
      </c>
      <c r="E16" t="inlineStr"/>
      <c r="F16" t="inlineStr">
        <is>
          <t>21/09/2026 00:00:00</t>
        </is>
      </c>
      <c r="G16" t="inlineStr">
        <is>
          <t>20/03/2029</t>
        </is>
      </c>
      <c r="H16" t="inlineStr">
        <is>
          <t>Ativo</t>
        </is>
      </c>
      <c r="I16" t="inlineStr"/>
      <c r="J16" t="inlineStr">
        <is>
          <t>0,0</t>
        </is>
      </c>
    </row>
    <row r="17">
      <c r="A17" t="inlineStr">
        <is>
          <t>2024250</t>
        </is>
      </c>
      <c r="B17" t="inlineStr">
        <is>
          <t>ACORDO DE COOPERACAO TECNICA EMPRESA PEDAGOGICA (ct 27.2024)</t>
        </is>
      </c>
      <c r="C17" t="inlineStr">
        <is>
          <t>SUPREMO TRIBUNAL FEDERAL</t>
        </is>
      </c>
      <c r="D17" t="inlineStr">
        <is>
          <t>00.531.640/0001-28</t>
        </is>
      </c>
      <c r="E17" t="inlineStr"/>
      <c r="F17" t="inlineStr">
        <is>
          <t>02/04/2024 00:00:00</t>
        </is>
      </c>
      <c r="G17" t="inlineStr">
        <is>
          <t>01/04/2029</t>
        </is>
      </c>
      <c r="H17" t="inlineStr">
        <is>
          <t>Ativo</t>
        </is>
      </c>
      <c r="I17" t="inlineStr"/>
      <c r="J17" t="inlineStr">
        <is>
          <t>0,0</t>
        </is>
      </c>
    </row>
    <row r="18">
      <c r="A18" t="inlineStr">
        <is>
          <t>2026112</t>
        </is>
      </c>
      <c r="B18" t="inlineStr">
        <is>
          <t>PARCERIA NACIONAL PARA REALIZAÇÃO DE AÇÕES EDUCACIONAIS E SOCIAIS</t>
        </is>
      </c>
      <c r="C18" t="inlineStr">
        <is>
          <t>TOTVS S.A.</t>
        </is>
      </c>
      <c r="D18" t="inlineStr">
        <is>
          <t>53.113.791/0001-22</t>
        </is>
      </c>
      <c r="E18" t="inlineStr"/>
      <c r="F18" t="inlineStr">
        <is>
          <t>17/06/2026 00:00:00</t>
        </is>
      </c>
      <c r="G18" t="inlineStr">
        <is>
          <t>16/06/2028</t>
        </is>
      </c>
      <c r="H18" t="inlineStr">
        <is>
          <t>Ativo</t>
        </is>
      </c>
      <c r="I18" t="inlineStr"/>
      <c r="J18" t="inlineStr">
        <is>
          <t>0,0</t>
        </is>
      </c>
    </row>
    <row r="19">
      <c r="A19" t="inlineStr">
        <is>
          <t>2025230</t>
        </is>
      </c>
      <c r="B19" t="inlineStr">
        <is>
          <t>ACORDO DE COOPERAÇÃO TÉCNICA - SENAC DN x NIC.BR</t>
        </is>
      </c>
      <c r="C19" t="inlineStr">
        <is>
          <t>NUCLEO DE INFORMACAO E COORDENACAO NIC.B</t>
        </is>
      </c>
      <c r="D19" t="inlineStr">
        <is>
          <t>05.506.560/0001-36</t>
        </is>
      </c>
      <c r="E19" t="inlineStr"/>
      <c r="F19" t="inlineStr">
        <is>
          <t>25/07/2025 00:00:00</t>
        </is>
      </c>
      <c r="G19" t="inlineStr">
        <is>
          <t>24/07/2028</t>
        </is>
      </c>
      <c r="H19" t="inlineStr">
        <is>
          <t>Ativo</t>
        </is>
      </c>
      <c r="I19" t="inlineStr"/>
      <c r="J19" t="inlineStr">
        <is>
          <t>0,0</t>
        </is>
      </c>
    </row>
    <row r="20">
      <c r="A20" t="inlineStr">
        <is>
          <t>2026120</t>
        </is>
      </c>
      <c r="B20" t="inlineStr">
        <is>
          <t>ACT Projeto Novos Caminhos CNJ Correg CNC</t>
        </is>
      </c>
      <c r="C20" t="inlineStr">
        <is>
          <t>CONSELHO NACIONAL DE JUSTICA</t>
        </is>
      </c>
      <c r="D20" t="inlineStr">
        <is>
          <t>07.421.906/0001-29</t>
        </is>
      </c>
      <c r="E20" t="inlineStr"/>
      <c r="F20" t="inlineStr">
        <is>
          <t>03/08/2026 00:00:00</t>
        </is>
      </c>
      <c r="G20" t="inlineStr">
        <is>
          <t>02/08/2028</t>
        </is>
      </c>
      <c r="H20" t="inlineStr">
        <is>
          <t>Ativo</t>
        </is>
      </c>
      <c r="I20" t="inlineStr"/>
      <c r="J20" t="inlineStr">
        <is>
          <t>0,0</t>
        </is>
      </c>
    </row>
    <row r="21">
      <c r="A21" t="inlineStr">
        <is>
          <t>2021197</t>
        </is>
      </c>
      <c r="B21" t="inlineStr">
        <is>
          <t>TERMO DE COOPERAÇÃO TECNICA MPDFT EMPRESA PEDAGOGICA GASTRONOMIA</t>
        </is>
      </c>
      <c r="C21" t="inlineStr">
        <is>
          <t>MINISTERIO PUBLICO DO DISTRITO FEDERAL E TERRITORIOS - MPDFT</t>
        </is>
      </c>
      <c r="D21" t="inlineStr">
        <is>
          <t>26.989.715/0002-93</t>
        </is>
      </c>
      <c r="E21" t="inlineStr"/>
      <c r="F21" t="inlineStr">
        <is>
          <t>28/07/2021 00:00:00</t>
        </is>
      </c>
      <c r="G21" t="inlineStr">
        <is>
          <t>28/07/2026</t>
        </is>
      </c>
      <c r="H21" t="inlineStr">
        <is>
          <t>Ativo</t>
        </is>
      </c>
      <c r="I21" t="inlineStr"/>
      <c r="J21" t="inlineStr">
        <is>
          <t>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2022262</t>
        </is>
      </c>
      <c r="B2" t="inlineStr">
        <is>
          <t>CONVENIO ECTI PROFESSIONNELS SENIORS</t>
        </is>
      </c>
      <c r="C2" t="inlineStr">
        <is>
          <t>ECTI - Professionnels Seniors - Voluntários Seniores</t>
        </is>
      </c>
      <c r="D2" t="inlineStr"/>
      <c r="E2" t="inlineStr"/>
      <c r="F2" t="inlineStr">
        <is>
          <t>13/10/2022 00:00:00</t>
        </is>
      </c>
      <c r="G2" t="inlineStr">
        <is>
          <t>12/10/2028</t>
        </is>
      </c>
      <c r="H2" t="inlineStr">
        <is>
          <t>Ativo</t>
        </is>
      </c>
      <c r="I2" t="inlineStr"/>
      <c r="J2" t="inlineStr">
        <is>
          <t>0,0</t>
        </is>
      </c>
    </row>
    <row r="3">
      <c r="A3" t="inlineStr">
        <is>
          <t>2021143</t>
        </is>
      </c>
      <c r="B3" t="inlineStr">
        <is>
          <t>EXECUÇÃO DO PROGRAMA DO RURAL A MESA</t>
        </is>
      </c>
      <c r="C3" t="inlineStr">
        <is>
          <t>SERVIÇO NACIONAL DE APRENDIZAGEM RURAL SENAR</t>
        </is>
      </c>
      <c r="D3" t="inlineStr">
        <is>
          <t>37.138.245/0001-90</t>
        </is>
      </c>
      <c r="E3" t="inlineStr"/>
      <c r="F3" t="inlineStr">
        <is>
          <t>15/09/2021 00:00:00</t>
        </is>
      </c>
      <c r="G3" t="inlineStr">
        <is>
          <t>14/09/2028</t>
        </is>
      </c>
      <c r="H3" t="inlineStr">
        <is>
          <t>Ativo</t>
        </is>
      </c>
      <c r="I3" t="inlineStr"/>
      <c r="J3" t="inlineStr">
        <is>
          <t>0,0</t>
        </is>
      </c>
    </row>
    <row r="4">
      <c r="A4" t="inlineStr">
        <is>
          <t>2025127</t>
        </is>
      </c>
      <c r="B4" t="inlineStr">
        <is>
          <t>Acordo de Cooperação Técnica</t>
        </is>
      </c>
      <c r="C4" t="inlineStr">
        <is>
          <t>MINISTERIO DO TRABALHO E EMPREGO - MTE</t>
        </is>
      </c>
      <c r="D4" t="inlineStr">
        <is>
          <t>23.612.685/0001-22</t>
        </is>
      </c>
      <c r="E4" t="inlineStr"/>
      <c r="F4" t="inlineStr">
        <is>
          <t>25/10/2024 00:00:00</t>
        </is>
      </c>
      <c r="G4" t="inlineStr">
        <is>
          <t>25/10/2027</t>
        </is>
      </c>
      <c r="H4" t="inlineStr">
        <is>
          <t>Ativo</t>
        </is>
      </c>
      <c r="I4" t="inlineStr"/>
      <c r="J4" t="inlineStr">
        <is>
          <t>0,0</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2023284</t>
        </is>
      </c>
      <c r="B2" t="inlineStr">
        <is>
          <t>PATROCINIO BALSA ESCOLA DO SENACPATROCINIO BALSA ESCOLA DO SENAC</t>
        </is>
      </c>
      <c r="C2" t="inlineStr">
        <is>
          <t>CISCO COMERCIO E SERVICOS DE HARDWARE E SOFTWARE DO BRASIL LTDA.</t>
        </is>
      </c>
      <c r="D2" t="inlineStr">
        <is>
          <t>09.045.277/0001-05</t>
        </is>
      </c>
      <c r="E2" t="inlineStr">
        <is>
          <t>12/12/2023 00:00:00</t>
        </is>
      </c>
      <c r="F2" t="inlineStr">
        <is>
          <t>11/12/2026 00:00:00</t>
        </is>
      </c>
      <c r="G2" t="inlineStr">
        <is>
          <t>Ativo</t>
        </is>
      </c>
      <c r="H2" t="inlineStr"/>
      <c r="I2" t="inlineStr">
        <is>
          <t>0,01</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2023286</t>
        </is>
      </c>
      <c r="B2" t="inlineStr">
        <is>
          <t>ACORDO DE COOPERACAO TECNICA MINISTERIO DO TURISMO</t>
        </is>
      </c>
      <c r="C2" t="inlineStr">
        <is>
          <t>MINISTERIO DO TURISMO</t>
        </is>
      </c>
      <c r="D2" t="inlineStr">
        <is>
          <t>05.457.283/0002-08</t>
        </is>
      </c>
      <c r="E2" t="inlineStr"/>
      <c r="F2" t="inlineStr">
        <is>
          <t>25/08/2023 00:00:00</t>
        </is>
      </c>
      <c r="G2" t="inlineStr">
        <is>
          <t>31/12/2026</t>
        </is>
      </c>
      <c r="H2" t="inlineStr">
        <is>
          <t>Ativo</t>
        </is>
      </c>
      <c r="I2" t="inlineStr"/>
      <c r="J2" t="inlineStr">
        <is>
          <t>400000000,0</t>
        </is>
      </c>
    </row>
    <row r="3">
      <c r="A3" t="inlineStr">
        <is>
          <t>2023285</t>
        </is>
      </c>
      <c r="B3" t="inlineStr">
        <is>
          <t>ACORDO DE COOPERACAO EMPRESA PEDAGOGICA DE GASTRONOMIA</t>
        </is>
      </c>
      <c r="C3" t="inlineStr">
        <is>
          <t>SECRETARIA DE ADMINISTRACAO DO MPF</t>
        </is>
      </c>
      <c r="D3" t="inlineStr">
        <is>
          <t>26.989.715/0050-90</t>
        </is>
      </c>
      <c r="E3" t="inlineStr"/>
      <c r="F3" t="inlineStr">
        <is>
          <t>23/02/2023 00:00:00</t>
        </is>
      </c>
      <c r="G3" t="inlineStr">
        <is>
          <t>22/02/2028</t>
        </is>
      </c>
      <c r="H3" t="inlineStr">
        <is>
          <t>Ativo</t>
        </is>
      </c>
      <c r="I3" t="inlineStr"/>
      <c r="J3" t="inlineStr">
        <is>
          <t>0,0</t>
        </is>
      </c>
    </row>
    <row r="4">
      <c r="A4" t="inlineStr">
        <is>
          <t>2025044</t>
        </is>
      </c>
      <c r="B4" t="inlineStr">
        <is>
          <t>ACORDO DE COOPERAÇAO TECNICA CAMARA DEPUTADOS</t>
        </is>
      </c>
      <c r="C4" t="inlineStr">
        <is>
          <t>CÂMARA DOS DEPUTADOS</t>
        </is>
      </c>
      <c r="D4" t="inlineStr">
        <is>
          <t>00.530.352/0001-59</t>
        </is>
      </c>
      <c r="E4" t="inlineStr"/>
      <c r="F4" t="inlineStr">
        <is>
          <t>01/01/2025 00:00:00</t>
        </is>
      </c>
      <c r="G4" t="inlineStr">
        <is>
          <t>31/12/2034</t>
        </is>
      </c>
      <c r="H4" t="inlineStr">
        <is>
          <t>Ativo</t>
        </is>
      </c>
      <c r="I4" t="inlineStr"/>
      <c r="J4" t="inlineStr">
        <is>
          <t>0,0</t>
        </is>
      </c>
    </row>
    <row r="5">
      <c r="A5" t="inlineStr">
        <is>
          <t>2024252</t>
        </is>
      </c>
      <c r="B5" t="inlineStr">
        <is>
          <t>TERMO DE COOPERACAO COLETA, TRANSPORTE E RECICLAGEM DE OLEO</t>
        </is>
      </c>
      <c r="C5" t="inlineStr">
        <is>
          <t>PS TEIXEIRA COLETA DE RESIDUOS LTDA</t>
        </is>
      </c>
      <c r="D5" t="inlineStr">
        <is>
          <t>11.087.403/0001-36</t>
        </is>
      </c>
      <c r="E5" t="inlineStr"/>
      <c r="F5" t="inlineStr">
        <is>
          <t>18/07/2024 00:00:00</t>
        </is>
      </c>
      <c r="G5" t="inlineStr">
        <is>
          <t>17/07/2028</t>
        </is>
      </c>
      <c r="H5" t="inlineStr">
        <is>
          <t>Ativo</t>
        </is>
      </c>
      <c r="I5" t="inlineStr"/>
      <c r="J5" t="inlineStr">
        <is>
          <t>0,0</t>
        </is>
      </c>
    </row>
    <row r="6">
      <c r="A6" t="inlineStr">
        <is>
          <t>2025064</t>
        </is>
      </c>
      <c r="B6" t="inlineStr">
        <is>
          <t>PARCERIA EDUCACIONAL LOJAS CRIATIVAS BY CLAUDIA LACERDA</t>
        </is>
      </c>
      <c r="C6" t="inlineStr">
        <is>
          <t>CL CONSULTORIA E GERENCIAMENTO LTDA</t>
        </is>
      </c>
      <c r="D6" t="inlineStr">
        <is>
          <t>46.381.705/0001-05</t>
        </is>
      </c>
      <c r="E6" t="inlineStr"/>
      <c r="F6" t="inlineStr">
        <is>
          <t>21/05/2025 00:00:00</t>
        </is>
      </c>
      <c r="G6" t="inlineStr">
        <is>
          <t>20/05/2027</t>
        </is>
      </c>
      <c r="H6" t="inlineStr">
        <is>
          <t>Ativo</t>
        </is>
      </c>
      <c r="I6" t="inlineStr"/>
      <c r="J6" t="inlineStr">
        <is>
          <t>0,0</t>
        </is>
      </c>
    </row>
    <row r="7">
      <c r="A7" t="inlineStr">
        <is>
          <t>2025220</t>
        </is>
      </c>
      <c r="B7" t="inlineStr">
        <is>
          <t>CAPACITAÇÃO PROFISSIONAL ATIVIDADES COMERCIO EXTERIOR</t>
        </is>
      </c>
      <c r="C7" t="inlineStr">
        <is>
          <t>MINISTERIO DO DESENVOLVIMENTO, INDUSTRIA, COMERCIO E SERVICOS</t>
        </is>
      </c>
      <c r="D7" t="inlineStr">
        <is>
          <t>00.394.478/0001-43</t>
        </is>
      </c>
      <c r="E7" t="inlineStr"/>
      <c r="F7" t="inlineStr">
        <is>
          <t>31/01/2025 00:00:00</t>
        </is>
      </c>
      <c r="G7" t="inlineStr">
        <is>
          <t>31/12/2026</t>
        </is>
      </c>
      <c r="H7" t="inlineStr">
        <is>
          <t>Ativo</t>
        </is>
      </c>
      <c r="I7" t="inlineStr"/>
      <c r="J7" t="inlineStr">
        <is>
          <t>0,0</t>
        </is>
      </c>
    </row>
    <row r="8">
      <c r="A8" t="inlineStr">
        <is>
          <t>2022261</t>
        </is>
      </c>
      <c r="B8" t="inlineStr">
        <is>
          <t>ACORDO PORTO DIGITAL</t>
        </is>
      </c>
      <c r="C8" t="inlineStr">
        <is>
          <t>NUCLEO DE GESTAO DO PORTO DIGITAL</t>
        </is>
      </c>
      <c r="D8" t="inlineStr">
        <is>
          <t>04.203.075/0001-20</t>
        </is>
      </c>
      <c r="E8" t="inlineStr"/>
      <c r="F8" t="inlineStr">
        <is>
          <t>29/11/2022 00:00:00</t>
        </is>
      </c>
      <c r="G8" t="inlineStr">
        <is>
          <t>28/11/2028</t>
        </is>
      </c>
      <c r="H8" t="inlineStr">
        <is>
          <t>Ativo</t>
        </is>
      </c>
      <c r="I8" t="inlineStr"/>
      <c r="J8" t="inlineStr">
        <is>
          <t>0,0</t>
        </is>
      </c>
    </row>
    <row r="9">
      <c r="A9" t="inlineStr">
        <is>
          <t>2024253</t>
        </is>
      </c>
      <c r="B9" t="inlineStr">
        <is>
          <t>TERMO DE ACESSO E USO DE BASES DE MICRODADOS SOBRE USO DAS TI E COMUNI</t>
        </is>
      </c>
      <c r="C9" t="inlineStr">
        <is>
          <t>NUCLEO DE INFORMACAO E COORDENACAO NIC.B</t>
        </is>
      </c>
      <c r="D9" t="inlineStr">
        <is>
          <t>05.506.560/0001-36</t>
        </is>
      </c>
      <c r="E9" t="inlineStr"/>
      <c r="F9" t="inlineStr">
        <is>
          <t>24/06/2024 00:00:00</t>
        </is>
      </c>
      <c r="G9" t="inlineStr">
        <is>
          <t>24/06/2029</t>
        </is>
      </c>
      <c r="H9" t="inlineStr">
        <is>
          <t>Ativo</t>
        </is>
      </c>
      <c r="I9" t="inlineStr"/>
      <c r="J9" t="inlineStr">
        <is>
          <t>0,0</t>
        </is>
      </c>
    </row>
    <row r="10">
      <c r="A10" t="inlineStr">
        <is>
          <t>2024249</t>
        </is>
      </c>
      <c r="B10" t="inlineStr">
        <is>
          <t>TERMO DE COOPERACAO INTERNACIONAL CINTERFOR OIT</t>
        </is>
      </c>
      <c r="C10" t="inlineStr">
        <is>
          <t>CINTERFOR OIT</t>
        </is>
      </c>
      <c r="D10" t="inlineStr"/>
      <c r="E10" t="inlineStr"/>
      <c r="F10" t="inlineStr">
        <is>
          <t>20/05/2024 00:00:00</t>
        </is>
      </c>
      <c r="G10" t="inlineStr">
        <is>
          <t>19/05/2027</t>
        </is>
      </c>
      <c r="H10" t="inlineStr">
        <is>
          <t>Ativo</t>
        </is>
      </c>
      <c r="I10" t="inlineStr"/>
      <c r="J10" t="inlineStr">
        <is>
          <t>0,0</t>
        </is>
      </c>
    </row>
    <row r="11">
      <c r="A11" t="inlineStr">
        <is>
          <t>2024248</t>
        </is>
      </c>
      <c r="B11" t="inlineStr">
        <is>
          <t>ACORDO DE COOPERAÇÃO MJSP</t>
        </is>
      </c>
      <c r="C11" t="inlineStr">
        <is>
          <t>MINISTERIO DA JUSTICA E SEGURANCA PUBLICA - MJSP</t>
        </is>
      </c>
      <c r="D11" t="inlineStr">
        <is>
          <t>00.394.494/0013-70</t>
        </is>
      </c>
      <c r="E11" t="inlineStr"/>
      <c r="F11" t="inlineStr">
        <is>
          <t>02/02/2024 00:00:00</t>
        </is>
      </c>
      <c r="G11" t="inlineStr">
        <is>
          <t>02/02/2029</t>
        </is>
      </c>
      <c r="H11" t="inlineStr">
        <is>
          <t>Ativo</t>
        </is>
      </c>
      <c r="I11" t="inlineStr"/>
      <c r="J11" t="inlineStr">
        <is>
          <t>0,0</t>
        </is>
      </c>
    </row>
    <row r="12">
      <c r="A12" t="inlineStr">
        <is>
          <t>2022259</t>
        </is>
      </c>
      <c r="B12" t="inlineStr">
        <is>
          <t>ACORDO DE COOPERACAO TECNICA PROGRAMA BAZILIAN FLAVORS</t>
        </is>
      </c>
      <c r="C12" t="inlineStr">
        <is>
          <t xml:space="preserve">ASSOCIACAO BRASILEIRA DOS EXPORTADORES E IMPORTADORES DE ALIMENTOS E BEBIDAS </t>
        </is>
      </c>
      <c r="D12" t="inlineStr">
        <is>
          <t>05.459.549/0001-62</t>
        </is>
      </c>
      <c r="E12" t="inlineStr"/>
      <c r="F12" t="inlineStr">
        <is>
          <t>16/03/2022 00:00:00</t>
        </is>
      </c>
      <c r="G12" t="inlineStr">
        <is>
          <t>15/03/2032</t>
        </is>
      </c>
      <c r="H12" t="inlineStr">
        <is>
          <t>Ativo</t>
        </is>
      </c>
      <c r="I12" t="inlineStr"/>
      <c r="J12" t="inlineStr">
        <is>
          <t>0,0</t>
        </is>
      </c>
    </row>
    <row r="13">
      <c r="A13" t="inlineStr">
        <is>
          <t>2026111</t>
        </is>
      </c>
      <c r="B13" t="inlineStr">
        <is>
          <t>EXECUÇÃO DE INICIATIVAS VOLTADAS AO DESENVOLVIMENTO DO SETOR COMÉRCIO</t>
        </is>
      </c>
      <c r="C13" t="inlineStr">
        <is>
          <t>CONFEDERACAO NAC COM.BENS SERV.TURISMO</t>
        </is>
      </c>
      <c r="D13" t="inlineStr">
        <is>
          <t>33.423.575/0002-57</t>
        </is>
      </c>
      <c r="E13" t="inlineStr"/>
      <c r="F13" t="inlineStr">
        <is>
          <t>11/06/2026 00:00:00</t>
        </is>
      </c>
      <c r="G13" t="inlineStr">
        <is>
          <t>11/06/2036</t>
        </is>
      </c>
      <c r="H13" t="inlineStr">
        <is>
          <t>Ativo</t>
        </is>
      </c>
      <c r="I13" t="inlineStr"/>
      <c r="J13" t="inlineStr">
        <is>
          <t>0,0</t>
        </is>
      </c>
    </row>
    <row r="14">
      <c r="A14" t="inlineStr">
        <is>
          <t>2025171</t>
        </is>
      </c>
      <c r="B14" t="inlineStr">
        <is>
          <t>ACORDO DE COOPERAÇÃO TÉCNICA TCU</t>
        </is>
      </c>
      <c r="C14" t="inlineStr">
        <is>
          <t>TRIBUNAL DE CONTAS DA UNIAO</t>
        </is>
      </c>
      <c r="D14" t="inlineStr">
        <is>
          <t>00.414.607/0001-18</t>
        </is>
      </c>
      <c r="E14" t="inlineStr"/>
      <c r="F14" t="inlineStr">
        <is>
          <t>23/09/2025 00:00:00</t>
        </is>
      </c>
      <c r="G14" t="inlineStr">
        <is>
          <t>22/09/2027</t>
        </is>
      </c>
      <c r="H14" t="inlineStr">
        <is>
          <t>Ativo</t>
        </is>
      </c>
      <c r="I14" t="inlineStr"/>
      <c r="J14" t="inlineStr">
        <is>
          <t>0,0</t>
        </is>
      </c>
    </row>
    <row r="15">
      <c r="A15" t="inlineStr">
        <is>
          <t>2025153</t>
        </is>
      </c>
      <c r="B15" t="inlineStr">
        <is>
          <t>Memorando de Entendimento Senac x Salesforce - Plataforma Trailhead</t>
        </is>
      </c>
      <c r="C15" t="inlineStr">
        <is>
          <t>SALESFORCE TECNOLOGIA LTDA.</t>
        </is>
      </c>
      <c r="D15" t="inlineStr">
        <is>
          <t>01.080.512/0001-78</t>
        </is>
      </c>
      <c r="E15" t="inlineStr"/>
      <c r="F15" t="inlineStr">
        <is>
          <t>01/09/2025 00:00:00</t>
        </is>
      </c>
      <c r="G15" t="inlineStr">
        <is>
          <t>31/08/2026</t>
        </is>
      </c>
      <c r="H15" t="inlineStr">
        <is>
          <t>Ativo</t>
        </is>
      </c>
      <c r="I15" t="inlineStr"/>
      <c r="J15" t="inlineStr">
        <is>
          <t>0,0</t>
        </is>
      </c>
    </row>
    <row r="16">
      <c r="A16" t="inlineStr">
        <is>
          <t>2026156</t>
        </is>
      </c>
      <c r="B16" t="inlineStr">
        <is>
          <t>ACT com STF Capacitação rest e lanchonete do STF</t>
        </is>
      </c>
      <c r="C16" t="inlineStr">
        <is>
          <t>SUPREMO TRIBUNAL FEDERAL</t>
        </is>
      </c>
      <c r="D16" t="inlineStr">
        <is>
          <t>00.531.640/0001-28</t>
        </is>
      </c>
      <c r="E16" t="inlineStr"/>
      <c r="F16" t="inlineStr">
        <is>
          <t>21/09/2026 00:00:00</t>
        </is>
      </c>
      <c r="G16" t="inlineStr">
        <is>
          <t>20/03/2029</t>
        </is>
      </c>
      <c r="H16" t="inlineStr">
        <is>
          <t>Ativo</t>
        </is>
      </c>
      <c r="I16" t="inlineStr"/>
      <c r="J16" t="inlineStr">
        <is>
          <t>0,0</t>
        </is>
      </c>
    </row>
    <row r="17">
      <c r="A17" t="inlineStr">
        <is>
          <t>2024250</t>
        </is>
      </c>
      <c r="B17" t="inlineStr">
        <is>
          <t>ACORDO DE COOPERACAO TECNICA EMPRESA PEDAGOGICA (ct 27.2024)</t>
        </is>
      </c>
      <c r="C17" t="inlineStr">
        <is>
          <t>SUPREMO TRIBUNAL FEDERAL</t>
        </is>
      </c>
      <c r="D17" t="inlineStr">
        <is>
          <t>00.531.640/0001-28</t>
        </is>
      </c>
      <c r="E17" t="inlineStr"/>
      <c r="F17" t="inlineStr">
        <is>
          <t>02/04/2024 00:00:00</t>
        </is>
      </c>
      <c r="G17" t="inlineStr">
        <is>
          <t>01/04/2029</t>
        </is>
      </c>
      <c r="H17" t="inlineStr">
        <is>
          <t>Ativo</t>
        </is>
      </c>
      <c r="I17" t="inlineStr"/>
      <c r="J17" t="inlineStr">
        <is>
          <t>0,0</t>
        </is>
      </c>
    </row>
    <row r="18">
      <c r="A18" t="inlineStr">
        <is>
          <t>2026112</t>
        </is>
      </c>
      <c r="B18" t="inlineStr">
        <is>
          <t>PARCERIA NACIONAL PARA REALIZAÇÃO DE AÇÕES EDUCACIONAIS E SOCIAIS</t>
        </is>
      </c>
      <c r="C18" t="inlineStr">
        <is>
          <t>TOTVS S.A.</t>
        </is>
      </c>
      <c r="D18" t="inlineStr">
        <is>
          <t>53.113.791/0001-22</t>
        </is>
      </c>
      <c r="E18" t="inlineStr"/>
      <c r="F18" t="inlineStr">
        <is>
          <t>17/06/2026 00:00:00</t>
        </is>
      </c>
      <c r="G18" t="inlineStr">
        <is>
          <t>16/06/2028</t>
        </is>
      </c>
      <c r="H18" t="inlineStr">
        <is>
          <t>Ativo</t>
        </is>
      </c>
      <c r="I18" t="inlineStr"/>
      <c r="J18" t="inlineStr">
        <is>
          <t>0,0</t>
        </is>
      </c>
    </row>
    <row r="19">
      <c r="A19" t="inlineStr">
        <is>
          <t>2025230</t>
        </is>
      </c>
      <c r="B19" t="inlineStr">
        <is>
          <t>ACORDO DE COOPERAÇÃO TÉCNICA - SENAC DN x NIC.BR</t>
        </is>
      </c>
      <c r="C19" t="inlineStr">
        <is>
          <t>NUCLEO DE INFORMACAO E COORDENACAO NIC.B</t>
        </is>
      </c>
      <c r="D19" t="inlineStr">
        <is>
          <t>05.506.560/0001-36</t>
        </is>
      </c>
      <c r="E19" t="inlineStr"/>
      <c r="F19" t="inlineStr">
        <is>
          <t>25/07/2025 00:00:00</t>
        </is>
      </c>
      <c r="G19" t="inlineStr">
        <is>
          <t>24/07/2028</t>
        </is>
      </c>
      <c r="H19" t="inlineStr">
        <is>
          <t>Ativo</t>
        </is>
      </c>
      <c r="I19" t="inlineStr"/>
      <c r="J19" t="inlineStr">
        <is>
          <t>0,0</t>
        </is>
      </c>
    </row>
    <row r="20">
      <c r="A20" t="inlineStr">
        <is>
          <t>2026120</t>
        </is>
      </c>
      <c r="B20" t="inlineStr">
        <is>
          <t>ACT Projeto Novos Caminhos CNJ Correg CNC</t>
        </is>
      </c>
      <c r="C20" t="inlineStr">
        <is>
          <t>CONSELHO NACIONAL DE JUSTICA</t>
        </is>
      </c>
      <c r="D20" t="inlineStr">
        <is>
          <t>07.421.906/0001-29</t>
        </is>
      </c>
      <c r="E20" t="inlineStr"/>
      <c r="F20" t="inlineStr">
        <is>
          <t>03/08/2026 00:00:00</t>
        </is>
      </c>
      <c r="G20" t="inlineStr">
        <is>
          <t>02/08/2028</t>
        </is>
      </c>
      <c r="H20" t="inlineStr">
        <is>
          <t>Ativo</t>
        </is>
      </c>
      <c r="I20" t="inlineStr"/>
      <c r="J20" t="inlineStr">
        <is>
          <t>0,0</t>
        </is>
      </c>
    </row>
    <row r="21">
      <c r="A21" t="inlineStr">
        <is>
          <t>2021197</t>
        </is>
      </c>
      <c r="B21" t="inlineStr">
        <is>
          <t>TERMO DE COOPERAÇÃO TECNICA MPDFT EMPRESA PEDAGOGICA GASTRONOMIA</t>
        </is>
      </c>
      <c r="C21" t="inlineStr">
        <is>
          <t>MINISTERIO PUBLICO DO DISTRITO FEDERAL E TERRITORIOS - MPDFT</t>
        </is>
      </c>
      <c r="D21" t="inlineStr">
        <is>
          <t>26.989.715/0002-93</t>
        </is>
      </c>
      <c r="E21" t="inlineStr"/>
      <c r="F21" t="inlineStr">
        <is>
          <t>28/07/2021 00:00:00</t>
        </is>
      </c>
      <c r="G21" t="inlineStr">
        <is>
          <t>28/07/2026</t>
        </is>
      </c>
      <c r="H21" t="inlineStr">
        <is>
          <t>Ativo</t>
        </is>
      </c>
      <c r="I21" t="inlineStr"/>
      <c r="J21" t="inlineStr">
        <is>
          <t>0,0</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2022262</t>
        </is>
      </c>
      <c r="B2" t="inlineStr">
        <is>
          <t>CONVENIO ECTI PROFESSIONNELS SENIORS</t>
        </is>
      </c>
      <c r="C2" t="inlineStr">
        <is>
          <t>ECTI - Professionnels Seniors - Voluntários Seniores</t>
        </is>
      </c>
      <c r="D2" t="inlineStr"/>
      <c r="E2" t="inlineStr"/>
      <c r="F2" t="inlineStr">
        <is>
          <t>13/10/2022 00:00:00</t>
        </is>
      </c>
      <c r="G2" t="inlineStr">
        <is>
          <t>12/10/2028</t>
        </is>
      </c>
      <c r="H2" t="inlineStr">
        <is>
          <t>Ativo</t>
        </is>
      </c>
      <c r="I2" t="inlineStr"/>
      <c r="J2" t="inlineStr">
        <is>
          <t>0,0</t>
        </is>
      </c>
    </row>
    <row r="3">
      <c r="A3" t="inlineStr">
        <is>
          <t>2021143</t>
        </is>
      </c>
      <c r="B3" t="inlineStr">
        <is>
          <t>EXECUÇÃO DO PROGRAMA DO RURAL A MESA</t>
        </is>
      </c>
      <c r="C3" t="inlineStr">
        <is>
          <t>SERVIÇO NACIONAL DE APRENDIZAGEM RURAL SENAR</t>
        </is>
      </c>
      <c r="D3" t="inlineStr">
        <is>
          <t>37.138.245/0001-90</t>
        </is>
      </c>
      <c r="E3" t="inlineStr"/>
      <c r="F3" t="inlineStr">
        <is>
          <t>15/09/2021 00:00:00</t>
        </is>
      </c>
      <c r="G3" t="inlineStr">
        <is>
          <t>14/09/2028</t>
        </is>
      </c>
      <c r="H3" t="inlineStr">
        <is>
          <t>Ativo</t>
        </is>
      </c>
      <c r="I3" t="inlineStr"/>
      <c r="J3" t="inlineStr">
        <is>
          <t>0,0</t>
        </is>
      </c>
    </row>
    <row r="4">
      <c r="A4" t="inlineStr">
        <is>
          <t>2025127</t>
        </is>
      </c>
      <c r="B4" t="inlineStr">
        <is>
          <t>Acordo de Cooperação Técnica</t>
        </is>
      </c>
      <c r="C4" t="inlineStr">
        <is>
          <t>MINISTERIO DO TRABALHO E EMPREGO - MTE</t>
        </is>
      </c>
      <c r="D4" t="inlineStr">
        <is>
          <t>23.612.685/0001-22</t>
        </is>
      </c>
      <c r="E4" t="inlineStr"/>
      <c r="F4" t="inlineStr">
        <is>
          <t>25/10/2024 00:00:00</t>
        </is>
      </c>
      <c r="G4" t="inlineStr">
        <is>
          <t>25/10/2027</t>
        </is>
      </c>
      <c r="H4" t="inlineStr">
        <is>
          <t>Ativo</t>
        </is>
      </c>
      <c r="I4" t="inlineStr"/>
      <c r="J4" t="inlineStr">
        <is>
          <t>0,0</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2023284</t>
        </is>
      </c>
      <c r="B2" t="inlineStr">
        <is>
          <t>PATROCINIO BALSA ESCOLA DO SENACPATROCINIO BALSA ESCOLA DO SENAC</t>
        </is>
      </c>
      <c r="C2" t="inlineStr">
        <is>
          <t>CISCO COMERCIO E SERVICOS DE HARDWARE E SOFTWARE DO BRASIL LTDA.</t>
        </is>
      </c>
      <c r="D2" t="inlineStr">
        <is>
          <t>09.045.277/0001-05</t>
        </is>
      </c>
      <c r="E2" t="inlineStr">
        <is>
          <t>12/12/2023 00:00:00</t>
        </is>
      </c>
      <c r="F2" t="inlineStr">
        <is>
          <t>11/12/2026 00:00:00</t>
        </is>
      </c>
      <c r="G2" t="inlineStr">
        <is>
          <t>Ativo</t>
        </is>
      </c>
      <c r="H2" t="inlineStr"/>
      <c r="I2" t="inlineStr">
        <is>
          <t>0,01</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2023286</t>
        </is>
      </c>
      <c r="B2" t="inlineStr">
        <is>
          <t>ACORDO DE COOPERACAO TECNICA MINISTERIO DO TURISMO</t>
        </is>
      </c>
      <c r="C2" t="inlineStr">
        <is>
          <t>MINISTERIO DO TURISMO</t>
        </is>
      </c>
      <c r="D2" t="inlineStr">
        <is>
          <t>05.457.283/0002-08</t>
        </is>
      </c>
      <c r="E2" t="inlineStr"/>
      <c r="F2" t="inlineStr">
        <is>
          <t>25/08/2023 00:00:00</t>
        </is>
      </c>
      <c r="G2" t="inlineStr">
        <is>
          <t>31/12/2026</t>
        </is>
      </c>
      <c r="H2" t="inlineStr">
        <is>
          <t>Ativo</t>
        </is>
      </c>
      <c r="I2" t="inlineStr"/>
      <c r="J2" t="inlineStr">
        <is>
          <t>400000000,0</t>
        </is>
      </c>
    </row>
    <row r="3">
      <c r="A3" t="inlineStr">
        <is>
          <t>2023285</t>
        </is>
      </c>
      <c r="B3" t="inlineStr">
        <is>
          <t>ACORDO DE COOPERACAO EMPRESA PEDAGOGICA DE GASTRONOMIA</t>
        </is>
      </c>
      <c r="C3" t="inlineStr">
        <is>
          <t>SECRETARIA DE ADMINISTRACAO DO MPF</t>
        </is>
      </c>
      <c r="D3" t="inlineStr">
        <is>
          <t>26.989.715/0050-90</t>
        </is>
      </c>
      <c r="E3" t="inlineStr"/>
      <c r="F3" t="inlineStr">
        <is>
          <t>23/02/2023 00:00:00</t>
        </is>
      </c>
      <c r="G3" t="inlineStr">
        <is>
          <t>22/02/2028</t>
        </is>
      </c>
      <c r="H3" t="inlineStr">
        <is>
          <t>Ativo</t>
        </is>
      </c>
      <c r="I3" t="inlineStr"/>
      <c r="J3" t="inlineStr">
        <is>
          <t>0,0</t>
        </is>
      </c>
    </row>
    <row r="4">
      <c r="A4" t="inlineStr">
        <is>
          <t>2025044</t>
        </is>
      </c>
      <c r="B4" t="inlineStr">
        <is>
          <t>ACORDO DE COOPERAÇAO TECNICA CAMARA DEPUTADOS</t>
        </is>
      </c>
      <c r="C4" t="inlineStr">
        <is>
          <t>CÂMARA DOS DEPUTADOS</t>
        </is>
      </c>
      <c r="D4" t="inlineStr">
        <is>
          <t>00.530.352/0001-59</t>
        </is>
      </c>
      <c r="E4" t="inlineStr"/>
      <c r="F4" t="inlineStr">
        <is>
          <t>01/01/2025 00:00:00</t>
        </is>
      </c>
      <c r="G4" t="inlineStr">
        <is>
          <t>31/12/2034</t>
        </is>
      </c>
      <c r="H4" t="inlineStr">
        <is>
          <t>Ativo</t>
        </is>
      </c>
      <c r="I4" t="inlineStr"/>
      <c r="J4" t="inlineStr">
        <is>
          <t>0,0</t>
        </is>
      </c>
    </row>
    <row r="5">
      <c r="A5" t="inlineStr">
        <is>
          <t>2024252</t>
        </is>
      </c>
      <c r="B5" t="inlineStr">
        <is>
          <t>TERMO DE COOPERACAO COLETA, TRANSPORTE E RECICLAGEM DE OLEO</t>
        </is>
      </c>
      <c r="C5" t="inlineStr">
        <is>
          <t>PS TEIXEIRA COLETA DE RESIDUOS LTDA</t>
        </is>
      </c>
      <c r="D5" t="inlineStr">
        <is>
          <t>11.087.403/0001-36</t>
        </is>
      </c>
      <c r="E5" t="inlineStr"/>
      <c r="F5" t="inlineStr">
        <is>
          <t>18/07/2024 00:00:00</t>
        </is>
      </c>
      <c r="G5" t="inlineStr">
        <is>
          <t>17/07/2028</t>
        </is>
      </c>
      <c r="H5" t="inlineStr">
        <is>
          <t>Ativo</t>
        </is>
      </c>
      <c r="I5" t="inlineStr"/>
      <c r="J5" t="inlineStr">
        <is>
          <t>0,0</t>
        </is>
      </c>
    </row>
    <row r="6">
      <c r="A6" t="inlineStr">
        <is>
          <t>2025064</t>
        </is>
      </c>
      <c r="B6" t="inlineStr">
        <is>
          <t>PARCERIA EDUCACIONAL LOJAS CRIATIVAS BY CLAUDIA LACERDA</t>
        </is>
      </c>
      <c r="C6" t="inlineStr">
        <is>
          <t>CL CONSULTORIA E GERENCIAMENTO LTDA</t>
        </is>
      </c>
      <c r="D6" t="inlineStr">
        <is>
          <t>46.381.705/0001-05</t>
        </is>
      </c>
      <c r="E6" t="inlineStr"/>
      <c r="F6" t="inlineStr">
        <is>
          <t>21/05/2025 00:00:00</t>
        </is>
      </c>
      <c r="G6" t="inlineStr">
        <is>
          <t>20/05/2027</t>
        </is>
      </c>
      <c r="H6" t="inlineStr">
        <is>
          <t>Ativo</t>
        </is>
      </c>
      <c r="I6" t="inlineStr"/>
      <c r="J6" t="inlineStr">
        <is>
          <t>0,0</t>
        </is>
      </c>
    </row>
    <row r="7">
      <c r="A7" t="inlineStr">
        <is>
          <t>2025220</t>
        </is>
      </c>
      <c r="B7" t="inlineStr">
        <is>
          <t>CAPACITAÇÃO PROFISSIONAL ATIVIDADES COMERCIO EXTERIOR</t>
        </is>
      </c>
      <c r="C7" t="inlineStr">
        <is>
          <t>MINISTERIO DO DESENVOLVIMENTO, INDUSTRIA, COMERCIO E SERVICOS</t>
        </is>
      </c>
      <c r="D7" t="inlineStr">
        <is>
          <t>00.394.478/0001-43</t>
        </is>
      </c>
      <c r="E7" t="inlineStr"/>
      <c r="F7" t="inlineStr">
        <is>
          <t>31/01/2025 00:00:00</t>
        </is>
      </c>
      <c r="G7" t="inlineStr">
        <is>
          <t>31/12/2026</t>
        </is>
      </c>
      <c r="H7" t="inlineStr">
        <is>
          <t>Ativo</t>
        </is>
      </c>
      <c r="I7" t="inlineStr"/>
      <c r="J7" t="inlineStr">
        <is>
          <t>0,0</t>
        </is>
      </c>
    </row>
    <row r="8">
      <c r="A8" t="inlineStr">
        <is>
          <t>2022261</t>
        </is>
      </c>
      <c r="B8" t="inlineStr">
        <is>
          <t>ACORDO PORTO DIGITAL</t>
        </is>
      </c>
      <c r="C8" t="inlineStr">
        <is>
          <t>NUCLEO DE GESTAO DO PORTO DIGITAL</t>
        </is>
      </c>
      <c r="D8" t="inlineStr">
        <is>
          <t>04.203.075/0001-20</t>
        </is>
      </c>
      <c r="E8" t="inlineStr"/>
      <c r="F8" t="inlineStr">
        <is>
          <t>29/11/2022 00:00:00</t>
        </is>
      </c>
      <c r="G8" t="inlineStr">
        <is>
          <t>28/11/2028</t>
        </is>
      </c>
      <c r="H8" t="inlineStr">
        <is>
          <t>Ativo</t>
        </is>
      </c>
      <c r="I8" t="inlineStr"/>
      <c r="J8" t="inlineStr">
        <is>
          <t>0,0</t>
        </is>
      </c>
    </row>
    <row r="9">
      <c r="A9" t="inlineStr">
        <is>
          <t>2024253</t>
        </is>
      </c>
      <c r="B9" t="inlineStr">
        <is>
          <t>TERMO DE ACESSO E USO DE BASES DE MICRODADOS SOBRE USO DAS TI E COMUNI</t>
        </is>
      </c>
      <c r="C9" t="inlineStr">
        <is>
          <t>NUCLEO DE INFORMACAO E COORDENACAO NIC.B</t>
        </is>
      </c>
      <c r="D9" t="inlineStr">
        <is>
          <t>05.506.560/0001-36</t>
        </is>
      </c>
      <c r="E9" t="inlineStr"/>
      <c r="F9" t="inlineStr">
        <is>
          <t>24/06/2024 00:00:00</t>
        </is>
      </c>
      <c r="G9" t="inlineStr">
        <is>
          <t>24/06/2029</t>
        </is>
      </c>
      <c r="H9" t="inlineStr">
        <is>
          <t>Ativo</t>
        </is>
      </c>
      <c r="I9" t="inlineStr"/>
      <c r="J9" t="inlineStr">
        <is>
          <t>0,0</t>
        </is>
      </c>
    </row>
    <row r="10">
      <c r="A10" t="inlineStr">
        <is>
          <t>2024249</t>
        </is>
      </c>
      <c r="B10" t="inlineStr">
        <is>
          <t>TERMO DE COOPERACAO INTERNACIONAL CINTERFOR OIT</t>
        </is>
      </c>
      <c r="C10" t="inlineStr">
        <is>
          <t>CINTERFOR OIT</t>
        </is>
      </c>
      <c r="D10" t="inlineStr"/>
      <c r="E10" t="inlineStr"/>
      <c r="F10" t="inlineStr">
        <is>
          <t>20/05/2024 00:00:00</t>
        </is>
      </c>
      <c r="G10" t="inlineStr">
        <is>
          <t>19/05/2027</t>
        </is>
      </c>
      <c r="H10" t="inlineStr">
        <is>
          <t>Ativo</t>
        </is>
      </c>
      <c r="I10" t="inlineStr"/>
      <c r="J10" t="inlineStr">
        <is>
          <t>0,0</t>
        </is>
      </c>
    </row>
    <row r="11">
      <c r="A11" t="inlineStr">
        <is>
          <t>2024248</t>
        </is>
      </c>
      <c r="B11" t="inlineStr">
        <is>
          <t>ACORDO DE COOPERAÇÃO MJSP</t>
        </is>
      </c>
      <c r="C11" t="inlineStr">
        <is>
          <t>MINISTERIO DA JUSTICA E SEGURANCA PUBLICA - MJSP</t>
        </is>
      </c>
      <c r="D11" t="inlineStr">
        <is>
          <t>00.394.494/0013-70</t>
        </is>
      </c>
      <c r="E11" t="inlineStr"/>
      <c r="F11" t="inlineStr">
        <is>
          <t>02/02/2024 00:00:00</t>
        </is>
      </c>
      <c r="G11" t="inlineStr">
        <is>
          <t>02/02/2029</t>
        </is>
      </c>
      <c r="H11" t="inlineStr">
        <is>
          <t>Ativo</t>
        </is>
      </c>
      <c r="I11" t="inlineStr"/>
      <c r="J11" t="inlineStr">
        <is>
          <t>0,0</t>
        </is>
      </c>
    </row>
    <row r="12">
      <c r="A12" t="inlineStr">
        <is>
          <t>2022259</t>
        </is>
      </c>
      <c r="B12" t="inlineStr">
        <is>
          <t>ACORDO DE COOPERACAO TECNICA PROGRAMA BAZILIAN FLAVORS</t>
        </is>
      </c>
      <c r="C12" t="inlineStr">
        <is>
          <t xml:space="preserve">ASSOCIACAO BRASILEIRA DOS EXPORTADORES E IMPORTADORES DE ALIMENTOS E BEBIDAS </t>
        </is>
      </c>
      <c r="D12" t="inlineStr">
        <is>
          <t>05.459.549/0001-62</t>
        </is>
      </c>
      <c r="E12" t="inlineStr"/>
      <c r="F12" t="inlineStr">
        <is>
          <t>16/03/2022 00:00:00</t>
        </is>
      </c>
      <c r="G12" t="inlineStr">
        <is>
          <t>15/03/2032</t>
        </is>
      </c>
      <c r="H12" t="inlineStr">
        <is>
          <t>Ativo</t>
        </is>
      </c>
      <c r="I12" t="inlineStr"/>
      <c r="J12" t="inlineStr">
        <is>
          <t>0,0</t>
        </is>
      </c>
    </row>
    <row r="13">
      <c r="A13" t="inlineStr">
        <is>
          <t>2026111</t>
        </is>
      </c>
      <c r="B13" t="inlineStr">
        <is>
          <t>EXECUÇÃO DE INICIATIVAS VOLTADAS AO DESENVOLVIMENTO DO SETOR COMÉRCIO</t>
        </is>
      </c>
      <c r="C13" t="inlineStr">
        <is>
          <t>CONFEDERACAO NAC COM.BENS SERV.TURISMO</t>
        </is>
      </c>
      <c r="D13" t="inlineStr">
        <is>
          <t>33.423.575/0002-57</t>
        </is>
      </c>
      <c r="E13" t="inlineStr"/>
      <c r="F13" t="inlineStr">
        <is>
          <t>11/06/2026 00:00:00</t>
        </is>
      </c>
      <c r="G13" t="inlineStr">
        <is>
          <t>11/06/2036</t>
        </is>
      </c>
      <c r="H13" t="inlineStr">
        <is>
          <t>Ativo</t>
        </is>
      </c>
      <c r="I13" t="inlineStr"/>
      <c r="J13" t="inlineStr">
        <is>
          <t>0,0</t>
        </is>
      </c>
    </row>
    <row r="14">
      <c r="A14" t="inlineStr">
        <is>
          <t>2025171</t>
        </is>
      </c>
      <c r="B14" t="inlineStr">
        <is>
          <t>ACORDO DE COOPERAÇÃO TÉCNICA TCU</t>
        </is>
      </c>
      <c r="C14" t="inlineStr">
        <is>
          <t>TRIBUNAL DE CONTAS DA UNIAO</t>
        </is>
      </c>
      <c r="D14" t="inlineStr">
        <is>
          <t>00.414.607/0001-18</t>
        </is>
      </c>
      <c r="E14" t="inlineStr"/>
      <c r="F14" t="inlineStr">
        <is>
          <t>23/09/2025 00:00:00</t>
        </is>
      </c>
      <c r="G14" t="inlineStr">
        <is>
          <t>22/09/2027</t>
        </is>
      </c>
      <c r="H14" t="inlineStr">
        <is>
          <t>Ativo</t>
        </is>
      </c>
      <c r="I14" t="inlineStr"/>
      <c r="J14" t="inlineStr">
        <is>
          <t>0,0</t>
        </is>
      </c>
    </row>
    <row r="15">
      <c r="A15" t="inlineStr">
        <is>
          <t>2025153</t>
        </is>
      </c>
      <c r="B15" t="inlineStr">
        <is>
          <t>Memorando de Entendimento Senac x Salesforce - Plataforma Trailhead</t>
        </is>
      </c>
      <c r="C15" t="inlineStr">
        <is>
          <t>SALESFORCE TECNOLOGIA LTDA.</t>
        </is>
      </c>
      <c r="D15" t="inlineStr">
        <is>
          <t>01.080.512/0001-78</t>
        </is>
      </c>
      <c r="E15" t="inlineStr"/>
      <c r="F15" t="inlineStr">
        <is>
          <t>01/09/2025 00:00:00</t>
        </is>
      </c>
      <c r="G15" t="inlineStr">
        <is>
          <t>31/08/2026</t>
        </is>
      </c>
      <c r="H15" t="inlineStr">
        <is>
          <t>Ativo</t>
        </is>
      </c>
      <c r="I15" t="inlineStr"/>
      <c r="J15" t="inlineStr">
        <is>
          <t>0,0</t>
        </is>
      </c>
    </row>
    <row r="16">
      <c r="A16" t="inlineStr">
        <is>
          <t>2026156</t>
        </is>
      </c>
      <c r="B16" t="inlineStr">
        <is>
          <t>ACT com STF Capacitação rest e lanchonete do STF</t>
        </is>
      </c>
      <c r="C16" t="inlineStr">
        <is>
          <t>SUPREMO TRIBUNAL FEDERAL</t>
        </is>
      </c>
      <c r="D16" t="inlineStr">
        <is>
          <t>00.531.640/0001-28</t>
        </is>
      </c>
      <c r="E16" t="inlineStr"/>
      <c r="F16" t="inlineStr">
        <is>
          <t>21/09/2026 00:00:00</t>
        </is>
      </c>
      <c r="G16" t="inlineStr">
        <is>
          <t>20/03/2029</t>
        </is>
      </c>
      <c r="H16" t="inlineStr">
        <is>
          <t>Ativo</t>
        </is>
      </c>
      <c r="I16" t="inlineStr"/>
      <c r="J16" t="inlineStr">
        <is>
          <t>0,0</t>
        </is>
      </c>
    </row>
    <row r="17">
      <c r="A17" t="inlineStr">
        <is>
          <t>2024250</t>
        </is>
      </c>
      <c r="B17" t="inlineStr">
        <is>
          <t>ACORDO DE COOPERACAO TECNICA EMPRESA PEDAGOGICA (ct 27.2024)</t>
        </is>
      </c>
      <c r="C17" t="inlineStr">
        <is>
          <t>SUPREMO TRIBUNAL FEDERAL</t>
        </is>
      </c>
      <c r="D17" t="inlineStr">
        <is>
          <t>00.531.640/0001-28</t>
        </is>
      </c>
      <c r="E17" t="inlineStr"/>
      <c r="F17" t="inlineStr">
        <is>
          <t>02/04/2024 00:00:00</t>
        </is>
      </c>
      <c r="G17" t="inlineStr">
        <is>
          <t>01/04/2029</t>
        </is>
      </c>
      <c r="H17" t="inlineStr">
        <is>
          <t>Ativo</t>
        </is>
      </c>
      <c r="I17" t="inlineStr"/>
      <c r="J17" t="inlineStr">
        <is>
          <t>0,0</t>
        </is>
      </c>
    </row>
    <row r="18">
      <c r="A18" t="inlineStr">
        <is>
          <t>2026112</t>
        </is>
      </c>
      <c r="B18" t="inlineStr">
        <is>
          <t>PARCERIA NACIONAL PARA REALIZAÇÃO DE AÇÕES EDUCACIONAIS E SOCIAIS</t>
        </is>
      </c>
      <c r="C18" t="inlineStr">
        <is>
          <t>TOTVS S.A.</t>
        </is>
      </c>
      <c r="D18" t="inlineStr">
        <is>
          <t>53.113.791/0001-22</t>
        </is>
      </c>
      <c r="E18" t="inlineStr"/>
      <c r="F18" t="inlineStr">
        <is>
          <t>17/06/2026 00:00:00</t>
        </is>
      </c>
      <c r="G18" t="inlineStr">
        <is>
          <t>16/06/2028</t>
        </is>
      </c>
      <c r="H18" t="inlineStr">
        <is>
          <t>Ativo</t>
        </is>
      </c>
      <c r="I18" t="inlineStr"/>
      <c r="J18" t="inlineStr">
        <is>
          <t>0,0</t>
        </is>
      </c>
    </row>
    <row r="19">
      <c r="A19" t="inlineStr">
        <is>
          <t>2025230</t>
        </is>
      </c>
      <c r="B19" t="inlineStr">
        <is>
          <t>ACORDO DE COOPERAÇÃO TÉCNICA - SENAC DN x NIC.BR</t>
        </is>
      </c>
      <c r="C19" t="inlineStr">
        <is>
          <t>NUCLEO DE INFORMACAO E COORDENACAO NIC.B</t>
        </is>
      </c>
      <c r="D19" t="inlineStr">
        <is>
          <t>05.506.560/0001-36</t>
        </is>
      </c>
      <c r="E19" t="inlineStr"/>
      <c r="F19" t="inlineStr">
        <is>
          <t>25/07/2025 00:00:00</t>
        </is>
      </c>
      <c r="G19" t="inlineStr">
        <is>
          <t>24/07/2028</t>
        </is>
      </c>
      <c r="H19" t="inlineStr">
        <is>
          <t>Ativo</t>
        </is>
      </c>
      <c r="I19" t="inlineStr"/>
      <c r="J19" t="inlineStr">
        <is>
          <t>0,0</t>
        </is>
      </c>
    </row>
    <row r="20">
      <c r="A20" t="inlineStr">
        <is>
          <t>2026120</t>
        </is>
      </c>
      <c r="B20" t="inlineStr">
        <is>
          <t>ACT Projeto Novos Caminhos CNJ Correg CNC</t>
        </is>
      </c>
      <c r="C20" t="inlineStr">
        <is>
          <t>CONSELHO NACIONAL DE JUSTICA</t>
        </is>
      </c>
      <c r="D20" t="inlineStr">
        <is>
          <t>07.421.906/0001-29</t>
        </is>
      </c>
      <c r="E20" t="inlineStr"/>
      <c r="F20" t="inlineStr">
        <is>
          <t>03/08/2026 00:00:00</t>
        </is>
      </c>
      <c r="G20" t="inlineStr">
        <is>
          <t>02/08/2028</t>
        </is>
      </c>
      <c r="H20" t="inlineStr">
        <is>
          <t>Ativo</t>
        </is>
      </c>
      <c r="I20" t="inlineStr"/>
      <c r="J20" t="inlineStr">
        <is>
          <t>0,0</t>
        </is>
      </c>
    </row>
    <row r="21">
      <c r="A21" t="inlineStr">
        <is>
          <t>2021197</t>
        </is>
      </c>
      <c r="B21" t="inlineStr">
        <is>
          <t>TERMO DE COOPERAÇÃO TECNICA MPDFT EMPRESA PEDAGOGICA GASTRONOMIA</t>
        </is>
      </c>
      <c r="C21" t="inlineStr">
        <is>
          <t>MINISTERIO PUBLICO DO DISTRITO FEDERAL E TERRITORIOS - MPDFT</t>
        </is>
      </c>
      <c r="D21" t="inlineStr">
        <is>
          <t>26.989.715/0002-93</t>
        </is>
      </c>
      <c r="E21" t="inlineStr"/>
      <c r="F21" t="inlineStr">
        <is>
          <t>28/07/2021 00:00:00</t>
        </is>
      </c>
      <c r="G21" t="inlineStr">
        <is>
          <t>28/07/2026</t>
        </is>
      </c>
      <c r="H21" t="inlineStr">
        <is>
          <t>Ativo</t>
        </is>
      </c>
      <c r="I21" t="inlineStr"/>
      <c r="J21" t="inlineStr">
        <is>
          <t>0,0</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2022262</t>
        </is>
      </c>
      <c r="B2" t="inlineStr">
        <is>
          <t>CONVENIO ECTI PROFESSIONNELS SENIORS</t>
        </is>
      </c>
      <c r="C2" t="inlineStr">
        <is>
          <t>ECTI - Professionnels Seniors - Voluntários Seniores</t>
        </is>
      </c>
      <c r="D2" t="inlineStr"/>
      <c r="E2" t="inlineStr"/>
      <c r="F2" t="inlineStr">
        <is>
          <t>13/10/2022 00:00:00</t>
        </is>
      </c>
      <c r="G2" t="inlineStr">
        <is>
          <t>12/10/2028</t>
        </is>
      </c>
      <c r="H2" t="inlineStr">
        <is>
          <t>Ativo</t>
        </is>
      </c>
      <c r="I2" t="inlineStr"/>
      <c r="J2" t="inlineStr">
        <is>
          <t>0,0</t>
        </is>
      </c>
    </row>
    <row r="3">
      <c r="A3" t="inlineStr">
        <is>
          <t>2021143</t>
        </is>
      </c>
      <c r="B3" t="inlineStr">
        <is>
          <t>EXECUÇÃO DO PROGRAMA DO RURAL A MESA</t>
        </is>
      </c>
      <c r="C3" t="inlineStr">
        <is>
          <t>SERVIÇO NACIONAL DE APRENDIZAGEM RURAL SENAR</t>
        </is>
      </c>
      <c r="D3" t="inlineStr">
        <is>
          <t>37.138.245/0001-90</t>
        </is>
      </c>
      <c r="E3" t="inlineStr"/>
      <c r="F3" t="inlineStr">
        <is>
          <t>15/09/2021 00:00:00</t>
        </is>
      </c>
      <c r="G3" t="inlineStr">
        <is>
          <t>14/09/2028</t>
        </is>
      </c>
      <c r="H3" t="inlineStr">
        <is>
          <t>Ativo</t>
        </is>
      </c>
      <c r="I3" t="inlineStr"/>
      <c r="J3" t="inlineStr">
        <is>
          <t>0,0</t>
        </is>
      </c>
    </row>
    <row r="4">
      <c r="A4" t="inlineStr">
        <is>
          <t>2025127</t>
        </is>
      </c>
      <c r="B4" t="inlineStr">
        <is>
          <t>Acordo de Cooperação Técnica</t>
        </is>
      </c>
      <c r="C4" t="inlineStr">
        <is>
          <t>MINISTERIO DO TRABALHO E EMPREGO - MTE</t>
        </is>
      </c>
      <c r="D4" t="inlineStr">
        <is>
          <t>23.612.685/0001-22</t>
        </is>
      </c>
      <c r="E4" t="inlineStr"/>
      <c r="F4" t="inlineStr">
        <is>
          <t>25/10/2024 00:00:00</t>
        </is>
      </c>
      <c r="G4" t="inlineStr">
        <is>
          <t>25/10/2027</t>
        </is>
      </c>
      <c r="H4" t="inlineStr">
        <is>
          <t>Ativo</t>
        </is>
      </c>
      <c r="I4" t="inlineStr"/>
      <c r="J4" t="inlineStr">
        <is>
          <t>0,0</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2023284</t>
        </is>
      </c>
      <c r="B2" t="inlineStr">
        <is>
          <t>PATROCINIO BALSA ESCOLA DO SENACPATROCINIO BALSA ESCOLA DO SENAC</t>
        </is>
      </c>
      <c r="C2" t="inlineStr">
        <is>
          <t>CISCO COMERCIO E SERVICOS DE HARDWARE E SOFTWARE DO BRASIL LTDA.</t>
        </is>
      </c>
      <c r="D2" t="inlineStr">
        <is>
          <t>09.045.277/0001-05</t>
        </is>
      </c>
      <c r="E2" t="inlineStr">
        <is>
          <t>12/12/2023 00:00:00</t>
        </is>
      </c>
      <c r="F2" t="inlineStr">
        <is>
          <t>11/12/2026 00:00:00</t>
        </is>
      </c>
      <c r="G2" t="inlineStr">
        <is>
          <t>Ativo</t>
        </is>
      </c>
      <c r="H2" t="inlineStr"/>
      <c r="I2" t="inlineStr">
        <is>
          <t>0,01</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Confederação Nacional do Comércio</t>
        </is>
      </c>
      <c r="C2" t="inlineStr">
        <is>
          <t>33.423.575/0001-76</t>
        </is>
      </c>
      <c r="D2" t="inlineStr">
        <is>
          <t>Despesas rateadas</t>
        </is>
      </c>
      <c r="E2" t="inlineStr">
        <is>
          <t>Compartilhamento de estruturas físicas, infraestrutura tecnológica e ações conjuntas entre as Entidades.</t>
        </is>
      </c>
      <c r="F2" t="inlineStr">
        <is>
          <t>R$ 8.770.948,11</t>
        </is>
      </c>
    </row>
    <row r="3">
      <c r="A3" t="inlineStr">
        <is>
          <t>2026</t>
        </is>
      </c>
      <c r="B3" t="inlineStr">
        <is>
          <t>Confederação Nacional do Comércio</t>
        </is>
      </c>
      <c r="C3" t="inlineStr">
        <is>
          <t>33.423.575/0001-76</t>
        </is>
      </c>
      <c r="D3" t="inlineStr">
        <is>
          <t>Transferência Regimental - Confederação Nacional do Comércio de Bens, Serviços e Turismo - CNC</t>
        </is>
      </c>
      <c r="E3" t="inlineStr">
        <is>
          <t>Contribuição à Confederação Nacional do Comércio para Administração Superior, com desconto da quota até o máximo de três por cento sobre a cifra da Arrecadação Geral, conforme § 1º do Art.32 do Decreto 61.843 de 05 de dezembro de 1967.</t>
        </is>
      </c>
      <c r="F3" t="inlineStr">
        <is>
          <t>R$ 82.392.373,54</t>
        </is>
      </c>
    </row>
    <row r="4">
      <c r="A4" t="inlineStr">
        <is>
          <t>2026</t>
        </is>
      </c>
      <c r="B4" t="inlineStr">
        <is>
          <t>Departamento Regional - Acre</t>
        </is>
      </c>
      <c r="C4" t="inlineStr">
        <is>
          <t>03.636.146/0001-16</t>
        </is>
      </c>
      <c r="D4" t="inlineStr">
        <is>
          <t>Despesas rateadas</t>
        </is>
      </c>
      <c r="E4" t="inlineStr">
        <is>
          <t>Compartilhamento de estruturas físicas, infraestrutura tecnológica e ações conjuntas entre as Entidades.</t>
        </is>
      </c>
      <c r="F4" t="inlineStr">
        <is>
          <t>R$ 268.030,81</t>
        </is>
      </c>
    </row>
    <row r="5">
      <c r="A5" t="inlineStr">
        <is>
          <t>2026</t>
        </is>
      </c>
      <c r="B5" t="inlineStr">
        <is>
          <t>Departamento Regional - Acre</t>
        </is>
      </c>
      <c r="C5" t="inlineStr">
        <is>
          <t>03.636.146/0001-16</t>
        </is>
      </c>
      <c r="D5" t="inlineStr">
        <is>
          <t>Investimentos</t>
        </is>
      </c>
      <c r="E5" t="inlineStr">
        <is>
          <t>Apoio financeiro aos Departamentos Regionais para projetos especiais.</t>
        </is>
      </c>
      <c r="F5" t="inlineStr">
        <is>
          <t>R$ 7.374.460,30</t>
        </is>
      </c>
    </row>
    <row r="6">
      <c r="A6" t="inlineStr">
        <is>
          <t>2026</t>
        </is>
      </c>
      <c r="B6" t="inlineStr">
        <is>
          <t>Departamento Regional - Acre</t>
        </is>
      </c>
      <c r="C6" t="inlineStr">
        <is>
          <t>03.636.146/0001-16</t>
        </is>
      </c>
      <c r="D6" t="inlineStr">
        <is>
          <t>Transferência Regimental - Subvenção Extraordinária</t>
        </is>
      </c>
      <c r="E6" t="inlineStr">
        <is>
          <t>Subvenção extraordinária para incremento da qualidade das ações de educação profissional, conforme Decreto nº 61.843 de 05/12/1967, art. 32 § 2º letra b.</t>
        </is>
      </c>
      <c r="F6" t="inlineStr">
        <is>
          <t>R$ 3.884.821,72</t>
        </is>
      </c>
    </row>
    <row r="7">
      <c r="A7" t="inlineStr">
        <is>
          <t>2026</t>
        </is>
      </c>
      <c r="B7" t="inlineStr">
        <is>
          <t>Departamento Regional - Acre</t>
        </is>
      </c>
      <c r="C7" t="inlineStr">
        <is>
          <t>03.636.146/0001-16</t>
        </is>
      </c>
      <c r="D7" t="inlineStr">
        <is>
          <t>Transferência Regimental - Subvenção Ordinária</t>
        </is>
      </c>
      <c r="E7" t="inlineStr">
        <is>
          <t>Subvenção ordinária visando a permitir-lhes realizarem suas funções primordiais de aprendizagem comercial e de preparação de mão-de-obra qualificada para as atividades comerciais, conforme Decreto nº 61.843 de 05/12/1967, art. 32 § 2º letra a.</t>
        </is>
      </c>
      <c r="F7" t="inlineStr">
        <is>
          <t>R$ 6.336.797,10</t>
        </is>
      </c>
    </row>
    <row r="8">
      <c r="A8" t="inlineStr">
        <is>
          <t>2026</t>
        </is>
      </c>
      <c r="B8" t="inlineStr">
        <is>
          <t>Departamento Regional - Alagoas</t>
        </is>
      </c>
      <c r="C8" t="inlineStr">
        <is>
          <t>03.692.424/0001-52</t>
        </is>
      </c>
      <c r="D8" t="inlineStr">
        <is>
          <t>Despesas rateadas</t>
        </is>
      </c>
      <c r="E8" t="inlineStr">
        <is>
          <t>Compartilhamento de estruturas físicas, infraestrutura tecnológica e ações conjuntas entre as Entidades.</t>
        </is>
      </c>
      <c r="F8" t="inlineStr">
        <is>
          <t>R$ 92.577,69</t>
        </is>
      </c>
    </row>
    <row r="9">
      <c r="A9" t="inlineStr">
        <is>
          <t>2026</t>
        </is>
      </c>
      <c r="B9" t="inlineStr">
        <is>
          <t>Departamento Regional - Alagoas</t>
        </is>
      </c>
      <c r="C9" t="inlineStr">
        <is>
          <t>03.692.424/0001-52</t>
        </is>
      </c>
      <c r="D9" t="inlineStr">
        <is>
          <t>Investimentos</t>
        </is>
      </c>
      <c r="E9" t="inlineStr">
        <is>
          <t>Apoio financeiro aos Departamentos Regionais para projetos especiais.</t>
        </is>
      </c>
      <c r="F9" t="inlineStr">
        <is>
          <t>R$ 8.733.090,39</t>
        </is>
      </c>
    </row>
    <row r="10">
      <c r="A10" t="inlineStr">
        <is>
          <t>2026</t>
        </is>
      </c>
      <c r="B10" t="inlineStr">
        <is>
          <t>Departamento Regional - Alagoas</t>
        </is>
      </c>
      <c r="C10" t="inlineStr">
        <is>
          <t>03.692.424/0001-52</t>
        </is>
      </c>
      <c r="D10" t="inlineStr">
        <is>
          <t>Transferência Regimental - Subvenção Extraordinária</t>
        </is>
      </c>
      <c r="E10" t="inlineStr">
        <is>
          <t>Subvenção extraordinária para incremento da qualidade das ações de educação profissional, conforme Decreto nº 61.843 de 05/12/1967, art. 32 § 2º letra b.</t>
        </is>
      </c>
      <c r="F10" t="inlineStr">
        <is>
          <t>R$ 3.884.821,72</t>
        </is>
      </c>
    </row>
    <row r="11">
      <c r="A11" t="inlineStr">
        <is>
          <t>2026</t>
        </is>
      </c>
      <c r="B11" t="inlineStr">
        <is>
          <t>Departamento Regional - Alagoas</t>
        </is>
      </c>
      <c r="C11" t="inlineStr">
        <is>
          <t>03.692.424/0001-52</t>
        </is>
      </c>
      <c r="D11" t="inlineStr">
        <is>
          <t>Transferência Regimental - Subvenção Ordinária</t>
        </is>
      </c>
      <c r="E11" t="inlineStr">
        <is>
          <t>Subvenção ordinária visando a permitir-lhes realizarem suas funções primordiais de aprendizagem comercial e de preparação de mão-de-obra qualificada para as atividades comerciais, conforme Decreto nº 61.843 de 05/12/1967, art. 32 § 2º letra a.</t>
        </is>
      </c>
      <c r="F11" t="inlineStr">
        <is>
          <t>R$ 3.949.314,16</t>
        </is>
      </c>
    </row>
    <row r="12">
      <c r="A12" t="inlineStr">
        <is>
          <t>2026</t>
        </is>
      </c>
      <c r="B12" t="inlineStr">
        <is>
          <t>Departamento Regional - Amapá</t>
        </is>
      </c>
      <c r="C12" t="inlineStr">
        <is>
          <t>03.592.977/0001-33</t>
        </is>
      </c>
      <c r="D12" t="inlineStr">
        <is>
          <t>Despesas rateadas</t>
        </is>
      </c>
      <c r="E12" t="inlineStr">
        <is>
          <t>Compartilhamento de estruturas físicas, infraestrutura tecnológica e ações conjuntas entre as Entidades.</t>
        </is>
      </c>
      <c r="F12" t="inlineStr">
        <is>
          <t>R$ 188.466,71</t>
        </is>
      </c>
    </row>
    <row r="13">
      <c r="A13" t="inlineStr">
        <is>
          <t>2026</t>
        </is>
      </c>
      <c r="B13" t="inlineStr">
        <is>
          <t>Departamento Regional - Amapá</t>
        </is>
      </c>
      <c r="C13" t="inlineStr">
        <is>
          <t>03.592.977/0001-33</t>
        </is>
      </c>
      <c r="D13" t="inlineStr">
        <is>
          <t>Investimentos</t>
        </is>
      </c>
      <c r="E13" t="inlineStr">
        <is>
          <t>Apoio financeiro aos Departamentos Regionais para projetos especiais.</t>
        </is>
      </c>
      <c r="F13" t="inlineStr">
        <is>
          <t>R$ 1.994.537,80</t>
        </is>
      </c>
    </row>
    <row r="14">
      <c r="A14" t="inlineStr">
        <is>
          <t>2026</t>
        </is>
      </c>
      <c r="B14" t="inlineStr">
        <is>
          <t>Departamento Regional - Amapá</t>
        </is>
      </c>
      <c r="C14" t="inlineStr">
        <is>
          <t>03.592.977/0001-33</t>
        </is>
      </c>
      <c r="D14" t="inlineStr">
        <is>
          <t>Transferência Regimental - Subvenção Extraordinária</t>
        </is>
      </c>
      <c r="E14" t="inlineStr">
        <is>
          <t>Subvenção extraordinária para incremento da qualidade das ações de educação profissional, conforme Decreto nº 61.843 de 05/12/1967, art. 32 § 2º letra b.</t>
        </is>
      </c>
      <c r="F14" t="inlineStr">
        <is>
          <t>R$ 3.884.821,72</t>
        </is>
      </c>
    </row>
    <row r="15">
      <c r="A15" t="inlineStr">
        <is>
          <t>2026</t>
        </is>
      </c>
      <c r="B15" t="inlineStr">
        <is>
          <t>Departamento Regional - Amapá</t>
        </is>
      </c>
      <c r="C15" t="inlineStr">
        <is>
          <t>03.592.977/0001-33</t>
        </is>
      </c>
      <c r="D15" t="inlineStr">
        <is>
          <t>Transferência Regimental - Subvenção Ordinária</t>
        </is>
      </c>
      <c r="E15" t="inlineStr">
        <is>
          <t>Subvenção ordinária visando a permitir-lhes realizarem suas funções primordiais de aprendizagem comercial e de preparação de mão-de-obra qualificada para as atividades comerciais, conforme Decreto nº 61.843 de 05/12/1967, art. 32 § 2º letra a.</t>
        </is>
      </c>
      <c r="F15" t="inlineStr">
        <is>
          <t>R$ 4.629.278,82</t>
        </is>
      </c>
    </row>
    <row r="16">
      <c r="A16" t="inlineStr">
        <is>
          <t>2026</t>
        </is>
      </c>
      <c r="B16" t="inlineStr">
        <is>
          <t>Departamento Regional - Amazonas</t>
        </is>
      </c>
      <c r="C16" t="inlineStr">
        <is>
          <t>03.965.450/0001-07</t>
        </is>
      </c>
      <c r="D16" t="inlineStr">
        <is>
          <t>Despesas rateadas</t>
        </is>
      </c>
      <c r="E16" t="inlineStr">
        <is>
          <t>Compartilhamento de estruturas físicas, infraestrutura tecnológica e ações conjuntas entre as Entidades.</t>
        </is>
      </c>
      <c r="F16" t="inlineStr">
        <is>
          <t>R$ 98.485,25</t>
        </is>
      </c>
    </row>
    <row r="17">
      <c r="A17" t="inlineStr">
        <is>
          <t>2026</t>
        </is>
      </c>
      <c r="B17" t="inlineStr">
        <is>
          <t>Departamento Regional - Amazonas</t>
        </is>
      </c>
      <c r="C17" t="inlineStr">
        <is>
          <t>03.965.450/0001-07</t>
        </is>
      </c>
      <c r="D17" t="inlineStr">
        <is>
          <t>Investimentos</t>
        </is>
      </c>
      <c r="E17" t="inlineStr">
        <is>
          <t>Apoio financeiro aos Departamentos Regionais para projetos especiais.</t>
        </is>
      </c>
      <c r="F17" t="inlineStr">
        <is>
          <t>R$ 4.610.801,05</t>
        </is>
      </c>
    </row>
    <row r="18">
      <c r="A18" t="inlineStr">
        <is>
          <t>2026</t>
        </is>
      </c>
      <c r="B18" t="inlineStr">
        <is>
          <t>Departamento Regional - Amazonas</t>
        </is>
      </c>
      <c r="C18" t="inlineStr">
        <is>
          <t>03.965.450/0001-07</t>
        </is>
      </c>
      <c r="D18" t="inlineStr">
        <is>
          <t>Transferência Regimental - Subvenção Extraordinária</t>
        </is>
      </c>
      <c r="E18" t="inlineStr">
        <is>
          <t>Subvenção extraordinária para incremento da qualidade das ações de educação profissional, conforme Decreto nº 61.843 de 05/12/1967, art. 32 § 2º letra b.</t>
        </is>
      </c>
      <c r="F18" t="inlineStr">
        <is>
          <t>R$ 3.884.821,72</t>
        </is>
      </c>
    </row>
    <row r="19">
      <c r="A19" t="inlineStr">
        <is>
          <t>2026</t>
        </is>
      </c>
      <c r="B19" t="inlineStr">
        <is>
          <t>Departamento Regional - Amazonas</t>
        </is>
      </c>
      <c r="C19" t="inlineStr">
        <is>
          <t>03.965.450/0001-07</t>
        </is>
      </c>
      <c r="D19" t="inlineStr">
        <is>
          <t>Transferência Regimental - Subvenção Ordinária</t>
        </is>
      </c>
      <c r="E19" t="inlineStr">
        <is>
          <t>Subvenção ordinária visando a permitir-lhes realizarem suas funções primordiais de aprendizagem comercial e de preparação de mão-de-obra qualificada para as atividades comerciais, conforme Decreto nº 61.843 de 05/12/1967, art. 32 § 2º letra a.</t>
        </is>
      </c>
      <c r="F19" t="inlineStr">
        <is>
          <t>R$ 2.388.294,87</t>
        </is>
      </c>
    </row>
    <row r="20">
      <c r="A20" t="inlineStr">
        <is>
          <t>2026</t>
        </is>
      </c>
      <c r="B20" t="inlineStr">
        <is>
          <t>Departamento Regional - Bahia</t>
        </is>
      </c>
      <c r="C20" t="inlineStr">
        <is>
          <t>03.682.189/0001-38</t>
        </is>
      </c>
      <c r="D20" t="inlineStr">
        <is>
          <t>Despesas rateadas</t>
        </is>
      </c>
      <c r="E20" t="inlineStr">
        <is>
          <t>Compartilhamento de estruturas físicas, infraestrutura tecnológica e ações conjuntas entre as Entidades.</t>
        </is>
      </c>
      <c r="F20" t="inlineStr">
        <is>
          <t>R$ 80.767,00</t>
        </is>
      </c>
    </row>
    <row r="21">
      <c r="A21" t="inlineStr">
        <is>
          <t>2026</t>
        </is>
      </c>
      <c r="B21" t="inlineStr">
        <is>
          <t>Departamento Regional - Bahia</t>
        </is>
      </c>
      <c r="C21" t="inlineStr">
        <is>
          <t>03.682.189/0001-38</t>
        </is>
      </c>
      <c r="D21" t="inlineStr">
        <is>
          <t>Investimentos</t>
        </is>
      </c>
      <c r="E21" t="inlineStr">
        <is>
          <t>Apoio financeiro aos Departamentos Regionais para projetos especiais.</t>
        </is>
      </c>
      <c r="F21" t="inlineStr">
        <is>
          <t>R$ 9.160.789,81</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Confederação Nacional do Comércio</t>
        </is>
      </c>
      <c r="C2" t="inlineStr">
        <is>
          <t>33.423.575/0001-76</t>
        </is>
      </c>
      <c r="D2" t="inlineStr">
        <is>
          <t>Despesas rateadas</t>
        </is>
      </c>
      <c r="E2" t="inlineStr">
        <is>
          <t>Compartilhamento de estruturas físicas, infraestrutura tecnológica e ações conjuntas entre as Entidades.</t>
        </is>
      </c>
      <c r="F2" t="inlineStr">
        <is>
          <t>R$ 8.770.948,11</t>
        </is>
      </c>
    </row>
    <row r="3">
      <c r="A3" t="inlineStr">
        <is>
          <t>2026</t>
        </is>
      </c>
      <c r="B3" t="inlineStr">
        <is>
          <t>Confederação Nacional do Comércio</t>
        </is>
      </c>
      <c r="C3" t="inlineStr">
        <is>
          <t>33.423.575/0001-76</t>
        </is>
      </c>
      <c r="D3" t="inlineStr">
        <is>
          <t>Transferência Regimental - Confederação Nacional do Comércio de Bens, Serviços e Turismo - CNC</t>
        </is>
      </c>
      <c r="E3" t="inlineStr">
        <is>
          <t>Contribuição à Confederação Nacional do Comércio para Administração Superior, com desconto da quota até o máximo de três por cento sobre a cifra da Arrecadação Geral, conforme § 1º do Art.32 do Decreto 61.843 de 05 de dezembro de 1967.</t>
        </is>
      </c>
      <c r="F3" t="inlineStr">
        <is>
          <t>R$ 82.392.373,54</t>
        </is>
      </c>
    </row>
    <row r="4">
      <c r="A4" t="inlineStr">
        <is>
          <t>2026</t>
        </is>
      </c>
      <c r="B4" t="inlineStr">
        <is>
          <t>Departamento Regional - Acre</t>
        </is>
      </c>
      <c r="C4" t="inlineStr">
        <is>
          <t>03.636.146/0001-16</t>
        </is>
      </c>
      <c r="D4" t="inlineStr">
        <is>
          <t>Despesas rateadas</t>
        </is>
      </c>
      <c r="E4" t="inlineStr">
        <is>
          <t>Compartilhamento de estruturas físicas, infraestrutura tecnológica e ações conjuntas entre as Entidades.</t>
        </is>
      </c>
      <c r="F4" t="inlineStr">
        <is>
          <t>R$ 268.030,81</t>
        </is>
      </c>
    </row>
    <row r="5">
      <c r="A5" t="inlineStr">
        <is>
          <t>2026</t>
        </is>
      </c>
      <c r="B5" t="inlineStr">
        <is>
          <t>Departamento Regional - Acre</t>
        </is>
      </c>
      <c r="C5" t="inlineStr">
        <is>
          <t>03.636.146/0001-16</t>
        </is>
      </c>
      <c r="D5" t="inlineStr">
        <is>
          <t>Investimentos</t>
        </is>
      </c>
      <c r="E5" t="inlineStr">
        <is>
          <t>Apoio financeiro aos Departamentos Regionais para projetos especiais.</t>
        </is>
      </c>
      <c r="F5" t="inlineStr">
        <is>
          <t>R$ 7.374.460,30</t>
        </is>
      </c>
    </row>
    <row r="6">
      <c r="A6" t="inlineStr">
        <is>
          <t>2026</t>
        </is>
      </c>
      <c r="B6" t="inlineStr">
        <is>
          <t>Departamento Regional - Acre</t>
        </is>
      </c>
      <c r="C6" t="inlineStr">
        <is>
          <t>03.636.146/0001-16</t>
        </is>
      </c>
      <c r="D6" t="inlineStr">
        <is>
          <t>Transferência Regimental - Subvenção Extraordinária</t>
        </is>
      </c>
      <c r="E6" t="inlineStr">
        <is>
          <t>Subvenção extraordinária para incremento da qualidade das ações de educação profissional, conforme Decreto nº 61.843 de 05/12/1967, art. 32 § 2º letra b.</t>
        </is>
      </c>
      <c r="F6" t="inlineStr">
        <is>
          <t>R$ 3.884.821,72</t>
        </is>
      </c>
    </row>
    <row r="7">
      <c r="A7" t="inlineStr">
        <is>
          <t>2026</t>
        </is>
      </c>
      <c r="B7" t="inlineStr">
        <is>
          <t>Departamento Regional - Acre</t>
        </is>
      </c>
      <c r="C7" t="inlineStr">
        <is>
          <t>03.636.146/0001-16</t>
        </is>
      </c>
      <c r="D7" t="inlineStr">
        <is>
          <t>Transferência Regimental - Subvenção Ordinária</t>
        </is>
      </c>
      <c r="E7" t="inlineStr">
        <is>
          <t>Subvenção ordinária visando a permitir-lhes realizarem suas funções primordiais de aprendizagem comercial e de preparação de mão-de-obra qualificada para as atividades comerciais, conforme Decreto nº 61.843 de 05/12/1967, art. 32 § 2º letra a.</t>
        </is>
      </c>
      <c r="F7" t="inlineStr">
        <is>
          <t>R$ 6.336.797,10</t>
        </is>
      </c>
    </row>
    <row r="8">
      <c r="A8" t="inlineStr">
        <is>
          <t>2026</t>
        </is>
      </c>
      <c r="B8" t="inlineStr">
        <is>
          <t>Departamento Regional - Alagoas</t>
        </is>
      </c>
      <c r="C8" t="inlineStr">
        <is>
          <t>03.692.424/0001-52</t>
        </is>
      </c>
      <c r="D8" t="inlineStr">
        <is>
          <t>Despesas rateadas</t>
        </is>
      </c>
      <c r="E8" t="inlineStr">
        <is>
          <t>Compartilhamento de estruturas físicas, infraestrutura tecnológica e ações conjuntas entre as Entidades.</t>
        </is>
      </c>
      <c r="F8" t="inlineStr">
        <is>
          <t>R$ 92.577,69</t>
        </is>
      </c>
    </row>
    <row r="9">
      <c r="A9" t="inlineStr">
        <is>
          <t>2026</t>
        </is>
      </c>
      <c r="B9" t="inlineStr">
        <is>
          <t>Departamento Regional - Alagoas</t>
        </is>
      </c>
      <c r="C9" t="inlineStr">
        <is>
          <t>03.692.424/0001-52</t>
        </is>
      </c>
      <c r="D9" t="inlineStr">
        <is>
          <t>Investimentos</t>
        </is>
      </c>
      <c r="E9" t="inlineStr">
        <is>
          <t>Apoio financeiro aos Departamentos Regionais para projetos especiais.</t>
        </is>
      </c>
      <c r="F9" t="inlineStr">
        <is>
          <t>R$ 8.733.090,39</t>
        </is>
      </c>
    </row>
    <row r="10">
      <c r="A10" t="inlineStr">
        <is>
          <t>2026</t>
        </is>
      </c>
      <c r="B10" t="inlineStr">
        <is>
          <t>Departamento Regional - Alagoas</t>
        </is>
      </c>
      <c r="C10" t="inlineStr">
        <is>
          <t>03.692.424/0001-52</t>
        </is>
      </c>
      <c r="D10" t="inlineStr">
        <is>
          <t>Transferência Regimental - Subvenção Extraordinária</t>
        </is>
      </c>
      <c r="E10" t="inlineStr">
        <is>
          <t>Subvenção extraordinária para incremento da qualidade das ações de educação profissional, conforme Decreto nº 61.843 de 05/12/1967, art. 32 § 2º letra b.</t>
        </is>
      </c>
      <c r="F10" t="inlineStr">
        <is>
          <t>R$ 3.884.821,72</t>
        </is>
      </c>
    </row>
    <row r="11">
      <c r="A11" t="inlineStr">
        <is>
          <t>2026</t>
        </is>
      </c>
      <c r="B11" t="inlineStr">
        <is>
          <t>Departamento Regional - Alagoas</t>
        </is>
      </c>
      <c r="C11" t="inlineStr">
        <is>
          <t>03.692.424/0001-52</t>
        </is>
      </c>
      <c r="D11" t="inlineStr">
        <is>
          <t>Transferência Regimental - Subvenção Ordinária</t>
        </is>
      </c>
      <c r="E11" t="inlineStr">
        <is>
          <t>Subvenção ordinária visando a permitir-lhes realizarem suas funções primordiais de aprendizagem comercial e de preparação de mão-de-obra qualificada para as atividades comerciais, conforme Decreto nº 61.843 de 05/12/1967, art. 32 § 2º letra a.</t>
        </is>
      </c>
      <c r="F11" t="inlineStr">
        <is>
          <t>R$ 3.949.314,16</t>
        </is>
      </c>
    </row>
    <row r="12">
      <c r="A12" t="inlineStr">
        <is>
          <t>2026</t>
        </is>
      </c>
      <c r="B12" t="inlineStr">
        <is>
          <t>Departamento Regional - Amapá</t>
        </is>
      </c>
      <c r="C12" t="inlineStr">
        <is>
          <t>03.592.977/0001-33</t>
        </is>
      </c>
      <c r="D12" t="inlineStr">
        <is>
          <t>Despesas rateadas</t>
        </is>
      </c>
      <c r="E12" t="inlineStr">
        <is>
          <t>Compartilhamento de estruturas físicas, infraestrutura tecnológica e ações conjuntas entre as Entidades.</t>
        </is>
      </c>
      <c r="F12" t="inlineStr">
        <is>
          <t>R$ 188.466,71</t>
        </is>
      </c>
    </row>
    <row r="13">
      <c r="A13" t="inlineStr">
        <is>
          <t>2026</t>
        </is>
      </c>
      <c r="B13" t="inlineStr">
        <is>
          <t>Departamento Regional - Amapá</t>
        </is>
      </c>
      <c r="C13" t="inlineStr">
        <is>
          <t>03.592.977/0001-33</t>
        </is>
      </c>
      <c r="D13" t="inlineStr">
        <is>
          <t>Investimentos</t>
        </is>
      </c>
      <c r="E13" t="inlineStr">
        <is>
          <t>Apoio financeiro aos Departamentos Regionais para projetos especiais.</t>
        </is>
      </c>
      <c r="F13" t="inlineStr">
        <is>
          <t>R$ 1.994.537,80</t>
        </is>
      </c>
    </row>
    <row r="14">
      <c r="A14" t="inlineStr">
        <is>
          <t>2026</t>
        </is>
      </c>
      <c r="B14" t="inlineStr">
        <is>
          <t>Departamento Regional - Amapá</t>
        </is>
      </c>
      <c r="C14" t="inlineStr">
        <is>
          <t>03.592.977/0001-33</t>
        </is>
      </c>
      <c r="D14" t="inlineStr">
        <is>
          <t>Transferência Regimental - Subvenção Extraordinária</t>
        </is>
      </c>
      <c r="E14" t="inlineStr">
        <is>
          <t>Subvenção extraordinária para incremento da qualidade das ações de educação profissional, conforme Decreto nº 61.843 de 05/12/1967, art. 32 § 2º letra b.</t>
        </is>
      </c>
      <c r="F14" t="inlineStr">
        <is>
          <t>R$ 3.884.821,72</t>
        </is>
      </c>
    </row>
    <row r="15">
      <c r="A15" t="inlineStr">
        <is>
          <t>2026</t>
        </is>
      </c>
      <c r="B15" t="inlineStr">
        <is>
          <t>Departamento Regional - Amapá</t>
        </is>
      </c>
      <c r="C15" t="inlineStr">
        <is>
          <t>03.592.977/0001-33</t>
        </is>
      </c>
      <c r="D15" t="inlineStr">
        <is>
          <t>Transferência Regimental - Subvenção Ordinária</t>
        </is>
      </c>
      <c r="E15" t="inlineStr">
        <is>
          <t>Subvenção ordinária visando a permitir-lhes realizarem suas funções primordiais de aprendizagem comercial e de preparação de mão-de-obra qualificada para as atividades comerciais, conforme Decreto nº 61.843 de 05/12/1967, art. 32 § 2º letra a.</t>
        </is>
      </c>
      <c r="F15" t="inlineStr">
        <is>
          <t>R$ 4.629.278,82</t>
        </is>
      </c>
    </row>
    <row r="16">
      <c r="A16" t="inlineStr">
        <is>
          <t>2026</t>
        </is>
      </c>
      <c r="B16" t="inlineStr">
        <is>
          <t>Departamento Regional - Amazonas</t>
        </is>
      </c>
      <c r="C16" t="inlineStr">
        <is>
          <t>03.965.450/0001-07</t>
        </is>
      </c>
      <c r="D16" t="inlineStr">
        <is>
          <t>Despesas rateadas</t>
        </is>
      </c>
      <c r="E16" t="inlineStr">
        <is>
          <t>Compartilhamento de estruturas físicas, infraestrutura tecnológica e ações conjuntas entre as Entidades.</t>
        </is>
      </c>
      <c r="F16" t="inlineStr">
        <is>
          <t>R$ 98.485,25</t>
        </is>
      </c>
    </row>
    <row r="17">
      <c r="A17" t="inlineStr">
        <is>
          <t>2026</t>
        </is>
      </c>
      <c r="B17" t="inlineStr">
        <is>
          <t>Departamento Regional - Amazonas</t>
        </is>
      </c>
      <c r="C17" t="inlineStr">
        <is>
          <t>03.965.450/0001-07</t>
        </is>
      </c>
      <c r="D17" t="inlineStr">
        <is>
          <t>Investimentos</t>
        </is>
      </c>
      <c r="E17" t="inlineStr">
        <is>
          <t>Apoio financeiro aos Departamentos Regionais para projetos especiais.</t>
        </is>
      </c>
      <c r="F17" t="inlineStr">
        <is>
          <t>R$ 4.610.801,05</t>
        </is>
      </c>
    </row>
    <row r="18">
      <c r="A18" t="inlineStr">
        <is>
          <t>2026</t>
        </is>
      </c>
      <c r="B18" t="inlineStr">
        <is>
          <t>Departamento Regional - Amazonas</t>
        </is>
      </c>
      <c r="C18" t="inlineStr">
        <is>
          <t>03.965.450/0001-07</t>
        </is>
      </c>
      <c r="D18" t="inlineStr">
        <is>
          <t>Transferência Regimental - Subvenção Extraordinária</t>
        </is>
      </c>
      <c r="E18" t="inlineStr">
        <is>
          <t>Subvenção extraordinária para incremento da qualidade das ações de educação profissional, conforme Decreto nº 61.843 de 05/12/1967, art. 32 § 2º letra b.</t>
        </is>
      </c>
      <c r="F18" t="inlineStr">
        <is>
          <t>R$ 3.884.821,72</t>
        </is>
      </c>
    </row>
    <row r="19">
      <c r="A19" t="inlineStr">
        <is>
          <t>2026</t>
        </is>
      </c>
      <c r="B19" t="inlineStr">
        <is>
          <t>Departamento Regional - Amazonas</t>
        </is>
      </c>
      <c r="C19" t="inlineStr">
        <is>
          <t>03.965.450/0001-07</t>
        </is>
      </c>
      <c r="D19" t="inlineStr">
        <is>
          <t>Transferência Regimental - Subvenção Ordinária</t>
        </is>
      </c>
      <c r="E19" t="inlineStr">
        <is>
          <t>Subvenção ordinária visando a permitir-lhes realizarem suas funções primordiais de aprendizagem comercial e de preparação de mão-de-obra qualificada para as atividades comerciais, conforme Decreto nº 61.843 de 05/12/1967, art. 32 § 2º letra a.</t>
        </is>
      </c>
      <c r="F19" t="inlineStr">
        <is>
          <t>R$ 2.388.294,87</t>
        </is>
      </c>
    </row>
    <row r="20">
      <c r="A20" t="inlineStr">
        <is>
          <t>2026</t>
        </is>
      </c>
      <c r="B20" t="inlineStr">
        <is>
          <t>Departamento Regional - Bahia</t>
        </is>
      </c>
      <c r="C20" t="inlineStr">
        <is>
          <t>03.682.189/0001-38</t>
        </is>
      </c>
      <c r="D20" t="inlineStr">
        <is>
          <t>Despesas rateadas</t>
        </is>
      </c>
      <c r="E20" t="inlineStr">
        <is>
          <t>Compartilhamento de estruturas físicas, infraestrutura tecnológica e ações conjuntas entre as Entidades.</t>
        </is>
      </c>
      <c r="F20" t="inlineStr">
        <is>
          <t>R$ 80.767,00</t>
        </is>
      </c>
    </row>
    <row r="21">
      <c r="A21" t="inlineStr">
        <is>
          <t>2026</t>
        </is>
      </c>
      <c r="B21" t="inlineStr">
        <is>
          <t>Departamento Regional - Bahia</t>
        </is>
      </c>
      <c r="C21" t="inlineStr">
        <is>
          <t>03.682.189/0001-38</t>
        </is>
      </c>
      <c r="D21" t="inlineStr">
        <is>
          <t>Investimentos</t>
        </is>
      </c>
      <c r="E21" t="inlineStr">
        <is>
          <t>Apoio financeiro aos Departamentos Regionais para projetos especiais.</t>
        </is>
      </c>
      <c r="F21" t="inlineStr">
        <is>
          <t>R$ 9.160.789,81</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Confederação Nacional do Comércio</t>
        </is>
      </c>
      <c r="C2" t="inlineStr">
        <is>
          <t>33.423.575/0001-76</t>
        </is>
      </c>
      <c r="D2" t="inlineStr">
        <is>
          <t>Despesas rateadas</t>
        </is>
      </c>
      <c r="E2" t="inlineStr">
        <is>
          <t>Compartilhamento de estruturas físicas, infraestrutura tecnológica e ações conjuntas entre as Entidades.</t>
        </is>
      </c>
      <c r="F2" t="inlineStr">
        <is>
          <t>R$ 8.770.948,11</t>
        </is>
      </c>
    </row>
    <row r="3">
      <c r="A3" t="inlineStr">
        <is>
          <t>2026</t>
        </is>
      </c>
      <c r="B3" t="inlineStr">
        <is>
          <t>Confederação Nacional do Comércio</t>
        </is>
      </c>
      <c r="C3" t="inlineStr">
        <is>
          <t>33.423.575/0001-76</t>
        </is>
      </c>
      <c r="D3" t="inlineStr">
        <is>
          <t>Transferência Regimental - Confederação Nacional do Comércio de Bens, Serviços e Turismo - CNC</t>
        </is>
      </c>
      <c r="E3" t="inlineStr">
        <is>
          <t>Contribuição à Confederação Nacional do Comércio para Administração Superior, com desconto da quota até o máximo de três por cento sobre a cifra da Arrecadação Geral, conforme § 1º do Art.32 do Decreto 61.843 de 05 de dezembro de 1967.</t>
        </is>
      </c>
      <c r="F3" t="inlineStr">
        <is>
          <t>R$ 82.392.373,54</t>
        </is>
      </c>
    </row>
    <row r="4">
      <c r="A4" t="inlineStr">
        <is>
          <t>2026</t>
        </is>
      </c>
      <c r="B4" t="inlineStr">
        <is>
          <t>Departamento Regional - Acre</t>
        </is>
      </c>
      <c r="C4" t="inlineStr">
        <is>
          <t>03.636.146/0001-16</t>
        </is>
      </c>
      <c r="D4" t="inlineStr">
        <is>
          <t>Despesas rateadas</t>
        </is>
      </c>
      <c r="E4" t="inlineStr">
        <is>
          <t>Compartilhamento de estruturas físicas, infraestrutura tecnológica e ações conjuntas entre as Entidades.</t>
        </is>
      </c>
      <c r="F4" t="inlineStr">
        <is>
          <t>R$ 268.030,81</t>
        </is>
      </c>
    </row>
    <row r="5">
      <c r="A5" t="inlineStr">
        <is>
          <t>2026</t>
        </is>
      </c>
      <c r="B5" t="inlineStr">
        <is>
          <t>Departamento Regional - Acre</t>
        </is>
      </c>
      <c r="C5" t="inlineStr">
        <is>
          <t>03.636.146/0001-16</t>
        </is>
      </c>
      <c r="D5" t="inlineStr">
        <is>
          <t>Investimentos</t>
        </is>
      </c>
      <c r="E5" t="inlineStr">
        <is>
          <t>Apoio financeiro aos Departamentos Regionais para projetos especiais.</t>
        </is>
      </c>
      <c r="F5" t="inlineStr">
        <is>
          <t>R$ 7.374.460,30</t>
        </is>
      </c>
    </row>
    <row r="6">
      <c r="A6" t="inlineStr">
        <is>
          <t>2026</t>
        </is>
      </c>
      <c r="B6" t="inlineStr">
        <is>
          <t>Departamento Regional - Acre</t>
        </is>
      </c>
      <c r="C6" t="inlineStr">
        <is>
          <t>03.636.146/0001-16</t>
        </is>
      </c>
      <c r="D6" t="inlineStr">
        <is>
          <t>Transferência Regimental - Subvenção Extraordinária</t>
        </is>
      </c>
      <c r="E6" t="inlineStr">
        <is>
          <t>Subvenção extraordinária para incremento da qualidade das ações de educação profissional, conforme Decreto nº 61.843 de 05/12/1967, art. 32 § 2º letra b.</t>
        </is>
      </c>
      <c r="F6" t="inlineStr">
        <is>
          <t>R$ 3.884.821,72</t>
        </is>
      </c>
    </row>
    <row r="7">
      <c r="A7" t="inlineStr">
        <is>
          <t>2026</t>
        </is>
      </c>
      <c r="B7" t="inlineStr">
        <is>
          <t>Departamento Regional - Acre</t>
        </is>
      </c>
      <c r="C7" t="inlineStr">
        <is>
          <t>03.636.146/0001-16</t>
        </is>
      </c>
      <c r="D7" t="inlineStr">
        <is>
          <t>Transferência Regimental - Subvenção Ordinária</t>
        </is>
      </c>
      <c r="E7" t="inlineStr">
        <is>
          <t>Subvenção ordinária visando a permitir-lhes realizarem suas funções primordiais de aprendizagem comercial e de preparação de mão-de-obra qualificada para as atividades comerciais, conforme Decreto nº 61.843 de 05/12/1967, art. 32 § 2º letra a.</t>
        </is>
      </c>
      <c r="F7" t="inlineStr">
        <is>
          <t>R$ 6.336.797,10</t>
        </is>
      </c>
    </row>
    <row r="8">
      <c r="A8" t="inlineStr">
        <is>
          <t>2026</t>
        </is>
      </c>
      <c r="B8" t="inlineStr">
        <is>
          <t>Departamento Regional - Alagoas</t>
        </is>
      </c>
      <c r="C8" t="inlineStr">
        <is>
          <t>03.692.424/0001-52</t>
        </is>
      </c>
      <c r="D8" t="inlineStr">
        <is>
          <t>Despesas rateadas</t>
        </is>
      </c>
      <c r="E8" t="inlineStr">
        <is>
          <t>Compartilhamento de estruturas físicas, infraestrutura tecnológica e ações conjuntas entre as Entidades.</t>
        </is>
      </c>
      <c r="F8" t="inlineStr">
        <is>
          <t>R$ 92.577,69</t>
        </is>
      </c>
    </row>
    <row r="9">
      <c r="A9" t="inlineStr">
        <is>
          <t>2026</t>
        </is>
      </c>
      <c r="B9" t="inlineStr">
        <is>
          <t>Departamento Regional - Alagoas</t>
        </is>
      </c>
      <c r="C9" t="inlineStr">
        <is>
          <t>03.692.424/0001-52</t>
        </is>
      </c>
      <c r="D9" t="inlineStr">
        <is>
          <t>Investimentos</t>
        </is>
      </c>
      <c r="E9" t="inlineStr">
        <is>
          <t>Apoio financeiro aos Departamentos Regionais para projetos especiais.</t>
        </is>
      </c>
      <c r="F9" t="inlineStr">
        <is>
          <t>R$ 8.733.090,39</t>
        </is>
      </c>
    </row>
    <row r="10">
      <c r="A10" t="inlineStr">
        <is>
          <t>2026</t>
        </is>
      </c>
      <c r="B10" t="inlineStr">
        <is>
          <t>Departamento Regional - Alagoas</t>
        </is>
      </c>
      <c r="C10" t="inlineStr">
        <is>
          <t>03.692.424/0001-52</t>
        </is>
      </c>
      <c r="D10" t="inlineStr">
        <is>
          <t>Transferência Regimental - Subvenção Extraordinária</t>
        </is>
      </c>
      <c r="E10" t="inlineStr">
        <is>
          <t>Subvenção extraordinária para incremento da qualidade das ações de educação profissional, conforme Decreto nº 61.843 de 05/12/1967, art. 32 § 2º letra b.</t>
        </is>
      </c>
      <c r="F10" t="inlineStr">
        <is>
          <t>R$ 3.884.821,72</t>
        </is>
      </c>
    </row>
    <row r="11">
      <c r="A11" t="inlineStr">
        <is>
          <t>2026</t>
        </is>
      </c>
      <c r="B11" t="inlineStr">
        <is>
          <t>Departamento Regional - Alagoas</t>
        </is>
      </c>
      <c r="C11" t="inlineStr">
        <is>
          <t>03.692.424/0001-52</t>
        </is>
      </c>
      <c r="D11" t="inlineStr">
        <is>
          <t>Transferência Regimental - Subvenção Ordinária</t>
        </is>
      </c>
      <c r="E11" t="inlineStr">
        <is>
          <t>Subvenção ordinária visando a permitir-lhes realizarem suas funções primordiais de aprendizagem comercial e de preparação de mão-de-obra qualificada para as atividades comerciais, conforme Decreto nº 61.843 de 05/12/1967, art. 32 § 2º letra a.</t>
        </is>
      </c>
      <c r="F11" t="inlineStr">
        <is>
          <t>R$ 3.949.314,16</t>
        </is>
      </c>
    </row>
    <row r="12">
      <c r="A12" t="inlineStr">
        <is>
          <t>2026</t>
        </is>
      </c>
      <c r="B12" t="inlineStr">
        <is>
          <t>Departamento Regional - Amapá</t>
        </is>
      </c>
      <c r="C12" t="inlineStr">
        <is>
          <t>03.592.977/0001-33</t>
        </is>
      </c>
      <c r="D12" t="inlineStr">
        <is>
          <t>Despesas rateadas</t>
        </is>
      </c>
      <c r="E12" t="inlineStr">
        <is>
          <t>Compartilhamento de estruturas físicas, infraestrutura tecnológica e ações conjuntas entre as Entidades.</t>
        </is>
      </c>
      <c r="F12" t="inlineStr">
        <is>
          <t>R$ 188.466,71</t>
        </is>
      </c>
    </row>
    <row r="13">
      <c r="A13" t="inlineStr">
        <is>
          <t>2026</t>
        </is>
      </c>
      <c r="B13" t="inlineStr">
        <is>
          <t>Departamento Regional - Amapá</t>
        </is>
      </c>
      <c r="C13" t="inlineStr">
        <is>
          <t>03.592.977/0001-33</t>
        </is>
      </c>
      <c r="D13" t="inlineStr">
        <is>
          <t>Investimentos</t>
        </is>
      </c>
      <c r="E13" t="inlineStr">
        <is>
          <t>Apoio financeiro aos Departamentos Regionais para projetos especiais.</t>
        </is>
      </c>
      <c r="F13" t="inlineStr">
        <is>
          <t>R$ 1.994.537,80</t>
        </is>
      </c>
    </row>
    <row r="14">
      <c r="A14" t="inlineStr">
        <is>
          <t>2026</t>
        </is>
      </c>
      <c r="B14" t="inlineStr">
        <is>
          <t>Departamento Regional - Amapá</t>
        </is>
      </c>
      <c r="C14" t="inlineStr">
        <is>
          <t>03.592.977/0001-33</t>
        </is>
      </c>
      <c r="D14" t="inlineStr">
        <is>
          <t>Transferência Regimental - Subvenção Extraordinária</t>
        </is>
      </c>
      <c r="E14" t="inlineStr">
        <is>
          <t>Subvenção extraordinária para incremento da qualidade das ações de educação profissional, conforme Decreto nº 61.843 de 05/12/1967, art. 32 § 2º letra b.</t>
        </is>
      </c>
      <c r="F14" t="inlineStr">
        <is>
          <t>R$ 3.884.821,72</t>
        </is>
      </c>
    </row>
    <row r="15">
      <c r="A15" t="inlineStr">
        <is>
          <t>2026</t>
        </is>
      </c>
      <c r="B15" t="inlineStr">
        <is>
          <t>Departamento Regional - Amapá</t>
        </is>
      </c>
      <c r="C15" t="inlineStr">
        <is>
          <t>03.592.977/0001-33</t>
        </is>
      </c>
      <c r="D15" t="inlineStr">
        <is>
          <t>Transferência Regimental - Subvenção Ordinária</t>
        </is>
      </c>
      <c r="E15" t="inlineStr">
        <is>
          <t>Subvenção ordinária visando a permitir-lhes realizarem suas funções primordiais de aprendizagem comercial e de preparação de mão-de-obra qualificada para as atividades comerciais, conforme Decreto nº 61.843 de 05/12/1967, art. 32 § 2º letra a.</t>
        </is>
      </c>
      <c r="F15" t="inlineStr">
        <is>
          <t>R$ 4.629.278,82</t>
        </is>
      </c>
    </row>
    <row r="16">
      <c r="A16" t="inlineStr">
        <is>
          <t>2026</t>
        </is>
      </c>
      <c r="B16" t="inlineStr">
        <is>
          <t>Departamento Regional - Amazonas</t>
        </is>
      </c>
      <c r="C16" t="inlineStr">
        <is>
          <t>03.965.450/0001-07</t>
        </is>
      </c>
      <c r="D16" t="inlineStr">
        <is>
          <t>Despesas rateadas</t>
        </is>
      </c>
      <c r="E16" t="inlineStr">
        <is>
          <t>Compartilhamento de estruturas físicas, infraestrutura tecnológica e ações conjuntas entre as Entidades.</t>
        </is>
      </c>
      <c r="F16" t="inlineStr">
        <is>
          <t>R$ 98.485,25</t>
        </is>
      </c>
    </row>
    <row r="17">
      <c r="A17" t="inlineStr">
        <is>
          <t>2026</t>
        </is>
      </c>
      <c r="B17" t="inlineStr">
        <is>
          <t>Departamento Regional - Amazonas</t>
        </is>
      </c>
      <c r="C17" t="inlineStr">
        <is>
          <t>03.965.450/0001-07</t>
        </is>
      </c>
      <c r="D17" t="inlineStr">
        <is>
          <t>Investimentos</t>
        </is>
      </c>
      <c r="E17" t="inlineStr">
        <is>
          <t>Apoio financeiro aos Departamentos Regionais para projetos especiais.</t>
        </is>
      </c>
      <c r="F17" t="inlineStr">
        <is>
          <t>R$ 4.610.801,05</t>
        </is>
      </c>
    </row>
    <row r="18">
      <c r="A18" t="inlineStr">
        <is>
          <t>2026</t>
        </is>
      </c>
      <c r="B18" t="inlineStr">
        <is>
          <t>Departamento Regional - Amazonas</t>
        </is>
      </c>
      <c r="C18" t="inlineStr">
        <is>
          <t>03.965.450/0001-07</t>
        </is>
      </c>
      <c r="D18" t="inlineStr">
        <is>
          <t>Transferência Regimental - Subvenção Extraordinária</t>
        </is>
      </c>
      <c r="E18" t="inlineStr">
        <is>
          <t>Subvenção extraordinária para incremento da qualidade das ações de educação profissional, conforme Decreto nº 61.843 de 05/12/1967, art. 32 § 2º letra b.</t>
        </is>
      </c>
      <c r="F18" t="inlineStr">
        <is>
          <t>R$ 3.884.821,72</t>
        </is>
      </c>
    </row>
    <row r="19">
      <c r="A19" t="inlineStr">
        <is>
          <t>2026</t>
        </is>
      </c>
      <c r="B19" t="inlineStr">
        <is>
          <t>Departamento Regional - Amazonas</t>
        </is>
      </c>
      <c r="C19" t="inlineStr">
        <is>
          <t>03.965.450/0001-07</t>
        </is>
      </c>
      <c r="D19" t="inlineStr">
        <is>
          <t>Transferência Regimental - Subvenção Ordinária</t>
        </is>
      </c>
      <c r="E19" t="inlineStr">
        <is>
          <t>Subvenção ordinária visando a permitir-lhes realizarem suas funções primordiais de aprendizagem comercial e de preparação de mão-de-obra qualificada para as atividades comerciais, conforme Decreto nº 61.843 de 05/12/1967, art. 32 § 2º letra a.</t>
        </is>
      </c>
      <c r="F19" t="inlineStr">
        <is>
          <t>R$ 2.388.294,87</t>
        </is>
      </c>
    </row>
    <row r="20">
      <c r="A20" t="inlineStr">
        <is>
          <t>2026</t>
        </is>
      </c>
      <c r="B20" t="inlineStr">
        <is>
          <t>Departamento Regional - Bahia</t>
        </is>
      </c>
      <c r="C20" t="inlineStr">
        <is>
          <t>03.682.189/0001-38</t>
        </is>
      </c>
      <c r="D20" t="inlineStr">
        <is>
          <t>Despesas rateadas</t>
        </is>
      </c>
      <c r="E20" t="inlineStr">
        <is>
          <t>Compartilhamento de estruturas físicas, infraestrutura tecnológica e ações conjuntas entre as Entidades.</t>
        </is>
      </c>
      <c r="F20" t="inlineStr">
        <is>
          <t>R$ 80.767,00</t>
        </is>
      </c>
    </row>
    <row r="21">
      <c r="A21" t="inlineStr">
        <is>
          <t>2026</t>
        </is>
      </c>
      <c r="B21" t="inlineStr">
        <is>
          <t>Departamento Regional - Bahia</t>
        </is>
      </c>
      <c r="C21" t="inlineStr">
        <is>
          <t>03.682.189/0001-38</t>
        </is>
      </c>
      <c r="D21" t="inlineStr">
        <is>
          <t>Investimentos</t>
        </is>
      </c>
      <c r="E21" t="inlineStr">
        <is>
          <t>Apoio financeiro aos Departamentos Regionais para projetos especiais.</t>
        </is>
      </c>
      <c r="F21" t="inlineStr">
        <is>
          <t>R$ 9.160.789,81</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R$ 32.579.100,00</t>
        </is>
      </c>
      <c r="D2" t="inlineStr">
        <is>
          <t>70,27%</t>
        </is>
      </c>
    </row>
    <row r="3">
      <c r="A3" t="inlineStr">
        <is>
          <t>131530</t>
        </is>
      </c>
      <c r="B3" t="inlineStr">
        <is>
          <t>Taxa de Ocupação de Outros Imóveis</t>
        </is>
      </c>
      <c r="C3" t="inlineStr">
        <is>
          <t>R$ 60.000,00</t>
        </is>
      </c>
      <c r="D3" t="inlineStr">
        <is>
          <t>0,13%</t>
        </is>
      </c>
    </row>
    <row r="4">
      <c r="A4" t="inlineStr">
        <is>
          <t>132500</t>
        </is>
      </c>
      <c r="B4" t="inlineStr">
        <is>
          <t>Remuneração de Depósitos Bancários</t>
        </is>
      </c>
      <c r="C4" t="inlineStr">
        <is>
          <t>R$ 6.195.000,00</t>
        </is>
      </c>
      <c r="D4" t="inlineStr">
        <is>
          <t>13,36%</t>
        </is>
      </c>
    </row>
    <row r="5">
      <c r="A5" t="inlineStr">
        <is>
          <t>160016</t>
        </is>
      </c>
      <c r="B5" t="inlineStr">
        <is>
          <t>Serviços Educacionais</t>
        </is>
      </c>
      <c r="C5" t="inlineStr">
        <is>
          <t>R$ 7.141.980,00</t>
        </is>
      </c>
      <c r="D5" t="inlineStr">
        <is>
          <t>15,41%</t>
        </is>
      </c>
    </row>
    <row r="6">
      <c r="A6" t="inlineStr">
        <is>
          <t>191899</t>
        </is>
      </c>
      <c r="B6" t="inlineStr">
        <is>
          <t>Outras Multas e Juros de Mora</t>
        </is>
      </c>
      <c r="C6" t="inlineStr">
        <is>
          <t>R$ 210.000,00</t>
        </is>
      </c>
      <c r="D6" t="inlineStr">
        <is>
          <t>0,45%</t>
        </is>
      </c>
    </row>
    <row r="7">
      <c r="A7" t="inlineStr">
        <is>
          <t>199099</t>
        </is>
      </c>
      <c r="B7" t="inlineStr">
        <is>
          <t>Outras Receitas</t>
        </is>
      </c>
      <c r="C7" t="inlineStr">
        <is>
          <t>R$ 174.000,00</t>
        </is>
      </c>
      <c r="D7" t="inlineStr">
        <is>
          <t>0,38%</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R$ 13.014.000,00</t>
        </is>
      </c>
      <c r="D2" t="inlineStr">
        <is>
          <t>28,07%</t>
        </is>
      </c>
    </row>
    <row r="3">
      <c r="A3" t="inlineStr">
        <is>
          <t>319013</t>
        </is>
      </c>
      <c r="B3" t="inlineStr">
        <is>
          <t>Obrigações Patronais</t>
        </is>
      </c>
      <c r="C3" t="inlineStr">
        <is>
          <t>R$ 1.110.000,00</t>
        </is>
      </c>
      <c r="D3" t="inlineStr">
        <is>
          <t>2,39%</t>
        </is>
      </c>
    </row>
    <row r="4">
      <c r="A4" t="inlineStr">
        <is>
          <t>319016</t>
        </is>
      </c>
      <c r="B4" t="inlineStr">
        <is>
          <t>Outras Despesas Variáveis</t>
        </is>
      </c>
      <c r="C4" t="inlineStr">
        <is>
          <t>R$ 591.000,00</t>
        </is>
      </c>
      <c r="D4" t="inlineStr">
        <is>
          <t>1,27%</t>
        </is>
      </c>
    </row>
    <row r="5">
      <c r="A5" t="inlineStr">
        <is>
          <t>319091</t>
        </is>
      </c>
      <c r="B5" t="inlineStr">
        <is>
          <t>Sentenças Judiciais - Pessoal e Encargos</t>
        </is>
      </c>
      <c r="C5" t="inlineStr">
        <is>
          <t>R$ 21.000,00</t>
        </is>
      </c>
      <c r="D5" t="inlineStr">
        <is>
          <t>0,05%</t>
        </is>
      </c>
    </row>
    <row r="6">
      <c r="A6" t="inlineStr">
        <is>
          <t>319094</t>
        </is>
      </c>
      <c r="B6" t="inlineStr">
        <is>
          <t>Indenizações e Restituições Trabalhistas</t>
        </is>
      </c>
      <c r="C6" t="inlineStr">
        <is>
          <t>R$ 372.000,00</t>
        </is>
      </c>
      <c r="D6" t="inlineStr">
        <is>
          <t>0,80%</t>
        </is>
      </c>
    </row>
    <row r="7">
      <c r="A7" t="inlineStr">
        <is>
          <t>335041</t>
        </is>
      </c>
      <c r="B7" t="inlineStr">
        <is>
          <t>Contribuições</t>
        </is>
      </c>
      <c r="C7" t="inlineStr">
        <is>
          <t>R$ 222.000,00</t>
        </is>
      </c>
      <c r="D7" t="inlineStr">
        <is>
          <t>0,48%</t>
        </is>
      </c>
    </row>
    <row r="8">
      <c r="A8" t="inlineStr">
        <is>
          <t>339014</t>
        </is>
      </c>
      <c r="B8" t="inlineStr">
        <is>
          <t>Diárias</t>
        </is>
      </c>
      <c r="C8" t="inlineStr">
        <is>
          <t>R$ 429.000,00</t>
        </is>
      </c>
      <c r="D8" t="inlineStr">
        <is>
          <t>0,93%</t>
        </is>
      </c>
    </row>
    <row r="9">
      <c r="A9" t="inlineStr">
        <is>
          <t>339018</t>
        </is>
      </c>
      <c r="B9" t="inlineStr">
        <is>
          <t>Auxílio Financeiro a Estudantes</t>
        </is>
      </c>
      <c r="C9" t="inlineStr">
        <is>
          <t>R$ 1.950.000,00</t>
        </is>
      </c>
      <c r="D9" t="inlineStr">
        <is>
          <t>4,21%</t>
        </is>
      </c>
    </row>
    <row r="10">
      <c r="A10" t="inlineStr">
        <is>
          <t>339030</t>
        </is>
      </c>
      <c r="B10" t="inlineStr">
        <is>
          <t>Material de Consumo</t>
        </is>
      </c>
      <c r="C10" t="inlineStr">
        <is>
          <t>R$ 2.529.000,00</t>
        </is>
      </c>
      <c r="D10" t="inlineStr">
        <is>
          <t>5,46%</t>
        </is>
      </c>
    </row>
    <row r="11">
      <c r="A11" t="inlineStr">
        <is>
          <t>339033</t>
        </is>
      </c>
      <c r="B11" t="inlineStr">
        <is>
          <t>Passagens e Despesas de Locomoção</t>
        </is>
      </c>
      <c r="C11" t="inlineStr">
        <is>
          <t>R$ 300.000,00</t>
        </is>
      </c>
      <c r="D11" t="inlineStr">
        <is>
          <t>0,65%</t>
        </is>
      </c>
    </row>
    <row r="12">
      <c r="A12" t="inlineStr">
        <is>
          <t>339036</t>
        </is>
      </c>
      <c r="B12" t="inlineStr">
        <is>
          <t>Outros Serviços Terceiros - P. Física</t>
        </is>
      </c>
      <c r="C12" t="inlineStr">
        <is>
          <t>R$ 3.040.680,00</t>
        </is>
      </c>
      <c r="D12" t="inlineStr">
        <is>
          <t>6,56%</t>
        </is>
      </c>
    </row>
    <row r="13">
      <c r="A13" t="inlineStr">
        <is>
          <t>339037</t>
        </is>
      </c>
      <c r="B13" t="inlineStr">
        <is>
          <t>Locação de Mão de Obra</t>
        </is>
      </c>
      <c r="C13" t="inlineStr">
        <is>
          <t>R$ 2.733.000,00</t>
        </is>
      </c>
      <c r="D13" t="inlineStr">
        <is>
          <t>5,90%</t>
        </is>
      </c>
    </row>
    <row r="14">
      <c r="A14" t="inlineStr">
        <is>
          <t>339039</t>
        </is>
      </c>
      <c r="B14" t="inlineStr">
        <is>
          <t>Outros Serviços Terceiros - P. Jurídica</t>
        </is>
      </c>
      <c r="C14" t="inlineStr">
        <is>
          <t>R$ 12.595.200,00</t>
        </is>
      </c>
      <c r="D14" t="inlineStr">
        <is>
          <t>27,17%</t>
        </is>
      </c>
    </row>
    <row r="15">
      <c r="A15" t="inlineStr">
        <is>
          <t>339091</t>
        </is>
      </c>
      <c r="B15" t="inlineStr">
        <is>
          <t>Sentenças Judiciais-Outras DespCorrentes</t>
        </is>
      </c>
      <c r="C15" t="inlineStr">
        <is>
          <t>R$ 54.000,00</t>
        </is>
      </c>
      <c r="D15" t="inlineStr">
        <is>
          <t>0,12%</t>
        </is>
      </c>
    </row>
    <row r="16">
      <c r="A16" t="inlineStr">
        <is>
          <t>449051</t>
        </is>
      </c>
      <c r="B16" t="inlineStr">
        <is>
          <t>Obras e Instalações</t>
        </is>
      </c>
      <c r="C16" t="inlineStr">
        <is>
          <t>R$ 4.915.200,00</t>
        </is>
      </c>
      <c r="D16" t="inlineStr">
        <is>
          <t>10,60%</t>
        </is>
      </c>
    </row>
    <row r="17">
      <c r="A17" t="inlineStr">
        <is>
          <t>449052</t>
        </is>
      </c>
      <c r="B17" t="inlineStr">
        <is>
          <t>Equipamentos e Material Permanente</t>
        </is>
      </c>
      <c r="C17" t="inlineStr">
        <is>
          <t>R$ 2.484.000,00</t>
        </is>
      </c>
      <c r="D17" t="inlineStr">
        <is>
          <t>5,36%</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R$6.627.000,00</t>
        </is>
      </c>
      <c r="C2" t="inlineStr">
        <is>
          <t>14,29%</t>
        </is>
      </c>
    </row>
    <row r="3">
      <c r="A3" t="inlineStr">
        <is>
          <t>02 - Administração Financeira</t>
        </is>
      </c>
      <c r="B3" t="inlineStr">
        <is>
          <t>R$955.200,00</t>
        </is>
      </c>
      <c r="C3" t="inlineStr">
        <is>
          <t>2,06%</t>
        </is>
      </c>
    </row>
    <row r="4">
      <c r="A4" t="inlineStr">
        <is>
          <t>03 - Formação de Recursos Humanos</t>
        </is>
      </c>
      <c r="B4" t="inlineStr">
        <is>
          <t>R$447.000,00</t>
        </is>
      </c>
      <c r="C4" t="inlineStr">
        <is>
          <t>0,96%</t>
        </is>
      </c>
    </row>
    <row r="5">
      <c r="A5" t="inlineStr">
        <is>
          <t>04 - Comunicação Social</t>
        </is>
      </c>
      <c r="B5" t="inlineStr">
        <is>
          <t>R$855.000,00</t>
        </is>
      </c>
      <c r="C5" t="inlineStr">
        <is>
          <t>1,84%</t>
        </is>
      </c>
    </row>
    <row r="6">
      <c r="A6" t="inlineStr">
        <is>
          <t>05 - Atenção Básica</t>
        </is>
      </c>
      <c r="B6" t="inlineStr">
        <is>
          <t>R$1.164.000,00</t>
        </is>
      </c>
      <c r="C6" t="inlineStr">
        <is>
          <t>2,51%</t>
        </is>
      </c>
    </row>
    <row r="7">
      <c r="A7" t="inlineStr">
        <is>
          <t>06 - Proteção e Benefícios ao Trabalhador</t>
        </is>
      </c>
      <c r="B7" t="inlineStr">
        <is>
          <t>R$2.175.000,00</t>
        </is>
      </c>
      <c r="C7" t="inlineStr">
        <is>
          <t>4,69%</t>
        </is>
      </c>
    </row>
    <row r="8">
      <c r="A8" t="inlineStr">
        <is>
          <t>07 - Empregabilidade</t>
        </is>
      </c>
      <c r="B8" t="inlineStr">
        <is>
          <t>R$34.136.880,00</t>
        </is>
      </c>
      <c r="C8" t="inlineStr">
        <is>
          <t>73,63%</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R$46.360.080,00</t>
        </is>
      </c>
      <c r="C2" t="inlineStr">
        <is>
          <t>R$48.115.670,11</t>
        </is>
      </c>
      <c r="D2" t="inlineStr">
        <is>
          <t>103,79%</t>
        </is>
      </c>
      <c r="E2" t="inlineStr">
        <is>
          <t>99,86%</t>
        </is>
      </c>
    </row>
    <row r="3">
      <c r="A3" t="inlineStr">
        <is>
          <t>RECEITA DE CONTRIBUIÇÕES</t>
        </is>
      </c>
      <c r="B3" t="inlineStr">
        <is>
          <t>R$32.579.100,00</t>
        </is>
      </c>
      <c r="C3" t="inlineStr">
        <is>
          <t>R$29.269.641,38</t>
        </is>
      </c>
      <c r="D3" t="inlineStr">
        <is>
          <t>89,84%</t>
        </is>
      </c>
      <c r="E3" t="inlineStr">
        <is>
          <t>60,75%</t>
        </is>
      </c>
    </row>
    <row r="4">
      <c r="A4" t="inlineStr">
        <is>
          <t>Contribuições para o Senac</t>
        </is>
      </c>
      <c r="B4" t="inlineStr">
        <is>
          <t>R$32.579.100,00</t>
        </is>
      </c>
      <c r="C4" t="inlineStr">
        <is>
          <t>R$29.269.641,38</t>
        </is>
      </c>
      <c r="D4" t="inlineStr">
        <is>
          <t>89,84%</t>
        </is>
      </c>
      <c r="E4" t="inlineStr">
        <is>
          <t>60,75%</t>
        </is>
      </c>
    </row>
    <row r="5">
      <c r="A5" t="inlineStr">
        <is>
          <t>RECEITA PATRIMONIAL</t>
        </is>
      </c>
      <c r="B5" t="inlineStr">
        <is>
          <t>R$6.255.000,00</t>
        </is>
      </c>
      <c r="C5" t="inlineStr">
        <is>
          <t>R$8.109.445,39</t>
        </is>
      </c>
      <c r="D5" t="inlineStr">
        <is>
          <t>129,65%</t>
        </is>
      </c>
      <c r="E5" t="inlineStr">
        <is>
          <t>16,83%</t>
        </is>
      </c>
    </row>
    <row r="6">
      <c r="A6" t="inlineStr">
        <is>
          <t>Taxa de Ocupação de Outros Imóveis</t>
        </is>
      </c>
      <c r="B6" t="inlineStr">
        <is>
          <t>R$60.000,00</t>
        </is>
      </c>
      <c r="C6" t="inlineStr">
        <is>
          <t>R$20.059,82</t>
        </is>
      </c>
      <c r="D6" t="inlineStr">
        <is>
          <t>33,43%</t>
        </is>
      </c>
      <c r="E6" t="inlineStr">
        <is>
          <t>0,04%</t>
        </is>
      </c>
    </row>
    <row r="7">
      <c r="A7" t="inlineStr">
        <is>
          <t>Remuneração de Depósitos Bancários</t>
        </is>
      </c>
      <c r="B7" t="inlineStr">
        <is>
          <t>R$6.195.000,00</t>
        </is>
      </c>
      <c r="C7" t="inlineStr">
        <is>
          <t>R$8.089.385,57</t>
        </is>
      </c>
      <c r="D7" t="inlineStr">
        <is>
          <t>130,58%</t>
        </is>
      </c>
      <c r="E7" t="inlineStr">
        <is>
          <t>16,79%</t>
        </is>
      </c>
    </row>
    <row r="8">
      <c r="A8" t="inlineStr">
        <is>
          <t>RECEITA DE SERVIÇOS</t>
        </is>
      </c>
      <c r="B8" t="inlineStr">
        <is>
          <t>R$7.141.980,00</t>
        </is>
      </c>
      <c r="C8" t="inlineStr">
        <is>
          <t>R$10.359.385,76</t>
        </is>
      </c>
      <c r="D8" t="inlineStr">
        <is>
          <t>145,05%</t>
        </is>
      </c>
      <c r="E8" t="inlineStr">
        <is>
          <t>21,50%</t>
        </is>
      </c>
    </row>
    <row r="9">
      <c r="A9" t="inlineStr">
        <is>
          <t>Serviços Educacionais</t>
        </is>
      </c>
      <c r="B9" t="inlineStr">
        <is>
          <t>R$7.141.980,00</t>
        </is>
      </c>
      <c r="C9" t="inlineStr">
        <is>
          <t>R$10.359.385,76</t>
        </is>
      </c>
      <c r="D9" t="inlineStr">
        <is>
          <t>145,05%</t>
        </is>
      </c>
      <c r="E9" t="inlineStr">
        <is>
          <t>21,50%</t>
        </is>
      </c>
    </row>
    <row r="10">
      <c r="A10" t="inlineStr">
        <is>
          <t>OUTRAS RECEITAS CORRENTES</t>
        </is>
      </c>
      <c r="B10" t="inlineStr">
        <is>
          <t>R$384.000,00</t>
        </is>
      </c>
      <c r="C10" t="inlineStr">
        <is>
          <t>R$377.197,58</t>
        </is>
      </c>
      <c r="D10" t="inlineStr">
        <is>
          <t>98,23%</t>
        </is>
      </c>
      <c r="E10" t="inlineStr">
        <is>
          <t>0,78%</t>
        </is>
      </c>
    </row>
    <row r="11">
      <c r="A11" t="inlineStr">
        <is>
          <t>Outras Multas e Juros de Mora</t>
        </is>
      </c>
      <c r="B11" t="inlineStr">
        <is>
          <t>R$210.000,00</t>
        </is>
      </c>
      <c r="C11" t="inlineStr">
        <is>
          <t>R$25.416,18</t>
        </is>
      </c>
      <c r="D11" t="inlineStr">
        <is>
          <t>12,10%</t>
        </is>
      </c>
      <c r="E11" t="inlineStr">
        <is>
          <t>0,05%</t>
        </is>
      </c>
    </row>
    <row r="12">
      <c r="A12" t="inlineStr">
        <is>
          <t>Outras Receitas</t>
        </is>
      </c>
      <c r="B12" t="inlineStr">
        <is>
          <t>R$174.000,00</t>
        </is>
      </c>
      <c r="C12" t="inlineStr">
        <is>
          <t>R$351.781,40</t>
        </is>
      </c>
      <c r="D12" t="inlineStr">
        <is>
          <t>202,17%</t>
        </is>
      </c>
      <c r="E12" t="inlineStr">
        <is>
          <t>0,73%</t>
        </is>
      </c>
    </row>
    <row r="13">
      <c r="A13" t="inlineStr">
        <is>
          <t>RECEITAS DE CAPITAL</t>
        </is>
      </c>
      <c r="B13" t="inlineStr">
        <is>
          <t>R$0,00</t>
        </is>
      </c>
      <c r="C13" t="inlineStr">
        <is>
          <t>R$68.496,50</t>
        </is>
      </c>
      <c r="D13" t="inlineStr">
        <is>
          <t>0,00%</t>
        </is>
      </c>
      <c r="E13" t="inlineStr">
        <is>
          <t>0,14%</t>
        </is>
      </c>
    </row>
    <row r="14">
      <c r="A14" t="inlineStr">
        <is>
          <t>ALIENAÇÃO DE BENS</t>
        </is>
      </c>
      <c r="B14" t="inlineStr">
        <is>
          <t>R$0,00</t>
        </is>
      </c>
      <c r="C14" t="inlineStr">
        <is>
          <t>R$68.496,50</t>
        </is>
      </c>
      <c r="D14" t="inlineStr">
        <is>
          <t>0,00%</t>
        </is>
      </c>
      <c r="E14" t="inlineStr">
        <is>
          <t>0,14%</t>
        </is>
      </c>
    </row>
    <row r="15">
      <c r="A15" t="inlineStr">
        <is>
          <t>Alienação de Veículos</t>
        </is>
      </c>
      <c r="B15" t="inlineStr">
        <is>
          <t>R$0,00</t>
        </is>
      </c>
      <c r="C15" t="inlineStr">
        <is>
          <t>R$68.496,50</t>
        </is>
      </c>
      <c r="D15" t="inlineStr">
        <is>
          <t>0,00%</t>
        </is>
      </c>
      <c r="E15" t="inlineStr">
        <is>
          <t>0,14%</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R$ 38.960.880,00</t>
        </is>
      </c>
      <c r="C2" t="inlineStr">
        <is>
          <t>R$ 29.354.486,85</t>
        </is>
      </c>
      <c r="D2" t="inlineStr">
        <is>
          <t>75,34%</t>
        </is>
      </c>
      <c r="E2" t="inlineStr">
        <is>
          <t>87,47%</t>
        </is>
      </c>
    </row>
    <row r="3">
      <c r="A3" t="inlineStr">
        <is>
          <t>PESSOAL E ENCARGOS SOCIAIS</t>
        </is>
      </c>
      <c r="B3" t="inlineStr">
        <is>
          <t>R$ 15.108.000,00</t>
        </is>
      </c>
      <c r="C3" t="inlineStr">
        <is>
          <t>R$ 11.884.961,85</t>
        </is>
      </c>
      <c r="D3" t="inlineStr">
        <is>
          <t>78,67%</t>
        </is>
      </c>
      <c r="E3" t="inlineStr">
        <is>
          <t>35,41%</t>
        </is>
      </c>
    </row>
    <row r="4">
      <c r="A4" t="inlineStr">
        <is>
          <t>Vencimentos e Vantagens Fixas</t>
        </is>
      </c>
      <c r="B4" t="inlineStr">
        <is>
          <t>R$ 13.014.000,00</t>
        </is>
      </c>
      <c r="C4" t="inlineStr">
        <is>
          <t>R$ 10.515.892,24</t>
        </is>
      </c>
      <c r="D4" t="inlineStr">
        <is>
          <t>80,80%</t>
        </is>
      </c>
      <c r="E4" t="inlineStr">
        <is>
          <t>31,33%</t>
        </is>
      </c>
    </row>
    <row r="5">
      <c r="A5" t="inlineStr">
        <is>
          <t>Obrigações Patronais</t>
        </is>
      </c>
      <c r="B5" t="inlineStr">
        <is>
          <t>R$ 1.110.000,00</t>
        </is>
      </c>
      <c r="C5" t="inlineStr">
        <is>
          <t>R$ 860.114,57</t>
        </is>
      </c>
      <c r="D5" t="inlineStr">
        <is>
          <t>77,49%</t>
        </is>
      </c>
      <c r="E5" t="inlineStr">
        <is>
          <t>2,56%</t>
        </is>
      </c>
    </row>
    <row r="6">
      <c r="A6" t="inlineStr">
        <is>
          <t>Outras Despesas Variáveis</t>
        </is>
      </c>
      <c r="B6" t="inlineStr">
        <is>
          <t>R$ 591.000,00</t>
        </is>
      </c>
      <c r="C6" t="inlineStr">
        <is>
          <t>R$ 156.106,19</t>
        </is>
      </c>
      <c r="D6" t="inlineStr">
        <is>
          <t>26,41%</t>
        </is>
      </c>
      <c r="E6" t="inlineStr">
        <is>
          <t>0,47%</t>
        </is>
      </c>
    </row>
    <row r="7">
      <c r="A7" t="inlineStr">
        <is>
          <t>Sentenças Judiciais - Pessoal e Encargos</t>
        </is>
      </c>
      <c r="B7" t="inlineStr">
        <is>
          <t>R$ 21.000,00</t>
        </is>
      </c>
      <c r="C7" t="inlineStr">
        <is>
          <t>R$ 10.000,00</t>
        </is>
      </c>
      <c r="D7" t="inlineStr">
        <is>
          <t>47,62%</t>
        </is>
      </c>
      <c r="E7" t="inlineStr">
        <is>
          <t>0,03%</t>
        </is>
      </c>
    </row>
    <row r="8">
      <c r="A8" t="inlineStr">
        <is>
          <t>Indenizações e Restituições Trabalhistas</t>
        </is>
      </c>
      <c r="B8" t="inlineStr">
        <is>
          <t>R$ 372.000,00</t>
        </is>
      </c>
      <c r="C8" t="inlineStr">
        <is>
          <t>R$ 342.848,85</t>
        </is>
      </c>
      <c r="D8" t="inlineStr">
        <is>
          <t>92,16%</t>
        </is>
      </c>
      <c r="E8" t="inlineStr">
        <is>
          <t>1,02%</t>
        </is>
      </c>
    </row>
    <row r="9">
      <c r="A9" t="inlineStr">
        <is>
          <t>OUTRAS DESPESAS CORRENTES</t>
        </is>
      </c>
      <c r="B9" t="inlineStr">
        <is>
          <t>R$ 23.852.880,00</t>
        </is>
      </c>
      <c r="C9" t="inlineStr">
        <is>
          <t>R$ 17.469.525,00</t>
        </is>
      </c>
      <c r="D9" t="inlineStr">
        <is>
          <t>73,24%</t>
        </is>
      </c>
      <c r="E9" t="inlineStr">
        <is>
          <t>52,05%</t>
        </is>
      </c>
    </row>
    <row r="10">
      <c r="A10" t="inlineStr">
        <is>
          <t>Contribuições</t>
        </is>
      </c>
      <c r="B10" t="inlineStr">
        <is>
          <t>R$ 222.000,00</t>
        </is>
      </c>
      <c r="C10" t="inlineStr">
        <is>
          <t>R$ 227.320,55</t>
        </is>
      </c>
      <c r="D10" t="inlineStr">
        <is>
          <t>102,40%</t>
        </is>
      </c>
      <c r="E10" t="inlineStr">
        <is>
          <t>0,68%</t>
        </is>
      </c>
    </row>
    <row r="11">
      <c r="A11" t="inlineStr">
        <is>
          <t>Diárias</t>
        </is>
      </c>
      <c r="B11" t="inlineStr">
        <is>
          <t>R$ 429.000,00</t>
        </is>
      </c>
      <c r="C11" t="inlineStr">
        <is>
          <t>R$ 199.289,60</t>
        </is>
      </c>
      <c r="D11" t="inlineStr">
        <is>
          <t>46,45%</t>
        </is>
      </c>
      <c r="E11" t="inlineStr">
        <is>
          <t>0,59%</t>
        </is>
      </c>
    </row>
    <row r="12">
      <c r="A12" t="inlineStr">
        <is>
          <t>Auxílio Financeiro a Estudantes</t>
        </is>
      </c>
      <c r="B12" t="inlineStr">
        <is>
          <t>R$ 1.950.000,00</t>
        </is>
      </c>
      <c r="C12" t="inlineStr">
        <is>
          <t>R$ 1.734.822,00</t>
        </is>
      </c>
      <c r="D12" t="inlineStr">
        <is>
          <t>88,97%</t>
        </is>
      </c>
      <c r="E12" t="inlineStr">
        <is>
          <t>5,17%</t>
        </is>
      </c>
    </row>
    <row r="13">
      <c r="A13" t="inlineStr">
        <is>
          <t>Material de Consumo</t>
        </is>
      </c>
      <c r="B13" t="inlineStr">
        <is>
          <t>R$ 2.529.000,00</t>
        </is>
      </c>
      <c r="C13" t="inlineStr">
        <is>
          <t>R$ 1.722.268,44</t>
        </is>
      </c>
      <c r="D13" t="inlineStr">
        <is>
          <t>68,10%</t>
        </is>
      </c>
      <c r="E13" t="inlineStr">
        <is>
          <t>5,13%</t>
        </is>
      </c>
    </row>
    <row r="14">
      <c r="A14" t="inlineStr">
        <is>
          <t>Passagens e Despesas de Locomoção</t>
        </is>
      </c>
      <c r="B14" t="inlineStr">
        <is>
          <t>R$ 300.000,00</t>
        </is>
      </c>
      <c r="C14" t="inlineStr">
        <is>
          <t>R$ 133.611,65</t>
        </is>
      </c>
      <c r="D14" t="inlineStr">
        <is>
          <t>44,54%</t>
        </is>
      </c>
      <c r="E14" t="inlineStr">
        <is>
          <t>0,40%</t>
        </is>
      </c>
    </row>
    <row r="15">
      <c r="A15" t="inlineStr">
        <is>
          <t>Outros Serviços Terceiros - P. Física</t>
        </is>
      </c>
      <c r="B15" t="inlineStr">
        <is>
          <t>R$ 3.040.680,00</t>
        </is>
      </c>
      <c r="C15" t="inlineStr">
        <is>
          <t>R$ 2.635.620,71</t>
        </is>
      </c>
      <c r="D15" t="inlineStr">
        <is>
          <t>86,68%</t>
        </is>
      </c>
      <c r="E15" t="inlineStr">
        <is>
          <t>7,85%</t>
        </is>
      </c>
    </row>
    <row r="16">
      <c r="A16" t="inlineStr">
        <is>
          <t>Locação de Mão de Obra</t>
        </is>
      </c>
      <c r="B16" t="inlineStr">
        <is>
          <t>R$ 2.733.000,00</t>
        </is>
      </c>
      <c r="C16" t="inlineStr">
        <is>
          <t>R$ 1.865.326,89</t>
        </is>
      </c>
      <c r="D16" t="inlineStr">
        <is>
          <t>68,25%</t>
        </is>
      </c>
      <c r="E16" t="inlineStr">
        <is>
          <t>5,56%</t>
        </is>
      </c>
    </row>
    <row r="17">
      <c r="A17" t="inlineStr">
        <is>
          <t>Outros Serviços Terceiros - P. Jurídica</t>
        </is>
      </c>
      <c r="B17" t="inlineStr">
        <is>
          <t>R$ 12.595.200,00</t>
        </is>
      </c>
      <c r="C17" t="inlineStr">
        <is>
          <t>R$ 8.926.273,31</t>
        </is>
      </c>
      <c r="D17" t="inlineStr">
        <is>
          <t>70,87%</t>
        </is>
      </c>
      <c r="E17" t="inlineStr">
        <is>
          <t>26,60%</t>
        </is>
      </c>
    </row>
    <row r="18">
      <c r="A18" t="inlineStr">
        <is>
          <t>Sentenças Judiciais-Outras DespCorrentes</t>
        </is>
      </c>
      <c r="B18" t="inlineStr">
        <is>
          <t>R$ 54.000,00</t>
        </is>
      </c>
      <c r="C18" t="inlineStr">
        <is>
          <t>R$ 24.991,85</t>
        </is>
      </c>
      <c r="D18" t="inlineStr">
        <is>
          <t>46,28%</t>
        </is>
      </c>
      <c r="E18" t="inlineStr">
        <is>
          <t>0,07%</t>
        </is>
      </c>
    </row>
    <row r="19">
      <c r="A19" t="inlineStr">
        <is>
          <t>DESPESAS DE CAPITAL</t>
        </is>
      </c>
      <c r="B19" t="inlineStr">
        <is>
          <t>R$ 7.399.200,00</t>
        </is>
      </c>
      <c r="C19" t="inlineStr">
        <is>
          <t>R$ 4.206.368,63</t>
        </is>
      </c>
      <c r="D19" t="inlineStr">
        <is>
          <t>56,85%</t>
        </is>
      </c>
      <c r="E19" t="inlineStr">
        <is>
          <t>12,53%</t>
        </is>
      </c>
    </row>
    <row r="20">
      <c r="A20" t="inlineStr">
        <is>
          <t>INVESTIMENTOS</t>
        </is>
      </c>
      <c r="B20" t="inlineStr">
        <is>
          <t>R$ 7.399.200,00</t>
        </is>
      </c>
      <c r="C20" t="inlineStr">
        <is>
          <t>R$ 4.206.368,63</t>
        </is>
      </c>
      <c r="D20" t="inlineStr">
        <is>
          <t>56,85%</t>
        </is>
      </c>
      <c r="E20" t="inlineStr">
        <is>
          <t>12,53%</t>
        </is>
      </c>
    </row>
    <row r="21">
      <c r="A21" t="inlineStr">
        <is>
          <t>Obras e Instalações</t>
        </is>
      </c>
      <c r="B21" t="inlineStr">
        <is>
          <t>R$ 4.915.200,00</t>
        </is>
      </c>
      <c r="C21" t="inlineStr">
        <is>
          <t>R$ 3.019.015,88</t>
        </is>
      </c>
      <c r="D21" t="inlineStr">
        <is>
          <t>61,42%</t>
        </is>
      </c>
      <c r="E21" t="inlineStr">
        <is>
          <t>9,00%</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R$ 6.627.000,00</t>
        </is>
      </c>
      <c r="C2" t="inlineStr">
        <is>
          <t>R$ 4.714.049,53</t>
        </is>
      </c>
      <c r="D2" t="inlineStr">
        <is>
          <t>71,13%</t>
        </is>
      </c>
      <c r="E2" t="inlineStr">
        <is>
          <t>14,05%</t>
        </is>
      </c>
    </row>
    <row r="3">
      <c r="A3" t="inlineStr">
        <is>
          <t>02 - Administração Financeira</t>
        </is>
      </c>
      <c r="B3" t="inlineStr">
        <is>
          <t>R$ 955.200,00</t>
        </is>
      </c>
      <c r="C3" t="inlineStr">
        <is>
          <t>R$ 1.009.963,61</t>
        </is>
      </c>
      <c r="D3" t="inlineStr">
        <is>
          <t>105,73%</t>
        </is>
      </c>
      <c r="E3" t="inlineStr">
        <is>
          <t>3,01%</t>
        </is>
      </c>
    </row>
    <row r="4">
      <c r="A4" t="inlineStr">
        <is>
          <t>03 - Formação de Recursos Humanos</t>
        </is>
      </c>
      <c r="B4" t="inlineStr">
        <is>
          <t>R$ 447.000,00</t>
        </is>
      </c>
      <c r="C4" t="inlineStr">
        <is>
          <t>R$ 202.145,81</t>
        </is>
      </c>
      <c r="D4" t="inlineStr">
        <is>
          <t>45,22%</t>
        </is>
      </c>
      <c r="E4" t="inlineStr">
        <is>
          <t>0,60%</t>
        </is>
      </c>
    </row>
    <row r="5">
      <c r="A5" t="inlineStr">
        <is>
          <t>04 - Comunicação Social</t>
        </is>
      </c>
      <c r="B5" t="inlineStr">
        <is>
          <t>R$ 855.000,00</t>
        </is>
      </c>
      <c r="C5" t="inlineStr">
        <is>
          <t>R$ 580.190,40</t>
        </is>
      </c>
      <c r="D5" t="inlineStr">
        <is>
          <t>67,86%</t>
        </is>
      </c>
      <c r="E5" t="inlineStr">
        <is>
          <t>1,73%</t>
        </is>
      </c>
    </row>
    <row r="6">
      <c r="A6" t="inlineStr">
        <is>
          <t>05 - Atenção Básica</t>
        </is>
      </c>
      <c r="B6" t="inlineStr">
        <is>
          <t>R$ 1.164.000,00</t>
        </is>
      </c>
      <c r="C6" t="inlineStr">
        <is>
          <t>R$ 599.408,32</t>
        </is>
      </c>
      <c r="D6" t="inlineStr">
        <is>
          <t>51,50%</t>
        </is>
      </c>
      <c r="E6" t="inlineStr">
        <is>
          <t>1,79%</t>
        </is>
      </c>
    </row>
    <row r="7">
      <c r="A7" t="inlineStr">
        <is>
          <t>06 - Proteção e Benefícios ao Trabalhador</t>
        </is>
      </c>
      <c r="B7" t="inlineStr">
        <is>
          <t>R$ 2.175.000,00</t>
        </is>
      </c>
      <c r="C7" t="inlineStr">
        <is>
          <t>R$ 1.680.878,47</t>
        </is>
      </c>
      <c r="D7" t="inlineStr">
        <is>
          <t>77,28%</t>
        </is>
      </c>
      <c r="E7" t="inlineStr">
        <is>
          <t>5,01%</t>
        </is>
      </c>
    </row>
    <row r="8">
      <c r="A8" t="inlineStr">
        <is>
          <t>07 - Empregabilidade</t>
        </is>
      </c>
      <c r="B8" t="inlineStr">
        <is>
          <t>R$ 34.136.880,00</t>
        </is>
      </c>
      <c r="C8" t="inlineStr">
        <is>
          <t>R$ 24.774.219,34</t>
        </is>
      </c>
      <c r="D8" t="inlineStr">
        <is>
          <t>72,57%</t>
        </is>
      </c>
      <c r="E8" t="inlineStr">
        <is>
          <t>73,82%</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R$ 40.319.544,00</t>
        </is>
      </c>
      <c r="D2" t="inlineStr">
        <is>
          <t>68,32%</t>
        </is>
      </c>
    </row>
    <row r="3">
      <c r="A3" t="inlineStr">
        <is>
          <t>13110120</t>
        </is>
      </c>
      <c r="B3" t="inlineStr">
        <is>
          <t>Taxas de Ocupação</t>
        </is>
      </c>
      <c r="C3" t="inlineStr">
        <is>
          <t>R$ 60.000,00</t>
        </is>
      </c>
      <c r="D3" t="inlineStr">
        <is>
          <t>0,10%</t>
        </is>
      </c>
    </row>
    <row r="4">
      <c r="A4" t="inlineStr">
        <is>
          <t>13210100</t>
        </is>
      </c>
      <c r="B4" t="inlineStr">
        <is>
          <t>Remuneração de Depósitos Bancários</t>
        </is>
      </c>
      <c r="C4" t="inlineStr">
        <is>
          <t>R$ 9.621.000,00</t>
        </is>
      </c>
      <c r="D4" t="inlineStr">
        <is>
          <t>16,30%</t>
        </is>
      </c>
    </row>
    <row r="5">
      <c r="A5" t="inlineStr">
        <is>
          <t>16999900</t>
        </is>
      </c>
      <c r="B5" t="inlineStr">
        <is>
          <t>Serviços Educacionais</t>
        </is>
      </c>
      <c r="C5" t="inlineStr">
        <is>
          <t>R$ 2.880.000,00</t>
        </is>
      </c>
      <c r="D5" t="inlineStr">
        <is>
          <t>4,88%</t>
        </is>
      </c>
    </row>
    <row r="6">
      <c r="A6" t="inlineStr">
        <is>
          <t>17999900</t>
        </is>
      </c>
      <c r="B6" t="inlineStr">
        <is>
          <t>Outras transferências correntes</t>
        </is>
      </c>
      <c r="C6" t="inlineStr">
        <is>
          <t>R$ 5.541.000,00</t>
        </is>
      </c>
      <c r="D6" t="inlineStr">
        <is>
          <t>9,39%</t>
        </is>
      </c>
    </row>
    <row r="7">
      <c r="A7" t="inlineStr">
        <is>
          <t>19110900</t>
        </is>
      </c>
      <c r="B7" t="inlineStr">
        <is>
          <t xml:space="preserve">Multas e Juros </t>
        </is>
      </c>
      <c r="C7" t="inlineStr">
        <is>
          <t>R$ 24.000,00</t>
        </is>
      </c>
      <c r="D7" t="inlineStr">
        <is>
          <t>0,04%</t>
        </is>
      </c>
    </row>
    <row r="8">
      <c r="A8" t="inlineStr">
        <is>
          <t>19999900</t>
        </is>
      </c>
      <c r="B8" t="inlineStr">
        <is>
          <t>Outras Receitas Correntes</t>
        </is>
      </c>
      <c r="C8" t="inlineStr">
        <is>
          <t>R$ 573.000,00</t>
        </is>
      </c>
      <c r="D8" t="inlineStr">
        <is>
          <t>0,97%</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R$15.903.000,00</t>
        </is>
      </c>
      <c r="D2" t="inlineStr">
        <is>
          <t>26,95%</t>
        </is>
      </c>
    </row>
    <row r="3">
      <c r="A3" t="inlineStr">
        <is>
          <t>31901300</t>
        </is>
      </c>
      <c r="B3" t="inlineStr">
        <is>
          <t>Obrigações Patronais</t>
        </is>
      </c>
      <c r="C3" t="inlineStr">
        <is>
          <t>R$1.362.000,00</t>
        </is>
      </c>
      <c r="D3" t="inlineStr">
        <is>
          <t>2,31%</t>
        </is>
      </c>
    </row>
    <row r="4">
      <c r="A4" t="inlineStr">
        <is>
          <t>31901600</t>
        </is>
      </c>
      <c r="B4" t="inlineStr">
        <is>
          <t>Outras Despesas Variáveis</t>
        </is>
      </c>
      <c r="C4" t="inlineStr">
        <is>
          <t>R$309.000,00</t>
        </is>
      </c>
      <c r="D4" t="inlineStr">
        <is>
          <t>0,52%</t>
        </is>
      </c>
    </row>
    <row r="5">
      <c r="A5" t="inlineStr">
        <is>
          <t>31909100</t>
        </is>
      </c>
      <c r="B5" t="inlineStr">
        <is>
          <t xml:space="preserve">Sentenças Judiciais </t>
        </is>
      </c>
      <c r="C5" t="inlineStr">
        <is>
          <t>R$36.000,00</t>
        </is>
      </c>
      <c r="D5" t="inlineStr">
        <is>
          <t>0,06%</t>
        </is>
      </c>
    </row>
    <row r="6">
      <c r="A6" t="inlineStr">
        <is>
          <t>31909400</t>
        </is>
      </c>
      <c r="B6" t="inlineStr">
        <is>
          <t>Indenizações e Restituições Trabalhistas</t>
        </is>
      </c>
      <c r="C6" t="inlineStr">
        <is>
          <t>R$276.000,00</t>
        </is>
      </c>
      <c r="D6" t="inlineStr">
        <is>
          <t>0,47%</t>
        </is>
      </c>
    </row>
    <row r="7">
      <c r="A7" t="inlineStr">
        <is>
          <t>33504100</t>
        </is>
      </c>
      <c r="B7" t="inlineStr">
        <is>
          <t>Contribuições</t>
        </is>
      </c>
      <c r="C7" t="inlineStr">
        <is>
          <t>R$264.000,00</t>
        </is>
      </c>
      <c r="D7" t="inlineStr">
        <is>
          <t>0,45%</t>
        </is>
      </c>
    </row>
    <row r="8">
      <c r="A8" t="inlineStr">
        <is>
          <t>33901400</t>
        </is>
      </c>
      <c r="B8" t="inlineStr">
        <is>
          <t>Diárias</t>
        </is>
      </c>
      <c r="C8" t="inlineStr">
        <is>
          <t>R$597.000,00</t>
        </is>
      </c>
      <c r="D8" t="inlineStr">
        <is>
          <t>1,01%</t>
        </is>
      </c>
    </row>
    <row r="9">
      <c r="A9" t="inlineStr">
        <is>
          <t>33901800</t>
        </is>
      </c>
      <c r="B9" t="inlineStr">
        <is>
          <t>Auxílio Financeiro a Estudantes</t>
        </is>
      </c>
      <c r="C9" t="inlineStr">
        <is>
          <t>R$2.445.000,00</t>
        </is>
      </c>
      <c r="D9" t="inlineStr">
        <is>
          <t>4,14%</t>
        </is>
      </c>
    </row>
    <row r="10">
      <c r="A10" t="inlineStr">
        <is>
          <t>33903000</t>
        </is>
      </c>
      <c r="B10" t="inlineStr">
        <is>
          <t>Material de Consumo</t>
        </is>
      </c>
      <c r="C10" t="inlineStr">
        <is>
          <t>R$3.348.000,00</t>
        </is>
      </c>
      <c r="D10" t="inlineStr">
        <is>
          <t>5,67%</t>
        </is>
      </c>
    </row>
    <row r="11">
      <c r="A11" t="inlineStr">
        <is>
          <t>33903300</t>
        </is>
      </c>
      <c r="B11" t="inlineStr">
        <is>
          <t>Passagens e Despesas de Locomoção</t>
        </is>
      </c>
      <c r="C11" t="inlineStr">
        <is>
          <t>R$408.000,00</t>
        </is>
      </c>
      <c r="D11" t="inlineStr">
        <is>
          <t>0,69%</t>
        </is>
      </c>
    </row>
    <row r="12">
      <c r="A12" t="inlineStr">
        <is>
          <t>33903600</t>
        </is>
      </c>
      <c r="B12" t="inlineStr">
        <is>
          <t>Outros Serviços de Terceiros - PF</t>
        </is>
      </c>
      <c r="C12" t="inlineStr">
        <is>
          <t>R$4.965.000,00</t>
        </is>
      </c>
      <c r="D12" t="inlineStr">
        <is>
          <t>8,41%</t>
        </is>
      </c>
    </row>
    <row r="13">
      <c r="A13" t="inlineStr">
        <is>
          <t>33903700</t>
        </is>
      </c>
      <c r="B13" t="inlineStr">
        <is>
          <t>Locação de Mão de Obra</t>
        </is>
      </c>
      <c r="C13" t="inlineStr">
        <is>
          <t>R$3.063.000,00</t>
        </is>
      </c>
      <c r="D13" t="inlineStr">
        <is>
          <t>5,19%</t>
        </is>
      </c>
    </row>
    <row r="14">
      <c r="A14" t="inlineStr">
        <is>
          <t>33903900</t>
        </is>
      </c>
      <c r="B14" t="inlineStr">
        <is>
          <t>Outros Serviços Terceiros - P. Jurídica</t>
        </is>
      </c>
      <c r="C14" t="inlineStr">
        <is>
          <t>R$11.287.356,00</t>
        </is>
      </c>
      <c r="D14" t="inlineStr">
        <is>
          <t>19,13%</t>
        </is>
      </c>
    </row>
    <row r="15">
      <c r="A15" t="inlineStr">
        <is>
          <t>33904000</t>
        </is>
      </c>
      <c r="B15" t="inlineStr">
        <is>
          <t>Serv. Tecn. da Inform. Comunicação - PJ.</t>
        </is>
      </c>
      <c r="C15" t="inlineStr">
        <is>
          <t>R$1.098.000,00</t>
        </is>
      </c>
      <c r="D15" t="inlineStr">
        <is>
          <t>1,86%</t>
        </is>
      </c>
    </row>
    <row r="16">
      <c r="A16" t="inlineStr">
        <is>
          <t>33904700</t>
        </is>
      </c>
      <c r="B16" t="inlineStr">
        <is>
          <t>Obrigações Tributárias e Contributivas</t>
        </is>
      </c>
      <c r="C16" t="inlineStr">
        <is>
          <t>R$30.000,00</t>
        </is>
      </c>
      <c r="D16" t="inlineStr">
        <is>
          <t>0,05%</t>
        </is>
      </c>
    </row>
    <row r="17">
      <c r="A17" t="inlineStr">
        <is>
          <t>44905100</t>
        </is>
      </c>
      <c r="B17" t="inlineStr">
        <is>
          <t>Obras e Instalações</t>
        </is>
      </c>
      <c r="C17" t="inlineStr">
        <is>
          <t>R$5.786.568,00</t>
        </is>
      </c>
      <c r="D17" t="inlineStr">
        <is>
          <t>9,80%</t>
        </is>
      </c>
    </row>
    <row r="18">
      <c r="A18" t="inlineStr">
        <is>
          <t>44905200</t>
        </is>
      </c>
      <c r="B18" t="inlineStr">
        <is>
          <t>Equipamentos e Material Permanente</t>
        </is>
      </c>
      <c r="C18" t="inlineStr">
        <is>
          <t>R$7.840.620,00</t>
        </is>
      </c>
      <c r="D18" t="inlineStr">
        <is>
          <t>13,29%</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R$ 9.913.470,00</t>
        </is>
      </c>
      <c r="C2" t="inlineStr">
        <is>
          <t>16,80%</t>
        </is>
      </c>
    </row>
    <row r="3">
      <c r="A3" t="inlineStr">
        <is>
          <t>02 - Administração Financeira</t>
        </is>
      </c>
      <c r="B3" t="inlineStr">
        <is>
          <t>R$ 1.395.000,00</t>
        </is>
      </c>
      <c r="C3" t="inlineStr">
        <is>
          <t>2,36%</t>
        </is>
      </c>
    </row>
    <row r="4">
      <c r="A4" t="inlineStr">
        <is>
          <t>03 - Formação de Recursos Humanos</t>
        </is>
      </c>
      <c r="B4" t="inlineStr">
        <is>
          <t>R$ 591.000,00</t>
        </is>
      </c>
      <c r="C4" t="inlineStr">
        <is>
          <t>1,00%</t>
        </is>
      </c>
    </row>
    <row r="5">
      <c r="A5" t="inlineStr">
        <is>
          <t>04 - Comunicação Social</t>
        </is>
      </c>
      <c r="B5" t="inlineStr">
        <is>
          <t>R$ 2.080.116,00</t>
        </is>
      </c>
      <c r="C5" t="inlineStr">
        <is>
          <t>3,52%</t>
        </is>
      </c>
    </row>
    <row r="6">
      <c r="A6" t="inlineStr">
        <is>
          <t>05 - Atenção Básica</t>
        </is>
      </c>
      <c r="B6" t="inlineStr">
        <is>
          <t>R$ 1.230.000,00</t>
        </is>
      </c>
      <c r="C6" t="inlineStr">
        <is>
          <t>2,08%</t>
        </is>
      </c>
    </row>
    <row r="7">
      <c r="A7" t="inlineStr">
        <is>
          <t>06 - Proteção e Benefícios ao Trabalhador</t>
        </is>
      </c>
      <c r="B7" t="inlineStr">
        <is>
          <t>R$ 2.005.770,00</t>
        </is>
      </c>
      <c r="C7" t="inlineStr">
        <is>
          <t>3,40%</t>
        </is>
      </c>
    </row>
    <row r="8">
      <c r="A8" t="inlineStr">
        <is>
          <t>07 - Empregabilidade</t>
        </is>
      </c>
      <c r="B8" t="inlineStr">
        <is>
          <t>R$ 41.803.188,00</t>
        </is>
      </c>
      <c r="C8" t="inlineStr">
        <is>
          <t>70,83%</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R$59.018.544,00</t>
        </is>
      </c>
      <c r="C2" t="inlineStr">
        <is>
          <t>R$58.455.897,25</t>
        </is>
      </c>
      <c r="D2" t="inlineStr">
        <is>
          <t>99,05%</t>
        </is>
      </c>
      <c r="E2" t="inlineStr">
        <is>
          <t>100,00%</t>
        </is>
      </c>
    </row>
    <row r="3">
      <c r="A3" t="inlineStr">
        <is>
          <t>Contr. para Ent. Privadas Serviço Social e de Formação Prof.</t>
        </is>
      </c>
      <c r="B3" t="inlineStr">
        <is>
          <t>R$40.319.544,00</t>
        </is>
      </c>
      <c r="C3" t="inlineStr">
        <is>
          <t>R$30.052.276,10</t>
        </is>
      </c>
      <c r="D3" t="inlineStr">
        <is>
          <t>74,54%</t>
        </is>
      </c>
      <c r="E3" t="inlineStr">
        <is>
          <t>51,41%</t>
        </is>
      </c>
    </row>
    <row r="4">
      <c r="A4" t="inlineStr">
        <is>
          <t>Contribuições para o Senac</t>
        </is>
      </c>
      <c r="B4" t="inlineStr">
        <is>
          <t>R$40.319.544,00</t>
        </is>
      </c>
      <c r="C4" t="inlineStr">
        <is>
          <t>R$30.052.276,10</t>
        </is>
      </c>
      <c r="D4" t="inlineStr">
        <is>
          <t>74,54%</t>
        </is>
      </c>
      <c r="E4" t="inlineStr">
        <is>
          <t>51,41%</t>
        </is>
      </c>
    </row>
    <row r="5">
      <c r="A5" t="inlineStr">
        <is>
          <t>Receita Patrimonial</t>
        </is>
      </c>
      <c r="B5" t="inlineStr">
        <is>
          <t>R$9.681.000,00</t>
        </is>
      </c>
      <c r="C5" t="inlineStr">
        <is>
          <t>R$13.398.575,66</t>
        </is>
      </c>
      <c r="D5" t="inlineStr">
        <is>
          <t>138,40%</t>
        </is>
      </c>
      <c r="E5" t="inlineStr">
        <is>
          <t>22,92%</t>
        </is>
      </c>
    </row>
    <row r="6">
      <c r="A6" t="inlineStr">
        <is>
          <t>Taxas de Ocupação</t>
        </is>
      </c>
      <c r="B6" t="inlineStr">
        <is>
          <t>R$60.000,00</t>
        </is>
      </c>
      <c r="C6" t="inlineStr">
        <is>
          <t>R$17.935,52</t>
        </is>
      </c>
      <c r="D6" t="inlineStr">
        <is>
          <t>29,89%</t>
        </is>
      </c>
      <c r="E6" t="inlineStr">
        <is>
          <t>0,03%</t>
        </is>
      </c>
    </row>
    <row r="7">
      <c r="A7" t="inlineStr">
        <is>
          <t>Remuneração de Depósitos Bancários</t>
        </is>
      </c>
      <c r="B7" t="inlineStr">
        <is>
          <t>R$9.621.000,00</t>
        </is>
      </c>
      <c r="C7" t="inlineStr">
        <is>
          <t>R$13.380.640,14</t>
        </is>
      </c>
      <c r="D7" t="inlineStr">
        <is>
          <t>139,08%</t>
        </is>
      </c>
      <c r="E7" t="inlineStr">
        <is>
          <t>22,89%</t>
        </is>
      </c>
    </row>
    <row r="8">
      <c r="A8" t="inlineStr">
        <is>
          <t>Receita de Serviços</t>
        </is>
      </c>
      <c r="B8" t="inlineStr">
        <is>
          <t>R$2.880.000,00</t>
        </is>
      </c>
      <c r="C8" t="inlineStr">
        <is>
          <t>R$3.018.499,87</t>
        </is>
      </c>
      <c r="D8" t="inlineStr">
        <is>
          <t>104,81%</t>
        </is>
      </c>
      <c r="E8" t="inlineStr">
        <is>
          <t>5,16%</t>
        </is>
      </c>
    </row>
    <row r="9">
      <c r="A9" t="inlineStr">
        <is>
          <t>Serviços Educacionais</t>
        </is>
      </c>
      <c r="B9" t="inlineStr">
        <is>
          <t>R$2.880.000,00</t>
        </is>
      </c>
      <c r="C9" t="inlineStr">
        <is>
          <t>R$3.018.499,87</t>
        </is>
      </c>
      <c r="D9" t="inlineStr">
        <is>
          <t>104,81%</t>
        </is>
      </c>
      <c r="E9" t="inlineStr">
        <is>
          <t>5,16%</t>
        </is>
      </c>
    </row>
    <row r="10">
      <c r="A10" t="inlineStr">
        <is>
          <t>Transferências correntes</t>
        </is>
      </c>
      <c r="B10" t="inlineStr">
        <is>
          <t>R$5.541.000,00</t>
        </is>
      </c>
      <c r="C10" t="inlineStr">
        <is>
          <t>R$11.520.742,74</t>
        </is>
      </c>
      <c r="D10" t="inlineStr">
        <is>
          <t>207,92%</t>
        </is>
      </c>
      <c r="E10" t="inlineStr">
        <is>
          <t>19,71%</t>
        </is>
      </c>
    </row>
    <row r="11">
      <c r="A11" t="inlineStr">
        <is>
          <t>Outras transferências correntes</t>
        </is>
      </c>
      <c r="B11" t="inlineStr">
        <is>
          <t>R$5.541.000,00</t>
        </is>
      </c>
      <c r="C11" t="inlineStr">
        <is>
          <t>R$11.520.742,74</t>
        </is>
      </c>
      <c r="D11" t="inlineStr">
        <is>
          <t>207,92%</t>
        </is>
      </c>
      <c r="E11" t="inlineStr">
        <is>
          <t>19,71%</t>
        </is>
      </c>
    </row>
    <row r="12">
      <c r="A12" t="inlineStr">
        <is>
          <t>Outras Receitas Correntes</t>
        </is>
      </c>
      <c r="B12" t="inlineStr">
        <is>
          <t>R$597.000,00</t>
        </is>
      </c>
      <c r="C12" t="inlineStr">
        <is>
          <t>R$465.802,88</t>
        </is>
      </c>
      <c r="D12" t="inlineStr">
        <is>
          <t>78,02%</t>
        </is>
      </c>
      <c r="E12" t="inlineStr">
        <is>
          <t>0,80%</t>
        </is>
      </c>
    </row>
    <row r="13">
      <c r="A13" t="inlineStr">
        <is>
          <t xml:space="preserve">Multas e Juros </t>
        </is>
      </c>
      <c r="B13" t="inlineStr">
        <is>
          <t>R$24.000,00</t>
        </is>
      </c>
      <c r="C13" t="inlineStr">
        <is>
          <t>R$21.922,38</t>
        </is>
      </c>
      <c r="D13" t="inlineStr">
        <is>
          <t>91,34%</t>
        </is>
      </c>
      <c r="E13" t="inlineStr">
        <is>
          <t>0,04%</t>
        </is>
      </c>
    </row>
    <row r="14">
      <c r="A14" t="inlineStr">
        <is>
          <t>Outras Receitas Correntes</t>
        </is>
      </c>
      <c r="B14" t="inlineStr">
        <is>
          <t>R$573.000,00</t>
        </is>
      </c>
      <c r="C14" t="inlineStr">
        <is>
          <t>R$443.880,50</t>
        </is>
      </c>
      <c r="D14" t="inlineStr">
        <is>
          <t>77,47%</t>
        </is>
      </c>
      <c r="E14" t="inlineStr">
        <is>
          <t>0,76%</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R$45.391.356,00</t>
        </is>
      </c>
      <c r="C2" t="inlineStr">
        <is>
          <t>R$32.320.430,89</t>
        </is>
      </c>
      <c r="D2" t="inlineStr">
        <is>
          <t>71,20%</t>
        </is>
      </c>
      <c r="E2" t="inlineStr">
        <is>
          <t>92,44%</t>
        </is>
      </c>
    </row>
    <row r="3">
      <c r="A3" t="inlineStr">
        <is>
          <t>Pessoal e Encargos Sociais</t>
        </is>
      </c>
      <c r="B3" t="inlineStr">
        <is>
          <t>R$17.886.000,00</t>
        </is>
      </c>
      <c r="C3" t="inlineStr">
        <is>
          <t>R$12.926.524,79</t>
        </is>
      </c>
      <c r="D3" t="inlineStr">
        <is>
          <t>72,27%</t>
        </is>
      </c>
      <c r="E3" t="inlineStr">
        <is>
          <t>36,97%</t>
        </is>
      </c>
    </row>
    <row r="4">
      <c r="A4" t="inlineStr">
        <is>
          <t>Vencimentos e Vantagens Fixas</t>
        </is>
      </c>
      <c r="B4" t="inlineStr">
        <is>
          <t>R$15.903.000,00</t>
        </is>
      </c>
      <c r="C4" t="inlineStr">
        <is>
          <t>R$11.618.408,46</t>
        </is>
      </c>
      <c r="D4" t="inlineStr">
        <is>
          <t>73,06%</t>
        </is>
      </c>
      <c r="E4" t="inlineStr">
        <is>
          <t>33,23%</t>
        </is>
      </c>
    </row>
    <row r="5">
      <c r="A5" t="inlineStr">
        <is>
          <t>Obrigações Patronais</t>
        </is>
      </c>
      <c r="B5" t="inlineStr">
        <is>
          <t>R$1.362.000,00</t>
        </is>
      </c>
      <c r="C5" t="inlineStr">
        <is>
          <t>R$978.657,51</t>
        </is>
      </c>
      <c r="D5" t="inlineStr">
        <is>
          <t>71,85%</t>
        </is>
      </c>
      <c r="E5" t="inlineStr">
        <is>
          <t>2,80%</t>
        </is>
      </c>
    </row>
    <row r="6">
      <c r="A6" t="inlineStr">
        <is>
          <t>Outras Despesas Variáveis</t>
        </is>
      </c>
      <c r="B6" t="inlineStr">
        <is>
          <t>R$309.000,00</t>
        </is>
      </c>
      <c r="C6" t="inlineStr">
        <is>
          <t>R$162.802,57</t>
        </is>
      </c>
      <c r="D6" t="inlineStr">
        <is>
          <t>52,69%</t>
        </is>
      </c>
      <c r="E6" t="inlineStr">
        <is>
          <t>0,47%</t>
        </is>
      </c>
    </row>
    <row r="7">
      <c r="A7" t="inlineStr">
        <is>
          <t xml:space="preserve">Sentenças Judiciais </t>
        </is>
      </c>
      <c r="B7" t="inlineStr">
        <is>
          <t>R$36.000,00</t>
        </is>
      </c>
      <c r="C7" t="inlineStr">
        <is>
          <t>R$45.392,47</t>
        </is>
      </c>
      <c r="D7" t="inlineStr">
        <is>
          <t>126,09%</t>
        </is>
      </c>
      <c r="E7" t="inlineStr">
        <is>
          <t>0,13%</t>
        </is>
      </c>
    </row>
    <row r="8">
      <c r="A8" t="inlineStr">
        <is>
          <t>Indenizações e Restituições Trabalhistas</t>
        </is>
      </c>
      <c r="B8" t="inlineStr">
        <is>
          <t>R$276.000,00</t>
        </is>
      </c>
      <c r="C8" t="inlineStr">
        <is>
          <t>R$121.263,78</t>
        </is>
      </c>
      <c r="D8" t="inlineStr">
        <is>
          <t>43,94%</t>
        </is>
      </c>
      <c r="E8" t="inlineStr">
        <is>
          <t>0,35%</t>
        </is>
      </c>
    </row>
    <row r="9">
      <c r="A9" t="inlineStr">
        <is>
          <t>Outras Despesas Correntes</t>
        </is>
      </c>
      <c r="B9" t="inlineStr">
        <is>
          <t>R$27.505.356,00</t>
        </is>
      </c>
      <c r="C9" t="inlineStr">
        <is>
          <t>R$19.393.906,10</t>
        </is>
      </c>
      <c r="D9" t="inlineStr">
        <is>
          <t>70,51%</t>
        </is>
      </c>
      <c r="E9" t="inlineStr">
        <is>
          <t>55,47%</t>
        </is>
      </c>
    </row>
    <row r="10">
      <c r="A10" t="inlineStr">
        <is>
          <t>Contribuições</t>
        </is>
      </c>
      <c r="B10" t="inlineStr">
        <is>
          <t>R$264.000,00</t>
        </is>
      </c>
      <c r="C10" t="inlineStr">
        <is>
          <t>R$248.402,31</t>
        </is>
      </c>
      <c r="D10" t="inlineStr">
        <is>
          <t>94,09%</t>
        </is>
      </c>
      <c r="E10" t="inlineStr">
        <is>
          <t>0,71%</t>
        </is>
      </c>
    </row>
    <row r="11">
      <c r="A11" t="inlineStr">
        <is>
          <t>Diárias</t>
        </is>
      </c>
      <c r="B11" t="inlineStr">
        <is>
          <t>R$597.000,00</t>
        </is>
      </c>
      <c r="C11" t="inlineStr">
        <is>
          <t>R$275.437,25</t>
        </is>
      </c>
      <c r="D11" t="inlineStr">
        <is>
          <t>46,14%</t>
        </is>
      </c>
      <c r="E11" t="inlineStr">
        <is>
          <t>0,79%</t>
        </is>
      </c>
    </row>
    <row r="12">
      <c r="A12" t="inlineStr">
        <is>
          <t>Auxílio Financeiro a Estudantes</t>
        </is>
      </c>
      <c r="B12" t="inlineStr">
        <is>
          <t>R$2.445.000,00</t>
        </is>
      </c>
      <c r="C12" t="inlineStr">
        <is>
          <t>R$2.406.162,00</t>
        </is>
      </c>
      <c r="D12" t="inlineStr">
        <is>
          <t>98,41%</t>
        </is>
      </c>
      <c r="E12" t="inlineStr">
        <is>
          <t>6,88%</t>
        </is>
      </c>
    </row>
    <row r="13">
      <c r="A13" t="inlineStr">
        <is>
          <t>Material de Consumo</t>
        </is>
      </c>
      <c r="B13" t="inlineStr">
        <is>
          <t>R$3.348.000,00</t>
        </is>
      </c>
      <c r="C13" t="inlineStr">
        <is>
          <t>R$1.745.764,49</t>
        </is>
      </c>
      <c r="D13" t="inlineStr">
        <is>
          <t>52,14%</t>
        </is>
      </c>
      <c r="E13" t="inlineStr">
        <is>
          <t>4,99%</t>
        </is>
      </c>
    </row>
    <row r="14">
      <c r="A14" t="inlineStr">
        <is>
          <t>Passagens e Despesas de Locomoção</t>
        </is>
      </c>
      <c r="B14" t="inlineStr">
        <is>
          <t>R$408.000,00</t>
        </is>
      </c>
      <c r="C14" t="inlineStr">
        <is>
          <t>R$155.919,83</t>
        </is>
      </c>
      <c r="D14" t="inlineStr">
        <is>
          <t>38,22%</t>
        </is>
      </c>
      <c r="E14" t="inlineStr">
        <is>
          <t>0,45%</t>
        </is>
      </c>
    </row>
    <row r="15">
      <c r="A15" t="inlineStr">
        <is>
          <t>Outros Serviços de Terceiros - PF</t>
        </is>
      </c>
      <c r="B15" t="inlineStr">
        <is>
          <t>R$4.965.000,00</t>
        </is>
      </c>
      <c r="C15" t="inlineStr">
        <is>
          <t>R$3.634.890,34</t>
        </is>
      </c>
      <c r="D15" t="inlineStr">
        <is>
          <t>73,21%</t>
        </is>
      </c>
      <c r="E15" t="inlineStr">
        <is>
          <t>10,40%</t>
        </is>
      </c>
    </row>
    <row r="16">
      <c r="A16" t="inlineStr">
        <is>
          <t>Locação de Mão de Obra</t>
        </is>
      </c>
      <c r="B16" t="inlineStr">
        <is>
          <t>R$3.063.000,00</t>
        </is>
      </c>
      <c r="C16" t="inlineStr">
        <is>
          <t>R$2.047.244,26</t>
        </is>
      </c>
      <c r="D16" t="inlineStr">
        <is>
          <t>66,84%</t>
        </is>
      </c>
      <c r="E16" t="inlineStr">
        <is>
          <t>5,86%</t>
        </is>
      </c>
    </row>
    <row r="17">
      <c r="A17" t="inlineStr">
        <is>
          <t>Outros Serviços Terceiros - P. Jurídica</t>
        </is>
      </c>
      <c r="B17" t="inlineStr">
        <is>
          <t>R$11.287.356,00</t>
        </is>
      </c>
      <c r="C17" t="inlineStr">
        <is>
          <t>R$7.952.205,58</t>
        </is>
      </c>
      <c r="D17" t="inlineStr">
        <is>
          <t>70,45%</t>
        </is>
      </c>
      <c r="E17" t="inlineStr">
        <is>
          <t>22,74%</t>
        </is>
      </c>
    </row>
    <row r="18">
      <c r="A18" t="inlineStr">
        <is>
          <t>Serv. Tecn. da Inform. Comunicação - PJ.</t>
        </is>
      </c>
      <c r="B18" t="inlineStr">
        <is>
          <t>R$1.098.000,00</t>
        </is>
      </c>
      <c r="C18" t="inlineStr">
        <is>
          <t>R$899.821,78</t>
        </is>
      </c>
      <c r="D18" t="inlineStr">
        <is>
          <t>81,95%</t>
        </is>
      </c>
      <c r="E18" t="inlineStr">
        <is>
          <t>2,57%</t>
        </is>
      </c>
    </row>
    <row r="19">
      <c r="A19" t="inlineStr">
        <is>
          <t>Obrigações Tributárias e Contributivas</t>
        </is>
      </c>
      <c r="B19" t="inlineStr">
        <is>
          <t>R$30.000,00</t>
        </is>
      </c>
      <c r="C19" t="inlineStr">
        <is>
          <t>R$28.058,26</t>
        </is>
      </c>
      <c r="D19" t="inlineStr">
        <is>
          <t>93,53%</t>
        </is>
      </c>
      <c r="E19" t="inlineStr">
        <is>
          <t>0,08%</t>
        </is>
      </c>
    </row>
    <row r="20">
      <c r="A20" t="inlineStr">
        <is>
          <t>DESPESAS DE CAPITAL</t>
        </is>
      </c>
      <c r="B20" t="inlineStr">
        <is>
          <t>R$13.627.188,00</t>
        </is>
      </c>
      <c r="C20" t="inlineStr">
        <is>
          <t>R$2.643.152,48</t>
        </is>
      </c>
      <c r="D20" t="inlineStr">
        <is>
          <t>19,40%</t>
        </is>
      </c>
      <c r="E20" t="inlineStr">
        <is>
          <t>7,56%</t>
        </is>
      </c>
    </row>
    <row r="21">
      <c r="A21" t="inlineStr">
        <is>
          <t>Investimentos</t>
        </is>
      </c>
      <c r="B21" t="inlineStr">
        <is>
          <t>R$13.627.188,00</t>
        </is>
      </c>
      <c r="C21" t="inlineStr">
        <is>
          <t>R$2.643.152,48</t>
        </is>
      </c>
      <c r="D21" t="inlineStr">
        <is>
          <t>19,40%</t>
        </is>
      </c>
      <c r="E21" t="inlineStr">
        <is>
          <t>7,56%</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R$ 9.913.470,00</t>
        </is>
      </c>
      <c r="C2" t="inlineStr">
        <is>
          <t>R$ 5.232.806,63</t>
        </is>
      </c>
      <c r="D2" t="inlineStr">
        <is>
          <t>52,78%</t>
        </is>
      </c>
      <c r="E2" t="inlineStr">
        <is>
          <t>14,97%</t>
        </is>
      </c>
    </row>
    <row r="3">
      <c r="A3" t="inlineStr">
        <is>
          <t>02 - Administração Financeira</t>
        </is>
      </c>
      <c r="B3" t="inlineStr">
        <is>
          <t>R$ 1.395.000,00</t>
        </is>
      </c>
      <c r="C3" t="inlineStr">
        <is>
          <t>R$ 1.112.017,67</t>
        </is>
      </c>
      <c r="D3" t="inlineStr">
        <is>
          <t>79,71%</t>
        </is>
      </c>
      <c r="E3" t="inlineStr">
        <is>
          <t>3,18%</t>
        </is>
      </c>
    </row>
    <row r="4">
      <c r="A4" t="inlineStr">
        <is>
          <t>03 - Formação de Recursos Humanos</t>
        </is>
      </c>
      <c r="B4" t="inlineStr">
        <is>
          <t>R$ 591.000,00</t>
        </is>
      </c>
      <c r="C4" t="inlineStr">
        <is>
          <t>R$ 138.186,06</t>
        </is>
      </c>
      <c r="D4" t="inlineStr">
        <is>
          <t>23,38%</t>
        </is>
      </c>
      <c r="E4" t="inlineStr">
        <is>
          <t>0,40%</t>
        </is>
      </c>
    </row>
    <row r="5">
      <c r="A5" t="inlineStr">
        <is>
          <t>04 - Comunicação Social</t>
        </is>
      </c>
      <c r="B5" t="inlineStr">
        <is>
          <t>R$ 2.080.116,00</t>
        </is>
      </c>
      <c r="C5" t="inlineStr">
        <is>
          <t>R$ 2.065.140,67</t>
        </is>
      </c>
      <c r="D5" t="inlineStr">
        <is>
          <t>99,28%</t>
        </is>
      </c>
      <c r="E5" t="inlineStr">
        <is>
          <t>5,91%</t>
        </is>
      </c>
    </row>
    <row r="6">
      <c r="A6" t="inlineStr">
        <is>
          <t>05 - Atenção Básica</t>
        </is>
      </c>
      <c r="B6" t="inlineStr">
        <is>
          <t>R$ 1.230.000,00</t>
        </is>
      </c>
      <c r="C6" t="inlineStr">
        <is>
          <t>R$ 721.467,48</t>
        </is>
      </c>
      <c r="D6" t="inlineStr">
        <is>
          <t>58,66%</t>
        </is>
      </c>
      <c r="E6" t="inlineStr">
        <is>
          <t>2,06%</t>
        </is>
      </c>
    </row>
    <row r="7">
      <c r="A7" t="inlineStr">
        <is>
          <t>06 - Proteção e Benefícios ao Trabalhador</t>
        </is>
      </c>
      <c r="B7" t="inlineStr">
        <is>
          <t>R$ 2.005.770,00</t>
        </is>
      </c>
      <c r="C7" t="inlineStr">
        <is>
          <t>R$ 2.121.640,02</t>
        </is>
      </c>
      <c r="D7" t="inlineStr">
        <is>
          <t>105,78%</t>
        </is>
      </c>
      <c r="E7" t="inlineStr">
        <is>
          <t>6,07%</t>
        </is>
      </c>
    </row>
    <row r="8">
      <c r="A8" t="inlineStr">
        <is>
          <t>07 - Empregabilidade</t>
        </is>
      </c>
      <c r="B8" t="inlineStr">
        <is>
          <t>R$ 41.803.188,00</t>
        </is>
      </c>
      <c r="C8" t="inlineStr">
        <is>
          <t>R$ 23.572.324,84</t>
        </is>
      </c>
      <c r="D8" t="inlineStr">
        <is>
          <t>56,39%</t>
        </is>
      </c>
      <c r="E8" t="inlineStr">
        <is>
          <t>67,42%</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R$ 36.582.348,00</t>
        </is>
      </c>
      <c r="D2" t="inlineStr">
        <is>
          <t>66,60%</t>
        </is>
      </c>
    </row>
    <row r="3">
      <c r="A3" t="inlineStr">
        <is>
          <t>13110120</t>
        </is>
      </c>
      <c r="B3" t="inlineStr">
        <is>
          <t>Taxas de Ocupação</t>
        </is>
      </c>
      <c r="C3" t="inlineStr">
        <is>
          <t>R$ 60.000,00</t>
        </is>
      </c>
      <c r="D3" t="inlineStr">
        <is>
          <t>0,11%</t>
        </is>
      </c>
    </row>
    <row r="4">
      <c r="A4" t="inlineStr">
        <is>
          <t>13210100</t>
        </is>
      </c>
      <c r="B4" t="inlineStr">
        <is>
          <t>Remuneração de Depósitos Bancários</t>
        </is>
      </c>
      <c r="C4" t="inlineStr">
        <is>
          <t>R$ 9.225.312,00</t>
        </is>
      </c>
      <c r="D4" t="inlineStr">
        <is>
          <t>16,79%</t>
        </is>
      </c>
    </row>
    <row r="5">
      <c r="A5" t="inlineStr">
        <is>
          <t>16999900</t>
        </is>
      </c>
      <c r="B5" t="inlineStr">
        <is>
          <t>Serviços Educacionais</t>
        </is>
      </c>
      <c r="C5" t="inlineStr">
        <is>
          <t>R$ 2.966.400,00</t>
        </is>
      </c>
      <c r="D5" t="inlineStr">
        <is>
          <t>5,40%</t>
        </is>
      </c>
    </row>
    <row r="6">
      <c r="A6" t="inlineStr">
        <is>
          <t>17999900</t>
        </is>
      </c>
      <c r="B6" t="inlineStr">
        <is>
          <t>Outras transferências correntes</t>
        </is>
      </c>
      <c r="C6" t="inlineStr">
        <is>
          <t>R$ 5.709.000,00</t>
        </is>
      </c>
      <c r="D6" t="inlineStr">
        <is>
          <t>10,39%</t>
        </is>
      </c>
    </row>
    <row r="7">
      <c r="A7" t="inlineStr">
        <is>
          <t>19110900</t>
        </is>
      </c>
      <c r="B7" t="inlineStr">
        <is>
          <t xml:space="preserve">Multas e Juros </t>
        </is>
      </c>
      <c r="C7" t="inlineStr">
        <is>
          <t>R$ 24.000,00</t>
        </is>
      </c>
      <c r="D7" t="inlineStr">
        <is>
          <t>0,04%</t>
        </is>
      </c>
    </row>
    <row r="8">
      <c r="A8" t="inlineStr">
        <is>
          <t>19999900</t>
        </is>
      </c>
      <c r="B8" t="inlineStr">
        <is>
          <t>Outras Receitas Correntes</t>
        </is>
      </c>
      <c r="C8" t="inlineStr">
        <is>
          <t>R$ 363.000,00</t>
        </is>
      </c>
      <c r="D8" t="inlineStr">
        <is>
          <t>0,66%</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R$ 16.578.000,00</t>
        </is>
      </c>
      <c r="D2" t="inlineStr">
        <is>
          <t>30,18%</t>
        </is>
      </c>
    </row>
    <row r="3">
      <c r="A3" t="inlineStr">
        <is>
          <t>31901300</t>
        </is>
      </c>
      <c r="B3" t="inlineStr">
        <is>
          <t>Obrigações Patronais</t>
        </is>
      </c>
      <c r="C3" t="inlineStr">
        <is>
          <t>R$ 1.536.000,00</t>
        </is>
      </c>
      <c r="D3" t="inlineStr">
        <is>
          <t>2,80%</t>
        </is>
      </c>
    </row>
    <row r="4">
      <c r="A4" t="inlineStr">
        <is>
          <t>31901600</t>
        </is>
      </c>
      <c r="B4" t="inlineStr">
        <is>
          <t>Outras Despesas Variáveis</t>
        </is>
      </c>
      <c r="C4" t="inlineStr">
        <is>
          <t>R$ 372.000,00</t>
        </is>
      </c>
      <c r="D4" t="inlineStr">
        <is>
          <t>0,68%</t>
        </is>
      </c>
    </row>
    <row r="5">
      <c r="A5" t="inlineStr">
        <is>
          <t>31909100</t>
        </is>
      </c>
      <c r="B5" t="inlineStr">
        <is>
          <t xml:space="preserve">Sentenças Judiciais </t>
        </is>
      </c>
      <c r="C5" t="inlineStr">
        <is>
          <t>R$ 36.000,00</t>
        </is>
      </c>
      <c r="D5" t="inlineStr">
        <is>
          <t>0,07%</t>
        </is>
      </c>
    </row>
    <row r="6">
      <c r="A6" t="inlineStr">
        <is>
          <t>31909400</t>
        </is>
      </c>
      <c r="B6" t="inlineStr">
        <is>
          <t>Indenizações e Restituições Trabalhistas</t>
        </is>
      </c>
      <c r="C6" t="inlineStr">
        <is>
          <t>R$ 420.000,00</t>
        </is>
      </c>
      <c r="D6" t="inlineStr">
        <is>
          <t>0,76%</t>
        </is>
      </c>
    </row>
    <row r="7">
      <c r="A7" t="inlineStr">
        <is>
          <t>33504100</t>
        </is>
      </c>
      <c r="B7" t="inlineStr">
        <is>
          <t>Contribuições</t>
        </is>
      </c>
      <c r="C7" t="inlineStr">
        <is>
          <t>R$ 276.000,00</t>
        </is>
      </c>
      <c r="D7" t="inlineStr">
        <is>
          <t>0,50%</t>
        </is>
      </c>
    </row>
    <row r="8">
      <c r="A8" t="inlineStr">
        <is>
          <t>33901400</t>
        </is>
      </c>
      <c r="B8" t="inlineStr">
        <is>
          <t>Diárias</t>
        </is>
      </c>
      <c r="C8" t="inlineStr">
        <is>
          <t>R$ 732.000,00</t>
        </is>
      </c>
      <c r="D8" t="inlineStr">
        <is>
          <t>1,33%</t>
        </is>
      </c>
    </row>
    <row r="9">
      <c r="A9" t="inlineStr">
        <is>
          <t>33901800</t>
        </is>
      </c>
      <c r="B9" t="inlineStr">
        <is>
          <t>Auxílio Financeiro a Estudantes</t>
        </is>
      </c>
      <c r="C9" t="inlineStr">
        <is>
          <t>R$ 2.115.000,00</t>
        </is>
      </c>
      <c r="D9" t="inlineStr">
        <is>
          <t>3,85%</t>
        </is>
      </c>
    </row>
    <row r="10">
      <c r="A10" t="inlineStr">
        <is>
          <t>33903000</t>
        </is>
      </c>
      <c r="B10" t="inlineStr">
        <is>
          <t>Material de Consumo</t>
        </is>
      </c>
      <c r="C10" t="inlineStr">
        <is>
          <t>R$ 3.513.000,00</t>
        </is>
      </c>
      <c r="D10" t="inlineStr">
        <is>
          <t>6,40%</t>
        </is>
      </c>
    </row>
    <row r="11">
      <c r="A11" t="inlineStr">
        <is>
          <t>33903300</t>
        </is>
      </c>
      <c r="B11" t="inlineStr">
        <is>
          <t>Passagens e Despesas de Locomoção</t>
        </is>
      </c>
      <c r="C11" t="inlineStr">
        <is>
          <t>R$ 471.000,00</t>
        </is>
      </c>
      <c r="D11" t="inlineStr">
        <is>
          <t>0,86%</t>
        </is>
      </c>
    </row>
    <row r="12">
      <c r="A12" t="inlineStr">
        <is>
          <t>33903600</t>
        </is>
      </c>
      <c r="B12" t="inlineStr">
        <is>
          <t>Outros Serviços de Terceiros - PF</t>
        </is>
      </c>
      <c r="C12" t="inlineStr">
        <is>
          <t>R$ 5.337.000,00</t>
        </is>
      </c>
      <c r="D12" t="inlineStr">
        <is>
          <t>9,72%</t>
        </is>
      </c>
    </row>
    <row r="13">
      <c r="A13" t="inlineStr">
        <is>
          <t>33903700</t>
        </is>
      </c>
      <c r="B13" t="inlineStr">
        <is>
          <t>Locação de Mão de Obra</t>
        </is>
      </c>
      <c r="C13" t="inlineStr">
        <is>
          <t>R$ 3.090.000,00</t>
        </is>
      </c>
      <c r="D13" t="inlineStr">
        <is>
          <t>5,63%</t>
        </is>
      </c>
    </row>
    <row r="14">
      <c r="A14" t="inlineStr">
        <is>
          <t>33903900</t>
        </is>
      </c>
      <c r="B14" t="inlineStr">
        <is>
          <t>Outros Serviços Terceiros - P. Jurídica</t>
        </is>
      </c>
      <c r="C14" t="inlineStr">
        <is>
          <t>R$ 12.089.712,00</t>
        </is>
      </c>
      <c r="D14" t="inlineStr">
        <is>
          <t>22,01%</t>
        </is>
      </c>
    </row>
    <row r="15">
      <c r="A15" t="inlineStr">
        <is>
          <t>33904000</t>
        </is>
      </c>
      <c r="B15" t="inlineStr">
        <is>
          <t>Serv. Tecn. da Inform. Comunicação - PJ.</t>
        </is>
      </c>
      <c r="C15" t="inlineStr">
        <is>
          <t>R$ 1.104.000,00</t>
        </is>
      </c>
      <c r="D15" t="inlineStr">
        <is>
          <t>2,01%</t>
        </is>
      </c>
    </row>
    <row r="16">
      <c r="A16" t="inlineStr">
        <is>
          <t>33904700</t>
        </is>
      </c>
      <c r="B16" t="inlineStr">
        <is>
          <t>Obrigações Tributárias e Contributivas</t>
        </is>
      </c>
      <c r="C16" t="inlineStr">
        <is>
          <t>R$ 30.000,00</t>
        </is>
      </c>
      <c r="D16" t="inlineStr">
        <is>
          <t>0,05%</t>
        </is>
      </c>
    </row>
    <row r="17">
      <c r="A17" t="inlineStr">
        <is>
          <t>44905100</t>
        </is>
      </c>
      <c r="B17" t="inlineStr">
        <is>
          <t>Obras e Instalações</t>
        </is>
      </c>
      <c r="C17" t="inlineStr">
        <is>
          <t>R$ 3.714.084,00</t>
        </is>
      </c>
      <c r="D17" t="inlineStr">
        <is>
          <t>6,76%</t>
        </is>
      </c>
    </row>
    <row r="18">
      <c r="A18" t="inlineStr">
        <is>
          <t>44905200</t>
        </is>
      </c>
      <c r="B18" t="inlineStr">
        <is>
          <t>Equipamentos e Material Permanente</t>
        </is>
      </c>
      <c r="C18" t="inlineStr">
        <is>
          <t>R$ 3.516.264,00</t>
        </is>
      </c>
      <c r="D18" t="inlineStr">
        <is>
          <t>6,40%</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R$ 8.118.636,00</t>
        </is>
      </c>
      <c r="C2" t="inlineStr">
        <is>
          <t>14,78%</t>
        </is>
      </c>
    </row>
    <row r="3">
      <c r="A3" t="inlineStr">
        <is>
          <t>02 - Administração Financeira</t>
        </is>
      </c>
      <c r="B3" t="inlineStr">
        <is>
          <t>R$ 1.512.000,00</t>
        </is>
      </c>
      <c r="C3" t="inlineStr">
        <is>
          <t>2,75%</t>
        </is>
      </c>
    </row>
    <row r="4">
      <c r="A4" t="inlineStr">
        <is>
          <t>03 - Formação de Recursos Humanos</t>
        </is>
      </c>
      <c r="B4" t="inlineStr">
        <is>
          <t>R$ 654.000,00</t>
        </is>
      </c>
      <c r="C4" t="inlineStr">
        <is>
          <t>1,19%</t>
        </is>
      </c>
    </row>
    <row r="5">
      <c r="A5" t="inlineStr">
        <is>
          <t>04 - Comunicação Social</t>
        </is>
      </c>
      <c r="B5" t="inlineStr">
        <is>
          <t>R$ 1.885.992,00</t>
        </is>
      </c>
      <c r="C5" t="inlineStr">
        <is>
          <t>3,43%</t>
        </is>
      </c>
    </row>
    <row r="6">
      <c r="A6" t="inlineStr">
        <is>
          <t>05 - Atenção Básica</t>
        </is>
      </c>
      <c r="B6" t="inlineStr">
        <is>
          <t>R$ 1.233.000,00</t>
        </is>
      </c>
      <c r="C6" t="inlineStr">
        <is>
          <t>2,24%</t>
        </is>
      </c>
    </row>
    <row r="7">
      <c r="A7" t="inlineStr">
        <is>
          <t>06 - Proteção e Benefícios ao Trabalhador</t>
        </is>
      </c>
      <c r="B7" t="inlineStr">
        <is>
          <t>R$ 2.277.000,00</t>
        </is>
      </c>
      <c r="C7" t="inlineStr">
        <is>
          <t>4,15%</t>
        </is>
      </c>
    </row>
    <row r="8">
      <c r="A8" t="inlineStr">
        <is>
          <t>07 - Empregabilidade</t>
        </is>
      </c>
      <c r="B8" t="inlineStr">
        <is>
          <t>R$ 39.249.432,00</t>
        </is>
      </c>
      <c r="C8" t="inlineStr">
        <is>
          <t>71,45%</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R$54.930.060,00</t>
        </is>
      </c>
      <c r="C2" t="inlineStr">
        <is>
          <t>R$31.423.493,32</t>
        </is>
      </c>
      <c r="D2" t="inlineStr">
        <is>
          <t>57,21%</t>
        </is>
      </c>
      <c r="E2" t="inlineStr">
        <is>
          <t>100,00%</t>
        </is>
      </c>
    </row>
    <row r="3">
      <c r="A3" t="inlineStr">
        <is>
          <t>Contr. para Ent. Privadas Serviço Social e de Formação Prof.</t>
        </is>
      </c>
      <c r="B3" t="inlineStr">
        <is>
          <t>R$36.582.348,00</t>
        </is>
      </c>
      <c r="C3" t="inlineStr">
        <is>
          <t>R$18.421.649,79</t>
        </is>
      </c>
      <c r="D3" t="inlineStr">
        <is>
          <t>50,36%</t>
        </is>
      </c>
      <c r="E3" t="inlineStr">
        <is>
          <t>58,62%</t>
        </is>
      </c>
    </row>
    <row r="4">
      <c r="A4" t="inlineStr">
        <is>
          <t>Contribuições para o Senac</t>
        </is>
      </c>
      <c r="B4" t="inlineStr">
        <is>
          <t>R$36.582.348,00</t>
        </is>
      </c>
      <c r="C4" t="inlineStr">
        <is>
          <t>R$18.421.649,79</t>
        </is>
      </c>
      <c r="D4" t="inlineStr">
        <is>
          <t>50,36%</t>
        </is>
      </c>
      <c r="E4" t="inlineStr">
        <is>
          <t>58,62%</t>
        </is>
      </c>
    </row>
    <row r="5">
      <c r="A5" t="inlineStr">
        <is>
          <t>Receita Patrimonial</t>
        </is>
      </c>
      <c r="B5" t="inlineStr">
        <is>
          <t>R$9.285.312,00</t>
        </is>
      </c>
      <c r="C5" t="inlineStr">
        <is>
          <t>R$7.674.776,33</t>
        </is>
      </c>
      <c r="D5" t="inlineStr">
        <is>
          <t>82,66%</t>
        </is>
      </c>
      <c r="E5" t="inlineStr">
        <is>
          <t>24,42%</t>
        </is>
      </c>
    </row>
    <row r="6">
      <c r="A6" t="inlineStr">
        <is>
          <t>Taxas de Ocupação</t>
        </is>
      </c>
      <c r="B6" t="inlineStr">
        <is>
          <t>R$60.000,00</t>
        </is>
      </c>
      <c r="C6" t="inlineStr">
        <is>
          <t>R$4.148,46</t>
        </is>
      </c>
      <c r="D6" t="inlineStr">
        <is>
          <t>6,91%</t>
        </is>
      </c>
      <c r="E6" t="inlineStr">
        <is>
          <t>0,01%</t>
        </is>
      </c>
    </row>
    <row r="7">
      <c r="A7" t="inlineStr">
        <is>
          <t>Remuneração de Depósitos Bancários</t>
        </is>
      </c>
      <c r="B7" t="inlineStr">
        <is>
          <t>R$9.225.312,00</t>
        </is>
      </c>
      <c r="C7" t="inlineStr">
        <is>
          <t>R$7.670.627,87</t>
        </is>
      </c>
      <c r="D7" t="inlineStr">
        <is>
          <t>83,15%</t>
        </is>
      </c>
      <c r="E7" t="inlineStr">
        <is>
          <t>24,41%</t>
        </is>
      </c>
    </row>
    <row r="8">
      <c r="A8" t="inlineStr">
        <is>
          <t>Receita de Serviços</t>
        </is>
      </c>
      <c r="B8" t="inlineStr">
        <is>
          <t>R$2.966.400,00</t>
        </is>
      </c>
      <c r="C8" t="inlineStr">
        <is>
          <t>R$594.972,65</t>
        </is>
      </c>
      <c r="D8" t="inlineStr">
        <is>
          <t>20,06%</t>
        </is>
      </c>
      <c r="E8" t="inlineStr">
        <is>
          <t>1,89%</t>
        </is>
      </c>
    </row>
    <row r="9">
      <c r="A9" t="inlineStr">
        <is>
          <t>Serviços Educacionais</t>
        </is>
      </c>
      <c r="B9" t="inlineStr">
        <is>
          <t>R$2.966.400,00</t>
        </is>
      </c>
      <c r="C9" t="inlineStr">
        <is>
          <t>R$594.972,65</t>
        </is>
      </c>
      <c r="D9" t="inlineStr">
        <is>
          <t>20,06%</t>
        </is>
      </c>
      <c r="E9" t="inlineStr">
        <is>
          <t>1,89%</t>
        </is>
      </c>
    </row>
    <row r="10">
      <c r="A10" t="inlineStr">
        <is>
          <t>Transferências correntes</t>
        </is>
      </c>
      <c r="B10" t="inlineStr">
        <is>
          <t>R$5.709.000,00</t>
        </is>
      </c>
      <c r="C10" t="inlineStr">
        <is>
          <t>R$4.534.235,33</t>
        </is>
      </c>
      <c r="D10" t="inlineStr">
        <is>
          <t>79,42%</t>
        </is>
      </c>
      <c r="E10" t="inlineStr">
        <is>
          <t>14,43%</t>
        </is>
      </c>
    </row>
    <row r="11">
      <c r="A11" t="inlineStr">
        <is>
          <t>Outras transferências correntes</t>
        </is>
      </c>
      <c r="B11" t="inlineStr">
        <is>
          <t>R$5.709.000,00</t>
        </is>
      </c>
      <c r="C11" t="inlineStr">
        <is>
          <t>R$4.534.235,33</t>
        </is>
      </c>
      <c r="D11" t="inlineStr">
        <is>
          <t>79,42%</t>
        </is>
      </c>
      <c r="E11" t="inlineStr">
        <is>
          <t>14,43%</t>
        </is>
      </c>
    </row>
    <row r="12">
      <c r="A12" t="inlineStr">
        <is>
          <t>Outras Receitas Correntes</t>
        </is>
      </c>
      <c r="B12" t="inlineStr">
        <is>
          <t>R$387.000,00</t>
        </is>
      </c>
      <c r="C12" t="inlineStr">
        <is>
          <t>R$197.859,22</t>
        </is>
      </c>
      <c r="D12" t="inlineStr">
        <is>
          <t>51,13%</t>
        </is>
      </c>
      <c r="E12" t="inlineStr">
        <is>
          <t>0,63%</t>
        </is>
      </c>
    </row>
    <row r="13">
      <c r="A13" t="inlineStr">
        <is>
          <t xml:space="preserve">Multas e Juros </t>
        </is>
      </c>
      <c r="B13" t="inlineStr">
        <is>
          <t>R$24.000,00</t>
        </is>
      </c>
      <c r="C13" t="inlineStr">
        <is>
          <t>R$8.973,62</t>
        </is>
      </c>
      <c r="D13" t="inlineStr">
        <is>
          <t>37,39%</t>
        </is>
      </c>
      <c r="E13" t="inlineStr">
        <is>
          <t>0,03%</t>
        </is>
      </c>
    </row>
    <row r="14">
      <c r="A14" t="inlineStr">
        <is>
          <t>Outras Receitas Correntes</t>
        </is>
      </c>
      <c r="B14" t="inlineStr">
        <is>
          <t>R$363.000,00</t>
        </is>
      </c>
      <c r="C14" t="inlineStr">
        <is>
          <t>R$188.885,60</t>
        </is>
      </c>
      <c r="D14" t="inlineStr">
        <is>
          <t>52,03%</t>
        </is>
      </c>
      <c r="E14" t="inlineStr">
        <is>
          <t>0,60%</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R$47.699.712,00</t>
        </is>
      </c>
      <c r="C2" t="inlineStr">
        <is>
          <t>R$17.759.308,44</t>
        </is>
      </c>
      <c r="D2" t="inlineStr">
        <is>
          <t>37,23%</t>
        </is>
      </c>
      <c r="E2" t="inlineStr">
        <is>
          <t>81,96%</t>
        </is>
      </c>
    </row>
    <row r="3">
      <c r="A3" t="inlineStr">
        <is>
          <t>Pessoal e Encargos Sociais</t>
        </is>
      </c>
      <c r="B3" t="inlineStr">
        <is>
          <t>R$18.942.000,00</t>
        </is>
      </c>
      <c r="C3" t="inlineStr">
        <is>
          <t>R$8.546.045,82</t>
        </is>
      </c>
      <c r="D3" t="inlineStr">
        <is>
          <t>45,12%</t>
        </is>
      </c>
      <c r="E3" t="inlineStr">
        <is>
          <t>39,44%</t>
        </is>
      </c>
    </row>
    <row r="4">
      <c r="A4" t="inlineStr">
        <is>
          <t>Vencimentos e Vantagens Fixas</t>
        </is>
      </c>
      <c r="B4" t="inlineStr">
        <is>
          <t>R$16.578.000,00</t>
        </is>
      </c>
      <c r="C4" t="inlineStr">
        <is>
          <t>R$7.818.000,69</t>
        </is>
      </c>
      <c r="D4" t="inlineStr">
        <is>
          <t>47,16%</t>
        </is>
      </c>
      <c r="E4" t="inlineStr">
        <is>
          <t>36,08%</t>
        </is>
      </c>
    </row>
    <row r="5">
      <c r="A5" t="inlineStr">
        <is>
          <t>Obrigações Patronais</t>
        </is>
      </c>
      <c r="B5" t="inlineStr">
        <is>
          <t>R$1.536.000,00</t>
        </is>
      </c>
      <c r="C5" t="inlineStr">
        <is>
          <t>R$648.647,44</t>
        </is>
      </c>
      <c r="D5" t="inlineStr">
        <is>
          <t>42,23%</t>
        </is>
      </c>
      <c r="E5" t="inlineStr">
        <is>
          <t>2,99%</t>
        </is>
      </c>
    </row>
    <row r="6">
      <c r="A6" t="inlineStr">
        <is>
          <t>Outras Despesas Variáveis</t>
        </is>
      </c>
      <c r="B6" t="inlineStr">
        <is>
          <t>R$372.000,00</t>
        </is>
      </c>
      <c r="C6" t="inlineStr">
        <is>
          <t>R$59.561,87</t>
        </is>
      </c>
      <c r="D6" t="inlineStr">
        <is>
          <t>16,01%</t>
        </is>
      </c>
      <c r="E6" t="inlineStr">
        <is>
          <t>0,27%</t>
        </is>
      </c>
    </row>
    <row r="7">
      <c r="A7" t="inlineStr">
        <is>
          <t xml:space="preserve">Sentenças Judiciais </t>
        </is>
      </c>
      <c r="B7" t="inlineStr">
        <is>
          <t>R$36.000,00</t>
        </is>
      </c>
      <c r="C7" t="inlineStr">
        <is>
          <t>R$4.583,58</t>
        </is>
      </c>
      <c r="D7" t="inlineStr">
        <is>
          <t>12,73%</t>
        </is>
      </c>
      <c r="E7" t="inlineStr">
        <is>
          <t>0,02%</t>
        </is>
      </c>
    </row>
    <row r="8">
      <c r="A8" t="inlineStr">
        <is>
          <t>Indenizações e Restituições Trabalhistas</t>
        </is>
      </c>
      <c r="B8" t="inlineStr">
        <is>
          <t>R$420.000,00</t>
        </is>
      </c>
      <c r="C8" t="inlineStr">
        <is>
          <t>R$15.252,24</t>
        </is>
      </c>
      <c r="D8" t="inlineStr">
        <is>
          <t>3,63%</t>
        </is>
      </c>
      <c r="E8" t="inlineStr">
        <is>
          <t>0,07%</t>
        </is>
      </c>
    </row>
    <row r="9">
      <c r="A9" t="inlineStr">
        <is>
          <t>Outras Despesas Correntes</t>
        </is>
      </c>
      <c r="B9" t="inlineStr">
        <is>
          <t>R$28.757.712,00</t>
        </is>
      </c>
      <c r="C9" t="inlineStr">
        <is>
          <t>R$9.213.262,62</t>
        </is>
      </c>
      <c r="D9" t="inlineStr">
        <is>
          <t>32,04%</t>
        </is>
      </c>
      <c r="E9" t="inlineStr">
        <is>
          <t>42,52%</t>
        </is>
      </c>
    </row>
    <row r="10">
      <c r="A10" t="inlineStr">
        <is>
          <t>Contribuições</t>
        </is>
      </c>
      <c r="B10" t="inlineStr">
        <is>
          <t>R$276.000,00</t>
        </is>
      </c>
      <c r="C10" t="inlineStr">
        <is>
          <t>R$130.820,93</t>
        </is>
      </c>
      <c r="D10" t="inlineStr">
        <is>
          <t>47,40%</t>
        </is>
      </c>
      <c r="E10" t="inlineStr">
        <is>
          <t>0,60%</t>
        </is>
      </c>
    </row>
    <row r="11">
      <c r="A11" t="inlineStr">
        <is>
          <t>Diárias</t>
        </is>
      </c>
      <c r="B11" t="inlineStr">
        <is>
          <t>R$732.000,00</t>
        </is>
      </c>
      <c r="C11" t="inlineStr">
        <is>
          <t>R$77.631,60</t>
        </is>
      </c>
      <c r="D11" t="inlineStr">
        <is>
          <t>10,61%</t>
        </is>
      </c>
      <c r="E11" t="inlineStr">
        <is>
          <t>0,36%</t>
        </is>
      </c>
    </row>
    <row r="12">
      <c r="A12" t="inlineStr">
        <is>
          <t>Auxílio Financeiro a Estudantes</t>
        </is>
      </c>
      <c r="B12" t="inlineStr">
        <is>
          <t>R$2.115.000,00</t>
        </is>
      </c>
      <c r="C12" t="inlineStr">
        <is>
          <t>R$531.838,00</t>
        </is>
      </c>
      <c r="D12" t="inlineStr">
        <is>
          <t>25,15%</t>
        </is>
      </c>
      <c r="E12" t="inlineStr">
        <is>
          <t>2,45%</t>
        </is>
      </c>
    </row>
    <row r="13">
      <c r="A13" t="inlineStr">
        <is>
          <t>Material de Consumo</t>
        </is>
      </c>
      <c r="B13" t="inlineStr">
        <is>
          <t>R$3.513.000,00</t>
        </is>
      </c>
      <c r="C13" t="inlineStr">
        <is>
          <t>R$786.186,76</t>
        </is>
      </c>
      <c r="D13" t="inlineStr">
        <is>
          <t>22,38%</t>
        </is>
      </c>
      <c r="E13" t="inlineStr">
        <is>
          <t>3,63%</t>
        </is>
      </c>
    </row>
    <row r="14">
      <c r="A14" t="inlineStr">
        <is>
          <t>Passagens e Despesas de Locomoção</t>
        </is>
      </c>
      <c r="B14" t="inlineStr">
        <is>
          <t>R$471.000,00</t>
        </is>
      </c>
      <c r="C14" t="inlineStr">
        <is>
          <t>R$92.653,19</t>
        </is>
      </c>
      <c r="D14" t="inlineStr">
        <is>
          <t>19,67%</t>
        </is>
      </c>
      <c r="E14" t="inlineStr">
        <is>
          <t>0,43%</t>
        </is>
      </c>
    </row>
    <row r="15">
      <c r="A15" t="inlineStr">
        <is>
          <t>Outros Serviços de Terceiros - PF</t>
        </is>
      </c>
      <c r="B15" t="inlineStr">
        <is>
          <t>R$5.337.000,00</t>
        </is>
      </c>
      <c r="C15" t="inlineStr">
        <is>
          <t>R$1.133.432,03</t>
        </is>
      </c>
      <c r="D15" t="inlineStr">
        <is>
          <t>21,24%</t>
        </is>
      </c>
      <c r="E15" t="inlineStr">
        <is>
          <t>5,23%</t>
        </is>
      </c>
    </row>
    <row r="16">
      <c r="A16" t="inlineStr">
        <is>
          <t>Locação de Mão de Obra</t>
        </is>
      </c>
      <c r="B16" t="inlineStr">
        <is>
          <t>R$3.090.000,00</t>
        </is>
      </c>
      <c r="C16" t="inlineStr">
        <is>
          <t>R$1.138.302,31</t>
        </is>
      </c>
      <c r="D16" t="inlineStr">
        <is>
          <t>36,84%</t>
        </is>
      </c>
      <c r="E16" t="inlineStr">
        <is>
          <t>5,25%</t>
        </is>
      </c>
    </row>
    <row r="17">
      <c r="A17" t="inlineStr">
        <is>
          <t>Outros Serviços Terceiros - P. Jurídica</t>
        </is>
      </c>
      <c r="B17" t="inlineStr">
        <is>
          <t>R$12.089.712,00</t>
        </is>
      </c>
      <c r="C17" t="inlineStr">
        <is>
          <t>R$4.982.898,57</t>
        </is>
      </c>
      <c r="D17" t="inlineStr">
        <is>
          <t>41,22%</t>
        </is>
      </c>
      <c r="E17" t="inlineStr">
        <is>
          <t>23,00%</t>
        </is>
      </c>
    </row>
    <row r="18">
      <c r="A18" t="inlineStr">
        <is>
          <t>Serv. Tecn. da Inform. Comunicação - PJ.</t>
        </is>
      </c>
      <c r="B18" t="inlineStr">
        <is>
          <t>R$1.104.000,00</t>
        </is>
      </c>
      <c r="C18" t="inlineStr">
        <is>
          <t>R$337.709,28</t>
        </is>
      </c>
      <c r="D18" t="inlineStr">
        <is>
          <t>30,59%</t>
        </is>
      </c>
      <c r="E18" t="inlineStr">
        <is>
          <t>1,56%</t>
        </is>
      </c>
    </row>
    <row r="19">
      <c r="A19" t="inlineStr">
        <is>
          <t>Obrigações Tributárias e Contributivas</t>
        </is>
      </c>
      <c r="B19" t="inlineStr">
        <is>
          <t>R$30.000,00</t>
        </is>
      </c>
      <c r="C19" t="inlineStr">
        <is>
          <t>R$1.789,95</t>
        </is>
      </c>
      <c r="D19" t="inlineStr">
        <is>
          <t>5,97%</t>
        </is>
      </c>
      <c r="E19" t="inlineStr">
        <is>
          <t>0,01%</t>
        </is>
      </c>
    </row>
    <row r="20">
      <c r="A20" t="inlineStr">
        <is>
          <t>DESPESAS DE CAPITAL</t>
        </is>
      </c>
      <c r="B20" t="inlineStr">
        <is>
          <t>R$7.230.348,00</t>
        </is>
      </c>
      <c r="C20" t="inlineStr">
        <is>
          <t>R$3.907.972,90</t>
        </is>
      </c>
      <c r="D20" t="inlineStr">
        <is>
          <t>54,05%</t>
        </is>
      </c>
      <c r="E20" t="inlineStr">
        <is>
          <t>18,04%</t>
        </is>
      </c>
    </row>
    <row r="21">
      <c r="A21" t="inlineStr">
        <is>
          <t>Investimentos</t>
        </is>
      </c>
      <c r="B21" t="inlineStr">
        <is>
          <t>R$7.230.348,00</t>
        </is>
      </c>
      <c r="C21" t="inlineStr">
        <is>
          <t>R$3.907.972,90</t>
        </is>
      </c>
      <c r="D21" t="inlineStr">
        <is>
          <t>54,05%</t>
        </is>
      </c>
      <c r="E21" t="inlineStr">
        <is>
          <t>18,04%</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R$8.118.636,00</t>
        </is>
      </c>
      <c r="C2" t="inlineStr">
        <is>
          <t>R$4.725.562,45</t>
        </is>
      </c>
      <c r="D2" t="inlineStr">
        <is>
          <t>58,21%</t>
        </is>
      </c>
      <c r="E2" t="inlineStr">
        <is>
          <t>21,81%</t>
        </is>
      </c>
    </row>
    <row r="3">
      <c r="A3" t="inlineStr">
        <is>
          <t>02 - Administração Financeira</t>
        </is>
      </c>
      <c r="B3" t="inlineStr">
        <is>
          <t>R$1.512.000,00</t>
        </is>
      </c>
      <c r="C3" t="inlineStr">
        <is>
          <t>R$617.492,46</t>
        </is>
      </c>
      <c r="D3" t="inlineStr">
        <is>
          <t>40,84%</t>
        </is>
      </c>
      <c r="E3" t="inlineStr">
        <is>
          <t>2,85%</t>
        </is>
      </c>
    </row>
    <row r="4">
      <c r="A4" t="inlineStr">
        <is>
          <t>03 - Formação de Recursos Humanos</t>
        </is>
      </c>
      <c r="B4" t="inlineStr">
        <is>
          <t>R$654.000,00</t>
        </is>
      </c>
      <c r="C4" t="inlineStr">
        <is>
          <t>R$184.360,04</t>
        </is>
      </c>
      <c r="D4" t="inlineStr">
        <is>
          <t>28,19%</t>
        </is>
      </c>
      <c r="E4" t="inlineStr">
        <is>
          <t>0,85%</t>
        </is>
      </c>
    </row>
    <row r="5">
      <c r="A5" t="inlineStr">
        <is>
          <t>04 - Comunicação Social</t>
        </is>
      </c>
      <c r="B5" t="inlineStr">
        <is>
          <t>R$1.885.992,00</t>
        </is>
      </c>
      <c r="C5" t="inlineStr">
        <is>
          <t>R$803.849,82</t>
        </is>
      </c>
      <c r="D5" t="inlineStr">
        <is>
          <t>42,62%</t>
        </is>
      </c>
      <c r="E5" t="inlineStr">
        <is>
          <t>3,71%</t>
        </is>
      </c>
    </row>
    <row r="6">
      <c r="A6" t="inlineStr">
        <is>
          <t>05 - Atenção Básica</t>
        </is>
      </c>
      <c r="B6" t="inlineStr">
        <is>
          <t>R$1.233.000,00</t>
        </is>
      </c>
      <c r="C6" t="inlineStr">
        <is>
          <t>R$449.925,99</t>
        </is>
      </c>
      <c r="D6" t="inlineStr">
        <is>
          <t>36,49%</t>
        </is>
      </c>
      <c r="E6" t="inlineStr">
        <is>
          <t>2,08%</t>
        </is>
      </c>
    </row>
    <row r="7">
      <c r="A7" t="inlineStr">
        <is>
          <t>06 - Proteção e Benefícios ao Trabalhador</t>
        </is>
      </c>
      <c r="B7" t="inlineStr">
        <is>
          <t>R$2.277.000,00</t>
        </is>
      </c>
      <c r="C7" t="inlineStr">
        <is>
          <t>R$1.152.080,78</t>
        </is>
      </c>
      <c r="D7" t="inlineStr">
        <is>
          <t>50,60%</t>
        </is>
      </c>
      <c r="E7" t="inlineStr">
        <is>
          <t>5,32%</t>
        </is>
      </c>
    </row>
    <row r="8">
      <c r="A8" t="inlineStr">
        <is>
          <t>07 - Empregabilidade</t>
        </is>
      </c>
      <c r="B8" t="inlineStr">
        <is>
          <t>R$39.249.432,00</t>
        </is>
      </c>
      <c r="C8" t="inlineStr">
        <is>
          <t>R$13.734.009,80</t>
        </is>
      </c>
      <c r="D8" t="inlineStr">
        <is>
          <t>34,99%</t>
        </is>
      </c>
      <c r="E8" t="inlineStr">
        <is>
          <t>63,39%</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CONC 001/2026</t>
        </is>
      </c>
      <c r="B2" t="inlineStr">
        <is>
          <t>Contratação de empresa de engenharia para execução de muro no estacionamento externo da Unidade Operativa de Cruzeiro do Sul, em propriedade situada na Avenida Lauro Müller, nº 1930, bairro Artur Maia, na cidade de Cruzeiro do Sul (AC), de responsabilidade do SENAC/DR-AC.</t>
        </is>
      </c>
      <c r="C2" t="inlineStr">
        <is>
          <t>29/04/2026 09:00:00</t>
        </is>
      </c>
      <c r="D2" t="inlineStr">
        <is>
          <t>Em processo</t>
        </is>
      </c>
      <c r="E2" t="inlineStr"/>
      <c r="F2" t="inlineStr"/>
      <c r="G2" t="inlineStr"/>
      <c r="H2" t="inlineStr"/>
    </row>
    <row r="3">
      <c r="A3" t="inlineStr">
        <is>
          <t>CONC 004/2026</t>
        </is>
      </c>
      <c r="B3" t="inlineStr">
        <is>
          <t>CONTRATAÇÃO DE EMPRESA DE ENGENHARIA PARA EXECUÇÃO DE REFORMA NA INFRAESTRUTURA ELÉTRICA DA UNIDADE NEP RIO BRANCO</t>
        </is>
      </c>
      <c r="C3" t="inlineStr">
        <is>
          <t>13/04/2026 08:23:00</t>
        </is>
      </c>
      <c r="D3" t="inlineStr">
        <is>
          <t>Em processo</t>
        </is>
      </c>
      <c r="E3" t="inlineStr"/>
      <c r="F3" t="inlineStr"/>
      <c r="G3" t="inlineStr"/>
      <c r="H3" t="inlineStr"/>
    </row>
    <row r="4">
      <c r="A4" t="inlineStr">
        <is>
          <t>CONC 003/2026</t>
        </is>
      </c>
      <c r="B4" t="inlineStr">
        <is>
          <t>CONTRATAÇÃO DE EMPRESA DE ENGENHARIA PARA EXECUÇÃO DE REFORMA NA INFRAESTRUTURA ELÉTRICA DA UNIDADE CEP RIO BRANCO</t>
        </is>
      </c>
      <c r="C4" t="inlineStr">
        <is>
          <t>10/04/2026 07:45:00</t>
        </is>
      </c>
      <c r="D4" t="inlineStr">
        <is>
          <t>Em processo</t>
        </is>
      </c>
      <c r="E4" t="inlineStr"/>
      <c r="F4" t="inlineStr"/>
      <c r="G4" t="inlineStr"/>
      <c r="H4" t="inlineStr"/>
    </row>
    <row r="5">
      <c r="A5" t="inlineStr">
        <is>
          <t>CONC 007/2025</t>
        </is>
      </c>
      <c r="B5" t="inlineStr">
        <is>
          <t>CONTRATAÇÃO DE EMPRESA DE ENGENHARIA PARA EXECUÇÃO DE REFORMA DAS INSTALAÇÕES ELÉTRICAS DA UNIDADE OPERATIVA NEP RIO BRANCO</t>
        </is>
      </c>
      <c r="C5" t="inlineStr">
        <is>
          <t>13/01/2026 08:38:00</t>
        </is>
      </c>
      <c r="D5" t="inlineStr">
        <is>
          <t>Cancelada</t>
        </is>
      </c>
      <c r="E5" t="inlineStr"/>
      <c r="F5" t="inlineStr">
        <is>
          <t>09/02/2026 15:14:00</t>
        </is>
      </c>
      <c r="G5" t="inlineStr"/>
      <c r="H5" t="inlineStr"/>
    </row>
    <row r="6">
      <c r="A6" t="inlineStr">
        <is>
          <t>CONC 006/2025</t>
        </is>
      </c>
      <c r="B6" t="inlineStr">
        <is>
          <t>CONTRATAÇÃO DE EMPRESA DE ENGENHARIA PARA EXECUÇÃO DE REFORMA NA UNIDADE OPERATIVA NEP BRASILÉIA, INCLUINDO ESTRUTURA FÍSICA E SISTEMA DE COMBATE A INCÊNDIO E PÂNICO</t>
        </is>
      </c>
      <c r="C6" t="inlineStr">
        <is>
          <t>12/01/2026 14:08:00</t>
        </is>
      </c>
      <c r="D6" t="inlineStr">
        <is>
          <t>Finalizada</t>
        </is>
      </c>
      <c r="E6" t="inlineStr"/>
      <c r="F6" t="inlineStr">
        <is>
          <t>13/03/2026 16:00:00</t>
        </is>
      </c>
      <c r="G6" t="inlineStr"/>
      <c r="H6" t="inlineStr"/>
    </row>
    <row r="7">
      <c r="A7" t="inlineStr">
        <is>
          <t>CONC 003/2025</t>
        </is>
      </c>
      <c r="B7" t="inlineStr">
        <is>
          <t>CONTRATAÇÃO DE EMPRESA DE ENGENHARIA OU DE ARQUITETURA PARA EXECUÇÃO DE REFORMA NO ALMOXARIFADO DA UNIDADE CEP RIO BRANCO</t>
        </is>
      </c>
      <c r="C7" t="inlineStr">
        <is>
          <t>09/12/2025 14:00:00</t>
        </is>
      </c>
      <c r="D7" t="inlineStr">
        <is>
          <t>Finalizada</t>
        </is>
      </c>
      <c r="E7" t="inlineStr"/>
      <c r="F7" t="inlineStr">
        <is>
          <t>15/01/2026 16:00:00</t>
        </is>
      </c>
      <c r="G7" t="inlineStr"/>
      <c r="H7" t="inlineStr"/>
    </row>
    <row r="8">
      <c r="A8" t="inlineStr">
        <is>
          <t>CONC 005/2025</t>
        </is>
      </c>
      <c r="B8" t="inlineStr">
        <is>
          <t>CONTRATAÇÃO DE EMPRESA DE ENGENHARIA PARA EXECUÇÃO DE REFORMA NA INFRAESTRUTURA ELÉTRICA DA UNIDADE CEP RIO BRANCO, INCLUINDO INSTALAÇÕES ELÉTRICAS, CABEAMENTO ESTRUTURADO, REFORÇO NA ILUMINAÇÃO EXTERNA E SISTEMA DE PROTEÇÃO CONTRA DESCARGAS ATMOSFÉRICAS (SPDA)</t>
        </is>
      </c>
      <c r="C8" t="inlineStr">
        <is>
          <t>09/01/2023 09:15:00</t>
        </is>
      </c>
      <c r="D8" t="inlineStr">
        <is>
          <t>Cancelada</t>
        </is>
      </c>
      <c r="E8" t="inlineStr"/>
      <c r="F8" t="inlineStr">
        <is>
          <t>06/02/2026 17:00:00</t>
        </is>
      </c>
      <c r="G8" t="inlineStr"/>
      <c r="H8" t="inlineStr"/>
    </row>
    <row r="9">
      <c r="A9" t="inlineStr">
        <is>
          <t>CONV. 003/2026</t>
        </is>
      </c>
      <c r="B9" t="inlineStr">
        <is>
          <t xml:space="preserve">CONTRATAÇÃO DE EMPRESA ESPECIALIZADA NA PRESTAÇÃO DO SERVIÇO DE IMPRESSÃO FOTOGRÁFICA DE ALTA QUALIDADE EM FORMATO A1 (594 X 841 MM) E AQUISIÇÃO DE MOLDURAS ESPECIALIZADAS, CAVALETES DE EXPOSIÇÃO ROBUSTOS E PORTÁTEIS E SELO 80 ANOS EM LETRA </t>
        </is>
      </c>
      <c r="C9" t="inlineStr">
        <is>
          <t>17/06/2026 00:00:00</t>
        </is>
      </c>
      <c r="D9" t="inlineStr">
        <is>
          <t>Em processo</t>
        </is>
      </c>
      <c r="E9" t="inlineStr"/>
      <c r="F9" t="inlineStr"/>
      <c r="G9" t="inlineStr"/>
      <c r="H9" t="inlineStr"/>
    </row>
    <row r="10">
      <c r="A10" t="inlineStr">
        <is>
          <t>CONV 001/2026</t>
        </is>
      </c>
      <c r="B10" t="inlineStr">
        <is>
          <t>AQUISIÇÃO DE BECAS DE FORMATURA PARA OS FORMANDOS DE CURSOS TÉCNICOS DO SERVIÇO NACIONAL DE APRENDIZAGEM COMERCIAL – SENAC/DR-AC</t>
        </is>
      </c>
      <c r="C10" t="inlineStr">
        <is>
          <t>10/06/2026 10:48:00</t>
        </is>
      </c>
      <c r="D10" t="inlineStr">
        <is>
          <t>Em processo</t>
        </is>
      </c>
      <c r="E10" t="inlineStr"/>
      <c r="F10" t="inlineStr"/>
      <c r="G10" t="inlineStr"/>
      <c r="H10" t="inlineStr"/>
    </row>
    <row r="11">
      <c r="A11" t="inlineStr">
        <is>
          <t>CONV 001/2025</t>
        </is>
      </c>
      <c r="B11" t="inlineStr">
        <is>
          <t>AQUISIÇÃO DE MOBILIÁRIO PARA ATENDER A DEMANDA DE REVITALIZAÇÃO DE INSTALAÇÕES DOS LABORATÓRIOS DE MODA E ANÁLISES CLÍNICAS DA UNIDADE OPERACIONAL CEP RIO BRANCO DO SERVIÇO NACIONAL DE APRENDIZAGEM COMERCIAL – DEPARTAMENTO REGIONAL NO ACRE – SENAC/DR-AC</t>
        </is>
      </c>
      <c r="C11" t="inlineStr">
        <is>
          <t>18/08/2025 10:00:00</t>
        </is>
      </c>
      <c r="D11" t="inlineStr">
        <is>
          <t>Finalizada</t>
        </is>
      </c>
      <c r="E11" t="inlineStr"/>
      <c r="F11" t="inlineStr">
        <is>
          <t>16/10/2025 17:00:00</t>
        </is>
      </c>
      <c r="G11" t="inlineStr"/>
      <c r="H11" t="inlineStr"/>
    </row>
    <row r="12">
      <c r="A12" t="inlineStr">
        <is>
          <t>PE 022/2026</t>
        </is>
      </c>
      <c r="B12" t="inlineStr">
        <is>
          <t>AQUISIÇÃO DE EQUIPAMENTOS DE AUDIOVISUAL, SENDO PROJETOR MULTIMÍDIA E CAIXA ACÚSTICA ATIVA, DESTINADOS A ATENDER ÀS DEMANDAS INSTITUCIONAIS DO SENAC-DR/AC</t>
        </is>
      </c>
      <c r="C12" t="inlineStr">
        <is>
          <t>14/09/2026 12:00:00</t>
        </is>
      </c>
      <c r="D12" t="inlineStr">
        <is>
          <t>Em processo</t>
        </is>
      </c>
      <c r="E12" t="inlineStr"/>
      <c r="F12" t="inlineStr"/>
      <c r="G12" t="inlineStr"/>
      <c r="H12" t="inlineStr"/>
    </row>
    <row r="13">
      <c r="A13" t="inlineStr">
        <is>
          <t>PE 021/2026</t>
        </is>
      </c>
      <c r="B13" t="inlineStr">
        <is>
          <t>AQUISIÇÃO DE DISPOSITIVOS ELETRÔNICOS DO TIPO TABLET, COM TELA SENSÍVEL AO TOQUE, CANETA DIGITAL, CAPA PROTETORA MAGNÉTICA, CABO USB-C E CARREGADOR DO MESMO FABRICANTE, COM SUPORTE À CONECTIVIDADE WI-FI E REDE CELULAR, DESTINADOS A SUPRIR AS NECESSIDADES OPERACIONAIS E PEDAGÓGICAS DO SENAC-DR/A</t>
        </is>
      </c>
      <c r="C13" t="inlineStr">
        <is>
          <t>10/09/2026 12:00:00</t>
        </is>
      </c>
      <c r="D13" t="inlineStr">
        <is>
          <t>Em processo</t>
        </is>
      </c>
      <c r="E13" t="inlineStr"/>
      <c r="F13" t="inlineStr"/>
      <c r="G13" t="inlineStr"/>
      <c r="H13" t="inlineStr"/>
    </row>
    <row r="14">
      <c r="A14" t="inlineStr">
        <is>
          <t>PE 023/2026</t>
        </is>
      </c>
      <c r="B14" t="inlineStr">
        <is>
          <t>CONTRATAÇÃO DE EMPRESA ESPECIALIZADA PARA PRESTAÇÃO DE SERVIÇOS DE AGENTES DE PORTARIA, PARA ATENDIMENTO ÀS UNIDADES DO CEP RIO BRANCO E CEP CRUZEIRO DO SUL DO SENAC-DR/AC.</t>
        </is>
      </c>
      <c r="C14" t="inlineStr">
        <is>
          <t>13/08/2026 08:18:00</t>
        </is>
      </c>
      <c r="D14" t="inlineStr">
        <is>
          <t>Em processo</t>
        </is>
      </c>
      <c r="E14" t="inlineStr"/>
      <c r="F14" t="inlineStr"/>
      <c r="G14" t="inlineStr"/>
      <c r="H14" t="inlineStr"/>
    </row>
    <row r="15">
      <c r="A15" t="inlineStr">
        <is>
          <t>PE 020/2026</t>
        </is>
      </c>
      <c r="B15" t="inlineStr">
        <is>
          <t>AQUISIÇÃO DE MATERIAIS DO SEGMENTO DE MODA VISANDO ATENDER AS ATIVIDADES DOS CURSOS DAS UNIDADES OPERATIVAS DO SENAC/DR-AC, ATRAVÉS DO SISTEMA DE REGISTRO DE PREÇOS</t>
        </is>
      </c>
      <c r="C15" t="inlineStr">
        <is>
          <t>05/08/2026 12:00:00</t>
        </is>
      </c>
      <c r="D15" t="inlineStr">
        <is>
          <t>Em processo</t>
        </is>
      </c>
      <c r="E15" t="inlineStr"/>
      <c r="F15" t="inlineStr"/>
      <c r="G15" t="inlineStr"/>
      <c r="H15" t="inlineStr"/>
    </row>
    <row r="16">
      <c r="A16" t="inlineStr">
        <is>
          <t>PE 019/2026</t>
        </is>
      </c>
      <c r="B16" t="inlineStr">
        <is>
          <t>AQUISIÇÃO DE TORRES DE ANDAIME TUBULAR, COM TODOS OS ACESSÓRIOS NECESSÁRIOS À SUA MONTAGEM E UTILIZAÇÃO, DESTINADAS AO ATENDIMENTO DAS UNIDADES CENTRO DE EDUCAÇÃO PROFISSIONAL</t>
        </is>
      </c>
      <c r="C16" t="inlineStr">
        <is>
          <t>24/07/2026 08:23:00</t>
        </is>
      </c>
      <c r="D16" t="inlineStr">
        <is>
          <t>Finalizada</t>
        </is>
      </c>
      <c r="E16" t="inlineStr"/>
      <c r="F16" t="inlineStr">
        <is>
          <t>14/09/2026 17:00:00</t>
        </is>
      </c>
      <c r="G16" t="inlineStr"/>
      <c r="H16" t="inlineStr"/>
    </row>
    <row r="17">
      <c r="A17" t="inlineStr">
        <is>
          <t>PE 017/2026</t>
        </is>
      </c>
      <c r="B17" t="inlineStr">
        <is>
          <t>AQUISIÇÃO DE FIREWALL DE ALTO DESEMPENHO PARA O SENAC/DR-AC</t>
        </is>
      </c>
      <c r="C17" t="inlineStr">
        <is>
          <t>18/06/2026 12:00:00</t>
        </is>
      </c>
      <c r="D17" t="inlineStr">
        <is>
          <t>Em processo</t>
        </is>
      </c>
      <c r="E17" t="inlineStr"/>
      <c r="F17" t="inlineStr"/>
      <c r="G17" t="inlineStr"/>
      <c r="H17" t="inlineStr"/>
    </row>
    <row r="18">
      <c r="A18" t="inlineStr">
        <is>
          <t>PE 015/2026</t>
        </is>
      </c>
      <c r="B18" t="inlineStr">
        <is>
          <t>CONTRATAÇÃO DE EMPRESA ESPECIALIZADA PARA A CONFECÇÃO DE MATERIAIS GRÁFICOS INSTITUCIONAIS, TAIS COMO BANNERS, FOLHETOS, FOLDERS E CONVITES, DESTINADOS ÀS AÇÕES DE COMUNICAÇÃO, DIVULGAÇÃO E APOIO A EVENTOS DA ENTIDADE, POR MEIO DO SISTEMA DE REGISTRO DE PREÇOS.</t>
        </is>
      </c>
      <c r="C18" t="inlineStr">
        <is>
          <t>17/06/2026 08:28:00</t>
        </is>
      </c>
      <c r="D18" t="inlineStr">
        <is>
          <t>Em processo</t>
        </is>
      </c>
      <c r="E18" t="inlineStr"/>
      <c r="F18" t="inlineStr"/>
      <c r="G18" t="inlineStr"/>
      <c r="H18" t="inlineStr"/>
    </row>
    <row r="19">
      <c r="A19" t="inlineStr">
        <is>
          <t>PE 016/2026</t>
        </is>
      </c>
      <c r="B19" t="inlineStr">
        <is>
          <t>CONTRATAÇÃO DE EMPRESA ESPECIALIZADA PARA PRESTAÇÃO DE SERVIÇOS CONTINUADOS DE LIMPEZA, ASSEIO, CONSERVAÇÃO E JARDINAGEM, PARA ATENDIMENTO ÀS UNIDADES DO SENAC/DR-AC</t>
        </is>
      </c>
      <c r="C19" t="inlineStr">
        <is>
          <t>16/06/2026 12:00:00</t>
        </is>
      </c>
      <c r="D19" t="inlineStr">
        <is>
          <t>Em processo</t>
        </is>
      </c>
      <c r="E19" t="inlineStr"/>
      <c r="F19" t="inlineStr"/>
      <c r="G19" t="inlineStr"/>
      <c r="H19" t="inlineStr"/>
    </row>
    <row r="20">
      <c r="A20" t="inlineStr">
        <is>
          <t>PE 014/2026</t>
        </is>
      </c>
      <c r="B20" t="inlineStr">
        <is>
          <t>AQUISIÇÃO DE MATERIAIS DE GASTRONOMIA VISANDO ATENDER AS NECESSIDADES DOS CURSOS DAS UNIDADES OPERATIVAS DO SENAC-DR/AC.</t>
        </is>
      </c>
      <c r="C20" t="inlineStr">
        <is>
          <t>11/06/2026 00:00:00</t>
        </is>
      </c>
      <c r="D20" t="inlineStr">
        <is>
          <t>Em processo</t>
        </is>
      </c>
      <c r="E20" t="inlineStr"/>
      <c r="F20" t="inlineStr"/>
      <c r="G20" t="inlineStr"/>
      <c r="H20" t="inlineStr"/>
    </row>
    <row r="21">
      <c r="A21" t="inlineStr">
        <is>
          <t>PE 009/2026</t>
        </is>
      </c>
      <c r="B21" t="inlineStr">
        <is>
          <t>AQUISIÇÃO DE CHAVES DE IMPACTO ELÉTRICAS À BATERIA E KITS DE CINTAS DE AMARRAÇÃO, VISANDO ATENDER ÀS NECESSIDADES OPERACIONAIS DAS UNIDADES DO SERVIÇO NACIONAL DE APRENDIZAGEM COMERCIAL – SENAC/DR-ACRE.</t>
        </is>
      </c>
      <c r="C21" t="inlineStr">
        <is>
          <t>01/06/2026 10:00:00</t>
        </is>
      </c>
      <c r="D21" t="inlineStr">
        <is>
          <t>Finalizada</t>
        </is>
      </c>
      <c r="E21" t="inlineStr"/>
      <c r="F21" t="inlineStr">
        <is>
          <t>18/08/2026 17:00:00</t>
        </is>
      </c>
      <c r="G21" t="inlineStr"/>
      <c r="H21" t="inlineStr"/>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CONC 001/2026</t>
        </is>
      </c>
      <c r="B2" t="inlineStr">
        <is>
          <t>Contratação de empresa de engenharia para execução de muro no estacionamento externo da Unidade Operativa de Cruzeiro do Sul, em propriedade situada na Avenida Lauro Müller, nº 1930, bairro Artur Maia, na cidade de Cruzeiro do Sul (AC), de responsabilidade do SENAC/DR-AC.</t>
        </is>
      </c>
      <c r="C2" t="inlineStr">
        <is>
          <t>29/04/2026 09:00:00</t>
        </is>
      </c>
      <c r="D2" t="inlineStr">
        <is>
          <t>Em processo</t>
        </is>
      </c>
      <c r="E2" t="inlineStr"/>
      <c r="F2" t="inlineStr"/>
      <c r="G2" t="inlineStr"/>
      <c r="H2" t="inlineStr"/>
    </row>
    <row r="3">
      <c r="A3" t="inlineStr">
        <is>
          <t>CONC 004/2026</t>
        </is>
      </c>
      <c r="B3" t="inlineStr">
        <is>
          <t>CONTRATAÇÃO DE EMPRESA DE ENGENHARIA PARA EXECUÇÃO DE REFORMA NA INFRAESTRUTURA ELÉTRICA DA UNIDADE NEP RIO BRANCO</t>
        </is>
      </c>
      <c r="C3" t="inlineStr">
        <is>
          <t>13/04/2026 08:23:00</t>
        </is>
      </c>
      <c r="D3" t="inlineStr">
        <is>
          <t>Em processo</t>
        </is>
      </c>
      <c r="E3" t="inlineStr"/>
      <c r="F3" t="inlineStr"/>
      <c r="G3" t="inlineStr"/>
      <c r="H3" t="inlineStr"/>
    </row>
    <row r="4">
      <c r="A4" t="inlineStr">
        <is>
          <t>CONC 003/2026</t>
        </is>
      </c>
      <c r="B4" t="inlineStr">
        <is>
          <t>CONTRATAÇÃO DE EMPRESA DE ENGENHARIA PARA EXECUÇÃO DE REFORMA NA INFRAESTRUTURA ELÉTRICA DA UNIDADE CEP RIO BRANCO</t>
        </is>
      </c>
      <c r="C4" t="inlineStr">
        <is>
          <t>10/04/2026 07:45:00</t>
        </is>
      </c>
      <c r="D4" t="inlineStr">
        <is>
          <t>Em processo</t>
        </is>
      </c>
      <c r="E4" t="inlineStr"/>
      <c r="F4" t="inlineStr"/>
      <c r="G4" t="inlineStr"/>
      <c r="H4" t="inlineStr"/>
    </row>
    <row r="5">
      <c r="A5" t="inlineStr">
        <is>
          <t>CONC 007/2025</t>
        </is>
      </c>
      <c r="B5" t="inlineStr">
        <is>
          <t>CONTRATAÇÃO DE EMPRESA DE ENGENHARIA PARA EXECUÇÃO DE REFORMA DAS INSTALAÇÕES ELÉTRICAS DA UNIDADE OPERATIVA NEP RIO BRANCO</t>
        </is>
      </c>
      <c r="C5" t="inlineStr">
        <is>
          <t>13/01/2026 08:38:00</t>
        </is>
      </c>
      <c r="D5" t="inlineStr">
        <is>
          <t>Cancelada</t>
        </is>
      </c>
      <c r="E5" t="inlineStr"/>
      <c r="F5" t="inlineStr">
        <is>
          <t>09/02/2026 15:14:00</t>
        </is>
      </c>
      <c r="G5" t="inlineStr"/>
      <c r="H5" t="inlineStr"/>
    </row>
    <row r="6">
      <c r="A6" t="inlineStr">
        <is>
          <t>CONC 006/2025</t>
        </is>
      </c>
      <c r="B6" t="inlineStr">
        <is>
          <t>CONTRATAÇÃO DE EMPRESA DE ENGENHARIA PARA EXECUÇÃO DE REFORMA NA UNIDADE OPERATIVA NEP BRASILÉIA, INCLUINDO ESTRUTURA FÍSICA E SISTEMA DE COMBATE A INCÊNDIO E PÂNICO</t>
        </is>
      </c>
      <c r="C6" t="inlineStr">
        <is>
          <t>12/01/2026 14:08:00</t>
        </is>
      </c>
      <c r="D6" t="inlineStr">
        <is>
          <t>Finalizada</t>
        </is>
      </c>
      <c r="E6" t="inlineStr"/>
      <c r="F6" t="inlineStr">
        <is>
          <t>13/03/2026 16:00:00</t>
        </is>
      </c>
      <c r="G6" t="inlineStr"/>
      <c r="H6" t="inlineStr"/>
    </row>
    <row r="7">
      <c r="A7" t="inlineStr">
        <is>
          <t>CONC 003/2025</t>
        </is>
      </c>
      <c r="B7" t="inlineStr">
        <is>
          <t>CONTRATAÇÃO DE EMPRESA DE ENGENHARIA OU DE ARQUITETURA PARA EXECUÇÃO DE REFORMA NO ALMOXARIFADO DA UNIDADE CEP RIO BRANCO</t>
        </is>
      </c>
      <c r="C7" t="inlineStr">
        <is>
          <t>09/12/2025 14:00:00</t>
        </is>
      </c>
      <c r="D7" t="inlineStr">
        <is>
          <t>Finalizada</t>
        </is>
      </c>
      <c r="E7" t="inlineStr"/>
      <c r="F7" t="inlineStr">
        <is>
          <t>15/01/2026 16:00:00</t>
        </is>
      </c>
      <c r="G7" t="inlineStr"/>
      <c r="H7" t="inlineStr"/>
    </row>
    <row r="8">
      <c r="A8" t="inlineStr">
        <is>
          <t>CONC 005/2025</t>
        </is>
      </c>
      <c r="B8" t="inlineStr">
        <is>
          <t>CONTRATAÇÃO DE EMPRESA DE ENGENHARIA PARA EXECUÇÃO DE REFORMA NA INFRAESTRUTURA ELÉTRICA DA UNIDADE CEP RIO BRANCO, INCLUINDO INSTALAÇÕES ELÉTRICAS, CABEAMENTO ESTRUTURADO, REFORÇO NA ILUMINAÇÃO EXTERNA E SISTEMA DE PROTEÇÃO CONTRA DESCARGAS ATMOSFÉRICAS (SPDA)</t>
        </is>
      </c>
      <c r="C8" t="inlineStr">
        <is>
          <t>09/01/2023 09:15:00</t>
        </is>
      </c>
      <c r="D8" t="inlineStr">
        <is>
          <t>Cancelada</t>
        </is>
      </c>
      <c r="E8" t="inlineStr"/>
      <c r="F8" t="inlineStr">
        <is>
          <t>06/02/2026 17:00:00</t>
        </is>
      </c>
      <c r="G8" t="inlineStr"/>
      <c r="H8" t="inlineStr"/>
    </row>
    <row r="9">
      <c r="A9" t="inlineStr">
        <is>
          <t>CONV. 003/2026</t>
        </is>
      </c>
      <c r="B9" t="inlineStr">
        <is>
          <t xml:space="preserve">CONTRATAÇÃO DE EMPRESA ESPECIALIZADA NA PRESTAÇÃO DO SERVIÇO DE IMPRESSÃO FOTOGRÁFICA DE ALTA QUALIDADE EM FORMATO A1 (594 X 841 MM) E AQUISIÇÃO DE MOLDURAS ESPECIALIZADAS, CAVALETES DE EXPOSIÇÃO ROBUSTOS E PORTÁTEIS E SELO 80 ANOS EM LETRA </t>
        </is>
      </c>
      <c r="C9" t="inlineStr">
        <is>
          <t>17/06/2026 00:00:00</t>
        </is>
      </c>
      <c r="D9" t="inlineStr">
        <is>
          <t>Em processo</t>
        </is>
      </c>
      <c r="E9" t="inlineStr"/>
      <c r="F9" t="inlineStr"/>
      <c r="G9" t="inlineStr"/>
      <c r="H9" t="inlineStr"/>
    </row>
    <row r="10">
      <c r="A10" t="inlineStr">
        <is>
          <t>CONV 001/2026</t>
        </is>
      </c>
      <c r="B10" t="inlineStr">
        <is>
          <t>AQUISIÇÃO DE BECAS DE FORMATURA PARA OS FORMANDOS DE CURSOS TÉCNICOS DO SERVIÇO NACIONAL DE APRENDIZAGEM COMERCIAL – SENAC/DR-AC</t>
        </is>
      </c>
      <c r="C10" t="inlineStr">
        <is>
          <t>10/06/2026 10:48:00</t>
        </is>
      </c>
      <c r="D10" t="inlineStr">
        <is>
          <t>Em processo</t>
        </is>
      </c>
      <c r="E10" t="inlineStr"/>
      <c r="F10" t="inlineStr"/>
      <c r="G10" t="inlineStr"/>
      <c r="H10" t="inlineStr"/>
    </row>
    <row r="11">
      <c r="A11" t="inlineStr">
        <is>
          <t>CONV 001/2025</t>
        </is>
      </c>
      <c r="B11" t="inlineStr">
        <is>
          <t>AQUISIÇÃO DE MOBILIÁRIO PARA ATENDER A DEMANDA DE REVITALIZAÇÃO DE INSTALAÇÕES DOS LABORATÓRIOS DE MODA E ANÁLISES CLÍNICAS DA UNIDADE OPERACIONAL CEP RIO BRANCO DO SERVIÇO NACIONAL DE APRENDIZAGEM COMERCIAL – DEPARTAMENTO REGIONAL NO ACRE – SENAC/DR-AC</t>
        </is>
      </c>
      <c r="C11" t="inlineStr">
        <is>
          <t>18/08/2025 10:00:00</t>
        </is>
      </c>
      <c r="D11" t="inlineStr">
        <is>
          <t>Finalizada</t>
        </is>
      </c>
      <c r="E11" t="inlineStr"/>
      <c r="F11" t="inlineStr">
        <is>
          <t>16/10/2025 17:00:00</t>
        </is>
      </c>
      <c r="G11" t="inlineStr"/>
      <c r="H11" t="inlineStr"/>
    </row>
    <row r="12">
      <c r="A12" t="inlineStr">
        <is>
          <t>PE 022/2026</t>
        </is>
      </c>
      <c r="B12" t="inlineStr">
        <is>
          <t>AQUISIÇÃO DE EQUIPAMENTOS DE AUDIOVISUAL, SENDO PROJETOR MULTIMÍDIA E CAIXA ACÚSTICA ATIVA, DESTINADOS A ATENDER ÀS DEMANDAS INSTITUCIONAIS DO SENAC-DR/AC</t>
        </is>
      </c>
      <c r="C12" t="inlineStr">
        <is>
          <t>14/09/2026 12:00:00</t>
        </is>
      </c>
      <c r="D12" t="inlineStr">
        <is>
          <t>Em processo</t>
        </is>
      </c>
      <c r="E12" t="inlineStr"/>
      <c r="F12" t="inlineStr"/>
      <c r="G12" t="inlineStr"/>
      <c r="H12" t="inlineStr"/>
    </row>
    <row r="13">
      <c r="A13" t="inlineStr">
        <is>
          <t>PE 021/2026</t>
        </is>
      </c>
      <c r="B13" t="inlineStr">
        <is>
          <t>AQUISIÇÃO DE DISPOSITIVOS ELETRÔNICOS DO TIPO TABLET, COM TELA SENSÍVEL AO TOQUE, CANETA DIGITAL, CAPA PROTETORA MAGNÉTICA, CABO USB-C E CARREGADOR DO MESMO FABRICANTE, COM SUPORTE À CONECTIVIDADE WI-FI E REDE CELULAR, DESTINADOS A SUPRIR AS NECESSIDADES OPERACIONAIS E PEDAGÓGICAS DO SENAC-DR/A</t>
        </is>
      </c>
      <c r="C13" t="inlineStr">
        <is>
          <t>10/09/2026 12:00:00</t>
        </is>
      </c>
      <c r="D13" t="inlineStr">
        <is>
          <t>Em processo</t>
        </is>
      </c>
      <c r="E13" t="inlineStr"/>
      <c r="F13" t="inlineStr"/>
      <c r="G13" t="inlineStr"/>
      <c r="H13" t="inlineStr"/>
    </row>
    <row r="14">
      <c r="A14" t="inlineStr">
        <is>
          <t>PE 023/2026</t>
        </is>
      </c>
      <c r="B14" t="inlineStr">
        <is>
          <t>CONTRATAÇÃO DE EMPRESA ESPECIALIZADA PARA PRESTAÇÃO DE SERVIÇOS DE AGENTES DE PORTARIA, PARA ATENDIMENTO ÀS UNIDADES DO CEP RIO BRANCO E CEP CRUZEIRO DO SUL DO SENAC-DR/AC.</t>
        </is>
      </c>
      <c r="C14" t="inlineStr">
        <is>
          <t>13/08/2026 08:18:00</t>
        </is>
      </c>
      <c r="D14" t="inlineStr">
        <is>
          <t>Em processo</t>
        </is>
      </c>
      <c r="E14" t="inlineStr"/>
      <c r="F14" t="inlineStr"/>
      <c r="G14" t="inlineStr"/>
      <c r="H14" t="inlineStr"/>
    </row>
    <row r="15">
      <c r="A15" t="inlineStr">
        <is>
          <t>PE 020/2026</t>
        </is>
      </c>
      <c r="B15" t="inlineStr">
        <is>
          <t>AQUISIÇÃO DE MATERIAIS DO SEGMENTO DE MODA VISANDO ATENDER AS ATIVIDADES DOS CURSOS DAS UNIDADES OPERATIVAS DO SENAC/DR-AC, ATRAVÉS DO SISTEMA DE REGISTRO DE PREÇOS</t>
        </is>
      </c>
      <c r="C15" t="inlineStr">
        <is>
          <t>05/08/2026 12:00:00</t>
        </is>
      </c>
      <c r="D15" t="inlineStr">
        <is>
          <t>Em processo</t>
        </is>
      </c>
      <c r="E15" t="inlineStr"/>
      <c r="F15" t="inlineStr"/>
      <c r="G15" t="inlineStr"/>
      <c r="H15" t="inlineStr"/>
    </row>
    <row r="16">
      <c r="A16" t="inlineStr">
        <is>
          <t>PE 019/2026</t>
        </is>
      </c>
      <c r="B16" t="inlineStr">
        <is>
          <t>AQUISIÇÃO DE TORRES DE ANDAIME TUBULAR, COM TODOS OS ACESSÓRIOS NECESSÁRIOS À SUA MONTAGEM E UTILIZAÇÃO, DESTINADAS AO ATENDIMENTO DAS UNIDADES CENTRO DE EDUCAÇÃO PROFISSIONAL</t>
        </is>
      </c>
      <c r="C16" t="inlineStr">
        <is>
          <t>24/07/2026 08:23:00</t>
        </is>
      </c>
      <c r="D16" t="inlineStr">
        <is>
          <t>Finalizada</t>
        </is>
      </c>
      <c r="E16" t="inlineStr"/>
      <c r="F16" t="inlineStr">
        <is>
          <t>14/09/2026 17:00:00</t>
        </is>
      </c>
      <c r="G16" t="inlineStr"/>
      <c r="H16" t="inlineStr"/>
    </row>
    <row r="17">
      <c r="A17" t="inlineStr">
        <is>
          <t>PE 017/2026</t>
        </is>
      </c>
      <c r="B17" t="inlineStr">
        <is>
          <t>AQUISIÇÃO DE FIREWALL DE ALTO DESEMPENHO PARA O SENAC/DR-AC</t>
        </is>
      </c>
      <c r="C17" t="inlineStr">
        <is>
          <t>18/06/2026 12:00:00</t>
        </is>
      </c>
      <c r="D17" t="inlineStr">
        <is>
          <t>Em processo</t>
        </is>
      </c>
      <c r="E17" t="inlineStr"/>
      <c r="F17" t="inlineStr"/>
      <c r="G17" t="inlineStr"/>
      <c r="H17" t="inlineStr"/>
    </row>
    <row r="18">
      <c r="A18" t="inlineStr">
        <is>
          <t>PE 015/2026</t>
        </is>
      </c>
      <c r="B18" t="inlineStr">
        <is>
          <t>CONTRATAÇÃO DE EMPRESA ESPECIALIZADA PARA A CONFECÇÃO DE MATERIAIS GRÁFICOS INSTITUCIONAIS, TAIS COMO BANNERS, FOLHETOS, FOLDERS E CONVITES, DESTINADOS ÀS AÇÕES DE COMUNICAÇÃO, DIVULGAÇÃO E APOIO A EVENTOS DA ENTIDADE, POR MEIO DO SISTEMA DE REGISTRO DE PREÇOS.</t>
        </is>
      </c>
      <c r="C18" t="inlineStr">
        <is>
          <t>17/06/2026 08:28:00</t>
        </is>
      </c>
      <c r="D18" t="inlineStr">
        <is>
          <t>Em processo</t>
        </is>
      </c>
      <c r="E18" t="inlineStr"/>
      <c r="F18" t="inlineStr"/>
      <c r="G18" t="inlineStr"/>
      <c r="H18" t="inlineStr"/>
    </row>
    <row r="19">
      <c r="A19" t="inlineStr">
        <is>
          <t>PE 016/2026</t>
        </is>
      </c>
      <c r="B19" t="inlineStr">
        <is>
          <t>CONTRATAÇÃO DE EMPRESA ESPECIALIZADA PARA PRESTAÇÃO DE SERVIÇOS CONTINUADOS DE LIMPEZA, ASSEIO, CONSERVAÇÃO E JARDINAGEM, PARA ATENDIMENTO ÀS UNIDADES DO SENAC/DR-AC</t>
        </is>
      </c>
      <c r="C19" t="inlineStr">
        <is>
          <t>16/06/2026 12:00:00</t>
        </is>
      </c>
      <c r="D19" t="inlineStr">
        <is>
          <t>Em processo</t>
        </is>
      </c>
      <c r="E19" t="inlineStr"/>
      <c r="F19" t="inlineStr"/>
      <c r="G19" t="inlineStr"/>
      <c r="H19" t="inlineStr"/>
    </row>
    <row r="20">
      <c r="A20" t="inlineStr">
        <is>
          <t>PE 014/2026</t>
        </is>
      </c>
      <c r="B20" t="inlineStr">
        <is>
          <t>AQUISIÇÃO DE MATERIAIS DE GASTRONOMIA VISANDO ATENDER AS NECESSIDADES DOS CURSOS DAS UNIDADES OPERATIVAS DO SENAC-DR/AC.</t>
        </is>
      </c>
      <c r="C20" t="inlineStr">
        <is>
          <t>11/06/2026 00:00:00</t>
        </is>
      </c>
      <c r="D20" t="inlineStr">
        <is>
          <t>Em processo</t>
        </is>
      </c>
      <c r="E20" t="inlineStr"/>
      <c r="F20" t="inlineStr"/>
      <c r="G20" t="inlineStr"/>
      <c r="H20" t="inlineStr"/>
    </row>
    <row r="21">
      <c r="A21" t="inlineStr">
        <is>
          <t>PE 009/2026</t>
        </is>
      </c>
      <c r="B21" t="inlineStr">
        <is>
          <t>AQUISIÇÃO DE CHAVES DE IMPACTO ELÉTRICAS À BATERIA E KITS DE CINTAS DE AMARRAÇÃO, VISANDO ATENDER ÀS NECESSIDADES OPERACIONAIS DAS UNIDADES DO SERVIÇO NACIONAL DE APRENDIZAGEM COMERCIAL – SENAC/DR-ACRE.</t>
        </is>
      </c>
      <c r="C21" t="inlineStr">
        <is>
          <t>01/06/2026 10:00:00</t>
        </is>
      </c>
      <c r="D21" t="inlineStr">
        <is>
          <t>Finalizada</t>
        </is>
      </c>
      <c r="E21" t="inlineStr"/>
      <c r="F21" t="inlineStr">
        <is>
          <t>18/08/2026 17:00:00</t>
        </is>
      </c>
      <c r="G21" t="inlineStr"/>
      <c r="H21" t="inlineStr"/>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CONC 001/2026</t>
        </is>
      </c>
      <c r="B2" t="inlineStr">
        <is>
          <t>Contratação de empresa de engenharia para execução de muro no estacionamento externo da Unidade Operativa de Cruzeiro do Sul, em propriedade situada na Avenida Lauro Müller, nº 1930, bairro Artur Maia, na cidade de Cruzeiro do Sul (AC), de responsabilidade do SENAC/DR-AC.</t>
        </is>
      </c>
      <c r="C2" t="inlineStr">
        <is>
          <t>29/04/2026 09:00:00</t>
        </is>
      </c>
      <c r="D2" t="inlineStr">
        <is>
          <t>Em processo</t>
        </is>
      </c>
      <c r="E2" t="inlineStr"/>
      <c r="F2" t="inlineStr"/>
      <c r="G2" t="inlineStr"/>
      <c r="H2" t="inlineStr"/>
    </row>
    <row r="3">
      <c r="A3" t="inlineStr">
        <is>
          <t>CONC 004/2026</t>
        </is>
      </c>
      <c r="B3" t="inlineStr">
        <is>
          <t>CONTRATAÇÃO DE EMPRESA DE ENGENHARIA PARA EXECUÇÃO DE REFORMA NA INFRAESTRUTURA ELÉTRICA DA UNIDADE NEP RIO BRANCO</t>
        </is>
      </c>
      <c r="C3" t="inlineStr">
        <is>
          <t>13/04/2026 08:23:00</t>
        </is>
      </c>
      <c r="D3" t="inlineStr">
        <is>
          <t>Em processo</t>
        </is>
      </c>
      <c r="E3" t="inlineStr"/>
      <c r="F3" t="inlineStr"/>
      <c r="G3" t="inlineStr"/>
      <c r="H3" t="inlineStr"/>
    </row>
    <row r="4">
      <c r="A4" t="inlineStr">
        <is>
          <t>CONC 003/2026</t>
        </is>
      </c>
      <c r="B4" t="inlineStr">
        <is>
          <t>CONTRATAÇÃO DE EMPRESA DE ENGENHARIA PARA EXECUÇÃO DE REFORMA NA INFRAESTRUTURA ELÉTRICA DA UNIDADE CEP RIO BRANCO</t>
        </is>
      </c>
      <c r="C4" t="inlineStr">
        <is>
          <t>10/04/2026 07:45:00</t>
        </is>
      </c>
      <c r="D4" t="inlineStr">
        <is>
          <t>Em processo</t>
        </is>
      </c>
      <c r="E4" t="inlineStr"/>
      <c r="F4" t="inlineStr"/>
      <c r="G4" t="inlineStr"/>
      <c r="H4" t="inlineStr"/>
    </row>
    <row r="5">
      <c r="A5" t="inlineStr">
        <is>
          <t>CONC 007/2025</t>
        </is>
      </c>
      <c r="B5" t="inlineStr">
        <is>
          <t>CONTRATAÇÃO DE EMPRESA DE ENGENHARIA PARA EXECUÇÃO DE REFORMA DAS INSTALAÇÕES ELÉTRICAS DA UNIDADE OPERATIVA NEP RIO BRANCO</t>
        </is>
      </c>
      <c r="C5" t="inlineStr">
        <is>
          <t>13/01/2026 08:38:00</t>
        </is>
      </c>
      <c r="D5" t="inlineStr">
        <is>
          <t>Cancelada</t>
        </is>
      </c>
      <c r="E5" t="inlineStr"/>
      <c r="F5" t="inlineStr">
        <is>
          <t>09/02/2026 15:14:00</t>
        </is>
      </c>
      <c r="G5" t="inlineStr"/>
      <c r="H5" t="inlineStr"/>
    </row>
    <row r="6">
      <c r="A6" t="inlineStr">
        <is>
          <t>CONC 006/2025</t>
        </is>
      </c>
      <c r="B6" t="inlineStr">
        <is>
          <t>CONTRATAÇÃO DE EMPRESA DE ENGENHARIA PARA EXECUÇÃO DE REFORMA NA UNIDADE OPERATIVA NEP BRASILÉIA, INCLUINDO ESTRUTURA FÍSICA E SISTEMA DE COMBATE A INCÊNDIO E PÂNICO</t>
        </is>
      </c>
      <c r="C6" t="inlineStr">
        <is>
          <t>12/01/2026 14:08:00</t>
        </is>
      </c>
      <c r="D6" t="inlineStr">
        <is>
          <t>Finalizada</t>
        </is>
      </c>
      <c r="E6" t="inlineStr"/>
      <c r="F6" t="inlineStr">
        <is>
          <t>13/03/2026 16:00:00</t>
        </is>
      </c>
      <c r="G6" t="inlineStr"/>
      <c r="H6" t="inlineStr"/>
    </row>
    <row r="7">
      <c r="A7" t="inlineStr">
        <is>
          <t>CONC 003/2025</t>
        </is>
      </c>
      <c r="B7" t="inlineStr">
        <is>
          <t>CONTRATAÇÃO DE EMPRESA DE ENGENHARIA OU DE ARQUITETURA PARA EXECUÇÃO DE REFORMA NO ALMOXARIFADO DA UNIDADE CEP RIO BRANCO</t>
        </is>
      </c>
      <c r="C7" t="inlineStr">
        <is>
          <t>09/12/2025 14:00:00</t>
        </is>
      </c>
      <c r="D7" t="inlineStr">
        <is>
          <t>Finalizada</t>
        </is>
      </c>
      <c r="E7" t="inlineStr"/>
      <c r="F7" t="inlineStr">
        <is>
          <t>15/01/2026 16:00:00</t>
        </is>
      </c>
      <c r="G7" t="inlineStr"/>
      <c r="H7" t="inlineStr"/>
    </row>
    <row r="8">
      <c r="A8" t="inlineStr">
        <is>
          <t>CONC 005/2025</t>
        </is>
      </c>
      <c r="B8" t="inlineStr">
        <is>
          <t>CONTRATAÇÃO DE EMPRESA DE ENGENHARIA PARA EXECUÇÃO DE REFORMA NA INFRAESTRUTURA ELÉTRICA DA UNIDADE CEP RIO BRANCO, INCLUINDO INSTALAÇÕES ELÉTRICAS, CABEAMENTO ESTRUTURADO, REFORÇO NA ILUMINAÇÃO EXTERNA E SISTEMA DE PROTEÇÃO CONTRA DESCARGAS ATMOSFÉRICAS (SPDA)</t>
        </is>
      </c>
      <c r="C8" t="inlineStr">
        <is>
          <t>09/01/2023 09:15:00</t>
        </is>
      </c>
      <c r="D8" t="inlineStr">
        <is>
          <t>Cancelada</t>
        </is>
      </c>
      <c r="E8" t="inlineStr"/>
      <c r="F8" t="inlineStr">
        <is>
          <t>06/02/2026 17:00:00</t>
        </is>
      </c>
      <c r="G8" t="inlineStr"/>
      <c r="H8" t="inlineStr"/>
    </row>
    <row r="9">
      <c r="A9" t="inlineStr">
        <is>
          <t>CONV. 003/2026</t>
        </is>
      </c>
      <c r="B9" t="inlineStr">
        <is>
          <t xml:space="preserve">CONTRATAÇÃO DE EMPRESA ESPECIALIZADA NA PRESTAÇÃO DO SERVIÇO DE IMPRESSÃO FOTOGRÁFICA DE ALTA QUALIDADE EM FORMATO A1 (594 X 841 MM) E AQUISIÇÃO DE MOLDURAS ESPECIALIZADAS, CAVALETES DE EXPOSIÇÃO ROBUSTOS E PORTÁTEIS E SELO 80 ANOS EM LETRA </t>
        </is>
      </c>
      <c r="C9" t="inlineStr">
        <is>
          <t>17/06/2026 00:00:00</t>
        </is>
      </c>
      <c r="D9" t="inlineStr">
        <is>
          <t>Em processo</t>
        </is>
      </c>
      <c r="E9" t="inlineStr"/>
      <c r="F9" t="inlineStr"/>
      <c r="G9" t="inlineStr"/>
      <c r="H9" t="inlineStr"/>
    </row>
    <row r="10">
      <c r="A10" t="inlineStr">
        <is>
          <t>CONV 001/2026</t>
        </is>
      </c>
      <c r="B10" t="inlineStr">
        <is>
          <t>AQUISIÇÃO DE BECAS DE FORMATURA PARA OS FORMANDOS DE CURSOS TÉCNICOS DO SERVIÇO NACIONAL DE APRENDIZAGEM COMERCIAL – SENAC/DR-AC</t>
        </is>
      </c>
      <c r="C10" t="inlineStr">
        <is>
          <t>10/06/2026 10:48:00</t>
        </is>
      </c>
      <c r="D10" t="inlineStr">
        <is>
          <t>Em processo</t>
        </is>
      </c>
      <c r="E10" t="inlineStr"/>
      <c r="F10" t="inlineStr"/>
      <c r="G10" t="inlineStr"/>
      <c r="H10" t="inlineStr"/>
    </row>
    <row r="11">
      <c r="A11" t="inlineStr">
        <is>
          <t>CONV 001/2025</t>
        </is>
      </c>
      <c r="B11" t="inlineStr">
        <is>
          <t>AQUISIÇÃO DE MOBILIÁRIO PARA ATENDER A DEMANDA DE REVITALIZAÇÃO DE INSTALAÇÕES DOS LABORATÓRIOS DE MODA E ANÁLISES CLÍNICAS DA UNIDADE OPERACIONAL CEP RIO BRANCO DO SERVIÇO NACIONAL DE APRENDIZAGEM COMERCIAL – DEPARTAMENTO REGIONAL NO ACRE – SENAC/DR-AC</t>
        </is>
      </c>
      <c r="C11" t="inlineStr">
        <is>
          <t>18/08/2025 10:00:00</t>
        </is>
      </c>
      <c r="D11" t="inlineStr">
        <is>
          <t>Finalizada</t>
        </is>
      </c>
      <c r="E11" t="inlineStr"/>
      <c r="F11" t="inlineStr">
        <is>
          <t>16/10/2025 17:00:00</t>
        </is>
      </c>
      <c r="G11" t="inlineStr"/>
      <c r="H11" t="inlineStr"/>
    </row>
    <row r="12">
      <c r="A12" t="inlineStr">
        <is>
          <t>PE 022/2026</t>
        </is>
      </c>
      <c r="B12" t="inlineStr">
        <is>
          <t>AQUISIÇÃO DE EQUIPAMENTOS DE AUDIOVISUAL, SENDO PROJETOR MULTIMÍDIA E CAIXA ACÚSTICA ATIVA, DESTINADOS A ATENDER ÀS DEMANDAS INSTITUCIONAIS DO SENAC-DR/AC</t>
        </is>
      </c>
      <c r="C12" t="inlineStr">
        <is>
          <t>14/09/2026 12:00:00</t>
        </is>
      </c>
      <c r="D12" t="inlineStr">
        <is>
          <t>Em processo</t>
        </is>
      </c>
      <c r="E12" t="inlineStr"/>
      <c r="F12" t="inlineStr"/>
      <c r="G12" t="inlineStr"/>
      <c r="H12" t="inlineStr"/>
    </row>
    <row r="13">
      <c r="A13" t="inlineStr">
        <is>
          <t>PE 021/2026</t>
        </is>
      </c>
      <c r="B13" t="inlineStr">
        <is>
          <t>AQUISIÇÃO DE DISPOSITIVOS ELETRÔNICOS DO TIPO TABLET, COM TELA SENSÍVEL AO TOQUE, CANETA DIGITAL, CAPA PROTETORA MAGNÉTICA, CABO USB-C E CARREGADOR DO MESMO FABRICANTE, COM SUPORTE À CONECTIVIDADE WI-FI E REDE CELULAR, DESTINADOS A SUPRIR AS NECESSIDADES OPERACIONAIS E PEDAGÓGICAS DO SENAC-DR/A</t>
        </is>
      </c>
      <c r="C13" t="inlineStr">
        <is>
          <t>10/09/2026 12:00:00</t>
        </is>
      </c>
      <c r="D13" t="inlineStr">
        <is>
          <t>Em processo</t>
        </is>
      </c>
      <c r="E13" t="inlineStr"/>
      <c r="F13" t="inlineStr"/>
      <c r="G13" t="inlineStr"/>
      <c r="H13" t="inlineStr"/>
    </row>
    <row r="14">
      <c r="A14" t="inlineStr">
        <is>
          <t>PE 023/2026</t>
        </is>
      </c>
      <c r="B14" t="inlineStr">
        <is>
          <t>CONTRATAÇÃO DE EMPRESA ESPECIALIZADA PARA PRESTAÇÃO DE SERVIÇOS DE AGENTES DE PORTARIA, PARA ATENDIMENTO ÀS UNIDADES DO CEP RIO BRANCO E CEP CRUZEIRO DO SUL DO SENAC-DR/AC.</t>
        </is>
      </c>
      <c r="C14" t="inlineStr">
        <is>
          <t>13/08/2026 08:18:00</t>
        </is>
      </c>
      <c r="D14" t="inlineStr">
        <is>
          <t>Em processo</t>
        </is>
      </c>
      <c r="E14" t="inlineStr"/>
      <c r="F14" t="inlineStr"/>
      <c r="G14" t="inlineStr"/>
      <c r="H14" t="inlineStr"/>
    </row>
    <row r="15">
      <c r="A15" t="inlineStr">
        <is>
          <t>PE 020/2026</t>
        </is>
      </c>
      <c r="B15" t="inlineStr">
        <is>
          <t>AQUISIÇÃO DE MATERIAIS DO SEGMENTO DE MODA VISANDO ATENDER AS ATIVIDADES DOS CURSOS DAS UNIDADES OPERATIVAS DO SENAC/DR-AC, ATRAVÉS DO SISTEMA DE REGISTRO DE PREÇOS</t>
        </is>
      </c>
      <c r="C15" t="inlineStr">
        <is>
          <t>05/08/2026 12:00:00</t>
        </is>
      </c>
      <c r="D15" t="inlineStr">
        <is>
          <t>Em processo</t>
        </is>
      </c>
      <c r="E15" t="inlineStr"/>
      <c r="F15" t="inlineStr"/>
      <c r="G15" t="inlineStr"/>
      <c r="H15" t="inlineStr"/>
    </row>
    <row r="16">
      <c r="A16" t="inlineStr">
        <is>
          <t>PE 019/2026</t>
        </is>
      </c>
      <c r="B16" t="inlineStr">
        <is>
          <t>AQUISIÇÃO DE TORRES DE ANDAIME TUBULAR, COM TODOS OS ACESSÓRIOS NECESSÁRIOS À SUA MONTAGEM E UTILIZAÇÃO, DESTINADAS AO ATENDIMENTO DAS UNIDADES CENTRO DE EDUCAÇÃO PROFISSIONAL</t>
        </is>
      </c>
      <c r="C16" t="inlineStr">
        <is>
          <t>24/07/2026 08:23:00</t>
        </is>
      </c>
      <c r="D16" t="inlineStr">
        <is>
          <t>Finalizada</t>
        </is>
      </c>
      <c r="E16" t="inlineStr"/>
      <c r="F16" t="inlineStr">
        <is>
          <t>14/09/2026 17:00:00</t>
        </is>
      </c>
      <c r="G16" t="inlineStr"/>
      <c r="H16" t="inlineStr"/>
    </row>
    <row r="17">
      <c r="A17" t="inlineStr">
        <is>
          <t>PE 017/2026</t>
        </is>
      </c>
      <c r="B17" t="inlineStr">
        <is>
          <t>AQUISIÇÃO DE FIREWALL DE ALTO DESEMPENHO PARA O SENAC/DR-AC</t>
        </is>
      </c>
      <c r="C17" t="inlineStr">
        <is>
          <t>18/06/2026 12:00:00</t>
        </is>
      </c>
      <c r="D17" t="inlineStr">
        <is>
          <t>Em processo</t>
        </is>
      </c>
      <c r="E17" t="inlineStr"/>
      <c r="F17" t="inlineStr"/>
      <c r="G17" t="inlineStr"/>
      <c r="H17" t="inlineStr"/>
    </row>
    <row r="18">
      <c r="A18" t="inlineStr">
        <is>
          <t>PE 015/2026</t>
        </is>
      </c>
      <c r="B18" t="inlineStr">
        <is>
          <t>CONTRATAÇÃO DE EMPRESA ESPECIALIZADA PARA A CONFECÇÃO DE MATERIAIS GRÁFICOS INSTITUCIONAIS, TAIS COMO BANNERS, FOLHETOS, FOLDERS E CONVITES, DESTINADOS ÀS AÇÕES DE COMUNICAÇÃO, DIVULGAÇÃO E APOIO A EVENTOS DA ENTIDADE, POR MEIO DO SISTEMA DE REGISTRO DE PREÇOS.</t>
        </is>
      </c>
      <c r="C18" t="inlineStr">
        <is>
          <t>17/06/2026 08:28:00</t>
        </is>
      </c>
      <c r="D18" t="inlineStr">
        <is>
          <t>Em processo</t>
        </is>
      </c>
      <c r="E18" t="inlineStr"/>
      <c r="F18" t="inlineStr"/>
      <c r="G18" t="inlineStr"/>
      <c r="H18" t="inlineStr"/>
    </row>
    <row r="19">
      <c r="A19" t="inlineStr">
        <is>
          <t>PE 016/2026</t>
        </is>
      </c>
      <c r="B19" t="inlineStr">
        <is>
          <t>CONTRATAÇÃO DE EMPRESA ESPECIALIZADA PARA PRESTAÇÃO DE SERVIÇOS CONTINUADOS DE LIMPEZA, ASSEIO, CONSERVAÇÃO E JARDINAGEM, PARA ATENDIMENTO ÀS UNIDADES DO SENAC/DR-AC</t>
        </is>
      </c>
      <c r="C19" t="inlineStr">
        <is>
          <t>16/06/2026 12:00:00</t>
        </is>
      </c>
      <c r="D19" t="inlineStr">
        <is>
          <t>Em processo</t>
        </is>
      </c>
      <c r="E19" t="inlineStr"/>
      <c r="F19" t="inlineStr"/>
      <c r="G19" t="inlineStr"/>
      <c r="H19" t="inlineStr"/>
    </row>
    <row r="20">
      <c r="A20" t="inlineStr">
        <is>
          <t>PE 014/2026</t>
        </is>
      </c>
      <c r="B20" t="inlineStr">
        <is>
          <t>AQUISIÇÃO DE MATERIAIS DE GASTRONOMIA VISANDO ATENDER AS NECESSIDADES DOS CURSOS DAS UNIDADES OPERATIVAS DO SENAC-DR/AC.</t>
        </is>
      </c>
      <c r="C20" t="inlineStr">
        <is>
          <t>11/06/2026 00:00:00</t>
        </is>
      </c>
      <c r="D20" t="inlineStr">
        <is>
          <t>Em processo</t>
        </is>
      </c>
      <c r="E20" t="inlineStr"/>
      <c r="F20" t="inlineStr"/>
      <c r="G20" t="inlineStr"/>
      <c r="H20" t="inlineStr"/>
    </row>
    <row r="21">
      <c r="A21" t="inlineStr">
        <is>
          <t>PE 009/2026</t>
        </is>
      </c>
      <c r="B21" t="inlineStr">
        <is>
          <t>AQUISIÇÃO DE CHAVES DE IMPACTO ELÉTRICAS À BATERIA E KITS DE CINTAS DE AMARRAÇÃO, VISANDO ATENDER ÀS NECESSIDADES OPERACIONAIS DAS UNIDADES DO SERVIÇO NACIONAL DE APRENDIZAGEM COMERCIAL – SENAC/DR-ACRE.</t>
        </is>
      </c>
      <c r="C21" t="inlineStr">
        <is>
          <t>01/06/2026 10:00:00</t>
        </is>
      </c>
      <c r="D21" t="inlineStr">
        <is>
          <t>Finalizada</t>
        </is>
      </c>
      <c r="E21" t="inlineStr"/>
      <c r="F21" t="inlineStr">
        <is>
          <t>18/08/2026 17:00:00</t>
        </is>
      </c>
      <c r="G21" t="inlineStr"/>
      <c r="H21" t="inlineStr"/>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 DE LIMPEZA E JARDINAGEM PARA AS UNIDADES DO SENAC ACRE</t>
        </is>
      </c>
      <c r="B2" t="inlineStr">
        <is>
          <t>LIDERANÇA LTDA</t>
        </is>
      </c>
      <c r="C2">
        <f>"03296965000161"</f>
        <v/>
      </c>
      <c r="D2" t="inlineStr">
        <is>
          <t>Pregão Presencial</t>
        </is>
      </c>
      <c r="E2" t="inlineStr">
        <is>
          <t>29/09/2022 00:00:00</t>
        </is>
      </c>
      <c r="F2" t="inlineStr">
        <is>
          <t>29/09/2026</t>
        </is>
      </c>
      <c r="G2" t="inlineStr">
        <is>
          <t>Ativo</t>
        </is>
      </c>
      <c r="H2" t="inlineStr">
        <is>
          <t>Ordinária</t>
        </is>
      </c>
      <c r="I2" t="inlineStr">
        <is>
          <t>3.3.90.40</t>
        </is>
      </c>
      <c r="J2" t="inlineStr">
        <is>
          <t>3111750,63</t>
        </is>
      </c>
      <c r="K2" t="inlineStr">
        <is>
          <t>2956461,03</t>
        </is>
      </c>
      <c r="L2" t="inlineStr"/>
    </row>
    <row r="3">
      <c r="A3" t="inlineStr">
        <is>
          <t>AGENCIAMENTO DE PASSAGENS AÉREAS E TERRESTRES PARA O SENAC ACRE</t>
        </is>
      </c>
      <c r="B3" t="inlineStr">
        <is>
          <t>SKY55 TURISMO LTDA</t>
        </is>
      </c>
      <c r="C3">
        <f>"39797534000126"</f>
        <v/>
      </c>
      <c r="D3" t="inlineStr">
        <is>
          <t>Pregão Presencial</t>
        </is>
      </c>
      <c r="E3" t="inlineStr">
        <is>
          <t>26/10/2022 00:00:00</t>
        </is>
      </c>
      <c r="F3" t="inlineStr">
        <is>
          <t>26/10/2026</t>
        </is>
      </c>
      <c r="G3" t="inlineStr">
        <is>
          <t>Ativo</t>
        </is>
      </c>
      <c r="H3" t="inlineStr">
        <is>
          <t>Ordinária</t>
        </is>
      </c>
      <c r="I3" t="inlineStr">
        <is>
          <t>3.3.90.33</t>
        </is>
      </c>
      <c r="J3" t="inlineStr">
        <is>
          <t>1457000,35</t>
        </is>
      </c>
      <c r="K3" t="inlineStr">
        <is>
          <t>1302048,96</t>
        </is>
      </c>
      <c r="L3" t="inlineStr"/>
    </row>
    <row r="4">
      <c r="A4" t="inlineStr">
        <is>
          <t>FORNECIMENTO DE ESTRUTURA DE DATA CENTER COM SERVIÇOS</t>
        </is>
      </c>
      <c r="B4" t="inlineStr">
        <is>
          <t>CRP COMPUTADORES S/A</t>
        </is>
      </c>
      <c r="C4">
        <f>"20998285000109"</f>
        <v/>
      </c>
      <c r="D4" t="inlineStr">
        <is>
          <t>Pregão Eletrônico</t>
        </is>
      </c>
      <c r="E4" t="inlineStr">
        <is>
          <t>13/10/2025 00:00:00</t>
        </is>
      </c>
      <c r="F4" t="inlineStr">
        <is>
          <t>13/10/2026</t>
        </is>
      </c>
      <c r="G4" t="inlineStr">
        <is>
          <t>Ativo</t>
        </is>
      </c>
      <c r="H4" t="inlineStr">
        <is>
          <t>Ordinária</t>
        </is>
      </c>
      <c r="I4" t="inlineStr">
        <is>
          <t>4.4.90.51</t>
        </is>
      </c>
      <c r="J4" t="inlineStr">
        <is>
          <t>1395308,11</t>
        </is>
      </c>
      <c r="K4" t="inlineStr">
        <is>
          <t>1395308,11</t>
        </is>
      </c>
      <c r="L4" t="inlineStr"/>
    </row>
    <row r="5">
      <c r="A5" t="inlineStr">
        <is>
          <t>SERVIÇOS DE SUPORTE TÉCNICO DE SOLUÇÃO - BPMS PARA O SENAC ACRE</t>
        </is>
      </c>
      <c r="B5" t="inlineStr">
        <is>
          <t>SOFTEXPERT SOFTWARE S.A</t>
        </is>
      </c>
      <c r="C5">
        <f>"00449824000143"</f>
        <v/>
      </c>
      <c r="D5" t="inlineStr">
        <is>
          <t>Inexigibilidade</t>
        </is>
      </c>
      <c r="E5" t="inlineStr">
        <is>
          <t>09/06/2025 00:00:00</t>
        </is>
      </c>
      <c r="F5" t="inlineStr">
        <is>
          <t>09/06/2026</t>
        </is>
      </c>
      <c r="G5" t="inlineStr">
        <is>
          <t>Ativo</t>
        </is>
      </c>
      <c r="H5" t="inlineStr">
        <is>
          <t>Ordinária</t>
        </is>
      </c>
      <c r="I5" t="inlineStr">
        <is>
          <t>3.3.90.39</t>
        </is>
      </c>
      <c r="J5" t="inlineStr">
        <is>
          <t>1041640,00</t>
        </is>
      </c>
      <c r="K5" t="inlineStr">
        <is>
          <t>422690,00</t>
        </is>
      </c>
      <c r="L5" t="inlineStr"/>
    </row>
    <row r="6">
      <c r="A6" t="inlineStr">
        <is>
          <t xml:space="preserve">SERVIÇOS DE AGENTE DE PORTARIA PARA O CENTRO DE EDUCAÇÃO PROFISSIONAL RIO BRANCO </t>
        </is>
      </c>
      <c r="B6" t="inlineStr">
        <is>
          <t>VIP MULTISERVIÇOS E CONSULTORIA LTDA</t>
        </is>
      </c>
      <c r="C6">
        <f>"08759521000139"</f>
        <v/>
      </c>
      <c r="D6" t="inlineStr">
        <is>
          <t>Pregão Eletrônico</t>
        </is>
      </c>
      <c r="E6" t="inlineStr">
        <is>
          <t>13/10/2021 00:00:00</t>
        </is>
      </c>
      <c r="F6" t="inlineStr">
        <is>
          <t>13/10/2026</t>
        </is>
      </c>
      <c r="G6" t="inlineStr">
        <is>
          <t>Ativo</t>
        </is>
      </c>
      <c r="H6" t="inlineStr">
        <is>
          <t>Ordinária</t>
        </is>
      </c>
      <c r="I6" t="inlineStr">
        <is>
          <t>3.3.90.39</t>
        </is>
      </c>
      <c r="J6" t="inlineStr">
        <is>
          <t>949058,92</t>
        </is>
      </c>
      <c r="K6" t="inlineStr">
        <is>
          <t>870549,98</t>
        </is>
      </c>
      <c r="L6" t="inlineStr"/>
    </row>
    <row r="7">
      <c r="A7" t="inlineStr">
        <is>
          <t>SERVIÇOS DE AGENTE DE PORTARIA PARA O NÚCLEO DE EDUCAÇÃO PROFISSIONAL EM BRASILÉIA</t>
        </is>
      </c>
      <c r="B7" t="inlineStr">
        <is>
          <t>LIDERANÇA LTDA</t>
        </is>
      </c>
      <c r="C7">
        <f>"03296965000161"</f>
        <v/>
      </c>
      <c r="D7" t="inlineStr">
        <is>
          <t>Pregão Eletrônico</t>
        </is>
      </c>
      <c r="E7" t="inlineStr">
        <is>
          <t>12/01/2024 00:00:00</t>
        </is>
      </c>
      <c r="F7" t="inlineStr">
        <is>
          <t>14/01/2027</t>
        </is>
      </c>
      <c r="G7" t="inlineStr">
        <is>
          <t>Ativo</t>
        </is>
      </c>
      <c r="H7" t="inlineStr">
        <is>
          <t>Ordinária</t>
        </is>
      </c>
      <c r="I7" t="inlineStr">
        <is>
          <t>3.3.90.39</t>
        </is>
      </c>
      <c r="J7" t="inlineStr">
        <is>
          <t>577786,50</t>
        </is>
      </c>
      <c r="K7" t="inlineStr">
        <is>
          <t>454882,32</t>
        </is>
      </c>
      <c r="L7" t="inlineStr"/>
    </row>
    <row r="8">
      <c r="A8" t="inlineStr">
        <is>
          <t>SERVIÇOS DE MANUTENÇÃO PREVENTIVA E CORRETIVA DO SISTEMA DE CLIMATIZAÇÃO (VRF) E GRUPOS MOTORES GERADORES (GMG) INSTALADOS NAS EDIFICAÇÕES DO SENAC/DR-AC.</t>
        </is>
      </c>
      <c r="B8" t="inlineStr">
        <is>
          <t>SOLUTECH CLIMATIZACAO E SERVICOS LTDA</t>
        </is>
      </c>
      <c r="C8">
        <f>"24485693000118"</f>
        <v/>
      </c>
      <c r="D8" t="inlineStr">
        <is>
          <t>Pregão Eletrônico</t>
        </is>
      </c>
      <c r="E8" t="inlineStr">
        <is>
          <t>15/10/2025 00:00:00</t>
        </is>
      </c>
      <c r="F8" t="inlineStr">
        <is>
          <t>15/10/2026</t>
        </is>
      </c>
      <c r="G8" t="inlineStr">
        <is>
          <t>Ativo</t>
        </is>
      </c>
      <c r="H8" t="inlineStr">
        <is>
          <t>Ordinária</t>
        </is>
      </c>
      <c r="I8" t="inlineStr">
        <is>
          <t>3.3.90.39</t>
        </is>
      </c>
      <c r="J8" t="inlineStr">
        <is>
          <t>512900,00</t>
        </is>
      </c>
      <c r="K8" t="inlineStr">
        <is>
          <t>297827,00</t>
        </is>
      </c>
      <c r="L8" t="inlineStr"/>
    </row>
    <row r="9">
      <c r="A9" t="inlineStr">
        <is>
          <t>SERVIÇOS DE MANUTENÇÃO PREVENTIVA E CORRETIVA DO SISTEMA DE CLIMATIZAÇÃO DAS UNIDADES OPERATIVAS DO SENAC/DR-AC</t>
        </is>
      </c>
      <c r="B9" t="inlineStr">
        <is>
          <t>BOTELHO E GASPAR LTDA</t>
        </is>
      </c>
      <c r="C9">
        <f>"01727209000114"</f>
        <v/>
      </c>
      <c r="D9" t="inlineStr">
        <is>
          <t>Pregão Presencial</t>
        </is>
      </c>
      <c r="E9" t="inlineStr">
        <is>
          <t>14/07/2025 00:00:00</t>
        </is>
      </c>
      <c r="F9" t="inlineStr">
        <is>
          <t>14/07/2027</t>
        </is>
      </c>
      <c r="G9" t="inlineStr">
        <is>
          <t>Ativo</t>
        </is>
      </c>
      <c r="H9" t="inlineStr">
        <is>
          <t>Ordinária</t>
        </is>
      </c>
      <c r="I9" t="inlineStr">
        <is>
          <t>3.3.90.39</t>
        </is>
      </c>
      <c r="J9" t="inlineStr">
        <is>
          <t>383701,78</t>
        </is>
      </c>
      <c r="K9" t="inlineStr">
        <is>
          <t>276902,98</t>
        </is>
      </c>
      <c r="L9" t="inlineStr"/>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038/2012</t>
        </is>
      </c>
      <c r="B2" t="inlineStr">
        <is>
          <t>LOCAÇÃO DE IMÓVEL NÚCLEO DE EDUCAÇÃO PROFISSIONAL RIO BRANCO</t>
        </is>
      </c>
      <c r="C2" t="inlineStr">
        <is>
          <t>FECOMÉRCIO</t>
        </is>
      </c>
      <c r="D2" t="inlineStr">
        <is>
          <t>63589881000148</t>
        </is>
      </c>
      <c r="E2" t="inlineStr"/>
      <c r="F2" t="inlineStr">
        <is>
          <t>30/11/2012 00:00:00</t>
        </is>
      </c>
      <c r="G2" t="inlineStr">
        <is>
          <t>30/11/2027</t>
        </is>
      </c>
      <c r="H2" t="inlineStr">
        <is>
          <t>Ativo</t>
        </is>
      </c>
      <c r="I2" t="inlineStr">
        <is>
          <t>Ordinária</t>
        </is>
      </c>
      <c r="J2" t="inlineStr">
        <is>
          <t>4992500,88</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 DE LIMPEZA E JARDINAGEM PARA AS UNIDADES DO SENAC ACRE</t>
        </is>
      </c>
      <c r="B2" t="inlineStr">
        <is>
          <t>LIDERANÇA LTDA</t>
        </is>
      </c>
      <c r="C2">
        <f>"03296965000161"</f>
        <v/>
      </c>
      <c r="D2" t="inlineStr">
        <is>
          <t>Pregão Presencial</t>
        </is>
      </c>
      <c r="E2" t="inlineStr">
        <is>
          <t>29/09/2022 00:00:00</t>
        </is>
      </c>
      <c r="F2" t="inlineStr">
        <is>
          <t>29/09/2026</t>
        </is>
      </c>
      <c r="G2" t="inlineStr">
        <is>
          <t>Ativo</t>
        </is>
      </c>
      <c r="H2" t="inlineStr">
        <is>
          <t>Ordinária</t>
        </is>
      </c>
      <c r="I2" t="inlineStr">
        <is>
          <t>3.3.90.40</t>
        </is>
      </c>
      <c r="J2" t="inlineStr">
        <is>
          <t>3111750,63</t>
        </is>
      </c>
      <c r="K2" t="inlineStr">
        <is>
          <t>2956461,03</t>
        </is>
      </c>
      <c r="L2" t="inlineStr"/>
    </row>
    <row r="3">
      <c r="A3" t="inlineStr">
        <is>
          <t>AGENCIAMENTO DE PASSAGENS AÉREAS E TERRESTRES PARA O SENAC ACRE</t>
        </is>
      </c>
      <c r="B3" t="inlineStr">
        <is>
          <t>SKY55 TURISMO LTDA</t>
        </is>
      </c>
      <c r="C3">
        <f>"39797534000126"</f>
        <v/>
      </c>
      <c r="D3" t="inlineStr">
        <is>
          <t>Pregão Presencial</t>
        </is>
      </c>
      <c r="E3" t="inlineStr">
        <is>
          <t>26/10/2022 00:00:00</t>
        </is>
      </c>
      <c r="F3" t="inlineStr">
        <is>
          <t>26/10/2026</t>
        </is>
      </c>
      <c r="G3" t="inlineStr">
        <is>
          <t>Ativo</t>
        </is>
      </c>
      <c r="H3" t="inlineStr">
        <is>
          <t>Ordinária</t>
        </is>
      </c>
      <c r="I3" t="inlineStr">
        <is>
          <t>3.3.90.33</t>
        </is>
      </c>
      <c r="J3" t="inlineStr">
        <is>
          <t>1457000,35</t>
        </is>
      </c>
      <c r="K3" t="inlineStr">
        <is>
          <t>1302048,96</t>
        </is>
      </c>
      <c r="L3" t="inlineStr"/>
    </row>
    <row r="4">
      <c r="A4" t="inlineStr">
        <is>
          <t>FORNECIMENTO DE ESTRUTURA DE DATA CENTER COM SERVIÇOS</t>
        </is>
      </c>
      <c r="B4" t="inlineStr">
        <is>
          <t>CRP COMPUTADORES S/A</t>
        </is>
      </c>
      <c r="C4">
        <f>"20998285000109"</f>
        <v/>
      </c>
      <c r="D4" t="inlineStr">
        <is>
          <t>Pregão Eletrônico</t>
        </is>
      </c>
      <c r="E4" t="inlineStr">
        <is>
          <t>13/10/2025 00:00:00</t>
        </is>
      </c>
      <c r="F4" t="inlineStr">
        <is>
          <t>13/10/2026</t>
        </is>
      </c>
      <c r="G4" t="inlineStr">
        <is>
          <t>Ativo</t>
        </is>
      </c>
      <c r="H4" t="inlineStr">
        <is>
          <t>Ordinária</t>
        </is>
      </c>
      <c r="I4" t="inlineStr">
        <is>
          <t>4.4.90.51</t>
        </is>
      </c>
      <c r="J4" t="inlineStr">
        <is>
          <t>1395308,11</t>
        </is>
      </c>
      <c r="K4" t="inlineStr">
        <is>
          <t>1395308,11</t>
        </is>
      </c>
      <c r="L4" t="inlineStr"/>
    </row>
    <row r="5">
      <c r="A5" t="inlineStr">
        <is>
          <t>SERVIÇOS DE SUPORTE TÉCNICO DE SOLUÇÃO - BPMS PARA O SENAC ACRE</t>
        </is>
      </c>
      <c r="B5" t="inlineStr">
        <is>
          <t>SOFTEXPERT SOFTWARE S.A</t>
        </is>
      </c>
      <c r="C5">
        <f>"00449824000143"</f>
        <v/>
      </c>
      <c r="D5" t="inlineStr">
        <is>
          <t>Inexigibilidade</t>
        </is>
      </c>
      <c r="E5" t="inlineStr">
        <is>
          <t>09/06/2025 00:00:00</t>
        </is>
      </c>
      <c r="F5" t="inlineStr">
        <is>
          <t>09/06/2026</t>
        </is>
      </c>
      <c r="G5" t="inlineStr">
        <is>
          <t>Ativo</t>
        </is>
      </c>
      <c r="H5" t="inlineStr">
        <is>
          <t>Ordinária</t>
        </is>
      </c>
      <c r="I5" t="inlineStr">
        <is>
          <t>3.3.90.39</t>
        </is>
      </c>
      <c r="J5" t="inlineStr">
        <is>
          <t>1041640,00</t>
        </is>
      </c>
      <c r="K5" t="inlineStr">
        <is>
          <t>422690,00</t>
        </is>
      </c>
      <c r="L5" t="inlineStr"/>
    </row>
    <row r="6">
      <c r="A6" t="inlineStr">
        <is>
          <t xml:space="preserve">SERVIÇOS DE AGENTE DE PORTARIA PARA O CENTRO DE EDUCAÇÃO PROFISSIONAL RIO BRANCO </t>
        </is>
      </c>
      <c r="B6" t="inlineStr">
        <is>
          <t>VIP MULTISERVIÇOS E CONSULTORIA LTDA</t>
        </is>
      </c>
      <c r="C6">
        <f>"08759521000139"</f>
        <v/>
      </c>
      <c r="D6" t="inlineStr">
        <is>
          <t>Pregão Eletrônico</t>
        </is>
      </c>
      <c r="E6" t="inlineStr">
        <is>
          <t>13/10/2021 00:00:00</t>
        </is>
      </c>
      <c r="F6" t="inlineStr">
        <is>
          <t>13/10/2026</t>
        </is>
      </c>
      <c r="G6" t="inlineStr">
        <is>
          <t>Ativo</t>
        </is>
      </c>
      <c r="H6" t="inlineStr">
        <is>
          <t>Ordinária</t>
        </is>
      </c>
      <c r="I6" t="inlineStr">
        <is>
          <t>3.3.90.39</t>
        </is>
      </c>
      <c r="J6" t="inlineStr">
        <is>
          <t>949058,92</t>
        </is>
      </c>
      <c r="K6" t="inlineStr">
        <is>
          <t>870549,98</t>
        </is>
      </c>
      <c r="L6" t="inlineStr"/>
    </row>
    <row r="7">
      <c r="A7" t="inlineStr">
        <is>
          <t>SERVIÇOS DE AGENTE DE PORTARIA PARA O NÚCLEO DE EDUCAÇÃO PROFISSIONAL EM BRASILÉIA</t>
        </is>
      </c>
      <c r="B7" t="inlineStr">
        <is>
          <t>LIDERANÇA LTDA</t>
        </is>
      </c>
      <c r="C7">
        <f>"03296965000161"</f>
        <v/>
      </c>
      <c r="D7" t="inlineStr">
        <is>
          <t>Pregão Eletrônico</t>
        </is>
      </c>
      <c r="E7" t="inlineStr">
        <is>
          <t>12/01/2024 00:00:00</t>
        </is>
      </c>
      <c r="F7" t="inlineStr">
        <is>
          <t>14/01/2027</t>
        </is>
      </c>
      <c r="G7" t="inlineStr">
        <is>
          <t>Ativo</t>
        </is>
      </c>
      <c r="H7" t="inlineStr">
        <is>
          <t>Ordinária</t>
        </is>
      </c>
      <c r="I7" t="inlineStr">
        <is>
          <t>3.3.90.39</t>
        </is>
      </c>
      <c r="J7" t="inlineStr">
        <is>
          <t>577786,50</t>
        </is>
      </c>
      <c r="K7" t="inlineStr">
        <is>
          <t>454882,32</t>
        </is>
      </c>
      <c r="L7" t="inlineStr"/>
    </row>
    <row r="8">
      <c r="A8" t="inlineStr">
        <is>
          <t>SERVIÇOS DE MANUTENÇÃO PREVENTIVA E CORRETIVA DO SISTEMA DE CLIMATIZAÇÃO (VRF) E GRUPOS MOTORES GERADORES (GMG) INSTALADOS NAS EDIFICAÇÕES DO SENAC/DR-AC.</t>
        </is>
      </c>
      <c r="B8" t="inlineStr">
        <is>
          <t>SOLUTECH CLIMATIZACAO E SERVICOS LTDA</t>
        </is>
      </c>
      <c r="C8">
        <f>"24485693000118"</f>
        <v/>
      </c>
      <c r="D8" t="inlineStr">
        <is>
          <t>Pregão Eletrônico</t>
        </is>
      </c>
      <c r="E8" t="inlineStr">
        <is>
          <t>15/10/2025 00:00:00</t>
        </is>
      </c>
      <c r="F8" t="inlineStr">
        <is>
          <t>15/10/2026</t>
        </is>
      </c>
      <c r="G8" t="inlineStr">
        <is>
          <t>Ativo</t>
        </is>
      </c>
      <c r="H8" t="inlineStr">
        <is>
          <t>Ordinária</t>
        </is>
      </c>
      <c r="I8" t="inlineStr">
        <is>
          <t>3.3.90.39</t>
        </is>
      </c>
      <c r="J8" t="inlineStr">
        <is>
          <t>512900,00</t>
        </is>
      </c>
      <c r="K8" t="inlineStr">
        <is>
          <t>297827,00</t>
        </is>
      </c>
      <c r="L8" t="inlineStr"/>
    </row>
    <row r="9">
      <c r="A9" t="inlineStr">
        <is>
          <t>SERVIÇOS DE MANUTENÇÃO PREVENTIVA E CORRETIVA DO SISTEMA DE CLIMATIZAÇÃO DAS UNIDADES OPERATIVAS DO SENAC/DR-AC</t>
        </is>
      </c>
      <c r="B9" t="inlineStr">
        <is>
          <t>BOTELHO E GASPAR LTDA</t>
        </is>
      </c>
      <c r="C9">
        <f>"01727209000114"</f>
        <v/>
      </c>
      <c r="D9" t="inlineStr">
        <is>
          <t>Pregão Presencial</t>
        </is>
      </c>
      <c r="E9" t="inlineStr">
        <is>
          <t>14/07/2025 00:00:00</t>
        </is>
      </c>
      <c r="F9" t="inlineStr">
        <is>
          <t>14/07/2027</t>
        </is>
      </c>
      <c r="G9" t="inlineStr">
        <is>
          <t>Ativo</t>
        </is>
      </c>
      <c r="H9" t="inlineStr">
        <is>
          <t>Ordinária</t>
        </is>
      </c>
      <c r="I9" t="inlineStr">
        <is>
          <t>3.3.90.39</t>
        </is>
      </c>
      <c r="J9" t="inlineStr">
        <is>
          <t>383701,78</t>
        </is>
      </c>
      <c r="K9" t="inlineStr">
        <is>
          <t>276902,98</t>
        </is>
      </c>
      <c r="L9" t="inlineStr"/>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038/2012</t>
        </is>
      </c>
      <c r="B2" t="inlineStr">
        <is>
          <t>LOCAÇÃO DE IMÓVEL NÚCLEO DE EDUCAÇÃO PROFISSIONAL RIO BRANCO</t>
        </is>
      </c>
      <c r="C2" t="inlineStr">
        <is>
          <t>FECOMÉRCIO</t>
        </is>
      </c>
      <c r="D2" t="inlineStr">
        <is>
          <t>63589881000148</t>
        </is>
      </c>
      <c r="E2" t="inlineStr"/>
      <c r="F2" t="inlineStr">
        <is>
          <t>30/11/2012 00:00:00</t>
        </is>
      </c>
      <c r="G2" t="inlineStr">
        <is>
          <t>30/11/2027</t>
        </is>
      </c>
      <c r="H2" t="inlineStr">
        <is>
          <t>Ativo</t>
        </is>
      </c>
      <c r="I2" t="inlineStr">
        <is>
          <t>Ordinária</t>
        </is>
      </c>
      <c r="J2" t="inlineStr">
        <is>
          <t>4992500,88</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 DE LIMPEZA E JARDINAGEM PARA AS UNIDADES DO SENAC ACRE</t>
        </is>
      </c>
      <c r="B2" t="inlineStr">
        <is>
          <t>LIDERANÇA LTDA</t>
        </is>
      </c>
      <c r="C2">
        <f>"03296965000161"</f>
        <v/>
      </c>
      <c r="D2" t="inlineStr">
        <is>
          <t>Pregão Presencial</t>
        </is>
      </c>
      <c r="E2" t="inlineStr">
        <is>
          <t>29/09/2022 00:00:00</t>
        </is>
      </c>
      <c r="F2" t="inlineStr">
        <is>
          <t>29/09/2026</t>
        </is>
      </c>
      <c r="G2" t="inlineStr">
        <is>
          <t>Ativo</t>
        </is>
      </c>
      <c r="H2" t="inlineStr">
        <is>
          <t>Ordinária</t>
        </is>
      </c>
      <c r="I2" t="inlineStr">
        <is>
          <t>3.3.90.40</t>
        </is>
      </c>
      <c r="J2" t="inlineStr">
        <is>
          <t>3111750,63</t>
        </is>
      </c>
      <c r="K2" t="inlineStr">
        <is>
          <t>2956461,03</t>
        </is>
      </c>
      <c r="L2" t="inlineStr"/>
    </row>
    <row r="3">
      <c r="A3" t="inlineStr">
        <is>
          <t>AGENCIAMENTO DE PASSAGENS AÉREAS E TERRESTRES PARA O SENAC ACRE</t>
        </is>
      </c>
      <c r="B3" t="inlineStr">
        <is>
          <t>SKY55 TURISMO LTDA</t>
        </is>
      </c>
      <c r="C3">
        <f>"39797534000126"</f>
        <v/>
      </c>
      <c r="D3" t="inlineStr">
        <is>
          <t>Pregão Presencial</t>
        </is>
      </c>
      <c r="E3" t="inlineStr">
        <is>
          <t>26/10/2022 00:00:00</t>
        </is>
      </c>
      <c r="F3" t="inlineStr">
        <is>
          <t>26/10/2026</t>
        </is>
      </c>
      <c r="G3" t="inlineStr">
        <is>
          <t>Ativo</t>
        </is>
      </c>
      <c r="H3" t="inlineStr">
        <is>
          <t>Ordinária</t>
        </is>
      </c>
      <c r="I3" t="inlineStr">
        <is>
          <t>3.3.90.33</t>
        </is>
      </c>
      <c r="J3" t="inlineStr">
        <is>
          <t>1457000,35</t>
        </is>
      </c>
      <c r="K3" t="inlineStr">
        <is>
          <t>1302048,96</t>
        </is>
      </c>
      <c r="L3" t="inlineStr"/>
    </row>
    <row r="4">
      <c r="A4" t="inlineStr">
        <is>
          <t>FORNECIMENTO DE ESTRUTURA DE DATA CENTER COM SERVIÇOS</t>
        </is>
      </c>
      <c r="B4" t="inlineStr">
        <is>
          <t>CRP COMPUTADORES S/A</t>
        </is>
      </c>
      <c r="C4">
        <f>"20998285000109"</f>
        <v/>
      </c>
      <c r="D4" t="inlineStr">
        <is>
          <t>Pregão Eletrônico</t>
        </is>
      </c>
      <c r="E4" t="inlineStr">
        <is>
          <t>13/10/2025 00:00:00</t>
        </is>
      </c>
      <c r="F4" t="inlineStr">
        <is>
          <t>13/10/2026</t>
        </is>
      </c>
      <c r="G4" t="inlineStr">
        <is>
          <t>Ativo</t>
        </is>
      </c>
      <c r="H4" t="inlineStr">
        <is>
          <t>Ordinária</t>
        </is>
      </c>
      <c r="I4" t="inlineStr">
        <is>
          <t>4.4.90.51</t>
        </is>
      </c>
      <c r="J4" t="inlineStr">
        <is>
          <t>1395308,11</t>
        </is>
      </c>
      <c r="K4" t="inlineStr">
        <is>
          <t>1395308,11</t>
        </is>
      </c>
      <c r="L4" t="inlineStr"/>
    </row>
    <row r="5">
      <c r="A5" t="inlineStr">
        <is>
          <t>SERVIÇOS DE SUPORTE TÉCNICO DE SOLUÇÃO - BPMS PARA O SENAC ACRE</t>
        </is>
      </c>
      <c r="B5" t="inlineStr">
        <is>
          <t>SOFTEXPERT SOFTWARE S.A</t>
        </is>
      </c>
      <c r="C5">
        <f>"00449824000143"</f>
        <v/>
      </c>
      <c r="D5" t="inlineStr">
        <is>
          <t>Inexigibilidade</t>
        </is>
      </c>
      <c r="E5" t="inlineStr">
        <is>
          <t>09/06/2025 00:00:00</t>
        </is>
      </c>
      <c r="F5" t="inlineStr">
        <is>
          <t>09/06/2026</t>
        </is>
      </c>
      <c r="G5" t="inlineStr">
        <is>
          <t>Ativo</t>
        </is>
      </c>
      <c r="H5" t="inlineStr">
        <is>
          <t>Ordinária</t>
        </is>
      </c>
      <c r="I5" t="inlineStr">
        <is>
          <t>3.3.90.39</t>
        </is>
      </c>
      <c r="J5" t="inlineStr">
        <is>
          <t>1041640,00</t>
        </is>
      </c>
      <c r="K5" t="inlineStr">
        <is>
          <t>422690,00</t>
        </is>
      </c>
      <c r="L5" t="inlineStr"/>
    </row>
    <row r="6">
      <c r="A6" t="inlineStr">
        <is>
          <t xml:space="preserve">SERVIÇOS DE AGENTE DE PORTARIA PARA O CENTRO DE EDUCAÇÃO PROFISSIONAL RIO BRANCO </t>
        </is>
      </c>
      <c r="B6" t="inlineStr">
        <is>
          <t>VIP MULTISERVIÇOS E CONSULTORIA LTDA</t>
        </is>
      </c>
      <c r="C6">
        <f>"08759521000139"</f>
        <v/>
      </c>
      <c r="D6" t="inlineStr">
        <is>
          <t>Pregão Eletrônico</t>
        </is>
      </c>
      <c r="E6" t="inlineStr">
        <is>
          <t>13/10/2021 00:00:00</t>
        </is>
      </c>
      <c r="F6" t="inlineStr">
        <is>
          <t>13/10/2026</t>
        </is>
      </c>
      <c r="G6" t="inlineStr">
        <is>
          <t>Ativo</t>
        </is>
      </c>
      <c r="H6" t="inlineStr">
        <is>
          <t>Ordinária</t>
        </is>
      </c>
      <c r="I6" t="inlineStr">
        <is>
          <t>3.3.90.39</t>
        </is>
      </c>
      <c r="J6" t="inlineStr">
        <is>
          <t>949058,92</t>
        </is>
      </c>
      <c r="K6" t="inlineStr">
        <is>
          <t>870549,98</t>
        </is>
      </c>
      <c r="L6" t="inlineStr"/>
    </row>
    <row r="7">
      <c r="A7" t="inlineStr">
        <is>
          <t>SERVIÇOS DE AGENTE DE PORTARIA PARA O NÚCLEO DE EDUCAÇÃO PROFISSIONAL EM BRASILÉIA</t>
        </is>
      </c>
      <c r="B7" t="inlineStr">
        <is>
          <t>LIDERANÇA LTDA</t>
        </is>
      </c>
      <c r="C7">
        <f>"03296965000161"</f>
        <v/>
      </c>
      <c r="D7" t="inlineStr">
        <is>
          <t>Pregão Eletrônico</t>
        </is>
      </c>
      <c r="E7" t="inlineStr">
        <is>
          <t>12/01/2024 00:00:00</t>
        </is>
      </c>
      <c r="F7" t="inlineStr">
        <is>
          <t>14/01/2027</t>
        </is>
      </c>
      <c r="G7" t="inlineStr">
        <is>
          <t>Ativo</t>
        </is>
      </c>
      <c r="H7" t="inlineStr">
        <is>
          <t>Ordinária</t>
        </is>
      </c>
      <c r="I7" t="inlineStr">
        <is>
          <t>3.3.90.39</t>
        </is>
      </c>
      <c r="J7" t="inlineStr">
        <is>
          <t>577786,50</t>
        </is>
      </c>
      <c r="K7" t="inlineStr">
        <is>
          <t>454882,32</t>
        </is>
      </c>
      <c r="L7" t="inlineStr"/>
    </row>
    <row r="8">
      <c r="A8" t="inlineStr">
        <is>
          <t>SERVIÇOS DE MANUTENÇÃO PREVENTIVA E CORRETIVA DO SISTEMA DE CLIMATIZAÇÃO (VRF) E GRUPOS MOTORES GERADORES (GMG) INSTALADOS NAS EDIFICAÇÕES DO SENAC/DR-AC.</t>
        </is>
      </c>
      <c r="B8" t="inlineStr">
        <is>
          <t>SOLUTECH CLIMATIZACAO E SERVICOS LTDA</t>
        </is>
      </c>
      <c r="C8">
        <f>"24485693000118"</f>
        <v/>
      </c>
      <c r="D8" t="inlineStr">
        <is>
          <t>Pregão Eletrônico</t>
        </is>
      </c>
      <c r="E8" t="inlineStr">
        <is>
          <t>15/10/2025 00:00:00</t>
        </is>
      </c>
      <c r="F8" t="inlineStr">
        <is>
          <t>15/10/2026</t>
        </is>
      </c>
      <c r="G8" t="inlineStr">
        <is>
          <t>Ativo</t>
        </is>
      </c>
      <c r="H8" t="inlineStr">
        <is>
          <t>Ordinária</t>
        </is>
      </c>
      <c r="I8" t="inlineStr">
        <is>
          <t>3.3.90.39</t>
        </is>
      </c>
      <c r="J8" t="inlineStr">
        <is>
          <t>512900,00</t>
        </is>
      </c>
      <c r="K8" t="inlineStr">
        <is>
          <t>297827,00</t>
        </is>
      </c>
      <c r="L8" t="inlineStr"/>
    </row>
    <row r="9">
      <c r="A9" t="inlineStr">
        <is>
          <t>SERVIÇOS DE MANUTENÇÃO PREVENTIVA E CORRETIVA DO SISTEMA DE CLIMATIZAÇÃO DAS UNIDADES OPERATIVAS DO SENAC/DR-AC</t>
        </is>
      </c>
      <c r="B9" t="inlineStr">
        <is>
          <t>BOTELHO E GASPAR LTDA</t>
        </is>
      </c>
      <c r="C9">
        <f>"01727209000114"</f>
        <v/>
      </c>
      <c r="D9" t="inlineStr">
        <is>
          <t>Pregão Presencial</t>
        </is>
      </c>
      <c r="E9" t="inlineStr">
        <is>
          <t>14/07/2025 00:00:00</t>
        </is>
      </c>
      <c r="F9" t="inlineStr">
        <is>
          <t>14/07/2027</t>
        </is>
      </c>
      <c r="G9" t="inlineStr">
        <is>
          <t>Ativo</t>
        </is>
      </c>
      <c r="H9" t="inlineStr">
        <is>
          <t>Ordinária</t>
        </is>
      </c>
      <c r="I9" t="inlineStr">
        <is>
          <t>3.3.90.39</t>
        </is>
      </c>
      <c r="J9" t="inlineStr">
        <is>
          <t>383701,78</t>
        </is>
      </c>
      <c r="K9" t="inlineStr">
        <is>
          <t>276902,98</t>
        </is>
      </c>
      <c r="L9" t="inlineStr"/>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038/2012</t>
        </is>
      </c>
      <c r="B2" t="inlineStr">
        <is>
          <t>LOCAÇÃO DE IMÓVEL NÚCLEO DE EDUCAÇÃO PROFISSIONAL RIO BRANCO</t>
        </is>
      </c>
      <c r="C2" t="inlineStr">
        <is>
          <t>FECOMÉRCIO</t>
        </is>
      </c>
      <c r="D2" t="inlineStr">
        <is>
          <t>63589881000148</t>
        </is>
      </c>
      <c r="E2" t="inlineStr"/>
      <c r="F2" t="inlineStr">
        <is>
          <t>30/11/2012 00:00:00</t>
        </is>
      </c>
      <c r="G2" t="inlineStr">
        <is>
          <t>30/11/2027</t>
        </is>
      </c>
      <c r="H2" t="inlineStr">
        <is>
          <t>Ativo</t>
        </is>
      </c>
      <c r="I2" t="inlineStr">
        <is>
          <t>Ordinária</t>
        </is>
      </c>
      <c r="J2" t="inlineStr">
        <is>
          <t>4992500,88</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DO SENAC</t>
        </is>
      </c>
      <c r="C2" t="inlineStr">
        <is>
          <t>33.469.172/0001-68</t>
        </is>
      </c>
      <c r="D2" t="inlineStr">
        <is>
          <t>Despesas rateadas</t>
        </is>
      </c>
      <c r="E2" t="inlineStr">
        <is>
          <t>Compartilhamento de estruturas físicas, infraestrutura tecnológica e ações conjuntas entre as Entidades.</t>
        </is>
      </c>
      <c r="F2" t="inlineStr">
        <is>
          <t>R$ 8.667.123,00</t>
        </is>
      </c>
    </row>
    <row r="3">
      <c r="A3" t="inlineStr">
        <is>
          <t>2026</t>
        </is>
      </c>
      <c r="B3" t="inlineStr">
        <is>
          <t>FEDERAÇÃO DO COMERCIO BENS E SERVIÇOS</t>
        </is>
      </c>
      <c r="C3" t="inlineStr">
        <is>
          <t>63.589.881/0001-48</t>
        </is>
      </c>
      <c r="D3" t="inlineStr">
        <is>
          <t>Despesas rateadas</t>
        </is>
      </c>
      <c r="E3" t="inlineStr">
        <is>
          <t>Compartilhamento de estruturas físicas, infraestrutura tecnológica e ações conjuntas entre as Entidades.</t>
        </is>
      </c>
      <c r="F3" t="inlineStr">
        <is>
          <t>R$ 827.355,00</t>
        </is>
      </c>
    </row>
    <row r="4">
      <c r="A4" t="inlineStr">
        <is>
          <t>2026</t>
        </is>
      </c>
      <c r="B4" t="inlineStr">
        <is>
          <t>FEDERAÇÃO DO COMERCIO BENS E SERVIÇOS</t>
        </is>
      </c>
      <c r="C4" t="inlineStr">
        <is>
          <t>63.589.881/0001-48</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R$ 13.082.093,00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R$ 8.899.381,00</t>
        </is>
      </c>
    </row>
    <row r="6">
      <c r="A6" t="inlineStr">
        <is>
          <t>2026</t>
        </is>
      </c>
      <c r="B6" t="inlineStr">
        <is>
          <t>SESC ACRE</t>
        </is>
      </c>
      <c r="C6" t="inlineStr">
        <is>
          <t>03.616.827/0001-12</t>
        </is>
      </c>
      <c r="D6" t="inlineStr">
        <is>
          <t>Despesas rateadas</t>
        </is>
      </c>
      <c r="E6" t="inlineStr">
        <is>
          <t>Compartilhamento de estruturas físicas, infraestrutura tecnológica e ações conjuntas entre as Entidades.</t>
        </is>
      </c>
      <c r="F6" t="inlineStr">
        <is>
          <t>R$ 1.784.717,00</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DO SENAC</t>
        </is>
      </c>
      <c r="C2" t="inlineStr">
        <is>
          <t>33.469.172/0001-68</t>
        </is>
      </c>
      <c r="D2" t="inlineStr">
        <is>
          <t>Despesas rateadas</t>
        </is>
      </c>
      <c r="E2" t="inlineStr">
        <is>
          <t>Compartilhamento de estruturas físicas, infraestrutura tecnológica e ações conjuntas entre as Entidades.</t>
        </is>
      </c>
      <c r="F2" t="inlineStr">
        <is>
          <t>R$ 8.667.123,00</t>
        </is>
      </c>
    </row>
    <row r="3">
      <c r="A3" t="inlineStr">
        <is>
          <t>2026</t>
        </is>
      </c>
      <c r="B3" t="inlineStr">
        <is>
          <t>FEDERAÇÃO DO COMERCIO BENS E SERVIÇOS</t>
        </is>
      </c>
      <c r="C3" t="inlineStr">
        <is>
          <t>63.589.881/0001-48</t>
        </is>
      </c>
      <c r="D3" t="inlineStr">
        <is>
          <t>Despesas rateadas</t>
        </is>
      </c>
      <c r="E3" t="inlineStr">
        <is>
          <t>Compartilhamento de estruturas físicas, infraestrutura tecnológica e ações conjuntas entre as Entidades.</t>
        </is>
      </c>
      <c r="F3" t="inlineStr">
        <is>
          <t>R$ 827.355,00</t>
        </is>
      </c>
    </row>
    <row r="4">
      <c r="A4" t="inlineStr">
        <is>
          <t>2026</t>
        </is>
      </c>
      <c r="B4" t="inlineStr">
        <is>
          <t>FEDERAÇÃO DO COMERCIO BENS E SERVIÇOS</t>
        </is>
      </c>
      <c r="C4" t="inlineStr">
        <is>
          <t>63.589.881/0001-48</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R$ 13.082.093,00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R$ 8.899.381,00</t>
        </is>
      </c>
    </row>
    <row r="6">
      <c r="A6" t="inlineStr">
        <is>
          <t>2026</t>
        </is>
      </c>
      <c r="B6" t="inlineStr">
        <is>
          <t>SESC ACRE</t>
        </is>
      </c>
      <c r="C6" t="inlineStr">
        <is>
          <t>03.616.827/0001-12</t>
        </is>
      </c>
      <c r="D6" t="inlineStr">
        <is>
          <t>Despesas rateadas</t>
        </is>
      </c>
      <c r="E6" t="inlineStr">
        <is>
          <t>Compartilhamento de estruturas físicas, infraestrutura tecnológica e ações conjuntas entre as Entidades.</t>
        </is>
      </c>
      <c r="F6" t="inlineStr">
        <is>
          <t>R$ 1.784.717,00</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DO SENAC</t>
        </is>
      </c>
      <c r="C2" t="inlineStr">
        <is>
          <t>33.469.172/0001-68</t>
        </is>
      </c>
      <c r="D2" t="inlineStr">
        <is>
          <t>Despesas rateadas</t>
        </is>
      </c>
      <c r="E2" t="inlineStr">
        <is>
          <t>Compartilhamento de estruturas físicas, infraestrutura tecnológica e ações conjuntas entre as Entidades.</t>
        </is>
      </c>
      <c r="F2" t="inlineStr">
        <is>
          <t>R$ 8.667.123,00</t>
        </is>
      </c>
    </row>
    <row r="3">
      <c r="A3" t="inlineStr">
        <is>
          <t>2026</t>
        </is>
      </c>
      <c r="B3" t="inlineStr">
        <is>
          <t>FEDERAÇÃO DO COMERCIO BENS E SERVIÇOS</t>
        </is>
      </c>
      <c r="C3" t="inlineStr">
        <is>
          <t>63.589.881/0001-48</t>
        </is>
      </c>
      <c r="D3" t="inlineStr">
        <is>
          <t>Despesas rateadas</t>
        </is>
      </c>
      <c r="E3" t="inlineStr">
        <is>
          <t>Compartilhamento de estruturas físicas, infraestrutura tecnológica e ações conjuntas entre as Entidades.</t>
        </is>
      </c>
      <c r="F3" t="inlineStr">
        <is>
          <t>R$ 827.355,00</t>
        </is>
      </c>
    </row>
    <row r="4">
      <c r="A4" t="inlineStr">
        <is>
          <t>2026</t>
        </is>
      </c>
      <c r="B4" t="inlineStr">
        <is>
          <t>FEDERAÇÃO DO COMERCIO BENS E SERVIÇOS</t>
        </is>
      </c>
      <c r="C4" t="inlineStr">
        <is>
          <t>63.589.881/0001-48</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R$ 13.082.093,00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R$ 8.899.381,00</t>
        </is>
      </c>
    </row>
    <row r="6">
      <c r="A6" t="inlineStr">
        <is>
          <t>2026</t>
        </is>
      </c>
      <c r="B6" t="inlineStr">
        <is>
          <t>SESC ACRE</t>
        </is>
      </c>
      <c r="C6" t="inlineStr">
        <is>
          <t>03.616.827/0001-12</t>
        </is>
      </c>
      <c r="D6" t="inlineStr">
        <is>
          <t>Despesas rateadas</t>
        </is>
      </c>
      <c r="E6" t="inlineStr">
        <is>
          <t>Compartilhamento de estruturas físicas, infraestrutura tecnológica e ações conjuntas entre as Entidades.</t>
        </is>
      </c>
      <c r="F6" t="inlineStr">
        <is>
          <t>R$ 1.784.717,00</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R$42.234.900,00</t>
        </is>
      </c>
      <c r="D2" t="inlineStr">
        <is>
          <t>74,12%</t>
        </is>
      </c>
    </row>
    <row r="3">
      <c r="A3" t="inlineStr">
        <is>
          <t>132500</t>
        </is>
      </c>
      <c r="B3" t="inlineStr">
        <is>
          <t>Remuneração de Depósitos Bancários</t>
        </is>
      </c>
      <c r="C3" t="inlineStr">
        <is>
          <t>R$13.587.780,00</t>
        </is>
      </c>
      <c r="D3" t="inlineStr">
        <is>
          <t>23,85%</t>
        </is>
      </c>
    </row>
    <row r="4">
      <c r="A4" t="inlineStr">
        <is>
          <t>160016</t>
        </is>
      </c>
      <c r="B4" t="inlineStr">
        <is>
          <t>Serviços Educacionais</t>
        </is>
      </c>
      <c r="C4" t="inlineStr">
        <is>
          <t>R$1.134.756,00</t>
        </is>
      </c>
      <c r="D4" t="inlineStr">
        <is>
          <t>1,99%</t>
        </is>
      </c>
    </row>
    <row r="5">
      <c r="A5" t="inlineStr">
        <is>
          <t>191899</t>
        </is>
      </c>
      <c r="B5" t="inlineStr">
        <is>
          <t>Outras Multas e Juros de Mora</t>
        </is>
      </c>
      <c r="C5" t="inlineStr">
        <is>
          <t>R$2.400,00</t>
        </is>
      </c>
      <c r="D5" t="inlineStr">
        <is>
          <t>0,00%</t>
        </is>
      </c>
    </row>
    <row r="6">
      <c r="A6" t="inlineStr">
        <is>
          <t>199099</t>
        </is>
      </c>
      <c r="B6" t="inlineStr">
        <is>
          <t>Outras Receitas</t>
        </is>
      </c>
      <c r="C6" t="inlineStr">
        <is>
          <t>R$20.040,00</t>
        </is>
      </c>
      <c r="D6" t="inlineStr">
        <is>
          <t>0,04%</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R$ 19.306.308,00</t>
        </is>
      </c>
      <c r="D2" t="inlineStr">
        <is>
          <t>33,88%</t>
        </is>
      </c>
    </row>
    <row r="3">
      <c r="A3" t="inlineStr">
        <is>
          <t>319013</t>
        </is>
      </c>
      <c r="B3" t="inlineStr">
        <is>
          <t>Obrigações Patronais</t>
        </is>
      </c>
      <c r="C3" t="inlineStr">
        <is>
          <t>R$ 1.594.116,00</t>
        </is>
      </c>
      <c r="D3" t="inlineStr">
        <is>
          <t>2,80%</t>
        </is>
      </c>
    </row>
    <row r="4">
      <c r="A4" t="inlineStr">
        <is>
          <t>319016</t>
        </is>
      </c>
      <c r="B4" t="inlineStr">
        <is>
          <t>Outras Despesas Variáveis</t>
        </is>
      </c>
      <c r="C4" t="inlineStr">
        <is>
          <t>R$ 390.012,00</t>
        </is>
      </c>
      <c r="D4" t="inlineStr">
        <is>
          <t>0,68%</t>
        </is>
      </c>
    </row>
    <row r="5">
      <c r="A5" t="inlineStr">
        <is>
          <t>319091</t>
        </is>
      </c>
      <c r="B5" t="inlineStr">
        <is>
          <t>Sentenças Judiciais - Pessoal e Encargos</t>
        </is>
      </c>
      <c r="C5" t="inlineStr">
        <is>
          <t>R$ 700.020,00</t>
        </is>
      </c>
      <c r="D5" t="inlineStr">
        <is>
          <t>1,23%</t>
        </is>
      </c>
    </row>
    <row r="6">
      <c r="A6" t="inlineStr">
        <is>
          <t>319094</t>
        </is>
      </c>
      <c r="B6" t="inlineStr">
        <is>
          <t>Indenizações e Restituições Trabalhistas</t>
        </is>
      </c>
      <c r="C6" t="inlineStr">
        <is>
          <t>R$ 641.160,00</t>
        </is>
      </c>
      <c r="D6" t="inlineStr">
        <is>
          <t>1,13%</t>
        </is>
      </c>
    </row>
    <row r="7">
      <c r="A7" t="inlineStr">
        <is>
          <t>335041</t>
        </is>
      </c>
      <c r="B7" t="inlineStr">
        <is>
          <t>Contribuições</t>
        </is>
      </c>
      <c r="C7" t="inlineStr">
        <is>
          <t>R$ 620.400,00</t>
        </is>
      </c>
      <c r="D7" t="inlineStr">
        <is>
          <t>1,09%</t>
        </is>
      </c>
    </row>
    <row r="8">
      <c r="A8" t="inlineStr">
        <is>
          <t>339014</t>
        </is>
      </c>
      <c r="B8" t="inlineStr">
        <is>
          <t>Diárias</t>
        </is>
      </c>
      <c r="C8" t="inlineStr">
        <is>
          <t>R$ 1.364.796,00</t>
        </is>
      </c>
      <c r="D8" t="inlineStr">
        <is>
          <t>2,40%</t>
        </is>
      </c>
    </row>
    <row r="9">
      <c r="A9" t="inlineStr">
        <is>
          <t>339030</t>
        </is>
      </c>
      <c r="B9" t="inlineStr">
        <is>
          <t>Material de Consumo</t>
        </is>
      </c>
      <c r="C9" t="inlineStr">
        <is>
          <t>R$ 3.622.176,00</t>
        </is>
      </c>
      <c r="D9" t="inlineStr">
        <is>
          <t>6,36%</t>
        </is>
      </c>
    </row>
    <row r="10">
      <c r="A10" t="inlineStr">
        <is>
          <t>339033</t>
        </is>
      </c>
      <c r="B10" t="inlineStr">
        <is>
          <t>Passagens e Despesas de Locomoção</t>
        </is>
      </c>
      <c r="C10" t="inlineStr">
        <is>
          <t>R$ 330.312,00</t>
        </is>
      </c>
      <c r="D10" t="inlineStr">
        <is>
          <t>0,58%</t>
        </is>
      </c>
    </row>
    <row r="11">
      <c r="A11" t="inlineStr">
        <is>
          <t>339036</t>
        </is>
      </c>
      <c r="B11" t="inlineStr">
        <is>
          <t>Outros Serviços Terceiros - P. Física</t>
        </is>
      </c>
      <c r="C11" t="inlineStr">
        <is>
          <t>R$ 142.560,00</t>
        </is>
      </c>
      <c r="D11" t="inlineStr">
        <is>
          <t>0,25%</t>
        </is>
      </c>
    </row>
    <row r="12">
      <c r="A12" t="inlineStr">
        <is>
          <t>339037</t>
        </is>
      </c>
      <c r="B12" t="inlineStr">
        <is>
          <t>Locação de Mão de Obra</t>
        </is>
      </c>
      <c r="C12" t="inlineStr">
        <is>
          <t>R$ 1.838.160,00</t>
        </is>
      </c>
      <c r="D12" t="inlineStr">
        <is>
          <t>3,23%</t>
        </is>
      </c>
    </row>
    <row r="13">
      <c r="A13" t="inlineStr">
        <is>
          <t>339039</t>
        </is>
      </c>
      <c r="B13" t="inlineStr">
        <is>
          <t>Outros Serviços Terceiros - P. Jurídica</t>
        </is>
      </c>
      <c r="C13" t="inlineStr">
        <is>
          <t>R$ 16.267.392,00</t>
        </is>
      </c>
      <c r="D13" t="inlineStr">
        <is>
          <t>28,55%</t>
        </is>
      </c>
    </row>
    <row r="14">
      <c r="A14" t="inlineStr">
        <is>
          <t>339047</t>
        </is>
      </c>
      <c r="B14" t="inlineStr">
        <is>
          <t>Obrigações Tributárias e Contributivas</t>
        </is>
      </c>
      <c r="C14" t="inlineStr">
        <is>
          <t>R$ 177.480,00</t>
        </is>
      </c>
      <c r="D14" t="inlineStr">
        <is>
          <t>0,31%</t>
        </is>
      </c>
    </row>
    <row r="15">
      <c r="A15" t="inlineStr">
        <is>
          <t>339091</t>
        </is>
      </c>
      <c r="B15" t="inlineStr">
        <is>
          <t>Sentenças Judiciais-Outras DespCorrentes</t>
        </is>
      </c>
      <c r="C15" t="inlineStr">
        <is>
          <t>R$ 300,00</t>
        </is>
      </c>
      <c r="D15" t="inlineStr">
        <is>
          <t>0,00%</t>
        </is>
      </c>
    </row>
    <row r="16">
      <c r="A16" t="inlineStr">
        <is>
          <t>449051</t>
        </is>
      </c>
      <c r="B16" t="inlineStr">
        <is>
          <t>Obras e Instalações</t>
        </is>
      </c>
      <c r="C16" t="inlineStr">
        <is>
          <t>R$ 3.265.920,00</t>
        </is>
      </c>
      <c r="D16" t="inlineStr">
        <is>
          <t>5,73%</t>
        </is>
      </c>
    </row>
    <row r="17">
      <c r="A17" t="inlineStr">
        <is>
          <t>449052</t>
        </is>
      </c>
      <c r="B17" t="inlineStr">
        <is>
          <t>Equipamentos e Material Permanente</t>
        </is>
      </c>
      <c r="C17" t="inlineStr">
        <is>
          <t>R$ 6.718.764,00</t>
        </is>
      </c>
      <c r="D17" t="inlineStr">
        <is>
          <t>11,79%</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R$ 7.006.776,00</t>
        </is>
      </c>
      <c r="C2" t="inlineStr">
        <is>
          <t>12,30%</t>
        </is>
      </c>
    </row>
    <row r="3">
      <c r="A3" t="inlineStr">
        <is>
          <t>02 - Administração Financeira</t>
        </is>
      </c>
      <c r="B3" t="inlineStr">
        <is>
          <t>R$ 2.285.484,00</t>
        </is>
      </c>
      <c r="C3" t="inlineStr">
        <is>
          <t>4,01%</t>
        </is>
      </c>
    </row>
    <row r="4">
      <c r="A4" t="inlineStr">
        <is>
          <t>03 - Formação de Recursos Humanos</t>
        </is>
      </c>
      <c r="B4" t="inlineStr">
        <is>
          <t>R$ 1.393.920,00</t>
        </is>
      </c>
      <c r="C4" t="inlineStr">
        <is>
          <t>2,45%</t>
        </is>
      </c>
    </row>
    <row r="5">
      <c r="A5" t="inlineStr">
        <is>
          <t>04 - Comunicação Social</t>
        </is>
      </c>
      <c r="B5" t="inlineStr">
        <is>
          <t>R$ 1.818.840,00</t>
        </is>
      </c>
      <c r="C5" t="inlineStr">
        <is>
          <t>3,19%</t>
        </is>
      </c>
    </row>
    <row r="6">
      <c r="A6" t="inlineStr">
        <is>
          <t>05 - Atenção Básica</t>
        </is>
      </c>
      <c r="B6" t="inlineStr">
        <is>
          <t>R$ 1.002.540,00</t>
        </is>
      </c>
      <c r="C6" t="inlineStr">
        <is>
          <t>1,76%</t>
        </is>
      </c>
    </row>
    <row r="7">
      <c r="A7" t="inlineStr">
        <is>
          <t>06 - Proteção e Benefícios ao Trabalhador</t>
        </is>
      </c>
      <c r="B7" t="inlineStr">
        <is>
          <t>R$ 2.372.880,00</t>
        </is>
      </c>
      <c r="C7" t="inlineStr">
        <is>
          <t>4,16%</t>
        </is>
      </c>
    </row>
    <row r="8">
      <c r="A8" t="inlineStr">
        <is>
          <t>07 - Empregabilidade</t>
        </is>
      </c>
      <c r="B8" t="inlineStr">
        <is>
          <t>R$ 41.099.436,00</t>
        </is>
      </c>
      <c r="C8" t="inlineStr">
        <is>
          <t>72,13%</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R$56.979.876,00</t>
        </is>
      </c>
      <c r="C2" t="inlineStr">
        <is>
          <t>R$58.263.754,73</t>
        </is>
      </c>
      <c r="D2" t="inlineStr">
        <is>
          <t>102,25%</t>
        </is>
      </c>
      <c r="E2" t="inlineStr">
        <is>
          <t>100,00%</t>
        </is>
      </c>
    </row>
    <row r="3">
      <c r="A3" t="inlineStr">
        <is>
          <t>RECEITA DE CONTRIBUIÇÕES</t>
        </is>
      </c>
      <c r="B3" t="inlineStr">
        <is>
          <t>R$42.234.900,00</t>
        </is>
      </c>
      <c r="C3" t="inlineStr">
        <is>
          <t>R$44.223.616,23</t>
        </is>
      </c>
      <c r="D3" t="inlineStr">
        <is>
          <t>104,71%</t>
        </is>
      </c>
      <c r="E3" t="inlineStr">
        <is>
          <t>75,90%</t>
        </is>
      </c>
    </row>
    <row r="4">
      <c r="A4" t="inlineStr">
        <is>
          <t>Contribuições para o Senac</t>
        </is>
      </c>
      <c r="B4" t="inlineStr">
        <is>
          <t>R$42.234.900,00</t>
        </is>
      </c>
      <c r="C4" t="inlineStr">
        <is>
          <t>R$44.223.616,23</t>
        </is>
      </c>
      <c r="D4" t="inlineStr">
        <is>
          <t>104,71%</t>
        </is>
      </c>
      <c r="E4" t="inlineStr">
        <is>
          <t>75,90%</t>
        </is>
      </c>
    </row>
    <row r="5">
      <c r="A5" t="inlineStr">
        <is>
          <t>RECEITA PATRIMONIAL</t>
        </is>
      </c>
      <c r="B5" t="inlineStr">
        <is>
          <t>R$13.587.780,00</t>
        </is>
      </c>
      <c r="C5" t="inlineStr">
        <is>
          <t>R$13.253.664,38</t>
        </is>
      </c>
      <c r="D5" t="inlineStr">
        <is>
          <t>97,54%</t>
        </is>
      </c>
      <c r="E5" t="inlineStr">
        <is>
          <t>22,75%</t>
        </is>
      </c>
    </row>
    <row r="6">
      <c r="A6" t="inlineStr">
        <is>
          <t>Remuneração de Depósitos Bancários</t>
        </is>
      </c>
      <c r="B6" t="inlineStr">
        <is>
          <t>R$13.587.780,00</t>
        </is>
      </c>
      <c r="C6" t="inlineStr">
        <is>
          <t>R$13.253.664,38</t>
        </is>
      </c>
      <c r="D6" t="inlineStr">
        <is>
          <t>97,54%</t>
        </is>
      </c>
      <c r="E6" t="inlineStr">
        <is>
          <t>22,75%</t>
        </is>
      </c>
    </row>
    <row r="7">
      <c r="A7" t="inlineStr">
        <is>
          <t>RECEITA DE SERVIÇOS</t>
        </is>
      </c>
      <c r="B7" t="inlineStr">
        <is>
          <t>R$1.134.756,00</t>
        </is>
      </c>
      <c r="C7" t="inlineStr">
        <is>
          <t>R$775.599,47</t>
        </is>
      </c>
      <c r="D7" t="inlineStr">
        <is>
          <t>68,35%</t>
        </is>
      </c>
      <c r="E7" t="inlineStr">
        <is>
          <t>1,33%</t>
        </is>
      </c>
    </row>
    <row r="8">
      <c r="A8" t="inlineStr">
        <is>
          <t>Serviços Educacionais</t>
        </is>
      </c>
      <c r="B8" t="inlineStr">
        <is>
          <t>R$1.134.756,00</t>
        </is>
      </c>
      <c r="C8" t="inlineStr">
        <is>
          <t>R$775.599,47</t>
        </is>
      </c>
      <c r="D8" t="inlineStr">
        <is>
          <t>68,35%</t>
        </is>
      </c>
      <c r="E8" t="inlineStr">
        <is>
          <t>1,33%</t>
        </is>
      </c>
    </row>
    <row r="9">
      <c r="A9" t="inlineStr">
        <is>
          <t>OUTRAS RECEITAS CORRENTES</t>
        </is>
      </c>
      <c r="B9" t="inlineStr">
        <is>
          <t>R$22.440,00</t>
        </is>
      </c>
      <c r="C9" t="inlineStr">
        <is>
          <t>R$10.874,65</t>
        </is>
      </c>
      <c r="D9" t="inlineStr">
        <is>
          <t>48,46%</t>
        </is>
      </c>
      <c r="E9" t="inlineStr">
        <is>
          <t>0,02%</t>
        </is>
      </c>
    </row>
    <row r="10">
      <c r="A10" t="inlineStr">
        <is>
          <t>Outras Multas e Juros de Mora</t>
        </is>
      </c>
      <c r="B10" t="inlineStr">
        <is>
          <t>R$2.400,00</t>
        </is>
      </c>
      <c r="C10" t="inlineStr">
        <is>
          <t>R$719,40</t>
        </is>
      </c>
      <c r="D10" t="inlineStr">
        <is>
          <t>29,98%</t>
        </is>
      </c>
      <c r="E10" t="inlineStr">
        <is>
          <t>0,00%</t>
        </is>
      </c>
    </row>
    <row r="11">
      <c r="A11" t="inlineStr">
        <is>
          <t>Outras Receitas</t>
        </is>
      </c>
      <c r="B11" t="inlineStr">
        <is>
          <t>R$20.040,00</t>
        </is>
      </c>
      <c r="C11" t="inlineStr">
        <is>
          <t>R$10.155,25</t>
        </is>
      </c>
      <c r="D11" t="inlineStr">
        <is>
          <t>50,67%</t>
        </is>
      </c>
      <c r="E11" t="inlineStr">
        <is>
          <t>0,02%</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R$ 46.995.192,00</t>
        </is>
      </c>
      <c r="C2" t="inlineStr">
        <is>
          <t>R$ 40.176.441,12</t>
        </is>
      </c>
      <c r="D2" t="inlineStr">
        <is>
          <t>85,49%</t>
        </is>
      </c>
      <c r="E2" t="inlineStr">
        <is>
          <t>81,96%</t>
        </is>
      </c>
    </row>
    <row r="3">
      <c r="A3" t="inlineStr">
        <is>
          <t>PESSOAL E ENCARGOS SOCIAIS</t>
        </is>
      </c>
      <c r="B3" t="inlineStr">
        <is>
          <t>R$ 22.631.616,00</t>
        </is>
      </c>
      <c r="C3" t="inlineStr">
        <is>
          <t>R$ 20.761.568,50</t>
        </is>
      </c>
      <c r="D3" t="inlineStr">
        <is>
          <t>91,74%</t>
        </is>
      </c>
      <c r="E3" t="inlineStr">
        <is>
          <t>42,35%</t>
        </is>
      </c>
    </row>
    <row r="4">
      <c r="A4" t="inlineStr">
        <is>
          <t>Vencimentos e Vantagens Fixas</t>
        </is>
      </c>
      <c r="B4" t="inlineStr">
        <is>
          <t>R$ 19.306.308,00</t>
        </is>
      </c>
      <c r="C4" t="inlineStr">
        <is>
          <t>R$ 17.247.872,47</t>
        </is>
      </c>
      <c r="D4" t="inlineStr">
        <is>
          <t>89,34%</t>
        </is>
      </c>
      <c r="E4" t="inlineStr">
        <is>
          <t>35,18%</t>
        </is>
      </c>
    </row>
    <row r="5">
      <c r="A5" t="inlineStr">
        <is>
          <t>Obrigações Patronais</t>
        </is>
      </c>
      <c r="B5" t="inlineStr">
        <is>
          <t>R$ 1.594.116,00</t>
        </is>
      </c>
      <c r="C5" t="inlineStr">
        <is>
          <t>R$ 1.445.703,97</t>
        </is>
      </c>
      <c r="D5" t="inlineStr">
        <is>
          <t>90,69%</t>
        </is>
      </c>
      <c r="E5" t="inlineStr">
        <is>
          <t>2,95%</t>
        </is>
      </c>
    </row>
    <row r="6">
      <c r="A6" t="inlineStr">
        <is>
          <t>Outras Despesas Variáveis</t>
        </is>
      </c>
      <c r="B6" t="inlineStr">
        <is>
          <t>R$ 390.012,00</t>
        </is>
      </c>
      <c r="C6" t="inlineStr">
        <is>
          <t>R$ 556.889,67</t>
        </is>
      </c>
      <c r="D6" t="inlineStr">
        <is>
          <t>142,79%</t>
        </is>
      </c>
      <c r="E6" t="inlineStr">
        <is>
          <t>1,14%</t>
        </is>
      </c>
    </row>
    <row r="7">
      <c r="A7" t="inlineStr">
        <is>
          <t>Sentenças Judiciais - Pessoal e Encargos</t>
        </is>
      </c>
      <c r="B7" t="inlineStr">
        <is>
          <t>R$ 700.020,00</t>
        </is>
      </c>
      <c r="C7" t="inlineStr">
        <is>
          <t>R$ 712.000,00</t>
        </is>
      </c>
      <c r="D7" t="inlineStr">
        <is>
          <t>101,71%</t>
        </is>
      </c>
      <c r="E7" t="inlineStr">
        <is>
          <t>1,45%</t>
        </is>
      </c>
    </row>
    <row r="8">
      <c r="A8" t="inlineStr">
        <is>
          <t>Indenizações e Restituições Trabalhistas</t>
        </is>
      </c>
      <c r="B8" t="inlineStr">
        <is>
          <t>R$ 641.160,00</t>
        </is>
      </c>
      <c r="C8" t="inlineStr">
        <is>
          <t>R$ 799.102,39</t>
        </is>
      </c>
      <c r="D8" t="inlineStr">
        <is>
          <t>124,63%</t>
        </is>
      </c>
      <c r="E8" t="inlineStr">
        <is>
          <t>1,63%</t>
        </is>
      </c>
    </row>
    <row r="9">
      <c r="A9" t="inlineStr">
        <is>
          <t>OUTRAS DESPESAS CORRENTES</t>
        </is>
      </c>
      <c r="B9" t="inlineStr">
        <is>
          <t>R$ 24.363.576,00</t>
        </is>
      </c>
      <c r="C9" t="inlineStr">
        <is>
          <t>R$ 19.414.872,62</t>
        </is>
      </c>
      <c r="D9" t="inlineStr">
        <is>
          <t>79,69%</t>
        </is>
      </c>
      <c r="E9" t="inlineStr">
        <is>
          <t>39,61%</t>
        </is>
      </c>
    </row>
    <row r="10">
      <c r="A10" t="inlineStr">
        <is>
          <t>Contribuições</t>
        </is>
      </c>
      <c r="B10" t="inlineStr">
        <is>
          <t>R$ 620.400,00</t>
        </is>
      </c>
      <c r="C10" t="inlineStr">
        <is>
          <t>R$ 649.279,73</t>
        </is>
      </c>
      <c r="D10" t="inlineStr">
        <is>
          <t>104,66%</t>
        </is>
      </c>
      <c r="E10" t="inlineStr">
        <is>
          <t>1,32%</t>
        </is>
      </c>
    </row>
    <row r="11">
      <c r="A11" t="inlineStr">
        <is>
          <t>Diárias</t>
        </is>
      </c>
      <c r="B11" t="inlineStr">
        <is>
          <t>R$ 1.364.796,00</t>
        </is>
      </c>
      <c r="C11" t="inlineStr">
        <is>
          <t>R$ 1.104.202,00</t>
        </is>
      </c>
      <c r="D11" t="inlineStr">
        <is>
          <t>80,91%</t>
        </is>
      </c>
      <c r="E11" t="inlineStr">
        <is>
          <t>2,25%</t>
        </is>
      </c>
    </row>
    <row r="12">
      <c r="A12" t="inlineStr">
        <is>
          <t>Material de Consumo</t>
        </is>
      </c>
      <c r="B12" t="inlineStr">
        <is>
          <t>R$ 3.622.176,00</t>
        </is>
      </c>
      <c r="C12" t="inlineStr">
        <is>
          <t>R$ 2.602.079,07</t>
        </is>
      </c>
      <c r="D12" t="inlineStr">
        <is>
          <t>71,84%</t>
        </is>
      </c>
      <c r="E12" t="inlineStr">
        <is>
          <t>5,31%</t>
        </is>
      </c>
    </row>
    <row r="13">
      <c r="A13" t="inlineStr">
        <is>
          <t>Passagens e Despesas de Locomoção</t>
        </is>
      </c>
      <c r="B13" t="inlineStr">
        <is>
          <t>R$ 330.312,00</t>
        </is>
      </c>
      <c r="C13" t="inlineStr">
        <is>
          <t>R$ 161.830,94</t>
        </is>
      </c>
      <c r="D13" t="inlineStr">
        <is>
          <t>48,99%</t>
        </is>
      </c>
      <c r="E13" t="inlineStr">
        <is>
          <t>0,33%</t>
        </is>
      </c>
    </row>
    <row r="14">
      <c r="A14" t="inlineStr">
        <is>
          <t>Outros Serviços Terceiros - P. Física</t>
        </is>
      </c>
      <c r="B14" t="inlineStr">
        <is>
          <t>R$ 142.560,00</t>
        </is>
      </c>
      <c r="C14" t="inlineStr">
        <is>
          <t>R$ 70.453,00</t>
        </is>
      </c>
      <c r="D14" t="inlineStr">
        <is>
          <t>49,42%</t>
        </is>
      </c>
      <c r="E14" t="inlineStr">
        <is>
          <t>0,14%</t>
        </is>
      </c>
    </row>
    <row r="15">
      <c r="A15" t="inlineStr">
        <is>
          <t>Locação de Mão de Obra</t>
        </is>
      </c>
      <c r="B15" t="inlineStr">
        <is>
          <t>R$ 1.838.160,00</t>
        </is>
      </c>
      <c r="C15" t="inlineStr">
        <is>
          <t>R$ 1.787.688,82</t>
        </is>
      </c>
      <c r="D15" t="inlineStr">
        <is>
          <t>97,25%</t>
        </is>
      </c>
      <c r="E15" t="inlineStr">
        <is>
          <t>3,65%</t>
        </is>
      </c>
    </row>
    <row r="16">
      <c r="A16" t="inlineStr">
        <is>
          <t>Outros Serviços Terceiros - P. Jurídica</t>
        </is>
      </c>
      <c r="B16" t="inlineStr">
        <is>
          <t>R$ 16.267.392,00</t>
        </is>
      </c>
      <c r="C16" t="inlineStr">
        <is>
          <t>R$ 12.927.963,02</t>
        </is>
      </c>
      <c r="D16" t="inlineStr">
        <is>
          <t>79,47%</t>
        </is>
      </c>
      <c r="E16" t="inlineStr">
        <is>
          <t>26,37%</t>
        </is>
      </c>
    </row>
    <row r="17">
      <c r="A17" t="inlineStr">
        <is>
          <t>Obrigações Tributárias e Contributivas</t>
        </is>
      </c>
      <c r="B17" t="inlineStr">
        <is>
          <t>R$ 177.480,00</t>
        </is>
      </c>
      <c r="C17" t="inlineStr">
        <is>
          <t>R$ 71.953,26</t>
        </is>
      </c>
      <c r="D17" t="inlineStr">
        <is>
          <t>40,54%</t>
        </is>
      </c>
      <c r="E17" t="inlineStr">
        <is>
          <t>0,15%</t>
        </is>
      </c>
    </row>
    <row r="18">
      <c r="A18" t="inlineStr">
        <is>
          <t>Sentenças Judiciais-Outras DespCorrentes</t>
        </is>
      </c>
      <c r="B18" t="inlineStr">
        <is>
          <t>R$ 300,00</t>
        </is>
      </c>
      <c r="C18" t="inlineStr">
        <is>
          <t>R$ 39.422,78</t>
        </is>
      </c>
      <c r="D18" t="inlineStr">
        <is>
          <t>13.140,93%</t>
        </is>
      </c>
      <c r="E18" t="inlineStr">
        <is>
          <t>0,08%</t>
        </is>
      </c>
    </row>
    <row r="19">
      <c r="A19" t="inlineStr">
        <is>
          <t>DESPESAS DE CAPITAL</t>
        </is>
      </c>
      <c r="B19" t="inlineStr">
        <is>
          <t>R$ 9.984.684,00</t>
        </is>
      </c>
      <c r="C19" t="inlineStr">
        <is>
          <t>R$ 8.844.789,38</t>
        </is>
      </c>
      <c r="D19" t="inlineStr">
        <is>
          <t>88,58%</t>
        </is>
      </c>
      <c r="E19" t="inlineStr">
        <is>
          <t>18,04%</t>
        </is>
      </c>
    </row>
    <row r="20">
      <c r="A20" t="inlineStr">
        <is>
          <t>INVESTIMENTOS</t>
        </is>
      </c>
      <c r="B20" t="inlineStr">
        <is>
          <t>R$ 9.984.684,00</t>
        </is>
      </c>
      <c r="C20" t="inlineStr">
        <is>
          <t>R$ 8.844.789,38</t>
        </is>
      </c>
      <c r="D20" t="inlineStr">
        <is>
          <t>88,58%</t>
        </is>
      </c>
      <c r="E20" t="inlineStr">
        <is>
          <t>18,04%</t>
        </is>
      </c>
    </row>
    <row r="21">
      <c r="A21" t="inlineStr">
        <is>
          <t>Obras e Instalações</t>
        </is>
      </c>
      <c r="B21" t="inlineStr">
        <is>
          <t>R$ 3.265.920,00</t>
        </is>
      </c>
      <c r="C21" t="inlineStr">
        <is>
          <t>R$ 2.129.713,54</t>
        </is>
      </c>
      <c r="D21" t="inlineStr">
        <is>
          <t>65,21%</t>
        </is>
      </c>
      <c r="E21" t="inlineStr">
        <is>
          <t>4,34%</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R$ 7.006.776,00</t>
        </is>
      </c>
      <c r="C2" t="inlineStr">
        <is>
          <t>R$ 5.017.430,91</t>
        </is>
      </c>
      <c r="D2" t="inlineStr">
        <is>
          <t>71,61%</t>
        </is>
      </c>
      <c r="E2" t="inlineStr">
        <is>
          <t>10,24%</t>
        </is>
      </c>
    </row>
    <row r="3">
      <c r="A3" t="inlineStr">
        <is>
          <t>02 - Administração Financeira</t>
        </is>
      </c>
      <c r="B3" t="inlineStr">
        <is>
          <t>R$ 2.285.484,00</t>
        </is>
      </c>
      <c r="C3" t="inlineStr">
        <is>
          <t>R$ 2.258.075,69</t>
        </is>
      </c>
      <c r="D3" t="inlineStr">
        <is>
          <t>98,80%</t>
        </is>
      </c>
      <c r="E3" t="inlineStr">
        <is>
          <t>4,61%</t>
        </is>
      </c>
    </row>
    <row r="4">
      <c r="A4" t="inlineStr">
        <is>
          <t>03 - Formação de Recursos Humanos</t>
        </is>
      </c>
      <c r="B4" t="inlineStr">
        <is>
          <t>R$ 1.393.920,00</t>
        </is>
      </c>
      <c r="C4" t="inlineStr">
        <is>
          <t>R$ 1.060.262,93</t>
        </is>
      </c>
      <c r="D4" t="inlineStr">
        <is>
          <t>76,06%</t>
        </is>
      </c>
      <c r="E4" t="inlineStr">
        <is>
          <t>2,16%</t>
        </is>
      </c>
    </row>
    <row r="5">
      <c r="A5" t="inlineStr">
        <is>
          <t>04 - Comunicação Social</t>
        </is>
      </c>
      <c r="B5" t="inlineStr">
        <is>
          <t>R$ 1.818.840,00</t>
        </is>
      </c>
      <c r="C5" t="inlineStr">
        <is>
          <t>R$ 870.016,64</t>
        </is>
      </c>
      <c r="D5" t="inlineStr">
        <is>
          <t>47,83%</t>
        </is>
      </c>
      <c r="E5" t="inlineStr">
        <is>
          <t>1,77%</t>
        </is>
      </c>
    </row>
    <row r="6">
      <c r="A6" t="inlineStr">
        <is>
          <t>05 - Atenção Básica</t>
        </is>
      </c>
      <c r="B6" t="inlineStr">
        <is>
          <t>R$ 1.002.540,00</t>
        </is>
      </c>
      <c r="C6" t="inlineStr">
        <is>
          <t>R$ 1.004.065,05</t>
        </is>
      </c>
      <c r="D6" t="inlineStr">
        <is>
          <t>100,15%</t>
        </is>
      </c>
      <c r="E6" t="inlineStr">
        <is>
          <t>2,05%</t>
        </is>
      </c>
    </row>
    <row r="7">
      <c r="A7" t="inlineStr">
        <is>
          <t>06 - Proteção e Benefícios ao Trabalhador</t>
        </is>
      </c>
      <c r="B7" t="inlineStr">
        <is>
          <t>R$ 2.372.880,00</t>
        </is>
      </c>
      <c r="C7" t="inlineStr">
        <is>
          <t>R$ 2.368.118,25</t>
        </is>
      </c>
      <c r="D7" t="inlineStr">
        <is>
          <t>99,80%</t>
        </is>
      </c>
      <c r="E7" t="inlineStr">
        <is>
          <t>4,83%</t>
        </is>
      </c>
    </row>
    <row r="8">
      <c r="A8" t="inlineStr">
        <is>
          <t>07 - Empregabilidade</t>
        </is>
      </c>
      <c r="B8" t="inlineStr">
        <is>
          <t>R$ 41.099.436,00</t>
        </is>
      </c>
      <c r="C8" t="inlineStr">
        <is>
          <t>R$ 36.443.261,03</t>
        </is>
      </c>
      <c r="D8" t="inlineStr">
        <is>
          <t>88,67%</t>
        </is>
      </c>
      <c r="E8" t="inlineStr">
        <is>
          <t>74,34%</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R$ 48.942.192,00</t>
        </is>
      </c>
      <c r="D2" t="inlineStr">
        <is>
          <t>76,08%</t>
        </is>
      </c>
    </row>
    <row r="3">
      <c r="A3" t="inlineStr">
        <is>
          <t>13210100</t>
        </is>
      </c>
      <c r="B3" t="inlineStr">
        <is>
          <t>Remuneração de Depósitos Bancários</t>
        </is>
      </c>
      <c r="C3" t="inlineStr">
        <is>
          <t>R$ 8.043.120,00</t>
        </is>
      </c>
      <c r="D3" t="inlineStr">
        <is>
          <t>12,50%</t>
        </is>
      </c>
    </row>
    <row r="4">
      <c r="A4" t="inlineStr">
        <is>
          <t>16999900</t>
        </is>
      </c>
      <c r="B4" t="inlineStr">
        <is>
          <t>Serviços Educacionais</t>
        </is>
      </c>
      <c r="C4" t="inlineStr">
        <is>
          <t>R$ 1.790.004,00</t>
        </is>
      </c>
      <c r="D4" t="inlineStr">
        <is>
          <t>2,78%</t>
        </is>
      </c>
    </row>
    <row r="5">
      <c r="A5" t="inlineStr">
        <is>
          <t>19110900</t>
        </is>
      </c>
      <c r="B5" t="inlineStr">
        <is>
          <t xml:space="preserve">Multas e Juros </t>
        </is>
      </c>
      <c r="C5" t="inlineStr">
        <is>
          <t>R$ 3.396,00</t>
        </is>
      </c>
      <c r="D5" t="inlineStr">
        <is>
          <t>0,01%</t>
        </is>
      </c>
    </row>
    <row r="6">
      <c r="A6" t="inlineStr">
        <is>
          <t>99999910</t>
        </is>
      </c>
      <c r="B6" t="inlineStr">
        <is>
          <t>Recurso Arrecadado em Exerc. Anteriores</t>
        </is>
      </c>
      <c r="C6" t="inlineStr">
        <is>
          <t>R$ 5.553.504,00</t>
        </is>
      </c>
      <c r="D6" t="inlineStr">
        <is>
          <t>8,63%</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R$ 23.559.744,00</t>
        </is>
      </c>
      <c r="D2" t="inlineStr">
        <is>
          <t>36,62%</t>
        </is>
      </c>
    </row>
    <row r="3">
      <c r="A3" t="inlineStr">
        <is>
          <t>31901300</t>
        </is>
      </c>
      <c r="B3" t="inlineStr">
        <is>
          <t>Obrigações Patronais</t>
        </is>
      </c>
      <c r="C3" t="inlineStr">
        <is>
          <t>R$ 1.938.624,00</t>
        </is>
      </c>
      <c r="D3" t="inlineStr">
        <is>
          <t>3,01%</t>
        </is>
      </c>
    </row>
    <row r="4">
      <c r="A4" t="inlineStr">
        <is>
          <t>31901600</t>
        </is>
      </c>
      <c r="B4" t="inlineStr">
        <is>
          <t>Outras Despesas Variáveis</t>
        </is>
      </c>
      <c r="C4" t="inlineStr">
        <is>
          <t>R$ 858.216,00</t>
        </is>
      </c>
      <c r="D4" t="inlineStr">
        <is>
          <t>1,33%</t>
        </is>
      </c>
    </row>
    <row r="5">
      <c r="A5" t="inlineStr">
        <is>
          <t>31909400</t>
        </is>
      </c>
      <c r="B5" t="inlineStr">
        <is>
          <t>Indenizações e Restituições Trabalhistas</t>
        </is>
      </c>
      <c r="C5" t="inlineStr">
        <is>
          <t>R$ 467.472,00</t>
        </is>
      </c>
      <c r="D5" t="inlineStr">
        <is>
          <t>0,73%</t>
        </is>
      </c>
    </row>
    <row r="6">
      <c r="A6" t="inlineStr">
        <is>
          <t>33504100</t>
        </is>
      </c>
      <c r="B6" t="inlineStr">
        <is>
          <t>Contribuições</t>
        </is>
      </c>
      <c r="C6" t="inlineStr">
        <is>
          <t>R$ 750.000,00</t>
        </is>
      </c>
      <c r="D6" t="inlineStr">
        <is>
          <t>1,17%</t>
        </is>
      </c>
    </row>
    <row r="7">
      <c r="A7" t="inlineStr">
        <is>
          <t>33901400</t>
        </is>
      </c>
      <c r="B7" t="inlineStr">
        <is>
          <t>Diárias</t>
        </is>
      </c>
      <c r="C7" t="inlineStr">
        <is>
          <t>R$ 1.759.692,00</t>
        </is>
      </c>
      <c r="D7" t="inlineStr">
        <is>
          <t>2,74%</t>
        </is>
      </c>
    </row>
    <row r="8">
      <c r="A8" t="inlineStr">
        <is>
          <t>33903000</t>
        </is>
      </c>
      <c r="B8" t="inlineStr">
        <is>
          <t>Material de Consumo</t>
        </is>
      </c>
      <c r="C8" t="inlineStr">
        <is>
          <t>R$ 4.356.564,00</t>
        </is>
      </c>
      <c r="D8" t="inlineStr">
        <is>
          <t>6,77%</t>
        </is>
      </c>
    </row>
    <row r="9">
      <c r="A9" t="inlineStr">
        <is>
          <t>33903300</t>
        </is>
      </c>
      <c r="B9" t="inlineStr">
        <is>
          <t>Passagens e Despesas de Locomoção</t>
        </is>
      </c>
      <c r="C9" t="inlineStr">
        <is>
          <t>R$ 488.268,00</t>
        </is>
      </c>
      <c r="D9" t="inlineStr">
        <is>
          <t>0,76%</t>
        </is>
      </c>
    </row>
    <row r="10">
      <c r="A10" t="inlineStr">
        <is>
          <t>33903600</t>
        </is>
      </c>
      <c r="B10" t="inlineStr">
        <is>
          <t>Outros Serviços de Terceiros - PF</t>
        </is>
      </c>
      <c r="C10" t="inlineStr">
        <is>
          <t>R$ 165.396,00</t>
        </is>
      </c>
      <c r="D10" t="inlineStr">
        <is>
          <t>0,26%</t>
        </is>
      </c>
    </row>
    <row r="11">
      <c r="A11" t="inlineStr">
        <is>
          <t>33903700</t>
        </is>
      </c>
      <c r="B11" t="inlineStr">
        <is>
          <t>Locação de Mão de Obra</t>
        </is>
      </c>
      <c r="C11" t="inlineStr">
        <is>
          <t>R$ 1.129.536,00</t>
        </is>
      </c>
      <c r="D11" t="inlineStr">
        <is>
          <t>1,76%</t>
        </is>
      </c>
    </row>
    <row r="12">
      <c r="A12" t="inlineStr">
        <is>
          <t>33903900</t>
        </is>
      </c>
      <c r="B12" t="inlineStr">
        <is>
          <t>Outros Serviços Terceiros - P. Jurídica</t>
        </is>
      </c>
      <c r="C12" t="inlineStr">
        <is>
          <t>R$ 17.095.068,00</t>
        </is>
      </c>
      <c r="D12" t="inlineStr">
        <is>
          <t>26,57%</t>
        </is>
      </c>
    </row>
    <row r="13">
      <c r="A13" t="inlineStr">
        <is>
          <t>33904000</t>
        </is>
      </c>
      <c r="B13" t="inlineStr">
        <is>
          <t>Serv. Tecn. da Inform. Comunicação - PJ.</t>
        </is>
      </c>
      <c r="C13" t="inlineStr">
        <is>
          <t>R$ 2.676.924,00</t>
        </is>
      </c>
      <c r="D13" t="inlineStr">
        <is>
          <t>4,16%</t>
        </is>
      </c>
    </row>
    <row r="14">
      <c r="A14" t="inlineStr">
        <is>
          <t>33904700</t>
        </is>
      </c>
      <c r="B14" t="inlineStr">
        <is>
          <t>Obrigações Tributárias e Contributivas</t>
        </is>
      </c>
      <c r="C14" t="inlineStr">
        <is>
          <t>R$ 86.292,00</t>
        </is>
      </c>
      <c r="D14" t="inlineStr">
        <is>
          <t>0,13%</t>
        </is>
      </c>
    </row>
    <row r="15">
      <c r="A15" t="inlineStr">
        <is>
          <t>33909100</t>
        </is>
      </c>
      <c r="B15" t="inlineStr">
        <is>
          <t>Sentenças Judiciais</t>
        </is>
      </c>
      <c r="C15" t="inlineStr">
        <is>
          <t>R$ 12.000,00</t>
        </is>
      </c>
      <c r="D15" t="inlineStr">
        <is>
          <t>0,02%</t>
        </is>
      </c>
    </row>
    <row r="16">
      <c r="A16" t="inlineStr">
        <is>
          <t>44905100</t>
        </is>
      </c>
      <c r="B16" t="inlineStr">
        <is>
          <t>Obras e Instalações</t>
        </is>
      </c>
      <c r="C16" t="inlineStr">
        <is>
          <t>R$ 1.427.148,00</t>
        </is>
      </c>
      <c r="D16" t="inlineStr">
        <is>
          <t>2,22%</t>
        </is>
      </c>
    </row>
    <row r="17">
      <c r="A17" t="inlineStr">
        <is>
          <t>44905200</t>
        </is>
      </c>
      <c r="B17" t="inlineStr">
        <is>
          <t>Equipamentos e Material Permanente</t>
        </is>
      </c>
      <c r="C17" t="inlineStr">
        <is>
          <t>R$ 7.561.272,00</t>
        </is>
      </c>
      <c r="D17" t="inlineStr">
        <is>
          <t>11,75%</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R$8.376.540,00</t>
        </is>
      </c>
      <c r="C2" t="inlineStr">
        <is>
          <t>13,02%</t>
        </is>
      </c>
    </row>
    <row r="3">
      <c r="A3" t="inlineStr">
        <is>
          <t>02 - Administração Financeira</t>
        </is>
      </c>
      <c r="B3" t="inlineStr">
        <is>
          <t>R$3.243.972,00</t>
        </is>
      </c>
      <c r="C3" t="inlineStr">
        <is>
          <t>5,04%</t>
        </is>
      </c>
    </row>
    <row r="4">
      <c r="A4" t="inlineStr">
        <is>
          <t>03 - Formação de Recursos Humanos</t>
        </is>
      </c>
      <c r="B4" t="inlineStr">
        <is>
          <t>R$2.141.448,00</t>
        </is>
      </c>
      <c r="C4" t="inlineStr">
        <is>
          <t>3,33%</t>
        </is>
      </c>
    </row>
    <row r="5">
      <c r="A5" t="inlineStr">
        <is>
          <t>04 - Comunicação Social</t>
        </is>
      </c>
      <c r="B5" t="inlineStr">
        <is>
          <t>R$3.078.048,00</t>
        </is>
      </c>
      <c r="C5" t="inlineStr">
        <is>
          <t>4,78%</t>
        </is>
      </c>
    </row>
    <row r="6">
      <c r="A6" t="inlineStr">
        <is>
          <t>05 - Atenção Básica</t>
        </is>
      </c>
      <c r="B6" t="inlineStr">
        <is>
          <t>R$1.302.408,00</t>
        </is>
      </c>
      <c r="C6" t="inlineStr">
        <is>
          <t>2,02%</t>
        </is>
      </c>
    </row>
    <row r="7">
      <c r="A7" t="inlineStr">
        <is>
          <t>06 - Proteção e Benefícios ao Trabalhador</t>
        </is>
      </c>
      <c r="B7" t="inlineStr">
        <is>
          <t>R$2.898.900,00</t>
        </is>
      </c>
      <c r="C7" t="inlineStr">
        <is>
          <t>4,51%</t>
        </is>
      </c>
    </row>
    <row r="8">
      <c r="A8" t="inlineStr">
        <is>
          <t>07 - Empregabilidade</t>
        </is>
      </c>
      <c r="B8" t="inlineStr">
        <is>
          <t>R$43.290.900,00</t>
        </is>
      </c>
      <c r="C8" t="inlineStr">
        <is>
          <t>67,29%</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R$58.778.712,00</t>
        </is>
      </c>
      <c r="C2" t="inlineStr">
        <is>
          <t>R$55.096.083,53</t>
        </is>
      </c>
      <c r="D2" t="inlineStr">
        <is>
          <t>93,73%</t>
        </is>
      </c>
      <c r="E2" t="inlineStr">
        <is>
          <t>100,00%</t>
        </is>
      </c>
    </row>
    <row r="3">
      <c r="A3" t="inlineStr">
        <is>
          <t>Contr. para Ent. Privadas Serviço Social e de Formação Prof.</t>
        </is>
      </c>
      <c r="B3" t="inlineStr">
        <is>
          <t>R$48.942.192,00</t>
        </is>
      </c>
      <c r="C3" t="inlineStr">
        <is>
          <t>R$43.716.372,96</t>
        </is>
      </c>
      <c r="D3" t="inlineStr">
        <is>
          <t>89,32%</t>
        </is>
      </c>
      <c r="E3" t="inlineStr">
        <is>
          <t>79,35%</t>
        </is>
      </c>
    </row>
    <row r="4">
      <c r="A4" t="inlineStr">
        <is>
          <t>Contribuições para o Senac</t>
        </is>
      </c>
      <c r="B4" t="inlineStr">
        <is>
          <t>R$48.942.192,00</t>
        </is>
      </c>
      <c r="C4" t="inlineStr">
        <is>
          <t>R$43.716.372,96</t>
        </is>
      </c>
      <c r="D4" t="inlineStr">
        <is>
          <t>89,32%</t>
        </is>
      </c>
      <c r="E4" t="inlineStr">
        <is>
          <t>79,35%</t>
        </is>
      </c>
    </row>
    <row r="5">
      <c r="A5" t="inlineStr">
        <is>
          <t>Receita Patrimonial</t>
        </is>
      </c>
      <c r="B5" t="inlineStr">
        <is>
          <t>R$8.043.120,00</t>
        </is>
      </c>
      <c r="C5" t="inlineStr">
        <is>
          <t>R$8.663.099,33</t>
        </is>
      </c>
      <c r="D5" t="inlineStr">
        <is>
          <t>107,71%</t>
        </is>
      </c>
      <c r="E5" t="inlineStr">
        <is>
          <t>15,72%</t>
        </is>
      </c>
    </row>
    <row r="6">
      <c r="A6" t="inlineStr">
        <is>
          <t>Remuneração de Depósitos Bancários</t>
        </is>
      </c>
      <c r="B6" t="inlineStr">
        <is>
          <t>R$8.043.120,00</t>
        </is>
      </c>
      <c r="C6" t="inlineStr">
        <is>
          <t>R$8.663.099,33</t>
        </is>
      </c>
      <c r="D6" t="inlineStr">
        <is>
          <t>107,71%</t>
        </is>
      </c>
      <c r="E6" t="inlineStr">
        <is>
          <t>15,72%</t>
        </is>
      </c>
    </row>
    <row r="7">
      <c r="A7" t="inlineStr">
        <is>
          <t>Receita de Serviços</t>
        </is>
      </c>
      <c r="B7" t="inlineStr">
        <is>
          <t>R$1.790.004,00</t>
        </is>
      </c>
      <c r="C7" t="inlineStr">
        <is>
          <t>R$1.621.238,13</t>
        </is>
      </c>
      <c r="D7" t="inlineStr">
        <is>
          <t>90,57%</t>
        </is>
      </c>
      <c r="E7" t="inlineStr">
        <is>
          <t>2,94%</t>
        </is>
      </c>
    </row>
    <row r="8">
      <c r="A8" t="inlineStr">
        <is>
          <t>Serviços Educacionais</t>
        </is>
      </c>
      <c r="B8" t="inlineStr">
        <is>
          <t>R$1.790.004,00</t>
        </is>
      </c>
      <c r="C8" t="inlineStr">
        <is>
          <t>R$1.621.238,13</t>
        </is>
      </c>
      <c r="D8" t="inlineStr">
        <is>
          <t>90,57%</t>
        </is>
      </c>
      <c r="E8" t="inlineStr">
        <is>
          <t>2,94%</t>
        </is>
      </c>
    </row>
    <row r="9">
      <c r="A9" t="inlineStr">
        <is>
          <t>Outras Receitas Correntes</t>
        </is>
      </c>
      <c r="B9" t="inlineStr">
        <is>
          <t>R$3.396,00</t>
        </is>
      </c>
      <c r="C9" t="inlineStr">
        <is>
          <t>R$1.095.373,11</t>
        </is>
      </c>
      <c r="D9" t="inlineStr">
        <is>
          <t>32.254,80%</t>
        </is>
      </c>
      <c r="E9" t="inlineStr">
        <is>
          <t>1,99%</t>
        </is>
      </c>
    </row>
    <row r="10">
      <c r="A10" t="inlineStr">
        <is>
          <t xml:space="preserve">Multas e Juros </t>
        </is>
      </c>
      <c r="B10" t="inlineStr">
        <is>
          <t>R$3.396,00</t>
        </is>
      </c>
      <c r="C10" t="inlineStr">
        <is>
          <t>R$164,33</t>
        </is>
      </c>
      <c r="D10" t="inlineStr">
        <is>
          <t>4,84%</t>
        </is>
      </c>
      <c r="E10" t="inlineStr">
        <is>
          <t>0,00%</t>
        </is>
      </c>
    </row>
    <row r="11">
      <c r="A11" t="inlineStr">
        <is>
          <t>Outras Receitas Correntes</t>
        </is>
      </c>
      <c r="B11" t="inlineStr">
        <is>
          <t>R$0,00</t>
        </is>
      </c>
      <c r="C11" t="inlineStr">
        <is>
          <t>R$1.095.208,78</t>
        </is>
      </c>
      <c r="D11" t="inlineStr">
        <is>
          <t>0,00%</t>
        </is>
      </c>
      <c r="E11" t="inlineStr">
        <is>
          <t>1,99%</t>
        </is>
      </c>
    </row>
    <row r="12">
      <c r="A12" t="inlineStr">
        <is>
          <t>RECURSOS ARREC. EXERC. ANTER.</t>
        </is>
      </c>
      <c r="B12" t="inlineStr">
        <is>
          <t>R$5.553.504,00</t>
        </is>
      </c>
      <c r="C12" t="inlineStr">
        <is>
          <t>R$0,00</t>
        </is>
      </c>
      <c r="D12" t="inlineStr">
        <is>
          <t>0,00%</t>
        </is>
      </c>
      <c r="E12" t="inlineStr">
        <is>
          <t>0,00%</t>
        </is>
      </c>
    </row>
    <row r="13">
      <c r="A13" t="inlineStr">
        <is>
          <t>Recurso Arrecadado em Exerc. Anteriores</t>
        </is>
      </c>
      <c r="B13" t="inlineStr">
        <is>
          <t>R$5.553.504,00</t>
        </is>
      </c>
      <c r="C13" t="inlineStr">
        <is>
          <t>R$0,00</t>
        </is>
      </c>
      <c r="D13" t="inlineStr">
        <is>
          <t>0,00%</t>
        </is>
      </c>
      <c r="E13" t="inlineStr">
        <is>
          <t>0,00%</t>
        </is>
      </c>
    </row>
    <row r="14">
      <c r="A14" t="inlineStr">
        <is>
          <t>Recurso Arrecadado em Exerc. Anteriores</t>
        </is>
      </c>
      <c r="B14" t="inlineStr">
        <is>
          <t>R$5.553.504,00</t>
        </is>
      </c>
      <c r="C14" t="inlineStr">
        <is>
          <t>R$0,00</t>
        </is>
      </c>
      <c r="D14" t="inlineStr">
        <is>
          <t>0,00%</t>
        </is>
      </c>
      <c r="E14" t="inlineStr">
        <is>
          <t>0,00%</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R$55.343.796,00</t>
        </is>
      </c>
      <c r="C2" t="inlineStr">
        <is>
          <t>R$49.312.851,60</t>
        </is>
      </c>
      <c r="D2" t="inlineStr">
        <is>
          <t>89,10%</t>
        </is>
      </c>
      <c r="E2" t="inlineStr">
        <is>
          <t>90,91%</t>
        </is>
      </c>
    </row>
    <row r="3">
      <c r="A3" t="inlineStr">
        <is>
          <t>Pessoal e Encargos Sociais</t>
        </is>
      </c>
      <c r="B3" t="inlineStr">
        <is>
          <t>R$26.824.056,00</t>
        </is>
      </c>
      <c r="C3" t="inlineStr">
        <is>
          <t>R$25.645.428,72</t>
        </is>
      </c>
      <c r="D3" t="inlineStr">
        <is>
          <t>95,61%</t>
        </is>
      </c>
      <c r="E3" t="inlineStr">
        <is>
          <t>47,28%</t>
        </is>
      </c>
    </row>
    <row r="4">
      <c r="A4" t="inlineStr">
        <is>
          <t>Vencimentos e Vantagens Fixas</t>
        </is>
      </c>
      <c r="B4" t="inlineStr">
        <is>
          <t>R$23.559.744,00</t>
        </is>
      </c>
      <c r="C4" t="inlineStr">
        <is>
          <t>R$22.679.620,55</t>
        </is>
      </c>
      <c r="D4" t="inlineStr">
        <is>
          <t>96,26%</t>
        </is>
      </c>
      <c r="E4" t="inlineStr">
        <is>
          <t>41,81%</t>
        </is>
      </c>
    </row>
    <row r="5">
      <c r="A5" t="inlineStr">
        <is>
          <t>Obrigações Patronais</t>
        </is>
      </c>
      <c r="B5" t="inlineStr">
        <is>
          <t>R$1.938.624,00</t>
        </is>
      </c>
      <c r="C5" t="inlineStr">
        <is>
          <t>R$1.879.632,89</t>
        </is>
      </c>
      <c r="D5" t="inlineStr">
        <is>
          <t>96,96%</t>
        </is>
      </c>
      <c r="E5" t="inlineStr">
        <is>
          <t>3,47%</t>
        </is>
      </c>
    </row>
    <row r="6">
      <c r="A6" t="inlineStr">
        <is>
          <t>Outras Despesas Variáveis</t>
        </is>
      </c>
      <c r="B6" t="inlineStr">
        <is>
          <t>R$858.216,00</t>
        </is>
      </c>
      <c r="C6" t="inlineStr">
        <is>
          <t>R$722.154,98</t>
        </is>
      </c>
      <c r="D6" t="inlineStr">
        <is>
          <t>84,15%</t>
        </is>
      </c>
      <c r="E6" t="inlineStr">
        <is>
          <t>1,33%</t>
        </is>
      </c>
    </row>
    <row r="7">
      <c r="A7" t="inlineStr">
        <is>
          <t>Indenizações e Restituições Trabalhistas</t>
        </is>
      </c>
      <c r="B7" t="inlineStr">
        <is>
          <t>R$467.472,00</t>
        </is>
      </c>
      <c r="C7" t="inlineStr">
        <is>
          <t>R$364.020,30</t>
        </is>
      </c>
      <c r="D7" t="inlineStr">
        <is>
          <t>77,87%</t>
        </is>
      </c>
      <c r="E7" t="inlineStr">
        <is>
          <t>0,67%</t>
        </is>
      </c>
    </row>
    <row r="8">
      <c r="A8" t="inlineStr">
        <is>
          <t>Outras Despesas Correntes</t>
        </is>
      </c>
      <c r="B8" t="inlineStr">
        <is>
          <t>R$28.519.740,00</t>
        </is>
      </c>
      <c r="C8" t="inlineStr">
        <is>
          <t>R$23.667.422,88</t>
        </is>
      </c>
      <c r="D8" t="inlineStr">
        <is>
          <t>82,99%</t>
        </is>
      </c>
      <c r="E8" t="inlineStr">
        <is>
          <t>43,63%</t>
        </is>
      </c>
    </row>
    <row r="9">
      <c r="A9" t="inlineStr">
        <is>
          <t>Contribuições</t>
        </is>
      </c>
      <c r="B9" t="inlineStr">
        <is>
          <t>R$750.000,00</t>
        </is>
      </c>
      <c r="C9" t="inlineStr">
        <is>
          <t>R$738.569,49</t>
        </is>
      </c>
      <c r="D9" t="inlineStr">
        <is>
          <t>98,48%</t>
        </is>
      </c>
      <c r="E9" t="inlineStr">
        <is>
          <t>1,36%</t>
        </is>
      </c>
    </row>
    <row r="10">
      <c r="A10" t="inlineStr">
        <is>
          <t>Diárias</t>
        </is>
      </c>
      <c r="B10" t="inlineStr">
        <is>
          <t>R$1.759.692,00</t>
        </is>
      </c>
      <c r="C10" t="inlineStr">
        <is>
          <t>R$1.510.625,74</t>
        </is>
      </c>
      <c r="D10" t="inlineStr">
        <is>
          <t>85,85%</t>
        </is>
      </c>
      <c r="E10" t="inlineStr">
        <is>
          <t>2,78%</t>
        </is>
      </c>
    </row>
    <row r="11">
      <c r="A11" t="inlineStr">
        <is>
          <t>Material de Consumo</t>
        </is>
      </c>
      <c r="B11" t="inlineStr">
        <is>
          <t>R$4.356.564,00</t>
        </is>
      </c>
      <c r="C11" t="inlineStr">
        <is>
          <t>R$3.171.881,43</t>
        </is>
      </c>
      <c r="D11" t="inlineStr">
        <is>
          <t>72,81%</t>
        </is>
      </c>
      <c r="E11" t="inlineStr">
        <is>
          <t>5,85%</t>
        </is>
      </c>
    </row>
    <row r="12">
      <c r="A12" t="inlineStr">
        <is>
          <t>Passagens e Despesas de Locomoção</t>
        </is>
      </c>
      <c r="B12" t="inlineStr">
        <is>
          <t>R$488.268,00</t>
        </is>
      </c>
      <c r="C12" t="inlineStr">
        <is>
          <t>R$314.040,70</t>
        </is>
      </c>
      <c r="D12" t="inlineStr">
        <is>
          <t>64,32%</t>
        </is>
      </c>
      <c r="E12" t="inlineStr">
        <is>
          <t>0,58%</t>
        </is>
      </c>
    </row>
    <row r="13">
      <c r="A13" t="inlineStr">
        <is>
          <t>Outros Serviços de Terceiros - PF</t>
        </is>
      </c>
      <c r="B13" t="inlineStr">
        <is>
          <t>R$165.396,00</t>
        </is>
      </c>
      <c r="C13" t="inlineStr">
        <is>
          <t>R$189.324,18</t>
        </is>
      </c>
      <c r="D13" t="inlineStr">
        <is>
          <t>114,47%</t>
        </is>
      </c>
      <c r="E13" t="inlineStr">
        <is>
          <t>0,35%</t>
        </is>
      </c>
    </row>
    <row r="14">
      <c r="A14" t="inlineStr">
        <is>
          <t>Locação de Mão de Obra</t>
        </is>
      </c>
      <c r="B14" t="inlineStr">
        <is>
          <t>R$1.129.536,00</t>
        </is>
      </c>
      <c r="C14" t="inlineStr">
        <is>
          <t>R$892.106,09</t>
        </is>
      </c>
      <c r="D14" t="inlineStr">
        <is>
          <t>78,98%</t>
        </is>
      </c>
      <c r="E14" t="inlineStr">
        <is>
          <t>1,64%</t>
        </is>
      </c>
    </row>
    <row r="15">
      <c r="A15" t="inlineStr">
        <is>
          <t>Outros Serviços Terceiros - P. Jurídica</t>
        </is>
      </c>
      <c r="B15" t="inlineStr">
        <is>
          <t>R$17.095.068,00</t>
        </is>
      </c>
      <c r="C15" t="inlineStr">
        <is>
          <t>R$14.941.893,77</t>
        </is>
      </c>
      <c r="D15" t="inlineStr">
        <is>
          <t>87,40%</t>
        </is>
      </c>
      <c r="E15" t="inlineStr">
        <is>
          <t>27,55%</t>
        </is>
      </c>
    </row>
    <row r="16">
      <c r="A16" t="inlineStr">
        <is>
          <t>Serv. Tecn. da Inform. Comunicação - PJ.</t>
        </is>
      </c>
      <c r="B16" t="inlineStr">
        <is>
          <t>R$2.676.924,00</t>
        </is>
      </c>
      <c r="C16" t="inlineStr">
        <is>
          <t>R$1.818.890,25</t>
        </is>
      </c>
      <c r="D16" t="inlineStr">
        <is>
          <t>67,95%</t>
        </is>
      </c>
      <c r="E16" t="inlineStr">
        <is>
          <t>3,35%</t>
        </is>
      </c>
    </row>
    <row r="17">
      <c r="A17" t="inlineStr">
        <is>
          <t>Obrigações Tributárias e Contributivas</t>
        </is>
      </c>
      <c r="B17" t="inlineStr">
        <is>
          <t>R$86.292,00</t>
        </is>
      </c>
      <c r="C17" t="inlineStr">
        <is>
          <t>R$81.283,12</t>
        </is>
      </c>
      <c r="D17" t="inlineStr">
        <is>
          <t>94,20%</t>
        </is>
      </c>
      <c r="E17" t="inlineStr">
        <is>
          <t>0,15%</t>
        </is>
      </c>
    </row>
    <row r="18">
      <c r="A18" t="inlineStr">
        <is>
          <t>Sentenças Judiciais</t>
        </is>
      </c>
      <c r="B18" t="inlineStr">
        <is>
          <t>R$12.000,00</t>
        </is>
      </c>
      <c r="C18" t="inlineStr">
        <is>
          <t>R$8.408,11</t>
        </is>
      </c>
      <c r="D18" t="inlineStr">
        <is>
          <t>70,07%</t>
        </is>
      </c>
      <c r="E18" t="inlineStr">
        <is>
          <t>0,02%</t>
        </is>
      </c>
    </row>
    <row r="19">
      <c r="A19" t="inlineStr">
        <is>
          <t>Indenizações e Restituições</t>
        </is>
      </c>
      <c r="B19" t="inlineStr">
        <is>
          <t>R$0,00</t>
        </is>
      </c>
      <c r="C19" t="inlineStr">
        <is>
          <t>R$400,00</t>
        </is>
      </c>
      <c r="D19" t="inlineStr">
        <is>
          <t>0,00%</t>
        </is>
      </c>
      <c r="E19" t="inlineStr">
        <is>
          <t>0,00%</t>
        </is>
      </c>
    </row>
    <row r="20">
      <c r="A20" t="inlineStr">
        <is>
          <t>DESPESAS DE CAPITAL</t>
        </is>
      </c>
      <c r="B20" t="inlineStr">
        <is>
          <t>R$8.988.420,00</t>
        </is>
      </c>
      <c r="C20" t="inlineStr">
        <is>
          <t>R$4.931.491,15</t>
        </is>
      </c>
      <c r="D20" t="inlineStr">
        <is>
          <t>54,86%</t>
        </is>
      </c>
      <c r="E20" t="inlineStr">
        <is>
          <t>9,09%</t>
        </is>
      </c>
    </row>
    <row r="21">
      <c r="A21" t="inlineStr">
        <is>
          <t>Investimentos</t>
        </is>
      </c>
      <c r="B21" t="inlineStr">
        <is>
          <t>R$8.988.420,00</t>
        </is>
      </c>
      <c r="C21" t="inlineStr">
        <is>
          <t>R$4.931.491,15</t>
        </is>
      </c>
      <c r="D21" t="inlineStr">
        <is>
          <t>54,86%</t>
        </is>
      </c>
      <c r="E21" t="inlineStr">
        <is>
          <t>9,09%</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R$ 8.376.540,00</t>
        </is>
      </c>
      <c r="C2" t="inlineStr">
        <is>
          <t>R$ 5.616.149,43</t>
        </is>
      </c>
      <c r="D2" t="inlineStr">
        <is>
          <t>67,05%</t>
        </is>
      </c>
      <c r="E2" t="inlineStr">
        <is>
          <t>10,35%</t>
        </is>
      </c>
    </row>
    <row r="3">
      <c r="A3" t="inlineStr">
        <is>
          <t>02 - Administração Financeira</t>
        </is>
      </c>
      <c r="B3" t="inlineStr">
        <is>
          <t>R$ 3.243.972,00</t>
        </is>
      </c>
      <c r="C3" t="inlineStr">
        <is>
          <t>R$ 3.105.900,21</t>
        </is>
      </c>
      <c r="D3" t="inlineStr">
        <is>
          <t>95,74%</t>
        </is>
      </c>
      <c r="E3" t="inlineStr">
        <is>
          <t>5,73%</t>
        </is>
      </c>
    </row>
    <row r="4">
      <c r="A4" t="inlineStr">
        <is>
          <t>03 - Formação de Recursos Humanos</t>
        </is>
      </c>
      <c r="B4" t="inlineStr">
        <is>
          <t>R$ 2.141.448,00</t>
        </is>
      </c>
      <c r="C4" t="inlineStr">
        <is>
          <t>R$ 1.575.491,57</t>
        </is>
      </c>
      <c r="D4" t="inlineStr">
        <is>
          <t>73,57%</t>
        </is>
      </c>
      <c r="E4" t="inlineStr">
        <is>
          <t>2,90%</t>
        </is>
      </c>
    </row>
    <row r="5">
      <c r="A5" t="inlineStr">
        <is>
          <t>04 - Comunicação Social</t>
        </is>
      </c>
      <c r="B5" t="inlineStr">
        <is>
          <t>R$ 3.078.048,00</t>
        </is>
      </c>
      <c r="C5" t="inlineStr">
        <is>
          <t>R$ 1.884.784,48</t>
        </is>
      </c>
      <c r="D5" t="inlineStr">
        <is>
          <t>61,23%</t>
        </is>
      </c>
      <c r="E5" t="inlineStr">
        <is>
          <t>3,47%</t>
        </is>
      </c>
    </row>
    <row r="6">
      <c r="A6" t="inlineStr">
        <is>
          <t>05 - Atenção Básica</t>
        </is>
      </c>
      <c r="B6" t="inlineStr">
        <is>
          <t>R$ 1.302.408,00</t>
        </is>
      </c>
      <c r="C6" t="inlineStr">
        <is>
          <t>R$ 1.281.765,01</t>
        </is>
      </c>
      <c r="D6" t="inlineStr">
        <is>
          <t>98,42%</t>
        </is>
      </c>
      <c r="E6" t="inlineStr">
        <is>
          <t>2,36%</t>
        </is>
      </c>
    </row>
    <row r="7">
      <c r="A7" t="inlineStr">
        <is>
          <t>06 - Proteção e Benefícios ao Trabalhador</t>
        </is>
      </c>
      <c r="B7" t="inlineStr">
        <is>
          <t>R$ 2.898.900,00</t>
        </is>
      </c>
      <c r="C7" t="inlineStr">
        <is>
          <t>R$ 3.194.926,15</t>
        </is>
      </c>
      <c r="D7" t="inlineStr">
        <is>
          <t>110,21%</t>
        </is>
      </c>
      <c r="E7" t="inlineStr">
        <is>
          <t>5,89%</t>
        </is>
      </c>
    </row>
    <row r="8">
      <c r="A8" t="inlineStr">
        <is>
          <t>07 - Empregabilidade</t>
        </is>
      </c>
      <c r="B8" t="inlineStr">
        <is>
          <t>R$ 43.290.900,00</t>
        </is>
      </c>
      <c r="C8" t="inlineStr">
        <is>
          <t>R$ 37.585.325,90</t>
        </is>
      </c>
      <c r="D8" t="inlineStr">
        <is>
          <t>86,82%</t>
        </is>
      </c>
      <c r="E8" t="inlineStr">
        <is>
          <t>69,29%</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R$ 53.951.856,00</t>
        </is>
      </c>
      <c r="D2" t="inlineStr">
        <is>
          <t>71,65%</t>
        </is>
      </c>
    </row>
    <row r="3">
      <c r="A3" t="inlineStr">
        <is>
          <t>13210100</t>
        </is>
      </c>
      <c r="B3" t="inlineStr">
        <is>
          <t>Remuneração de Depósitos Bancários</t>
        </is>
      </c>
      <c r="C3" t="inlineStr">
        <is>
          <t>R$ 8.406.912,00</t>
        </is>
      </c>
      <c r="D3" t="inlineStr">
        <is>
          <t>11,16%</t>
        </is>
      </c>
    </row>
    <row r="4">
      <c r="A4" t="inlineStr">
        <is>
          <t>16999900</t>
        </is>
      </c>
      <c r="B4" t="inlineStr">
        <is>
          <t>Serviços Educacionais</t>
        </is>
      </c>
      <c r="C4" t="inlineStr">
        <is>
          <t>R$ 2.015.868,00</t>
        </is>
      </c>
      <c r="D4" t="inlineStr">
        <is>
          <t>2,68%</t>
        </is>
      </c>
    </row>
    <row r="5">
      <c r="A5" t="inlineStr">
        <is>
          <t>19110900</t>
        </is>
      </c>
      <c r="B5" t="inlineStr">
        <is>
          <t xml:space="preserve">Multas e Juros </t>
        </is>
      </c>
      <c r="C5" t="inlineStr">
        <is>
          <t>R$ 12.000,00</t>
        </is>
      </c>
      <c r="D5" t="inlineStr">
        <is>
          <t>0,02%</t>
        </is>
      </c>
    </row>
    <row r="6">
      <c r="A6" t="inlineStr">
        <is>
          <t>99999910</t>
        </is>
      </c>
      <c r="B6" t="inlineStr">
        <is>
          <t>Recurso Arrecadado em Exerc. Anteriores</t>
        </is>
      </c>
      <c r="C6" t="inlineStr">
        <is>
          <t>R$ 10.910.556,00</t>
        </is>
      </c>
      <c r="D6" t="inlineStr">
        <is>
          <t>14,49%</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R$26.613.228,00</t>
        </is>
      </c>
      <c r="D2" t="inlineStr">
        <is>
          <t>35,34%</t>
        </is>
      </c>
    </row>
    <row r="3">
      <c r="A3" t="inlineStr">
        <is>
          <t>31901300</t>
        </is>
      </c>
      <c r="B3" t="inlineStr">
        <is>
          <t>Obrigações Patronais</t>
        </is>
      </c>
      <c r="C3" t="inlineStr">
        <is>
          <t>R$2.160.492,00</t>
        </is>
      </c>
      <c r="D3" t="inlineStr">
        <is>
          <t>2,87%</t>
        </is>
      </c>
    </row>
    <row r="4">
      <c r="A4" t="inlineStr">
        <is>
          <t>31901600</t>
        </is>
      </c>
      <c r="B4" t="inlineStr">
        <is>
          <t>Outras Despesas Variáveis</t>
        </is>
      </c>
      <c r="C4" t="inlineStr">
        <is>
          <t>R$476.448,00</t>
        </is>
      </c>
      <c r="D4" t="inlineStr">
        <is>
          <t>0,63%</t>
        </is>
      </c>
    </row>
    <row r="5">
      <c r="A5" t="inlineStr">
        <is>
          <t>31909400</t>
        </is>
      </c>
      <c r="B5" t="inlineStr">
        <is>
          <t>Indenizações e Restituições Trabalhistas</t>
        </is>
      </c>
      <c r="C5" t="inlineStr">
        <is>
          <t>R$210.000,00</t>
        </is>
      </c>
      <c r="D5" t="inlineStr">
        <is>
          <t>0,28%</t>
        </is>
      </c>
    </row>
    <row r="6">
      <c r="A6" t="inlineStr">
        <is>
          <t>33504100</t>
        </is>
      </c>
      <c r="B6" t="inlineStr">
        <is>
          <t>Contribuições</t>
        </is>
      </c>
      <c r="C6" t="inlineStr">
        <is>
          <t>R$792.000,00</t>
        </is>
      </c>
      <c r="D6" t="inlineStr">
        <is>
          <t>1,05%</t>
        </is>
      </c>
    </row>
    <row r="7">
      <c r="A7" t="inlineStr">
        <is>
          <t>33901400</t>
        </is>
      </c>
      <c r="B7" t="inlineStr">
        <is>
          <t>Diárias</t>
        </is>
      </c>
      <c r="C7" t="inlineStr">
        <is>
          <t>R$1.680.024,00</t>
        </is>
      </c>
      <c r="D7" t="inlineStr">
        <is>
          <t>2,23%</t>
        </is>
      </c>
    </row>
    <row r="8">
      <c r="A8" t="inlineStr">
        <is>
          <t>33903000</t>
        </is>
      </c>
      <c r="B8" t="inlineStr">
        <is>
          <t>Material de Consumo</t>
        </is>
      </c>
      <c r="C8" t="inlineStr">
        <is>
          <t>R$4.381.488,00</t>
        </is>
      </c>
      <c r="D8" t="inlineStr">
        <is>
          <t>5,82%</t>
        </is>
      </c>
    </row>
    <row r="9">
      <c r="A9" t="inlineStr">
        <is>
          <t>33903300</t>
        </is>
      </c>
      <c r="B9" t="inlineStr">
        <is>
          <t>Passagens e Despesas de Locomoção</t>
        </is>
      </c>
      <c r="C9" t="inlineStr">
        <is>
          <t>R$462.612,00</t>
        </is>
      </c>
      <c r="D9" t="inlineStr">
        <is>
          <t>0,61%</t>
        </is>
      </c>
    </row>
    <row r="10">
      <c r="A10" t="inlineStr">
        <is>
          <t>33903600</t>
        </is>
      </c>
      <c r="B10" t="inlineStr">
        <is>
          <t>Outros Serviços de Terceiros - PF</t>
        </is>
      </c>
      <c r="C10" t="inlineStr">
        <is>
          <t>R$163.656,00</t>
        </is>
      </c>
      <c r="D10" t="inlineStr">
        <is>
          <t>0,22%</t>
        </is>
      </c>
    </row>
    <row r="11">
      <c r="A11" t="inlineStr">
        <is>
          <t>33903700</t>
        </is>
      </c>
      <c r="B11" t="inlineStr">
        <is>
          <t>Locação de Mão de Obra</t>
        </is>
      </c>
      <c r="C11" t="inlineStr">
        <is>
          <t>R$331.284,00</t>
        </is>
      </c>
      <c r="D11" t="inlineStr">
        <is>
          <t>0,44%</t>
        </is>
      </c>
    </row>
    <row r="12">
      <c r="A12" t="inlineStr">
        <is>
          <t>33903900</t>
        </is>
      </c>
      <c r="B12" t="inlineStr">
        <is>
          <t>Outros Serviços Terceiros - P. Jurídica</t>
        </is>
      </c>
      <c r="C12" t="inlineStr">
        <is>
          <t>R$15.799.500,00</t>
        </is>
      </c>
      <c r="D12" t="inlineStr">
        <is>
          <t>20,98%</t>
        </is>
      </c>
    </row>
    <row r="13">
      <c r="A13" t="inlineStr">
        <is>
          <t>33904000</t>
        </is>
      </c>
      <c r="B13" t="inlineStr">
        <is>
          <t>Serv. Tecn. da Inform. Comunicação - PJ.</t>
        </is>
      </c>
      <c r="C13" t="inlineStr">
        <is>
          <t>R$3.198.156,00</t>
        </is>
      </c>
      <c r="D13" t="inlineStr">
        <is>
          <t>4,25%</t>
        </is>
      </c>
    </row>
    <row r="14">
      <c r="A14" t="inlineStr">
        <is>
          <t>33904700</t>
        </is>
      </c>
      <c r="B14" t="inlineStr">
        <is>
          <t>Obrigações Tributárias e Contributivas</t>
        </is>
      </c>
      <c r="C14" t="inlineStr">
        <is>
          <t>R$100.008,00</t>
        </is>
      </c>
      <c r="D14" t="inlineStr">
        <is>
          <t>0,13%</t>
        </is>
      </c>
    </row>
    <row r="15">
      <c r="A15" t="inlineStr">
        <is>
          <t>33909100</t>
        </is>
      </c>
      <c r="B15" t="inlineStr">
        <is>
          <t>Sentenças Judiciais</t>
        </is>
      </c>
      <c r="C15" t="inlineStr">
        <is>
          <t>R$15.000,00</t>
        </is>
      </c>
      <c r="D15" t="inlineStr">
        <is>
          <t>0,02%</t>
        </is>
      </c>
    </row>
    <row r="16">
      <c r="A16" t="inlineStr">
        <is>
          <t>44905100</t>
        </is>
      </c>
      <c r="B16" t="inlineStr">
        <is>
          <t>Obras e Instalações</t>
        </is>
      </c>
      <c r="C16" t="inlineStr">
        <is>
          <t>R$9.403.200,00</t>
        </is>
      </c>
      <c r="D16" t="inlineStr">
        <is>
          <t>12,49%</t>
        </is>
      </c>
    </row>
    <row r="17">
      <c r="A17" t="inlineStr">
        <is>
          <t>44905200</t>
        </is>
      </c>
      <c r="B17" t="inlineStr">
        <is>
          <t>Equipamentos e Material Permanente</t>
        </is>
      </c>
      <c r="C17" t="inlineStr">
        <is>
          <t>R$9.510.096,00</t>
        </is>
      </c>
      <c r="D17" t="inlineStr">
        <is>
          <t>12,63%</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R$9.837.588,00</t>
        </is>
      </c>
      <c r="C2" t="inlineStr">
        <is>
          <t>13,07%</t>
        </is>
      </c>
    </row>
    <row r="3">
      <c r="A3" t="inlineStr">
        <is>
          <t>02 - Administração Financeira</t>
        </is>
      </c>
      <c r="B3" t="inlineStr">
        <is>
          <t>R$3.215.220,00</t>
        </is>
      </c>
      <c r="C3" t="inlineStr">
        <is>
          <t>4,27%</t>
        </is>
      </c>
    </row>
    <row r="4">
      <c r="A4" t="inlineStr">
        <is>
          <t>03 - Formação de Recursos Humanos</t>
        </is>
      </c>
      <c r="B4" t="inlineStr">
        <is>
          <t>R$1.721.628,00</t>
        </is>
      </c>
      <c r="C4" t="inlineStr">
        <is>
          <t>2,29%</t>
        </is>
      </c>
    </row>
    <row r="5">
      <c r="A5" t="inlineStr">
        <is>
          <t>04 - Comunicação Social</t>
        </is>
      </c>
      <c r="B5" t="inlineStr">
        <is>
          <t>R$2.570.820,00</t>
        </is>
      </c>
      <c r="C5" t="inlineStr">
        <is>
          <t>3,41%</t>
        </is>
      </c>
    </row>
    <row r="6">
      <c r="A6" t="inlineStr">
        <is>
          <t>05 - Atenção Básica</t>
        </is>
      </c>
      <c r="B6" t="inlineStr">
        <is>
          <t>R$1.268.268,00</t>
        </is>
      </c>
      <c r="C6" t="inlineStr">
        <is>
          <t>1,68%</t>
        </is>
      </c>
    </row>
    <row r="7">
      <c r="A7" t="inlineStr">
        <is>
          <t>06 - Proteção e Benefícios ao Trabalhador</t>
        </is>
      </c>
      <c r="B7" t="inlineStr">
        <is>
          <t>R$3.579.792,00</t>
        </is>
      </c>
      <c r="C7" t="inlineStr">
        <is>
          <t>4,75%</t>
        </is>
      </c>
    </row>
    <row r="8">
      <c r="A8" t="inlineStr">
        <is>
          <t>07 - Empregabilidade</t>
        </is>
      </c>
      <c r="B8" t="inlineStr">
        <is>
          <t>R$53.103.876,00</t>
        </is>
      </c>
      <c r="C8" t="inlineStr">
        <is>
          <t>70,53%</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R$ 64.386.636,00</t>
        </is>
      </c>
      <c r="C2" t="inlineStr">
        <is>
          <t>R$ 31.808.073,02</t>
        </is>
      </c>
      <c r="D2" t="inlineStr">
        <is>
          <t>49,40%</t>
        </is>
      </c>
      <c r="E2" t="inlineStr">
        <is>
          <t>100,00%</t>
        </is>
      </c>
    </row>
    <row r="3">
      <c r="A3" t="inlineStr">
        <is>
          <t>Contr. para Ent. Privadas Serviço Social e de Formação Prof.</t>
        </is>
      </c>
      <c r="B3" t="inlineStr">
        <is>
          <t>R$ 53.951.856,00</t>
        </is>
      </c>
      <c r="C3" t="inlineStr">
        <is>
          <t>R$ 26.513.148,13</t>
        </is>
      </c>
      <c r="D3" t="inlineStr">
        <is>
          <t>49,14%</t>
        </is>
      </c>
      <c r="E3" t="inlineStr">
        <is>
          <t>83,35%</t>
        </is>
      </c>
    </row>
    <row r="4">
      <c r="A4" t="inlineStr">
        <is>
          <t>Contribuições para o Senac</t>
        </is>
      </c>
      <c r="B4" t="inlineStr">
        <is>
          <t>R$ 53.951.856,00</t>
        </is>
      </c>
      <c r="C4" t="inlineStr">
        <is>
          <t>R$ 26.513.148,13</t>
        </is>
      </c>
      <c r="D4" t="inlineStr">
        <is>
          <t>49,14%</t>
        </is>
      </c>
      <c r="E4" t="inlineStr">
        <is>
          <t>83,35%</t>
        </is>
      </c>
    </row>
    <row r="5">
      <c r="A5" t="inlineStr">
        <is>
          <t>Receita Patrimonial</t>
        </is>
      </c>
      <c r="B5" t="inlineStr">
        <is>
          <t>R$ 8.406.912,00</t>
        </is>
      </c>
      <c r="C5" t="inlineStr">
        <is>
          <t>R$ 4.709.911,99</t>
        </is>
      </c>
      <c r="D5" t="inlineStr">
        <is>
          <t>56,02%</t>
        </is>
      </c>
      <c r="E5" t="inlineStr">
        <is>
          <t>14,81%</t>
        </is>
      </c>
    </row>
    <row r="6">
      <c r="A6" t="inlineStr">
        <is>
          <t>Remuneração de Depósitos Bancários</t>
        </is>
      </c>
      <c r="B6" t="inlineStr">
        <is>
          <t>R$ 8.406.912,00</t>
        </is>
      </c>
      <c r="C6" t="inlineStr">
        <is>
          <t>R$ 4.709.911,99</t>
        </is>
      </c>
      <c r="D6" t="inlineStr">
        <is>
          <t>56,02%</t>
        </is>
      </c>
      <c r="E6" t="inlineStr">
        <is>
          <t>14,81%</t>
        </is>
      </c>
    </row>
    <row r="7">
      <c r="A7" t="inlineStr">
        <is>
          <t>Receita de Serviços</t>
        </is>
      </c>
      <c r="B7" t="inlineStr">
        <is>
          <t>R$ 2.015.868,00</t>
        </is>
      </c>
      <c r="C7" t="inlineStr">
        <is>
          <t>R$ 502.506,85</t>
        </is>
      </c>
      <c r="D7" t="inlineStr">
        <is>
          <t>24,93%</t>
        </is>
      </c>
      <c r="E7" t="inlineStr">
        <is>
          <t>1,58%</t>
        </is>
      </c>
    </row>
    <row r="8">
      <c r="A8" t="inlineStr">
        <is>
          <t>Serviços Educacionais</t>
        </is>
      </c>
      <c r="B8" t="inlineStr">
        <is>
          <t>R$ 2.015.868,00</t>
        </is>
      </c>
      <c r="C8" t="inlineStr">
        <is>
          <t>R$ 502.506,85</t>
        </is>
      </c>
      <c r="D8" t="inlineStr">
        <is>
          <t>24,93%</t>
        </is>
      </c>
      <c r="E8" t="inlineStr">
        <is>
          <t>1,58%</t>
        </is>
      </c>
    </row>
    <row r="9">
      <c r="A9" t="inlineStr">
        <is>
          <t>Outras Receitas Correntes</t>
        </is>
      </c>
      <c r="B9" t="inlineStr">
        <is>
          <t>R$ 12.000,00</t>
        </is>
      </c>
      <c r="C9" t="inlineStr">
        <is>
          <t>R$ 82.506,05</t>
        </is>
      </c>
      <c r="D9" t="inlineStr">
        <is>
          <t>687,55%</t>
        </is>
      </c>
      <c r="E9" t="inlineStr">
        <is>
          <t>0,26%</t>
        </is>
      </c>
    </row>
    <row r="10">
      <c r="A10" t="inlineStr">
        <is>
          <t xml:space="preserve">Multas e Juros </t>
        </is>
      </c>
      <c r="B10" t="inlineStr">
        <is>
          <t>R$ 12.000,00</t>
        </is>
      </c>
      <c r="C10" t="inlineStr">
        <is>
          <t>R$ 0,00</t>
        </is>
      </c>
      <c r="D10" t="inlineStr">
        <is>
          <t>0,00%</t>
        </is>
      </c>
      <c r="E10" t="inlineStr">
        <is>
          <t>0,00%</t>
        </is>
      </c>
    </row>
    <row r="11">
      <c r="A11" t="inlineStr">
        <is>
          <t>Outras Receitas Correntes</t>
        </is>
      </c>
      <c r="B11" t="inlineStr">
        <is>
          <t>R$ 0,00</t>
        </is>
      </c>
      <c r="C11" t="inlineStr">
        <is>
          <t>R$ 82.506,05</t>
        </is>
      </c>
      <c r="D11" t="inlineStr">
        <is>
          <t>0,00%</t>
        </is>
      </c>
      <c r="E11" t="inlineStr">
        <is>
          <t>0,26%</t>
        </is>
      </c>
    </row>
    <row r="12">
      <c r="A12" t="inlineStr">
        <is>
          <t>RECURSOS ARREC. EXERC. ANTER.</t>
        </is>
      </c>
      <c r="B12" t="inlineStr">
        <is>
          <t>R$ 10.910.556,00</t>
        </is>
      </c>
      <c r="C12" t="inlineStr">
        <is>
          <t>R$ 0,00</t>
        </is>
      </c>
      <c r="D12" t="inlineStr">
        <is>
          <t>0,00%</t>
        </is>
      </c>
      <c r="E12" t="inlineStr">
        <is>
          <t>0,00%</t>
        </is>
      </c>
    </row>
    <row r="13">
      <c r="A13" t="inlineStr">
        <is>
          <t>Recurso Arrecadado em Exerc. Anteriores</t>
        </is>
      </c>
      <c r="B13" t="inlineStr">
        <is>
          <t>R$ 10.910.556,00</t>
        </is>
      </c>
      <c r="C13" t="inlineStr">
        <is>
          <t>R$ 0,00</t>
        </is>
      </c>
      <c r="D13" t="inlineStr">
        <is>
          <t>0,00%</t>
        </is>
      </c>
      <c r="E13" t="inlineStr">
        <is>
          <t>0,00%</t>
        </is>
      </c>
    </row>
    <row r="14">
      <c r="A14" t="inlineStr">
        <is>
          <t>Recurso Arrecadado em Exerc. Anteriores</t>
        </is>
      </c>
      <c r="B14" t="inlineStr">
        <is>
          <t>R$ 10.910.556,00</t>
        </is>
      </c>
      <c r="C14" t="inlineStr">
        <is>
          <t>R$ 0,00</t>
        </is>
      </c>
      <c r="D14" t="inlineStr">
        <is>
          <t>0,00%</t>
        </is>
      </c>
      <c r="E14" t="inlineStr">
        <is>
          <t>0,00%</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R$56.383.896,00</t>
        </is>
      </c>
      <c r="C2" t="inlineStr">
        <is>
          <t>R$27.852.699,49</t>
        </is>
      </c>
      <c r="D2" t="inlineStr">
        <is>
          <t>49,40%</t>
        </is>
      </c>
      <c r="E2" t="inlineStr">
        <is>
          <t>86,99%</t>
        </is>
      </c>
    </row>
    <row r="3">
      <c r="A3" t="inlineStr">
        <is>
          <t>Pessoal e Encargos Sociais</t>
        </is>
      </c>
      <c r="B3" t="inlineStr">
        <is>
          <t>R$29.460.168,00</t>
        </is>
      </c>
      <c r="C3" t="inlineStr">
        <is>
          <t>R$14.707.746,57</t>
        </is>
      </c>
      <c r="D3" t="inlineStr">
        <is>
          <t>49,92%</t>
        </is>
      </c>
      <c r="E3" t="inlineStr">
        <is>
          <t>45,94%</t>
        </is>
      </c>
    </row>
    <row r="4">
      <c r="A4" t="inlineStr">
        <is>
          <t>Vencimentos e Vantagens Fixas</t>
        </is>
      </c>
      <c r="B4" t="inlineStr">
        <is>
          <t>R$26.613.228,00</t>
        </is>
      </c>
      <c r="C4" t="inlineStr">
        <is>
          <t>R$12.842.359,90</t>
        </is>
      </c>
      <c r="D4" t="inlineStr">
        <is>
          <t>48,26%</t>
        </is>
      </c>
      <c r="E4" t="inlineStr">
        <is>
          <t>40,11%</t>
        </is>
      </c>
    </row>
    <row r="5">
      <c r="A5" t="inlineStr">
        <is>
          <t>Obrigações Patronais</t>
        </is>
      </c>
      <c r="B5" t="inlineStr">
        <is>
          <t>R$2.160.492,00</t>
        </is>
      </c>
      <c r="C5" t="inlineStr">
        <is>
          <t>R$1.076.184,13</t>
        </is>
      </c>
      <c r="D5" t="inlineStr">
        <is>
          <t>49,81%</t>
        </is>
      </c>
      <c r="E5" t="inlineStr">
        <is>
          <t>3,36%</t>
        </is>
      </c>
    </row>
    <row r="6">
      <c r="A6" t="inlineStr">
        <is>
          <t>Outras Despesas Variáveis</t>
        </is>
      </c>
      <c r="B6" t="inlineStr">
        <is>
          <t>R$476.448,00</t>
        </is>
      </c>
      <c r="C6" t="inlineStr">
        <is>
          <t>R$458.320,04</t>
        </is>
      </c>
      <c r="D6" t="inlineStr">
        <is>
          <t>96,20%</t>
        </is>
      </c>
      <c r="E6" t="inlineStr">
        <is>
          <t>1,43%</t>
        </is>
      </c>
    </row>
    <row r="7">
      <c r="A7" t="inlineStr">
        <is>
          <t>Indenizações e Restituições Trabalhistas</t>
        </is>
      </c>
      <c r="B7" t="inlineStr">
        <is>
          <t>R$210.000,00</t>
        </is>
      </c>
      <c r="C7" t="inlineStr">
        <is>
          <t>R$330.882,50</t>
        </is>
      </c>
      <c r="D7" t="inlineStr">
        <is>
          <t>157,56%</t>
        </is>
      </c>
      <c r="E7" t="inlineStr">
        <is>
          <t>1,03%</t>
        </is>
      </c>
    </row>
    <row r="8">
      <c r="A8" t="inlineStr">
        <is>
          <t>Outras Despesas Correntes</t>
        </is>
      </c>
      <c r="B8" t="inlineStr">
        <is>
          <t>R$26.923.728,00</t>
        </is>
      </c>
      <c r="C8" t="inlineStr">
        <is>
          <t>R$13.144.952,92</t>
        </is>
      </c>
      <c r="D8" t="inlineStr">
        <is>
          <t>48,82%</t>
        </is>
      </c>
      <c r="E8" t="inlineStr">
        <is>
          <t>41,05%</t>
        </is>
      </c>
    </row>
    <row r="9">
      <c r="A9" t="inlineStr">
        <is>
          <t>Contribuições</t>
        </is>
      </c>
      <c r="B9" t="inlineStr">
        <is>
          <t>R$792.000,00</t>
        </is>
      </c>
      <c r="C9" t="inlineStr">
        <is>
          <t>R$382.702,98</t>
        </is>
      </c>
      <c r="D9" t="inlineStr">
        <is>
          <t>48,32%</t>
        </is>
      </c>
      <c r="E9" t="inlineStr">
        <is>
          <t>1,20%</t>
        </is>
      </c>
    </row>
    <row r="10">
      <c r="A10" t="inlineStr">
        <is>
          <t>Diárias</t>
        </is>
      </c>
      <c r="B10" t="inlineStr">
        <is>
          <t>R$1.680.024,00</t>
        </is>
      </c>
      <c r="C10" t="inlineStr">
        <is>
          <t>R$668.293,10</t>
        </is>
      </c>
      <c r="D10" t="inlineStr">
        <is>
          <t>39,78%</t>
        </is>
      </c>
      <c r="E10" t="inlineStr">
        <is>
          <t>2,09%</t>
        </is>
      </c>
    </row>
    <row r="11">
      <c r="A11" t="inlineStr">
        <is>
          <t>Material de Consumo</t>
        </is>
      </c>
      <c r="B11" t="inlineStr">
        <is>
          <t>R$4.381.488,00</t>
        </is>
      </c>
      <c r="C11" t="inlineStr">
        <is>
          <t>R$1.924.138,69</t>
        </is>
      </c>
      <c r="D11" t="inlineStr">
        <is>
          <t>43,92%</t>
        </is>
      </c>
      <c r="E11" t="inlineStr">
        <is>
          <t>6,01%</t>
        </is>
      </c>
    </row>
    <row r="12">
      <c r="A12" t="inlineStr">
        <is>
          <t>Passagens e Despesas de Locomoção</t>
        </is>
      </c>
      <c r="B12" t="inlineStr">
        <is>
          <t>R$462.612,00</t>
        </is>
      </c>
      <c r="C12" t="inlineStr">
        <is>
          <t>R$103.562,61</t>
        </is>
      </c>
      <c r="D12" t="inlineStr">
        <is>
          <t>22,39%</t>
        </is>
      </c>
      <c r="E12" t="inlineStr">
        <is>
          <t>0,32%</t>
        </is>
      </c>
    </row>
    <row r="13">
      <c r="A13" t="inlineStr">
        <is>
          <t>Outros Serviços de Terceiros - PF</t>
        </is>
      </c>
      <c r="B13" t="inlineStr">
        <is>
          <t>R$163.656,00</t>
        </is>
      </c>
      <c r="C13" t="inlineStr">
        <is>
          <t>R$87.037,22</t>
        </is>
      </c>
      <c r="D13" t="inlineStr">
        <is>
          <t>53,18%</t>
        </is>
      </c>
      <c r="E13" t="inlineStr">
        <is>
          <t>0,27%</t>
        </is>
      </c>
    </row>
    <row r="14">
      <c r="A14" t="inlineStr">
        <is>
          <t>Locação de Mão de Obra</t>
        </is>
      </c>
      <c r="B14" t="inlineStr">
        <is>
          <t>R$331.284,00</t>
        </is>
      </c>
      <c r="C14" t="inlineStr">
        <is>
          <t>R$123.172,38</t>
        </is>
      </c>
      <c r="D14" t="inlineStr">
        <is>
          <t>37,18%</t>
        </is>
      </c>
      <c r="E14" t="inlineStr">
        <is>
          <t>0,38%</t>
        </is>
      </c>
    </row>
    <row r="15">
      <c r="A15" t="inlineStr">
        <is>
          <t>Outros Serviços Terceiros - P. Jurídica</t>
        </is>
      </c>
      <c r="B15" t="inlineStr">
        <is>
          <t>R$15.799.500,00</t>
        </is>
      </c>
      <c r="C15" t="inlineStr">
        <is>
          <t>R$7.957.322,46</t>
        </is>
      </c>
      <c r="D15" t="inlineStr">
        <is>
          <t>50,36%</t>
        </is>
      </c>
      <c r="E15" t="inlineStr">
        <is>
          <t>24,85%</t>
        </is>
      </c>
    </row>
    <row r="16">
      <c r="A16" t="inlineStr">
        <is>
          <t>Serv. Tecn. da Inform. Comunicação - PJ.</t>
        </is>
      </c>
      <c r="B16" t="inlineStr">
        <is>
          <t>R$3.198.156,00</t>
        </is>
      </c>
      <c r="C16" t="inlineStr">
        <is>
          <t>R$1.844.559,80</t>
        </is>
      </c>
      <c r="D16" t="inlineStr">
        <is>
          <t>57,68%</t>
        </is>
      </c>
      <c r="E16" t="inlineStr">
        <is>
          <t>5,76%</t>
        </is>
      </c>
    </row>
    <row r="17">
      <c r="A17" t="inlineStr">
        <is>
          <t>Obrigações Tributárias e Contributivas</t>
        </is>
      </c>
      <c r="B17" t="inlineStr">
        <is>
          <t>R$100.008,00</t>
        </is>
      </c>
      <c r="C17" t="inlineStr">
        <is>
          <t>R$52.080,91</t>
        </is>
      </c>
      <c r="D17" t="inlineStr">
        <is>
          <t>52,08%</t>
        </is>
      </c>
      <c r="E17" t="inlineStr">
        <is>
          <t>0,16%</t>
        </is>
      </c>
    </row>
    <row r="18">
      <c r="A18" t="inlineStr">
        <is>
          <t>Sentenças Judiciais</t>
        </is>
      </c>
      <c r="B18" t="inlineStr">
        <is>
          <t>R$15.000,00</t>
        </is>
      </c>
      <c r="C18" t="inlineStr">
        <is>
          <t>R$2.082,77</t>
        </is>
      </c>
      <c r="D18" t="inlineStr">
        <is>
          <t>13,89%</t>
        </is>
      </c>
      <c r="E18" t="inlineStr">
        <is>
          <t>0,01%</t>
        </is>
      </c>
    </row>
    <row r="19">
      <c r="A19" t="inlineStr">
        <is>
          <t>DESPESAS DE CAPITAL</t>
        </is>
      </c>
      <c r="B19" t="inlineStr">
        <is>
          <t>R$18.913.296,00</t>
        </is>
      </c>
      <c r="C19" t="inlineStr">
        <is>
          <t>R$4.165.425,73</t>
        </is>
      </c>
      <c r="D19" t="inlineStr">
        <is>
          <t>22,02%</t>
        </is>
      </c>
      <c r="E19" t="inlineStr">
        <is>
          <t>13,01%</t>
        </is>
      </c>
    </row>
    <row r="20">
      <c r="A20" t="inlineStr">
        <is>
          <t>Investimentos</t>
        </is>
      </c>
      <c r="B20" t="inlineStr">
        <is>
          <t>R$18.913.296,00</t>
        </is>
      </c>
      <c r="C20" t="inlineStr">
        <is>
          <t>R$4.165.425,73</t>
        </is>
      </c>
      <c r="D20" t="inlineStr">
        <is>
          <t>22,02%</t>
        </is>
      </c>
      <c r="E20" t="inlineStr">
        <is>
          <t>13,01%</t>
        </is>
      </c>
    </row>
    <row r="21">
      <c r="A21" t="inlineStr">
        <is>
          <t>Obras e Instalações</t>
        </is>
      </c>
      <c r="B21" t="inlineStr">
        <is>
          <t>R$9.403.200,00</t>
        </is>
      </c>
      <c r="C21" t="inlineStr">
        <is>
          <t>R$0,00</t>
        </is>
      </c>
      <c r="D21" t="inlineStr">
        <is>
          <t>0,00%</t>
        </is>
      </c>
      <c r="E21" t="inlineStr">
        <is>
          <t>0,00%</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R$9.837.588,00</t>
        </is>
      </c>
      <c r="C2" t="inlineStr">
        <is>
          <t>R$3.465.459,06</t>
        </is>
      </c>
      <c r="D2" t="inlineStr">
        <is>
          <t>35,23%</t>
        </is>
      </c>
      <c r="E2" t="inlineStr">
        <is>
          <t>10,82%</t>
        </is>
      </c>
    </row>
    <row r="3">
      <c r="A3" t="inlineStr">
        <is>
          <t>02 - Administração Financeira</t>
        </is>
      </c>
      <c r="B3" t="inlineStr">
        <is>
          <t>R$3.215.220,00</t>
        </is>
      </c>
      <c r="C3" t="inlineStr">
        <is>
          <t>R$1.676.095,80</t>
        </is>
      </c>
      <c r="D3" t="inlineStr">
        <is>
          <t>52,13%</t>
        </is>
      </c>
      <c r="E3" t="inlineStr">
        <is>
          <t>5,23%</t>
        </is>
      </c>
    </row>
    <row r="4">
      <c r="A4" t="inlineStr">
        <is>
          <t>03 - Formação de Recursos Humanos</t>
        </is>
      </c>
      <c r="B4" t="inlineStr">
        <is>
          <t>R$1.721.628,00</t>
        </is>
      </c>
      <c r="C4" t="inlineStr">
        <is>
          <t>R$770.567,48</t>
        </is>
      </c>
      <c r="D4" t="inlineStr">
        <is>
          <t>44,76%</t>
        </is>
      </c>
      <c r="E4" t="inlineStr">
        <is>
          <t>2,41%</t>
        </is>
      </c>
    </row>
    <row r="5">
      <c r="A5" t="inlineStr">
        <is>
          <t>04 - Comunicação Social</t>
        </is>
      </c>
      <c r="B5" t="inlineStr">
        <is>
          <t>R$2.570.820,00</t>
        </is>
      </c>
      <c r="C5" t="inlineStr">
        <is>
          <t>R$1.513.948,46</t>
        </is>
      </c>
      <c r="D5" t="inlineStr">
        <is>
          <t>58,89%</t>
        </is>
      </c>
      <c r="E5" t="inlineStr">
        <is>
          <t>4,73%</t>
        </is>
      </c>
    </row>
    <row r="6">
      <c r="A6" t="inlineStr">
        <is>
          <t>05 - Atenção Básica</t>
        </is>
      </c>
      <c r="B6" t="inlineStr">
        <is>
          <t>R$1.268.268,00</t>
        </is>
      </c>
      <c r="C6" t="inlineStr">
        <is>
          <t>R$754.147,51</t>
        </is>
      </c>
      <c r="D6" t="inlineStr">
        <is>
          <t>59,46%</t>
        </is>
      </c>
      <c r="E6" t="inlineStr">
        <is>
          <t>2,36%</t>
        </is>
      </c>
    </row>
    <row r="7">
      <c r="A7" t="inlineStr">
        <is>
          <t>06 - Proteção e Benefícios ao Trabalhador</t>
        </is>
      </c>
      <c r="B7" t="inlineStr">
        <is>
          <t>R$3.579.792,00</t>
        </is>
      </c>
      <c r="C7" t="inlineStr">
        <is>
          <t>R$1.912.689,43</t>
        </is>
      </c>
      <c r="D7" t="inlineStr">
        <is>
          <t>53,43%</t>
        </is>
      </c>
      <c r="E7" t="inlineStr">
        <is>
          <t>5,97%</t>
        </is>
      </c>
    </row>
    <row r="8">
      <c r="A8" t="inlineStr">
        <is>
          <t>07 - Empregabilidade</t>
        </is>
      </c>
      <c r="B8" t="inlineStr">
        <is>
          <t>R$53.103.876,00</t>
        </is>
      </c>
      <c r="C8" t="inlineStr">
        <is>
          <t>R$21.925.217,48</t>
        </is>
      </c>
      <c r="D8" t="inlineStr">
        <is>
          <t>41,29%</t>
        </is>
      </c>
      <c r="E8" t="inlineStr">
        <is>
          <t>68,48%</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engenharia e construção civil para a entrega final da obra de término do Senac Jaraguá. Link: https://www.licitacoes-e.com.br/aop/consultar-detalhes-licitacao.aop?opcao=consultarDetalhesLicitacao&amp;numeroLicitacao=1095134</t>
        </is>
      </c>
      <c r="C2" t="inlineStr">
        <is>
          <t>07/08/2026 09:45:00</t>
        </is>
      </c>
      <c r="D2" t="inlineStr">
        <is>
          <t>Em processo</t>
        </is>
      </c>
      <c r="E2" t="inlineStr"/>
      <c r="F2" t="inlineStr"/>
      <c r="G2" t="inlineStr"/>
      <c r="H2" t="inlineStr"/>
    </row>
    <row r="3">
      <c r="A3" t="inlineStr">
        <is>
          <t>002/2025</t>
        </is>
      </c>
      <c r="B3" t="inlineStr">
        <is>
          <t>Contratação de agência para a prestação de serviços de publicidade e propaganda, sob demanda, em atendimento ao Serviço Nacional de Aprendizagem Comercial – Departamento Regional de Alagoas.</t>
        </is>
      </c>
      <c r="C3" t="inlineStr">
        <is>
          <t>12/12/2025 09:00:00</t>
        </is>
      </c>
      <c r="D3" t="inlineStr">
        <is>
          <t>Cancelada</t>
        </is>
      </c>
      <c r="E3" t="inlineStr"/>
      <c r="F3" t="inlineStr">
        <is>
          <t>18/05/2026 08:16:00</t>
        </is>
      </c>
      <c r="G3" t="inlineStr"/>
      <c r="H3" t="inlineStr"/>
    </row>
    <row r="4">
      <c r="A4" t="inlineStr">
        <is>
          <t>001/2025</t>
        </is>
      </c>
      <c r="B4" t="inlineStr">
        <is>
          <t>Permissão de uso, sem ônus, de espaço físico para exploração comercial de lanchonete nas unidades do Senac Alagoas, Centro de Educação Profissional do Agreste e Carlos Milito, considerando a programação específica de funcionamento de cada unidade.</t>
        </is>
      </c>
      <c r="C4" t="inlineStr">
        <is>
          <t>09/10/2025 09:00:00</t>
        </is>
      </c>
      <c r="D4" t="inlineStr">
        <is>
          <t>Finalizada</t>
        </is>
      </c>
      <c r="E4" t="inlineStr"/>
      <c r="F4" t="inlineStr">
        <is>
          <t>18/11/2025 15:38:00</t>
        </is>
      </c>
      <c r="G4" t="inlineStr"/>
      <c r="H4" t="inlineStr"/>
    </row>
    <row r="5">
      <c r="A5" t="inlineStr">
        <is>
          <t>023/2026</t>
        </is>
      </c>
      <c r="B5" t="inlineStr">
        <is>
          <t>Registro de preços para futura e eventual aquisição, sob demanda, de insumos de T.I destinados à Área de Tecnologia.</t>
        </is>
      </c>
      <c r="C5" t="inlineStr">
        <is>
          <t>29/09/2026 09:45:00</t>
        </is>
      </c>
      <c r="D5" t="inlineStr">
        <is>
          <t>Em processo</t>
        </is>
      </c>
      <c r="E5" t="inlineStr"/>
      <c r="F5" t="inlineStr"/>
      <c r="G5" t="inlineStr"/>
      <c r="H5" t="inlineStr"/>
    </row>
    <row r="6">
      <c r="A6" t="inlineStr">
        <is>
          <t>022/2026</t>
        </is>
      </c>
      <c r="B6" t="inlineStr">
        <is>
          <t>Registro de preços para o fornecimento, sob demanda, dos segmentos frutas secas, grãos, sementes, queijos, lácteos, embutidos, salgados e diversos, pelo período de 12 (doze) meses, para atendimento de cursos do Regional/Alagoas.</t>
        </is>
      </c>
      <c r="C6" t="inlineStr">
        <is>
          <t>15/09/2026 09:45:00</t>
        </is>
      </c>
      <c r="D6" t="inlineStr">
        <is>
          <t>Em processo</t>
        </is>
      </c>
      <c r="E6" t="inlineStr"/>
      <c r="F6" t="inlineStr"/>
      <c r="G6" t="inlineStr"/>
      <c r="H6" t="inlineStr"/>
    </row>
    <row r="7">
      <c r="A7" t="inlineStr">
        <is>
          <t>021/2026</t>
        </is>
      </c>
      <c r="B7" t="inlineStr">
        <is>
          <t>Registro de preços para a futura e eventual contratação de empresa especializada na prestação de serviços de intérprete de Libras, visando atender às demandas do SENAC/AL.</t>
        </is>
      </c>
      <c r="C7" t="inlineStr">
        <is>
          <t>31/08/2026 09:45:00</t>
        </is>
      </c>
      <c r="D7" t="inlineStr">
        <is>
          <t>Em processo</t>
        </is>
      </c>
      <c r="E7" t="inlineStr"/>
      <c r="F7" t="inlineStr"/>
      <c r="G7" t="inlineStr"/>
      <c r="H7" t="inlineStr"/>
    </row>
    <row r="8">
      <c r="A8" t="inlineStr">
        <is>
          <t>002/2026</t>
        </is>
      </c>
      <c r="B8" t="inlineStr">
        <is>
          <t>Contratação de empresa especializada em prestação de serviços comuns de engenharia, sob demanda, com fornecimento de materiais e equipamentos, sem mão de obra exclusiva, para atender as demandas de Manutenção Predial Preventiva, Corretiva em todas as unidades do SENAC/AL.</t>
        </is>
      </c>
      <c r="C8" t="inlineStr">
        <is>
          <t>06/08/2026 09:45:00</t>
        </is>
      </c>
      <c r="D8" t="inlineStr">
        <is>
          <t>Finalizada</t>
        </is>
      </c>
      <c r="E8" t="inlineStr"/>
      <c r="F8" t="inlineStr">
        <is>
          <t>26/08/2026 13:49:00</t>
        </is>
      </c>
      <c r="G8" t="inlineStr"/>
      <c r="H8" t="inlineStr"/>
    </row>
    <row r="9">
      <c r="A9" t="inlineStr">
        <is>
          <t>020/2026</t>
        </is>
      </c>
      <c r="B9" t="inlineStr">
        <is>
          <t>Contratação de empresa especializada para a prestação de serviços de monitoramento eletrônico de alarme e de Circuito Fechado de Televisão (CFTV) nas unidades do Senac Alagoas, abrangendo a instalação e o fornecimento, em regime de comodato, de todos os equipamentos e materiais necessários.</t>
        </is>
      </c>
      <c r="C9" t="inlineStr">
        <is>
          <t>14/07/2026 09:45:00</t>
        </is>
      </c>
      <c r="D9" t="inlineStr">
        <is>
          <t>Finalizada</t>
        </is>
      </c>
      <c r="E9" t="inlineStr"/>
      <c r="F9" t="inlineStr">
        <is>
          <t>01/09/2026 10:02:00</t>
        </is>
      </c>
      <c r="G9" t="inlineStr"/>
      <c r="H9" t="inlineStr"/>
    </row>
    <row r="10">
      <c r="A10" t="inlineStr">
        <is>
          <t>019/2026</t>
        </is>
      </c>
      <c r="B10" t="inlineStr">
        <is>
          <t>Registro de preços para o fornecimento, sob demanda, de hortifrutigranjeiros</t>
        </is>
      </c>
      <c r="C10" t="inlineStr">
        <is>
          <t>25/06/2026 09:45:00</t>
        </is>
      </c>
      <c r="D10" t="inlineStr">
        <is>
          <t>Em processo</t>
        </is>
      </c>
      <c r="E10" t="inlineStr"/>
      <c r="F10" t="inlineStr"/>
      <c r="G10" t="inlineStr"/>
      <c r="H10" t="inlineStr"/>
    </row>
    <row r="11">
      <c r="A11" t="inlineStr">
        <is>
          <t>018/2026</t>
        </is>
      </c>
      <c r="B11" t="inlineStr">
        <is>
          <t xml:space="preserve">Registro de preços para fornecimento, sob demanda, de aparelhos de ar-condicionado, para o SENAC Regional Alagoas, conforme especificações constantes no Anexo I deste edital. </t>
        </is>
      </c>
      <c r="C11" t="inlineStr">
        <is>
          <t>19/06/2026 09:45:00</t>
        </is>
      </c>
      <c r="D11" t="inlineStr">
        <is>
          <t>Finalizada</t>
        </is>
      </c>
      <c r="E11" t="inlineStr"/>
      <c r="F11" t="inlineStr">
        <is>
          <t>11/08/2026 08:40:00</t>
        </is>
      </c>
      <c r="G11" t="inlineStr"/>
      <c r="H11" t="inlineStr"/>
    </row>
    <row r="12">
      <c r="A12" t="inlineStr">
        <is>
          <t>015/2026</t>
        </is>
      </c>
      <c r="B12" t="inlineStr">
        <is>
          <t>Aquisição de acervo bibliográfico, composto por livros físicos disponíveis no mercado nacional, dos segmentos de técnico de administração, farmácia, finanças, tecnologia e meio ambiente.</t>
        </is>
      </c>
      <c r="C12" t="inlineStr">
        <is>
          <t>12/06/2026 09:45:00</t>
        </is>
      </c>
      <c r="D12" t="inlineStr">
        <is>
          <t>Finalizada</t>
        </is>
      </c>
      <c r="E12" t="inlineStr"/>
      <c r="F12" t="inlineStr">
        <is>
          <t>12/07/2026 17:03:00</t>
        </is>
      </c>
      <c r="G12" t="inlineStr"/>
      <c r="H12" t="inlineStr"/>
    </row>
    <row r="13">
      <c r="A13" t="inlineStr">
        <is>
          <t>014/2026</t>
        </is>
      </c>
      <c r="B13" t="inlineStr">
        <is>
          <t>Registro de preço para fornecimento, sob demanda, de embalagens e descartáveis, conforme especificações constantes do anexo I do Edital.</t>
        </is>
      </c>
      <c r="C13" t="inlineStr">
        <is>
          <t>11/06/2026 09:45:00</t>
        </is>
      </c>
      <c r="D13" t="inlineStr">
        <is>
          <t>Finalizada</t>
        </is>
      </c>
      <c r="E13" t="inlineStr"/>
      <c r="F13" t="inlineStr">
        <is>
          <t>04/08/2026 15:57:00</t>
        </is>
      </c>
      <c r="G13" t="inlineStr"/>
      <c r="H13" t="inlineStr"/>
    </row>
    <row r="14">
      <c r="A14" t="inlineStr">
        <is>
          <t>017/2026</t>
        </is>
      </c>
      <c r="B14" t="inlineStr">
        <is>
          <t>Contratação de empresa especializada na prestação de serviços de outsourcing de impressão, cópia e digitalização, contemplando impressões monocromáticas e coloridas.</t>
        </is>
      </c>
      <c r="C14" t="inlineStr">
        <is>
          <t>09/06/2026 09:45:00</t>
        </is>
      </c>
      <c r="D14" t="inlineStr">
        <is>
          <t>Em processo</t>
        </is>
      </c>
      <c r="E14" t="inlineStr"/>
      <c r="F14" t="inlineStr"/>
      <c r="G14" t="inlineStr"/>
      <c r="H14" t="inlineStr"/>
    </row>
    <row r="15">
      <c r="A15" t="inlineStr">
        <is>
          <t>016/2026</t>
        </is>
      </c>
      <c r="B15" t="inlineStr">
        <is>
          <t>Registro de preços para o fornecimento, sob demanda, de fardamentos, destinados aos colaboradores e alunos do Senac/AL.</t>
        </is>
      </c>
      <c r="C15" t="inlineStr">
        <is>
          <t>03/06/2026 09:45:00</t>
        </is>
      </c>
      <c r="D15" t="inlineStr">
        <is>
          <t>Finalizada</t>
        </is>
      </c>
      <c r="E15" t="inlineStr"/>
      <c r="F15" t="inlineStr">
        <is>
          <t>04/08/2026 15:51:00</t>
        </is>
      </c>
      <c r="G15" t="inlineStr"/>
      <c r="H15" t="inlineStr"/>
    </row>
    <row r="16">
      <c r="A16" t="inlineStr">
        <is>
          <t>013/2026</t>
        </is>
      </c>
      <c r="B16" t="inlineStr">
        <is>
          <t>Contratação de empresa especializada na prestação de serviços de gestão e controle de frota de veículos para o SENAC/AL, por meio da implantação e operação de um sistema informatizado e integrado, com tecnologia web, utilizando cartões de pagamento eletrônico/magnético ou tecnologia equivalente.</t>
        </is>
      </c>
      <c r="C16" t="inlineStr">
        <is>
          <t>21/05/2026 09:45:00</t>
        </is>
      </c>
      <c r="D16" t="inlineStr">
        <is>
          <t>Finalizada</t>
        </is>
      </c>
      <c r="E16" t="inlineStr"/>
      <c r="F16" t="inlineStr">
        <is>
          <t>28/07/2026 09:21:00</t>
        </is>
      </c>
      <c r="G16" t="inlineStr"/>
      <c r="H16" t="inlineStr"/>
    </row>
    <row r="17">
      <c r="A17" t="inlineStr">
        <is>
          <t>012/2026</t>
        </is>
      </c>
      <c r="B17" t="inlineStr">
        <is>
          <t>Registro de preços para futura e eventual aquisição de MACBOOKS, conforme as especificações detalhadas no Anexo I do Edital.</t>
        </is>
      </c>
      <c r="C17" t="inlineStr">
        <is>
          <t>15/05/2026 09:45:00</t>
        </is>
      </c>
      <c r="D17" t="inlineStr">
        <is>
          <t>Finalizada</t>
        </is>
      </c>
      <c r="E17" t="inlineStr"/>
      <c r="F17" t="inlineStr">
        <is>
          <t>09/06/2026 10:34:00</t>
        </is>
      </c>
      <c r="G17" t="inlineStr"/>
      <c r="H17" t="inlineStr"/>
    </row>
    <row r="18">
      <c r="A18" t="inlineStr">
        <is>
          <t>011/2026</t>
        </is>
      </c>
      <c r="B18" t="inlineStr">
        <is>
          <t xml:space="preserve">Registro de preços para o fornecimento, sob demanda, de insumos para moda. </t>
        </is>
      </c>
      <c r="C18" t="inlineStr">
        <is>
          <t>14/05/2026 09:45:00</t>
        </is>
      </c>
      <c r="D18" t="inlineStr">
        <is>
          <t>Finalizada</t>
        </is>
      </c>
      <c r="E18" t="inlineStr"/>
      <c r="F18" t="inlineStr">
        <is>
          <t>21/07/2026 12:33:00</t>
        </is>
      </c>
      <c r="G18" t="inlineStr"/>
      <c r="H18" t="inlineStr"/>
    </row>
    <row r="19">
      <c r="A19" t="inlineStr">
        <is>
          <t>010/2026</t>
        </is>
      </c>
      <c r="B19" t="inlineStr">
        <is>
          <t>Aquisição de acervo bibliográfico, composto por livros físicos disponíveis no mercado nacional dos segmentos de literatura brasileira, portuguesa, estrangeira, autoajuda, religião, direito e legislação</t>
        </is>
      </c>
      <c r="C19" t="inlineStr">
        <is>
          <t>08/05/2026 09:45:00</t>
        </is>
      </c>
      <c r="D19" t="inlineStr">
        <is>
          <t>Em processo</t>
        </is>
      </c>
      <c r="E19" t="inlineStr"/>
      <c r="F19" t="inlineStr"/>
      <c r="G19" t="inlineStr"/>
      <c r="H19" t="inlineStr"/>
    </row>
    <row r="20">
      <c r="A20" t="inlineStr">
        <is>
          <t>008/2026</t>
        </is>
      </c>
      <c r="B20" t="inlineStr">
        <is>
          <t>Aquisição de acervo bibliográfico, composto por livros físicos disponíveis no mercado nacional, dos segmentos de generalidades, educação, serviços de informação, turismo, sociologia, história, psicologia, moda, beleza, alimentos e bebidas, estética e segurança do trabalho</t>
        </is>
      </c>
      <c r="C20" t="inlineStr">
        <is>
          <t>05/05/2026 09:45:00</t>
        </is>
      </c>
      <c r="D20" t="inlineStr">
        <is>
          <t>Finalizada</t>
        </is>
      </c>
      <c r="E20" t="inlineStr"/>
      <c r="F20" t="inlineStr">
        <is>
          <t>25/05/2026 14:10:00</t>
        </is>
      </c>
      <c r="G20" t="inlineStr"/>
      <c r="H20" t="inlineStr"/>
    </row>
    <row r="21">
      <c r="A21" t="inlineStr">
        <is>
          <t>009/2026</t>
        </is>
      </c>
      <c r="B21" t="inlineStr">
        <is>
          <t xml:space="preserve">Contratação de solução de Intranet Corporativa no modelo SaaS (Software as a Service), incluindo a cessão de direito de uso de licenças para até 600 (seiscentos) usuários, bem como os serviços de personalização, implantação, suporte técnico e manutenção corretiva e evolutiva. </t>
        </is>
      </c>
      <c r="C21" t="inlineStr">
        <is>
          <t>17/04/2026 09:45:00</t>
        </is>
      </c>
      <c r="D21" t="inlineStr">
        <is>
          <t>Finalizada</t>
        </is>
      </c>
      <c r="E21" t="inlineStr"/>
      <c r="F21" t="inlineStr">
        <is>
          <t>28/07/2026 15:37:00</t>
        </is>
      </c>
      <c r="G21" t="inlineStr"/>
      <c r="H21" t="inlineStr"/>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engenharia e construção civil para a entrega final da obra de término do Senac Jaraguá. Link: https://www.licitacoes-e.com.br/aop/consultar-detalhes-licitacao.aop?opcao=consultarDetalhesLicitacao&amp;numeroLicitacao=1095134</t>
        </is>
      </c>
      <c r="C2" t="inlineStr">
        <is>
          <t>07/08/2026 09:45:00</t>
        </is>
      </c>
      <c r="D2" t="inlineStr">
        <is>
          <t>Em processo</t>
        </is>
      </c>
      <c r="E2" t="inlineStr"/>
      <c r="F2" t="inlineStr"/>
      <c r="G2" t="inlineStr"/>
      <c r="H2" t="inlineStr"/>
    </row>
    <row r="3">
      <c r="A3" t="inlineStr">
        <is>
          <t>002/2025</t>
        </is>
      </c>
      <c r="B3" t="inlineStr">
        <is>
          <t>Contratação de agência para a prestação de serviços de publicidade e propaganda, sob demanda, em atendimento ao Serviço Nacional de Aprendizagem Comercial – Departamento Regional de Alagoas.</t>
        </is>
      </c>
      <c r="C3" t="inlineStr">
        <is>
          <t>12/12/2025 09:00:00</t>
        </is>
      </c>
      <c r="D3" t="inlineStr">
        <is>
          <t>Cancelada</t>
        </is>
      </c>
      <c r="E3" t="inlineStr"/>
      <c r="F3" t="inlineStr">
        <is>
          <t>18/05/2026 08:16:00</t>
        </is>
      </c>
      <c r="G3" t="inlineStr"/>
      <c r="H3" t="inlineStr"/>
    </row>
    <row r="4">
      <c r="A4" t="inlineStr">
        <is>
          <t>001/2025</t>
        </is>
      </c>
      <c r="B4" t="inlineStr">
        <is>
          <t>Permissão de uso, sem ônus, de espaço físico para exploração comercial de lanchonete nas unidades do Senac Alagoas, Centro de Educação Profissional do Agreste e Carlos Milito, considerando a programação específica de funcionamento de cada unidade.</t>
        </is>
      </c>
      <c r="C4" t="inlineStr">
        <is>
          <t>09/10/2025 09:00:00</t>
        </is>
      </c>
      <c r="D4" t="inlineStr">
        <is>
          <t>Finalizada</t>
        </is>
      </c>
      <c r="E4" t="inlineStr"/>
      <c r="F4" t="inlineStr">
        <is>
          <t>18/11/2025 15:38:00</t>
        </is>
      </c>
      <c r="G4" t="inlineStr"/>
      <c r="H4" t="inlineStr"/>
    </row>
    <row r="5">
      <c r="A5" t="inlineStr">
        <is>
          <t>023/2026</t>
        </is>
      </c>
      <c r="B5" t="inlineStr">
        <is>
          <t>Registro de preços para futura e eventual aquisição, sob demanda, de insumos de T.I destinados à Área de Tecnologia.</t>
        </is>
      </c>
      <c r="C5" t="inlineStr">
        <is>
          <t>29/09/2026 09:45:00</t>
        </is>
      </c>
      <c r="D5" t="inlineStr">
        <is>
          <t>Em processo</t>
        </is>
      </c>
      <c r="E5" t="inlineStr"/>
      <c r="F5" t="inlineStr"/>
      <c r="G5" t="inlineStr"/>
      <c r="H5" t="inlineStr"/>
    </row>
    <row r="6">
      <c r="A6" t="inlineStr">
        <is>
          <t>022/2026</t>
        </is>
      </c>
      <c r="B6" t="inlineStr">
        <is>
          <t>Registro de preços para o fornecimento, sob demanda, dos segmentos frutas secas, grãos, sementes, queijos, lácteos, embutidos, salgados e diversos, pelo período de 12 (doze) meses, para atendimento de cursos do Regional/Alagoas.</t>
        </is>
      </c>
      <c r="C6" t="inlineStr">
        <is>
          <t>15/09/2026 09:45:00</t>
        </is>
      </c>
      <c r="D6" t="inlineStr">
        <is>
          <t>Em processo</t>
        </is>
      </c>
      <c r="E6" t="inlineStr"/>
      <c r="F6" t="inlineStr"/>
      <c r="G6" t="inlineStr"/>
      <c r="H6" t="inlineStr"/>
    </row>
    <row r="7">
      <c r="A7" t="inlineStr">
        <is>
          <t>021/2026</t>
        </is>
      </c>
      <c r="B7" t="inlineStr">
        <is>
          <t>Registro de preços para a futura e eventual contratação de empresa especializada na prestação de serviços de intérprete de Libras, visando atender às demandas do SENAC/AL.</t>
        </is>
      </c>
      <c r="C7" t="inlineStr">
        <is>
          <t>31/08/2026 09:45:00</t>
        </is>
      </c>
      <c r="D7" t="inlineStr">
        <is>
          <t>Em processo</t>
        </is>
      </c>
      <c r="E7" t="inlineStr"/>
      <c r="F7" t="inlineStr"/>
      <c r="G7" t="inlineStr"/>
      <c r="H7" t="inlineStr"/>
    </row>
    <row r="8">
      <c r="A8" t="inlineStr">
        <is>
          <t>002/2026</t>
        </is>
      </c>
      <c r="B8" t="inlineStr">
        <is>
          <t>Contratação de empresa especializada em prestação de serviços comuns de engenharia, sob demanda, com fornecimento de materiais e equipamentos, sem mão de obra exclusiva, para atender as demandas de Manutenção Predial Preventiva, Corretiva em todas as unidades do SENAC/AL.</t>
        </is>
      </c>
      <c r="C8" t="inlineStr">
        <is>
          <t>06/08/2026 09:45:00</t>
        </is>
      </c>
      <c r="D8" t="inlineStr">
        <is>
          <t>Finalizada</t>
        </is>
      </c>
      <c r="E8" t="inlineStr"/>
      <c r="F8" t="inlineStr">
        <is>
          <t>26/08/2026 13:49:00</t>
        </is>
      </c>
      <c r="G8" t="inlineStr"/>
      <c r="H8" t="inlineStr"/>
    </row>
    <row r="9">
      <c r="A9" t="inlineStr">
        <is>
          <t>020/2026</t>
        </is>
      </c>
      <c r="B9" t="inlineStr">
        <is>
          <t>Contratação de empresa especializada para a prestação de serviços de monitoramento eletrônico de alarme e de Circuito Fechado de Televisão (CFTV) nas unidades do Senac Alagoas, abrangendo a instalação e o fornecimento, em regime de comodato, de todos os equipamentos e materiais necessários.</t>
        </is>
      </c>
      <c r="C9" t="inlineStr">
        <is>
          <t>14/07/2026 09:45:00</t>
        </is>
      </c>
      <c r="D9" t="inlineStr">
        <is>
          <t>Finalizada</t>
        </is>
      </c>
      <c r="E9" t="inlineStr"/>
      <c r="F9" t="inlineStr">
        <is>
          <t>01/09/2026 10:02:00</t>
        </is>
      </c>
      <c r="G9" t="inlineStr"/>
      <c r="H9" t="inlineStr"/>
    </row>
    <row r="10">
      <c r="A10" t="inlineStr">
        <is>
          <t>019/2026</t>
        </is>
      </c>
      <c r="B10" t="inlineStr">
        <is>
          <t>Registro de preços para o fornecimento, sob demanda, de hortifrutigranjeiros</t>
        </is>
      </c>
      <c r="C10" t="inlineStr">
        <is>
          <t>25/06/2026 09:45:00</t>
        </is>
      </c>
      <c r="D10" t="inlineStr">
        <is>
          <t>Em processo</t>
        </is>
      </c>
      <c r="E10" t="inlineStr"/>
      <c r="F10" t="inlineStr"/>
      <c r="G10" t="inlineStr"/>
      <c r="H10" t="inlineStr"/>
    </row>
    <row r="11">
      <c r="A11" t="inlineStr">
        <is>
          <t>018/2026</t>
        </is>
      </c>
      <c r="B11" t="inlineStr">
        <is>
          <t xml:space="preserve">Registro de preços para fornecimento, sob demanda, de aparelhos de ar-condicionado, para o SENAC Regional Alagoas, conforme especificações constantes no Anexo I deste edital. </t>
        </is>
      </c>
      <c r="C11" t="inlineStr">
        <is>
          <t>19/06/2026 09:45:00</t>
        </is>
      </c>
      <c r="D11" t="inlineStr">
        <is>
          <t>Finalizada</t>
        </is>
      </c>
      <c r="E11" t="inlineStr"/>
      <c r="F11" t="inlineStr">
        <is>
          <t>11/08/2026 08:40:00</t>
        </is>
      </c>
      <c r="G11" t="inlineStr"/>
      <c r="H11" t="inlineStr"/>
    </row>
    <row r="12">
      <c r="A12" t="inlineStr">
        <is>
          <t>015/2026</t>
        </is>
      </c>
      <c r="B12" t="inlineStr">
        <is>
          <t>Aquisição de acervo bibliográfico, composto por livros físicos disponíveis no mercado nacional, dos segmentos de técnico de administração, farmácia, finanças, tecnologia e meio ambiente.</t>
        </is>
      </c>
      <c r="C12" t="inlineStr">
        <is>
          <t>12/06/2026 09:45:00</t>
        </is>
      </c>
      <c r="D12" t="inlineStr">
        <is>
          <t>Finalizada</t>
        </is>
      </c>
      <c r="E12" t="inlineStr"/>
      <c r="F12" t="inlineStr">
        <is>
          <t>12/07/2026 17:03:00</t>
        </is>
      </c>
      <c r="G12" t="inlineStr"/>
      <c r="H12" t="inlineStr"/>
    </row>
    <row r="13">
      <c r="A13" t="inlineStr">
        <is>
          <t>014/2026</t>
        </is>
      </c>
      <c r="B13" t="inlineStr">
        <is>
          <t>Registro de preço para fornecimento, sob demanda, de embalagens e descartáveis, conforme especificações constantes do anexo I do Edital.</t>
        </is>
      </c>
      <c r="C13" t="inlineStr">
        <is>
          <t>11/06/2026 09:45:00</t>
        </is>
      </c>
      <c r="D13" t="inlineStr">
        <is>
          <t>Finalizada</t>
        </is>
      </c>
      <c r="E13" t="inlineStr"/>
      <c r="F13" t="inlineStr">
        <is>
          <t>04/08/2026 15:57:00</t>
        </is>
      </c>
      <c r="G13" t="inlineStr"/>
      <c r="H13" t="inlineStr"/>
    </row>
    <row r="14">
      <c r="A14" t="inlineStr">
        <is>
          <t>017/2026</t>
        </is>
      </c>
      <c r="B14" t="inlineStr">
        <is>
          <t>Contratação de empresa especializada na prestação de serviços de outsourcing de impressão, cópia e digitalização, contemplando impressões monocromáticas e coloridas.</t>
        </is>
      </c>
      <c r="C14" t="inlineStr">
        <is>
          <t>09/06/2026 09:45:00</t>
        </is>
      </c>
      <c r="D14" t="inlineStr">
        <is>
          <t>Em processo</t>
        </is>
      </c>
      <c r="E14" t="inlineStr"/>
      <c r="F14" t="inlineStr"/>
      <c r="G14" t="inlineStr"/>
      <c r="H14" t="inlineStr"/>
    </row>
    <row r="15">
      <c r="A15" t="inlineStr">
        <is>
          <t>016/2026</t>
        </is>
      </c>
      <c r="B15" t="inlineStr">
        <is>
          <t>Registro de preços para o fornecimento, sob demanda, de fardamentos, destinados aos colaboradores e alunos do Senac/AL.</t>
        </is>
      </c>
      <c r="C15" t="inlineStr">
        <is>
          <t>03/06/2026 09:45:00</t>
        </is>
      </c>
      <c r="D15" t="inlineStr">
        <is>
          <t>Finalizada</t>
        </is>
      </c>
      <c r="E15" t="inlineStr"/>
      <c r="F15" t="inlineStr">
        <is>
          <t>04/08/2026 15:51:00</t>
        </is>
      </c>
      <c r="G15" t="inlineStr"/>
      <c r="H15" t="inlineStr"/>
    </row>
    <row r="16">
      <c r="A16" t="inlineStr">
        <is>
          <t>013/2026</t>
        </is>
      </c>
      <c r="B16" t="inlineStr">
        <is>
          <t>Contratação de empresa especializada na prestação de serviços de gestão e controle de frota de veículos para o SENAC/AL, por meio da implantação e operação de um sistema informatizado e integrado, com tecnologia web, utilizando cartões de pagamento eletrônico/magnético ou tecnologia equivalente.</t>
        </is>
      </c>
      <c r="C16" t="inlineStr">
        <is>
          <t>21/05/2026 09:45:00</t>
        </is>
      </c>
      <c r="D16" t="inlineStr">
        <is>
          <t>Finalizada</t>
        </is>
      </c>
      <c r="E16" t="inlineStr"/>
      <c r="F16" t="inlineStr">
        <is>
          <t>28/07/2026 09:21:00</t>
        </is>
      </c>
      <c r="G16" t="inlineStr"/>
      <c r="H16" t="inlineStr"/>
    </row>
    <row r="17">
      <c r="A17" t="inlineStr">
        <is>
          <t>012/2026</t>
        </is>
      </c>
      <c r="B17" t="inlineStr">
        <is>
          <t>Registro de preços para futura e eventual aquisição de MACBOOKS, conforme as especificações detalhadas no Anexo I do Edital.</t>
        </is>
      </c>
      <c r="C17" t="inlineStr">
        <is>
          <t>15/05/2026 09:45:00</t>
        </is>
      </c>
      <c r="D17" t="inlineStr">
        <is>
          <t>Finalizada</t>
        </is>
      </c>
      <c r="E17" t="inlineStr"/>
      <c r="F17" t="inlineStr">
        <is>
          <t>09/06/2026 10:34:00</t>
        </is>
      </c>
      <c r="G17" t="inlineStr"/>
      <c r="H17" t="inlineStr"/>
    </row>
    <row r="18">
      <c r="A18" t="inlineStr">
        <is>
          <t>011/2026</t>
        </is>
      </c>
      <c r="B18" t="inlineStr">
        <is>
          <t xml:space="preserve">Registro de preços para o fornecimento, sob demanda, de insumos para moda. </t>
        </is>
      </c>
      <c r="C18" t="inlineStr">
        <is>
          <t>14/05/2026 09:45:00</t>
        </is>
      </c>
      <c r="D18" t="inlineStr">
        <is>
          <t>Finalizada</t>
        </is>
      </c>
      <c r="E18" t="inlineStr"/>
      <c r="F18" t="inlineStr">
        <is>
          <t>21/07/2026 12:33:00</t>
        </is>
      </c>
      <c r="G18" t="inlineStr"/>
      <c r="H18" t="inlineStr"/>
    </row>
    <row r="19">
      <c r="A19" t="inlineStr">
        <is>
          <t>010/2026</t>
        </is>
      </c>
      <c r="B19" t="inlineStr">
        <is>
          <t>Aquisição de acervo bibliográfico, composto por livros físicos disponíveis no mercado nacional dos segmentos de literatura brasileira, portuguesa, estrangeira, autoajuda, religião, direito e legislação</t>
        </is>
      </c>
      <c r="C19" t="inlineStr">
        <is>
          <t>08/05/2026 09:45:00</t>
        </is>
      </c>
      <c r="D19" t="inlineStr">
        <is>
          <t>Em processo</t>
        </is>
      </c>
      <c r="E19" t="inlineStr"/>
      <c r="F19" t="inlineStr"/>
      <c r="G19" t="inlineStr"/>
      <c r="H19" t="inlineStr"/>
    </row>
    <row r="20">
      <c r="A20" t="inlineStr">
        <is>
          <t>008/2026</t>
        </is>
      </c>
      <c r="B20" t="inlineStr">
        <is>
          <t>Aquisição de acervo bibliográfico, composto por livros físicos disponíveis no mercado nacional, dos segmentos de generalidades, educação, serviços de informação, turismo, sociologia, história, psicologia, moda, beleza, alimentos e bebidas, estética e segurança do trabalho</t>
        </is>
      </c>
      <c r="C20" t="inlineStr">
        <is>
          <t>05/05/2026 09:45:00</t>
        </is>
      </c>
      <c r="D20" t="inlineStr">
        <is>
          <t>Finalizada</t>
        </is>
      </c>
      <c r="E20" t="inlineStr"/>
      <c r="F20" t="inlineStr">
        <is>
          <t>25/05/2026 14:10:00</t>
        </is>
      </c>
      <c r="G20" t="inlineStr"/>
      <c r="H20" t="inlineStr"/>
    </row>
    <row r="21">
      <c r="A21" t="inlineStr">
        <is>
          <t>009/2026</t>
        </is>
      </c>
      <c r="B21" t="inlineStr">
        <is>
          <t xml:space="preserve">Contratação de solução de Intranet Corporativa no modelo SaaS (Software as a Service), incluindo a cessão de direito de uso de licenças para até 600 (seiscentos) usuários, bem como os serviços de personalização, implantação, suporte técnico e manutenção corretiva e evolutiva. </t>
        </is>
      </c>
      <c r="C21" t="inlineStr">
        <is>
          <t>17/04/2026 09:45:00</t>
        </is>
      </c>
      <c r="D21" t="inlineStr">
        <is>
          <t>Finalizada</t>
        </is>
      </c>
      <c r="E21" t="inlineStr"/>
      <c r="F21" t="inlineStr">
        <is>
          <t>28/07/2026 15:37:00</t>
        </is>
      </c>
      <c r="G21" t="inlineStr"/>
      <c r="H21" t="inlineStr"/>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engenharia e construção civil para a entrega final da obra de término do Senac Jaraguá. Link: https://www.licitacoes-e.com.br/aop/consultar-detalhes-licitacao.aop?opcao=consultarDetalhesLicitacao&amp;numeroLicitacao=1095134</t>
        </is>
      </c>
      <c r="C2" t="inlineStr">
        <is>
          <t>07/08/2026 09:45:00</t>
        </is>
      </c>
      <c r="D2" t="inlineStr">
        <is>
          <t>Em processo</t>
        </is>
      </c>
      <c r="E2" t="inlineStr"/>
      <c r="F2" t="inlineStr"/>
      <c r="G2" t="inlineStr"/>
      <c r="H2" t="inlineStr"/>
    </row>
    <row r="3">
      <c r="A3" t="inlineStr">
        <is>
          <t>002/2025</t>
        </is>
      </c>
      <c r="B3" t="inlineStr">
        <is>
          <t>Contratação de agência para a prestação de serviços de publicidade e propaganda, sob demanda, em atendimento ao Serviço Nacional de Aprendizagem Comercial – Departamento Regional de Alagoas.</t>
        </is>
      </c>
      <c r="C3" t="inlineStr">
        <is>
          <t>12/12/2025 09:00:00</t>
        </is>
      </c>
      <c r="D3" t="inlineStr">
        <is>
          <t>Cancelada</t>
        </is>
      </c>
      <c r="E3" t="inlineStr"/>
      <c r="F3" t="inlineStr">
        <is>
          <t>18/05/2026 08:16:00</t>
        </is>
      </c>
      <c r="G3" t="inlineStr"/>
      <c r="H3" t="inlineStr"/>
    </row>
    <row r="4">
      <c r="A4" t="inlineStr">
        <is>
          <t>001/2025</t>
        </is>
      </c>
      <c r="B4" t="inlineStr">
        <is>
          <t>Permissão de uso, sem ônus, de espaço físico para exploração comercial de lanchonete nas unidades do Senac Alagoas, Centro de Educação Profissional do Agreste e Carlos Milito, considerando a programação específica de funcionamento de cada unidade.</t>
        </is>
      </c>
      <c r="C4" t="inlineStr">
        <is>
          <t>09/10/2025 09:00:00</t>
        </is>
      </c>
      <c r="D4" t="inlineStr">
        <is>
          <t>Finalizada</t>
        </is>
      </c>
      <c r="E4" t="inlineStr"/>
      <c r="F4" t="inlineStr">
        <is>
          <t>18/11/2025 15:38:00</t>
        </is>
      </c>
      <c r="G4" t="inlineStr"/>
      <c r="H4" t="inlineStr"/>
    </row>
    <row r="5">
      <c r="A5" t="inlineStr">
        <is>
          <t>023/2026</t>
        </is>
      </c>
      <c r="B5" t="inlineStr">
        <is>
          <t>Registro de preços para futura e eventual aquisição, sob demanda, de insumos de T.I destinados à Área de Tecnologia.</t>
        </is>
      </c>
      <c r="C5" t="inlineStr">
        <is>
          <t>29/09/2026 09:45:00</t>
        </is>
      </c>
      <c r="D5" t="inlineStr">
        <is>
          <t>Em processo</t>
        </is>
      </c>
      <c r="E5" t="inlineStr"/>
      <c r="F5" t="inlineStr"/>
      <c r="G5" t="inlineStr"/>
      <c r="H5" t="inlineStr"/>
    </row>
    <row r="6">
      <c r="A6" t="inlineStr">
        <is>
          <t>022/2026</t>
        </is>
      </c>
      <c r="B6" t="inlineStr">
        <is>
          <t>Registro de preços para o fornecimento, sob demanda, dos segmentos frutas secas, grãos, sementes, queijos, lácteos, embutidos, salgados e diversos, pelo período de 12 (doze) meses, para atendimento de cursos do Regional/Alagoas.</t>
        </is>
      </c>
      <c r="C6" t="inlineStr">
        <is>
          <t>15/09/2026 09:45:00</t>
        </is>
      </c>
      <c r="D6" t="inlineStr">
        <is>
          <t>Em processo</t>
        </is>
      </c>
      <c r="E6" t="inlineStr"/>
      <c r="F6" t="inlineStr"/>
      <c r="G6" t="inlineStr"/>
      <c r="H6" t="inlineStr"/>
    </row>
    <row r="7">
      <c r="A7" t="inlineStr">
        <is>
          <t>021/2026</t>
        </is>
      </c>
      <c r="B7" t="inlineStr">
        <is>
          <t>Registro de preços para a futura e eventual contratação de empresa especializada na prestação de serviços de intérprete de Libras, visando atender às demandas do SENAC/AL.</t>
        </is>
      </c>
      <c r="C7" t="inlineStr">
        <is>
          <t>31/08/2026 09:45:00</t>
        </is>
      </c>
      <c r="D7" t="inlineStr">
        <is>
          <t>Em processo</t>
        </is>
      </c>
      <c r="E7" t="inlineStr"/>
      <c r="F7" t="inlineStr"/>
      <c r="G7" t="inlineStr"/>
      <c r="H7" t="inlineStr"/>
    </row>
    <row r="8">
      <c r="A8" t="inlineStr">
        <is>
          <t>002/2026</t>
        </is>
      </c>
      <c r="B8" t="inlineStr">
        <is>
          <t>Contratação de empresa especializada em prestação de serviços comuns de engenharia, sob demanda, com fornecimento de materiais e equipamentos, sem mão de obra exclusiva, para atender as demandas de Manutenção Predial Preventiva, Corretiva em todas as unidades do SENAC/AL.</t>
        </is>
      </c>
      <c r="C8" t="inlineStr">
        <is>
          <t>06/08/2026 09:45:00</t>
        </is>
      </c>
      <c r="D8" t="inlineStr">
        <is>
          <t>Finalizada</t>
        </is>
      </c>
      <c r="E8" t="inlineStr"/>
      <c r="F8" t="inlineStr">
        <is>
          <t>26/08/2026 13:49:00</t>
        </is>
      </c>
      <c r="G8" t="inlineStr"/>
      <c r="H8" t="inlineStr"/>
    </row>
    <row r="9">
      <c r="A9" t="inlineStr">
        <is>
          <t>020/2026</t>
        </is>
      </c>
      <c r="B9" t="inlineStr">
        <is>
          <t>Contratação de empresa especializada para a prestação de serviços de monitoramento eletrônico de alarme e de Circuito Fechado de Televisão (CFTV) nas unidades do Senac Alagoas, abrangendo a instalação e o fornecimento, em regime de comodato, de todos os equipamentos e materiais necessários.</t>
        </is>
      </c>
      <c r="C9" t="inlineStr">
        <is>
          <t>14/07/2026 09:45:00</t>
        </is>
      </c>
      <c r="D9" t="inlineStr">
        <is>
          <t>Finalizada</t>
        </is>
      </c>
      <c r="E9" t="inlineStr"/>
      <c r="F9" t="inlineStr">
        <is>
          <t>01/09/2026 10:02:00</t>
        </is>
      </c>
      <c r="G9" t="inlineStr"/>
      <c r="H9" t="inlineStr"/>
    </row>
    <row r="10">
      <c r="A10" t="inlineStr">
        <is>
          <t>019/2026</t>
        </is>
      </c>
      <c r="B10" t="inlineStr">
        <is>
          <t>Registro de preços para o fornecimento, sob demanda, de hortifrutigranjeiros</t>
        </is>
      </c>
      <c r="C10" t="inlineStr">
        <is>
          <t>25/06/2026 09:45:00</t>
        </is>
      </c>
      <c r="D10" t="inlineStr">
        <is>
          <t>Em processo</t>
        </is>
      </c>
      <c r="E10" t="inlineStr"/>
      <c r="F10" t="inlineStr"/>
      <c r="G10" t="inlineStr"/>
      <c r="H10" t="inlineStr"/>
    </row>
    <row r="11">
      <c r="A11" t="inlineStr">
        <is>
          <t>018/2026</t>
        </is>
      </c>
      <c r="B11" t="inlineStr">
        <is>
          <t xml:space="preserve">Registro de preços para fornecimento, sob demanda, de aparelhos de ar-condicionado, para o SENAC Regional Alagoas, conforme especificações constantes no Anexo I deste edital. </t>
        </is>
      </c>
      <c r="C11" t="inlineStr">
        <is>
          <t>19/06/2026 09:45:00</t>
        </is>
      </c>
      <c r="D11" t="inlineStr">
        <is>
          <t>Finalizada</t>
        </is>
      </c>
      <c r="E11" t="inlineStr"/>
      <c r="F11" t="inlineStr">
        <is>
          <t>11/08/2026 08:40:00</t>
        </is>
      </c>
      <c r="G11" t="inlineStr"/>
      <c r="H11" t="inlineStr"/>
    </row>
    <row r="12">
      <c r="A12" t="inlineStr">
        <is>
          <t>015/2026</t>
        </is>
      </c>
      <c r="B12" t="inlineStr">
        <is>
          <t>Aquisição de acervo bibliográfico, composto por livros físicos disponíveis no mercado nacional, dos segmentos de técnico de administração, farmácia, finanças, tecnologia e meio ambiente.</t>
        </is>
      </c>
      <c r="C12" t="inlineStr">
        <is>
          <t>12/06/2026 09:45:00</t>
        </is>
      </c>
      <c r="D12" t="inlineStr">
        <is>
          <t>Finalizada</t>
        </is>
      </c>
      <c r="E12" t="inlineStr"/>
      <c r="F12" t="inlineStr">
        <is>
          <t>12/07/2026 17:03:00</t>
        </is>
      </c>
      <c r="G12" t="inlineStr"/>
      <c r="H12" t="inlineStr"/>
    </row>
    <row r="13">
      <c r="A13" t="inlineStr">
        <is>
          <t>014/2026</t>
        </is>
      </c>
      <c r="B13" t="inlineStr">
        <is>
          <t>Registro de preço para fornecimento, sob demanda, de embalagens e descartáveis, conforme especificações constantes do anexo I do Edital.</t>
        </is>
      </c>
      <c r="C13" t="inlineStr">
        <is>
          <t>11/06/2026 09:45:00</t>
        </is>
      </c>
      <c r="D13" t="inlineStr">
        <is>
          <t>Finalizada</t>
        </is>
      </c>
      <c r="E13" t="inlineStr"/>
      <c r="F13" t="inlineStr">
        <is>
          <t>04/08/2026 15:57:00</t>
        </is>
      </c>
      <c r="G13" t="inlineStr"/>
      <c r="H13" t="inlineStr"/>
    </row>
    <row r="14">
      <c r="A14" t="inlineStr">
        <is>
          <t>017/2026</t>
        </is>
      </c>
      <c r="B14" t="inlineStr">
        <is>
          <t>Contratação de empresa especializada na prestação de serviços de outsourcing de impressão, cópia e digitalização, contemplando impressões monocromáticas e coloridas.</t>
        </is>
      </c>
      <c r="C14" t="inlineStr">
        <is>
          <t>09/06/2026 09:45:00</t>
        </is>
      </c>
      <c r="D14" t="inlineStr">
        <is>
          <t>Em processo</t>
        </is>
      </c>
      <c r="E14" t="inlineStr"/>
      <c r="F14" t="inlineStr"/>
      <c r="G14" t="inlineStr"/>
      <c r="H14" t="inlineStr"/>
    </row>
    <row r="15">
      <c r="A15" t="inlineStr">
        <is>
          <t>016/2026</t>
        </is>
      </c>
      <c r="B15" t="inlineStr">
        <is>
          <t>Registro de preços para o fornecimento, sob demanda, de fardamentos, destinados aos colaboradores e alunos do Senac/AL.</t>
        </is>
      </c>
      <c r="C15" t="inlineStr">
        <is>
          <t>03/06/2026 09:45:00</t>
        </is>
      </c>
      <c r="D15" t="inlineStr">
        <is>
          <t>Finalizada</t>
        </is>
      </c>
      <c r="E15" t="inlineStr"/>
      <c r="F15" t="inlineStr">
        <is>
          <t>04/08/2026 15:51:00</t>
        </is>
      </c>
      <c r="G15" t="inlineStr"/>
      <c r="H15" t="inlineStr"/>
    </row>
    <row r="16">
      <c r="A16" t="inlineStr">
        <is>
          <t>013/2026</t>
        </is>
      </c>
      <c r="B16" t="inlineStr">
        <is>
          <t>Contratação de empresa especializada na prestação de serviços de gestão e controle de frota de veículos para o SENAC/AL, por meio da implantação e operação de um sistema informatizado e integrado, com tecnologia web, utilizando cartões de pagamento eletrônico/magnético ou tecnologia equivalente.</t>
        </is>
      </c>
      <c r="C16" t="inlineStr">
        <is>
          <t>21/05/2026 09:45:00</t>
        </is>
      </c>
      <c r="D16" t="inlineStr">
        <is>
          <t>Finalizada</t>
        </is>
      </c>
      <c r="E16" t="inlineStr"/>
      <c r="F16" t="inlineStr">
        <is>
          <t>28/07/2026 09:21:00</t>
        </is>
      </c>
      <c r="G16" t="inlineStr"/>
      <c r="H16" t="inlineStr"/>
    </row>
    <row r="17">
      <c r="A17" t="inlineStr">
        <is>
          <t>012/2026</t>
        </is>
      </c>
      <c r="B17" t="inlineStr">
        <is>
          <t>Registro de preços para futura e eventual aquisição de MACBOOKS, conforme as especificações detalhadas no Anexo I do Edital.</t>
        </is>
      </c>
      <c r="C17" t="inlineStr">
        <is>
          <t>15/05/2026 09:45:00</t>
        </is>
      </c>
      <c r="D17" t="inlineStr">
        <is>
          <t>Finalizada</t>
        </is>
      </c>
      <c r="E17" t="inlineStr"/>
      <c r="F17" t="inlineStr">
        <is>
          <t>09/06/2026 10:34:00</t>
        </is>
      </c>
      <c r="G17" t="inlineStr"/>
      <c r="H17" t="inlineStr"/>
    </row>
    <row r="18">
      <c r="A18" t="inlineStr">
        <is>
          <t>011/2026</t>
        </is>
      </c>
      <c r="B18" t="inlineStr">
        <is>
          <t xml:space="preserve">Registro de preços para o fornecimento, sob demanda, de insumos para moda. </t>
        </is>
      </c>
      <c r="C18" t="inlineStr">
        <is>
          <t>14/05/2026 09:45:00</t>
        </is>
      </c>
      <c r="D18" t="inlineStr">
        <is>
          <t>Finalizada</t>
        </is>
      </c>
      <c r="E18" t="inlineStr"/>
      <c r="F18" t="inlineStr">
        <is>
          <t>21/07/2026 12:33:00</t>
        </is>
      </c>
      <c r="G18" t="inlineStr"/>
      <c r="H18" t="inlineStr"/>
    </row>
    <row r="19">
      <c r="A19" t="inlineStr">
        <is>
          <t>010/2026</t>
        </is>
      </c>
      <c r="B19" t="inlineStr">
        <is>
          <t>Aquisição de acervo bibliográfico, composto por livros físicos disponíveis no mercado nacional dos segmentos de literatura brasileira, portuguesa, estrangeira, autoajuda, religião, direito e legislação</t>
        </is>
      </c>
      <c r="C19" t="inlineStr">
        <is>
          <t>08/05/2026 09:45:00</t>
        </is>
      </c>
      <c r="D19" t="inlineStr">
        <is>
          <t>Em processo</t>
        </is>
      </c>
      <c r="E19" t="inlineStr"/>
      <c r="F19" t="inlineStr"/>
      <c r="G19" t="inlineStr"/>
      <c r="H19" t="inlineStr"/>
    </row>
    <row r="20">
      <c r="A20" t="inlineStr">
        <is>
          <t>008/2026</t>
        </is>
      </c>
      <c r="B20" t="inlineStr">
        <is>
          <t>Aquisição de acervo bibliográfico, composto por livros físicos disponíveis no mercado nacional, dos segmentos de generalidades, educação, serviços de informação, turismo, sociologia, história, psicologia, moda, beleza, alimentos e bebidas, estética e segurança do trabalho</t>
        </is>
      </c>
      <c r="C20" t="inlineStr">
        <is>
          <t>05/05/2026 09:45:00</t>
        </is>
      </c>
      <c r="D20" t="inlineStr">
        <is>
          <t>Finalizada</t>
        </is>
      </c>
      <c r="E20" t="inlineStr"/>
      <c r="F20" t="inlineStr">
        <is>
          <t>25/05/2026 14:10:00</t>
        </is>
      </c>
      <c r="G20" t="inlineStr"/>
      <c r="H20" t="inlineStr"/>
    </row>
    <row r="21">
      <c r="A21" t="inlineStr">
        <is>
          <t>009/2026</t>
        </is>
      </c>
      <c r="B21" t="inlineStr">
        <is>
          <t xml:space="preserve">Contratação de solução de Intranet Corporativa no modelo SaaS (Software as a Service), incluindo a cessão de direito de uso de licenças para até 600 (seiscentos) usuários, bem como os serviços de personalização, implantação, suporte técnico e manutenção corretiva e evolutiva. </t>
        </is>
      </c>
      <c r="C21" t="inlineStr">
        <is>
          <t>17/04/2026 09:45:00</t>
        </is>
      </c>
      <c r="D21" t="inlineStr">
        <is>
          <t>Finalizada</t>
        </is>
      </c>
      <c r="E21" t="inlineStr"/>
      <c r="F21" t="inlineStr">
        <is>
          <t>28/07/2026 15:37:00</t>
        </is>
      </c>
      <c r="G21" t="inlineStr"/>
      <c r="H21" t="inlineStr"/>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ACT003/2026</t>
        </is>
      </c>
      <c r="B2" t="inlineStr">
        <is>
          <t>REALIZAÇÃO DE TURMAS DE FORMA GRATUITA E CESSÃO DE ESPAÇO</t>
        </is>
      </c>
      <c r="C2" t="inlineStr">
        <is>
          <t>ORDEM DOS ADVOGADOS DO BRASIL - SECCIONAL ALAGOAS</t>
        </is>
      </c>
      <c r="D2" t="inlineStr">
        <is>
          <t>12334827000110</t>
        </is>
      </c>
      <c r="E2" t="inlineStr"/>
      <c r="F2" t="inlineStr">
        <is>
          <t>17/06/2026 00:00:00</t>
        </is>
      </c>
      <c r="G2" t="inlineStr">
        <is>
          <t>17/06/2028</t>
        </is>
      </c>
      <c r="H2" t="inlineStr">
        <is>
          <t>Ativo</t>
        </is>
      </c>
      <c r="I2" t="inlineStr">
        <is>
          <t>Ordinária</t>
        </is>
      </c>
      <c r="J2" t="inlineStr"/>
    </row>
    <row r="3">
      <c r="A3" t="inlineStr">
        <is>
          <t>S/N</t>
        </is>
      </c>
      <c r="B3" t="inlineStr">
        <is>
          <t>COOPERAÇÃO INTERINSTITUCIONAL PARA A PROMOÇÃO DE ESTÁGIO EXTRACURRICULAR  PARA OS ESTUDANTES DO SENAC/AL</t>
        </is>
      </c>
      <c r="C3" t="inlineStr">
        <is>
          <t>AGRA E LEMOS CONSULTORIA TREINAMENTI E GESTÃO LTDA - HEAD ESTÁGIOS</t>
        </is>
      </c>
      <c r="D3" t="inlineStr">
        <is>
          <t>51270992000108</t>
        </is>
      </c>
      <c r="E3" t="inlineStr"/>
      <c r="F3" t="inlineStr">
        <is>
          <t>23/01/2025 00:00:00</t>
        </is>
      </c>
      <c r="G3" t="inlineStr">
        <is>
          <t>23/01/2027</t>
        </is>
      </c>
      <c r="H3" t="inlineStr">
        <is>
          <t>Ativo</t>
        </is>
      </c>
      <c r="I3" t="inlineStr">
        <is>
          <t>Ordinária</t>
        </is>
      </c>
      <c r="J3" t="inlineStr"/>
    </row>
    <row r="4">
      <c r="A4" t="inlineStr">
        <is>
          <t>008/2026</t>
        </is>
      </c>
      <c r="B4" t="inlineStr">
        <is>
          <t>REALIZAÇÃO DE TURMAS DE FORMA GRATUITA</t>
        </is>
      </c>
      <c r="C4" t="inlineStr">
        <is>
          <t>PREFEITURA MUNICIPAL DE IBATEGUARA</t>
        </is>
      </c>
      <c r="D4" t="inlineStr">
        <is>
          <t>12332961000182</t>
        </is>
      </c>
      <c r="E4" t="inlineStr"/>
      <c r="F4" t="inlineStr">
        <is>
          <t>01/04/2026 00:00:00</t>
        </is>
      </c>
      <c r="G4" t="inlineStr">
        <is>
          <t>01/04/2028</t>
        </is>
      </c>
      <c r="H4" t="inlineStr">
        <is>
          <t>Ativo</t>
        </is>
      </c>
      <c r="I4" t="inlineStr">
        <is>
          <t>Ordinária</t>
        </is>
      </c>
      <c r="J4" t="inlineStr"/>
    </row>
    <row r="5">
      <c r="A5" t="inlineStr">
        <is>
          <t>ACT005/2026</t>
        </is>
      </c>
      <c r="B5" t="inlineStr">
        <is>
          <t xml:space="preserve">REALIZAÇÃO DE TURMAS DE FORMA GRATUITA </t>
        </is>
      </c>
      <c r="C5" t="inlineStr">
        <is>
          <t>ASSOCIAÇÃO EDUCACIONAL E ASSISTENCIAL CASA DOS AMARELINHOS</t>
        </is>
      </c>
      <c r="D5" t="inlineStr">
        <is>
          <t>12517900000190</t>
        </is>
      </c>
      <c r="E5" t="inlineStr"/>
      <c r="F5" t="inlineStr">
        <is>
          <t>23/06/2026 00:00:00</t>
        </is>
      </c>
      <c r="G5" t="inlineStr">
        <is>
          <t>23/06/2028</t>
        </is>
      </c>
      <c r="H5" t="inlineStr">
        <is>
          <t>Ativo</t>
        </is>
      </c>
      <c r="I5" t="inlineStr">
        <is>
          <t>Ordinária</t>
        </is>
      </c>
      <c r="J5" t="inlineStr"/>
    </row>
    <row r="6">
      <c r="A6" t="inlineStr">
        <is>
          <t>AC003/2025</t>
        </is>
      </c>
      <c r="B6" t="inlineStr">
        <is>
          <t>LANÇAMENTO DE EDITAL DE TURMAS PSG PARA PARTICIPAÇÃO DA POLÍCIA MILITAR, CORPO DE BOMBEIROS MILITAR, POLÍCIA CIVIL E POLÍCIA CIENTÍFICA</t>
        </is>
      </c>
      <c r="C6" t="inlineStr">
        <is>
          <t>SECRETARIA DE ESTADO DE SEGURANÇA PÚBLICA DO ESTADO DE ALAGOAS - SSP</t>
        </is>
      </c>
      <c r="D6" t="inlineStr">
        <is>
          <t>12200226000115</t>
        </is>
      </c>
      <c r="E6" t="inlineStr"/>
      <c r="F6" t="inlineStr">
        <is>
          <t>25/03/2026 00:00:00</t>
        </is>
      </c>
      <c r="G6" t="inlineStr">
        <is>
          <t>25/03/2031</t>
        </is>
      </c>
      <c r="H6" t="inlineStr">
        <is>
          <t>Ativo</t>
        </is>
      </c>
      <c r="I6" t="inlineStr">
        <is>
          <t>Ordinária</t>
        </is>
      </c>
      <c r="J6" t="inlineStr"/>
    </row>
    <row r="7">
      <c r="A7" t="inlineStr">
        <is>
          <t>TJAL/024/2024</t>
        </is>
      </c>
      <c r="B7" t="inlineStr">
        <is>
          <t>CONCESSÃO DE ESPAÇO FÍSICO PARA REALIZAÇÃO DE TURMAS PSG</t>
        </is>
      </c>
      <c r="C7" t="inlineStr">
        <is>
          <t>TRIBUNAL DE JUSTIÇA DO ESTADO DE ALAGOAS - 1ª VARA DA INFÂNCIA E JUVENTUDE (Acordo de Cooperação)</t>
        </is>
      </c>
      <c r="D7" t="inlineStr">
        <is>
          <t>12473062000108</t>
        </is>
      </c>
      <c r="E7" t="inlineStr"/>
      <c r="F7" t="inlineStr">
        <is>
          <t>17/06/2024 00:00:00</t>
        </is>
      </c>
      <c r="G7" t="inlineStr">
        <is>
          <t>16/06/2029</t>
        </is>
      </c>
      <c r="H7" t="inlineStr">
        <is>
          <t>Ativo</t>
        </is>
      </c>
      <c r="I7" t="inlineStr">
        <is>
          <t>Ordinária</t>
        </is>
      </c>
      <c r="J7" t="inlineStr"/>
    </row>
    <row r="8">
      <c r="A8" t="inlineStr">
        <is>
          <t>ACT001/2026</t>
        </is>
      </c>
      <c r="B8" t="inlineStr">
        <is>
          <t>REALIZAÇÃO DE TURMAS DE FORMA GRATUITA</t>
        </is>
      </c>
      <c r="C8" t="inlineStr">
        <is>
          <t>PREFEITURA MUNICIPAL DE PORTO CALVO</t>
        </is>
      </c>
      <c r="D8" t="inlineStr">
        <is>
          <t>12366720000154</t>
        </is>
      </c>
      <c r="E8" t="inlineStr"/>
      <c r="F8" t="inlineStr">
        <is>
          <t>18/06/2026 00:00:00</t>
        </is>
      </c>
      <c r="G8" t="inlineStr">
        <is>
          <t>18/06/2028</t>
        </is>
      </c>
      <c r="H8" t="inlineStr">
        <is>
          <t>Ativo</t>
        </is>
      </c>
      <c r="I8" t="inlineStr">
        <is>
          <t>Ordinária</t>
        </is>
      </c>
      <c r="J8" t="inlineStr"/>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002/2024</t>
        </is>
      </c>
      <c r="B2" t="inlineStr">
        <is>
          <t>RECOLHIMENTO DE MATERIAIS TECNOLÓGICOS SEM UTILIDADE</t>
        </is>
      </c>
      <c r="C2" t="inlineStr">
        <is>
          <t>BIO DIGITAL RECICLAGEM DE ELETRÔNICOS LTDA</t>
        </is>
      </c>
      <c r="D2" t="inlineStr">
        <is>
          <t>18414740000130</t>
        </is>
      </c>
      <c r="E2" t="inlineStr">
        <is>
          <t>21935,32</t>
        </is>
      </c>
      <c r="F2" t="inlineStr">
        <is>
          <t>19/03/2024 00:00:00</t>
        </is>
      </c>
      <c r="G2" t="inlineStr">
        <is>
          <t>19/03/2027</t>
        </is>
      </c>
      <c r="H2" t="inlineStr">
        <is>
          <t>Prorrogado</t>
        </is>
      </c>
      <c r="I2" t="inlineStr">
        <is>
          <t>Ordinária</t>
        </is>
      </c>
      <c r="J2" t="inlineStr">
        <is>
          <t>681541,44</t>
        </is>
      </c>
    </row>
    <row r="3">
      <c r="A3" t="inlineStr">
        <is>
          <t>001/2023</t>
        </is>
      </c>
      <c r="B3" t="inlineStr">
        <is>
          <t>AÇÕES CONJUNTAS</t>
        </is>
      </c>
      <c r="C3" t="inlineStr">
        <is>
          <t>FEDERAÇÃO DO COMÉRCIO DE BENS, SERVIÇOS E TURISMO DO ESTADO DE ALAGOAS</t>
        </is>
      </c>
      <c r="D3" t="inlineStr">
        <is>
          <t>08447641000109</t>
        </is>
      </c>
      <c r="E3" t="inlineStr"/>
      <c r="F3" t="inlineStr">
        <is>
          <t>10/02/2023 00:00:00</t>
        </is>
      </c>
      <c r="G3" t="inlineStr">
        <is>
          <t>09/02/2027</t>
        </is>
      </c>
      <c r="H3" t="inlineStr">
        <is>
          <t>Prorrogado</t>
        </is>
      </c>
      <c r="I3" t="inlineStr">
        <is>
          <t>Ordinária</t>
        </is>
      </c>
      <c r="J3" t="inlineStr">
        <is>
          <t>0,00</t>
        </is>
      </c>
    </row>
    <row r="4">
      <c r="A4" t="inlineStr">
        <is>
          <t>001/2024</t>
        </is>
      </c>
      <c r="B4" t="inlineStr">
        <is>
          <t>JURÍDICO</t>
        </is>
      </c>
      <c r="C4" t="inlineStr">
        <is>
          <t>FEDERAÇÃO DO COMÉRCIO DE BENS, SERVIÇOS E TURISMO DO ESTADO DE ALAGOAS</t>
        </is>
      </c>
      <c r="D4" t="inlineStr">
        <is>
          <t>08447641000109</t>
        </is>
      </c>
      <c r="E4" t="inlineStr"/>
      <c r="F4" t="inlineStr">
        <is>
          <t>27/03/2024 00:00:00</t>
        </is>
      </c>
      <c r="G4" t="inlineStr">
        <is>
          <t>26/03/2027</t>
        </is>
      </c>
      <c r="H4" t="inlineStr">
        <is>
          <t>Encerrado</t>
        </is>
      </c>
      <c r="I4" t="inlineStr">
        <is>
          <t>Ordinária</t>
        </is>
      </c>
      <c r="J4" t="inlineStr">
        <is>
          <t>0,00</t>
        </is>
      </c>
    </row>
    <row r="5">
      <c r="A5" t="inlineStr">
        <is>
          <t>016/2025</t>
        </is>
      </c>
      <c r="B5" t="inlineStr">
        <is>
          <t>CONCESSÃO DE ESPAÇO FÍSICO PARA REALIZAÇÃO DE TURMAS PSG</t>
        </is>
      </c>
      <c r="C5" t="inlineStr">
        <is>
          <t>PREFEITURA MUNICIPAL DE MAR VERMELHO</t>
        </is>
      </c>
      <c r="D5" t="inlineStr">
        <is>
          <t>12333761000144</t>
        </is>
      </c>
      <c r="E5" t="inlineStr"/>
      <c r="F5" t="inlineStr">
        <is>
          <t>17/09/2025 00:00:00</t>
        </is>
      </c>
      <c r="G5" t="inlineStr">
        <is>
          <t>17/09/2026</t>
        </is>
      </c>
      <c r="H5" t="inlineStr">
        <is>
          <t>Ativo</t>
        </is>
      </c>
      <c r="I5" t="inlineStr">
        <is>
          <t>Ordinária</t>
        </is>
      </c>
      <c r="J5" t="inlineStr"/>
    </row>
    <row r="6">
      <c r="A6" t="inlineStr">
        <is>
          <t>008/2024</t>
        </is>
      </c>
      <c r="B6" t="inlineStr">
        <is>
          <t>REALIZAÇÃO DE TURMAS DE FORMA GRATUITA</t>
        </is>
      </c>
      <c r="C6" t="inlineStr">
        <is>
          <t>PREFEITURA MUNICIPAL DE SÃO SEBASTIÃO - ALAGOAS</t>
        </is>
      </c>
      <c r="D6" t="inlineStr">
        <is>
          <t>12247631000199</t>
        </is>
      </c>
      <c r="E6" t="inlineStr"/>
      <c r="F6" t="inlineStr">
        <is>
          <t>12/08/2024 00:00:00</t>
        </is>
      </c>
      <c r="G6" t="inlineStr">
        <is>
          <t>12/08/2028</t>
        </is>
      </c>
      <c r="H6" t="inlineStr">
        <is>
          <t>Prorrogado</t>
        </is>
      </c>
      <c r="I6" t="inlineStr">
        <is>
          <t>Ordinária</t>
        </is>
      </c>
      <c r="J6" t="inlineStr"/>
    </row>
    <row r="7">
      <c r="A7" t="inlineStr">
        <is>
          <t>004/2024</t>
        </is>
      </c>
      <c r="B7" t="inlineStr">
        <is>
          <t>CONCESSÃO DE ESPAÇO FÍSICO PARA REALIZAÇÃO DE TURMAS PSG</t>
        </is>
      </c>
      <c r="C7" t="inlineStr">
        <is>
          <t>ASSOCIAÇÃO ESPERANÇA E VIDA</t>
        </is>
      </c>
      <c r="D7" t="inlineStr">
        <is>
          <t>02911666000127</t>
        </is>
      </c>
      <c r="E7" t="inlineStr"/>
      <c r="F7" t="inlineStr">
        <is>
          <t>25/03/2024 00:00:00</t>
        </is>
      </c>
      <c r="G7" t="inlineStr">
        <is>
          <t>25/03/2028</t>
        </is>
      </c>
      <c r="H7" t="inlineStr">
        <is>
          <t>Prorrogado</t>
        </is>
      </c>
      <c r="I7" t="inlineStr">
        <is>
          <t>Ordinária</t>
        </is>
      </c>
      <c r="J7" t="inlineStr"/>
    </row>
    <row r="8">
      <c r="A8" t="inlineStr">
        <is>
          <t>032/2025</t>
        </is>
      </c>
      <c r="B8" t="inlineStr">
        <is>
          <t>CONCESSÃO DE ESPAÇO FÍSICO PARA REALIZAÇÃO DE TURMAS PSG</t>
        </is>
      </c>
      <c r="C8" t="inlineStr">
        <is>
          <t>INSTITUTO DESENVOLV/AL</t>
        </is>
      </c>
      <c r="D8" t="inlineStr">
        <is>
          <t>07214986000141</t>
        </is>
      </c>
      <c r="E8" t="inlineStr"/>
      <c r="F8" t="inlineStr">
        <is>
          <t>09/10/2025 00:00:00</t>
        </is>
      </c>
      <c r="G8" t="inlineStr">
        <is>
          <t>09/10/2026</t>
        </is>
      </c>
      <c r="H8" t="inlineStr">
        <is>
          <t>Ativo</t>
        </is>
      </c>
      <c r="I8" t="inlineStr">
        <is>
          <t>Ordinária</t>
        </is>
      </c>
      <c r="J8" t="inlineStr"/>
    </row>
    <row r="9">
      <c r="A9" t="inlineStr">
        <is>
          <t>003/2024</t>
        </is>
      </c>
      <c r="B9" t="inlineStr">
        <is>
          <t>CESSÃO DE USO DO ESPAÇO E REALIZAÇÃO DE TURMAS DE FORMA GRATUITA</t>
        </is>
      </c>
      <c r="C9" t="inlineStr">
        <is>
          <t>PREFEITURA MUNICIPAL DE PIRANHAS - ALAGOAS</t>
        </is>
      </c>
      <c r="D9" t="inlineStr">
        <is>
          <t>12225546000120</t>
        </is>
      </c>
      <c r="E9" t="inlineStr"/>
      <c r="F9" t="inlineStr">
        <is>
          <t>05/04/2024 00:00:00</t>
        </is>
      </c>
      <c r="G9" t="inlineStr">
        <is>
          <t>05/04/2028</t>
        </is>
      </c>
      <c r="H9" t="inlineStr">
        <is>
          <t>Prorrogado</t>
        </is>
      </c>
      <c r="I9" t="inlineStr">
        <is>
          <t>Ordinária</t>
        </is>
      </c>
      <c r="J9" t="inlineStr"/>
    </row>
    <row r="10">
      <c r="A10" t="inlineStr">
        <is>
          <t>005/2024</t>
        </is>
      </c>
      <c r="B10" t="inlineStr">
        <is>
          <t>CESSÃO DE USO DO ESPAÇO E REALIZAÇÃO DE TURMAS DE FORMA GRATUITA</t>
        </is>
      </c>
      <c r="C10" t="inlineStr">
        <is>
          <t>PREFEITURA MUNICIPAL DE CAMPO ALEGRE  - ALAGOAS</t>
        </is>
      </c>
      <c r="D10" t="inlineStr">
        <is>
          <t>12264628000183</t>
        </is>
      </c>
      <c r="E10" t="inlineStr"/>
      <c r="F10" t="inlineStr">
        <is>
          <t>05/04/2024 00:00:00</t>
        </is>
      </c>
      <c r="G10" t="inlineStr">
        <is>
          <t>05/04/2028</t>
        </is>
      </c>
      <c r="H10" t="inlineStr">
        <is>
          <t>Prorrogado</t>
        </is>
      </c>
      <c r="I10" t="inlineStr">
        <is>
          <t>Ordinária</t>
        </is>
      </c>
      <c r="J10" t="inlineStr"/>
    </row>
    <row r="11">
      <c r="A11" t="inlineStr">
        <is>
          <t>029/2024</t>
        </is>
      </c>
      <c r="B11" t="inlineStr">
        <is>
          <t>CONCESSÃO DE ESPAÇO FÍSICO PARA REALIZAÇÃO DE TURMAS PSG</t>
        </is>
      </c>
      <c r="C11" t="inlineStr">
        <is>
          <t>ASSOCIAÇÃO BENEFICENTE CASA TUCA</t>
        </is>
      </c>
      <c r="D11" t="inlineStr">
        <is>
          <t>02911666000127</t>
        </is>
      </c>
      <c r="E11" t="inlineStr"/>
      <c r="F11" t="inlineStr">
        <is>
          <t>27/11/2024 00:00:00</t>
        </is>
      </c>
      <c r="G11" t="inlineStr">
        <is>
          <t>27/11/2026</t>
        </is>
      </c>
      <c r="H11" t="inlineStr">
        <is>
          <t>Prorrogado</t>
        </is>
      </c>
      <c r="I11" t="inlineStr">
        <is>
          <t>Ordinária</t>
        </is>
      </c>
      <c r="J11" t="inlineStr"/>
    </row>
    <row r="12">
      <c r="A12" t="inlineStr">
        <is>
          <t>002/2025</t>
        </is>
      </c>
      <c r="B12" t="inlineStr">
        <is>
          <t>CONCESSÃO DE ESPAÇO FÍSICO PARA REALIZAÇÃO DE TURMAS PSG</t>
        </is>
      </c>
      <c r="C12" t="inlineStr">
        <is>
          <t>PREFEITURA MUNICIPAL DE UNIÃO DOS PALMARES</t>
        </is>
      </c>
      <c r="D12" t="inlineStr">
        <is>
          <t>12332946000134</t>
        </is>
      </c>
      <c r="E12" t="inlineStr"/>
      <c r="F12" t="inlineStr">
        <is>
          <t>10/02/2025 00:00:00</t>
        </is>
      </c>
      <c r="G12" t="inlineStr">
        <is>
          <t>10/02/2028</t>
        </is>
      </c>
      <c r="H12" t="inlineStr">
        <is>
          <t>Prorrogado</t>
        </is>
      </c>
      <c r="I12" t="inlineStr">
        <is>
          <t>Ordinária</t>
        </is>
      </c>
      <c r="J12" t="inlineStr"/>
    </row>
    <row r="13">
      <c r="A13" t="inlineStr">
        <is>
          <t>005/2025</t>
        </is>
      </c>
      <c r="B13" t="inlineStr">
        <is>
          <t>CONCESSÃO DE ESPAÇO FÍSICO PARA REALIZAÇÃO DE TURMAS PSG</t>
        </is>
      </c>
      <c r="C13" t="inlineStr">
        <is>
          <t>PREFEITURA MUNICIPAL DE ÁGUA BRANCA</t>
        </is>
      </c>
      <c r="D13" t="inlineStr">
        <is>
          <t>12350153000148</t>
        </is>
      </c>
      <c r="E13" t="inlineStr"/>
      <c r="F13" t="inlineStr">
        <is>
          <t>04/04/2025 00:00:00</t>
        </is>
      </c>
      <c r="G13" t="inlineStr">
        <is>
          <t>04/04/2028</t>
        </is>
      </c>
      <c r="H13" t="inlineStr">
        <is>
          <t>Prorrogado</t>
        </is>
      </c>
      <c r="I13" t="inlineStr">
        <is>
          <t>Ordinária</t>
        </is>
      </c>
      <c r="J13" t="inlineStr"/>
    </row>
    <row r="14">
      <c r="A14" t="inlineStr">
        <is>
          <t>033/2024</t>
        </is>
      </c>
      <c r="B14" t="inlineStr">
        <is>
          <t>CONCESSÃO DE ESPAÇO FÍSICO PARA REALIZAÇÃO DE TURMAS PSG</t>
        </is>
      </c>
      <c r="C14" t="inlineStr">
        <is>
          <t xml:space="preserve">INSTITUTO MOVIMENTO ENFRENTE </t>
        </is>
      </c>
      <c r="D14" t="inlineStr">
        <is>
          <t>10696679000159</t>
        </is>
      </c>
      <c r="E14" t="inlineStr"/>
      <c r="F14" t="inlineStr">
        <is>
          <t>10/12/2024 00:00:00</t>
        </is>
      </c>
      <c r="G14" t="inlineStr">
        <is>
          <t>10/12/2026</t>
        </is>
      </c>
      <c r="H14" t="inlineStr">
        <is>
          <t>Prorrogado</t>
        </is>
      </c>
      <c r="I14" t="inlineStr">
        <is>
          <t>Ordinária</t>
        </is>
      </c>
      <c r="J14" t="inlineStr"/>
    </row>
    <row r="15">
      <c r="A15" t="inlineStr">
        <is>
          <t>004/2025</t>
        </is>
      </c>
      <c r="B15" t="inlineStr">
        <is>
          <t>CONCESSÃO DE ESPAÇO FÍSICO PARA REALIZAÇÃO DE TURMAS PSG</t>
        </is>
      </c>
      <c r="C15" t="inlineStr">
        <is>
          <t>PREFEITURA MUNICIPAL DE DELMIRO GOUVEIA</t>
        </is>
      </c>
      <c r="D15" t="inlineStr">
        <is>
          <t>12224895000127</t>
        </is>
      </c>
      <c r="E15" t="inlineStr"/>
      <c r="F15" t="inlineStr">
        <is>
          <t>19/03/2025 00:00:00</t>
        </is>
      </c>
      <c r="G15" t="inlineStr">
        <is>
          <t>19/03/2028</t>
        </is>
      </c>
      <c r="H15" t="inlineStr">
        <is>
          <t>Prorrogado</t>
        </is>
      </c>
      <c r="I15" t="inlineStr">
        <is>
          <t>Ordinária</t>
        </is>
      </c>
      <c r="J15" t="inlineStr"/>
    </row>
    <row r="16">
      <c r="A16" t="inlineStr">
        <is>
          <t>019/2025</t>
        </is>
      </c>
      <c r="B16" t="inlineStr">
        <is>
          <t>CONCESSÃO DE ESPAÇO FÍSICO PARA REALIZAÇÃO DE TURMAS PSG</t>
        </is>
      </c>
      <c r="C16" t="inlineStr">
        <is>
          <t>PREFEITURA MUNICIPAL DE JUNDIÁ</t>
        </is>
      </c>
      <c r="D16" t="inlineStr">
        <is>
          <t>12248100000110</t>
        </is>
      </c>
      <c r="E16" t="inlineStr"/>
      <c r="F16" t="inlineStr">
        <is>
          <t>01/09/2025 00:00:00</t>
        </is>
      </c>
      <c r="G16" t="inlineStr">
        <is>
          <t>01/09/2026</t>
        </is>
      </c>
      <c r="H16" t="inlineStr">
        <is>
          <t>Ativo</t>
        </is>
      </c>
      <c r="I16" t="inlineStr">
        <is>
          <t>Ordinária</t>
        </is>
      </c>
      <c r="J16" t="inlineStr"/>
    </row>
    <row r="17">
      <c r="A17" t="inlineStr">
        <is>
          <t>013/2024</t>
        </is>
      </c>
      <c r="B17" t="inlineStr">
        <is>
          <t>CESSÃO DE USO DO ESPAÇO E REALIZAÇÃO DE TURMAS DE FORMA GRATUITA</t>
        </is>
      </c>
      <c r="C17" t="inlineStr">
        <is>
          <t xml:space="preserve">INSTITUTO AMIGO LEAL </t>
        </is>
      </c>
      <c r="D17" t="inlineStr">
        <is>
          <t>07544884000194</t>
        </is>
      </c>
      <c r="E17" t="inlineStr"/>
      <c r="F17" t="inlineStr">
        <is>
          <t>09/07/2024 00:00:00</t>
        </is>
      </c>
      <c r="G17" t="inlineStr">
        <is>
          <t>09/07/2028</t>
        </is>
      </c>
      <c r="H17" t="inlineStr">
        <is>
          <t>Prorrogado</t>
        </is>
      </c>
      <c r="I17" t="inlineStr">
        <is>
          <t>Ordinária</t>
        </is>
      </c>
      <c r="J17" t="inlineStr"/>
    </row>
    <row r="18">
      <c r="A18" t="inlineStr">
        <is>
          <t>005/2026</t>
        </is>
      </c>
      <c r="B18" t="inlineStr">
        <is>
          <t>COLETA SELETIVA DE RESÍDUOS RECICLÁVEIS NÃO PERIGOSOS</t>
        </is>
      </c>
      <c r="C18" t="inlineStr">
        <is>
          <t>COOPERATIVA DE TRABALHO DOS CATADORES DA VILA EMATER - COOPVILA</t>
        </is>
      </c>
      <c r="D18" t="inlineStr">
        <is>
          <t>11162478000134</t>
        </is>
      </c>
      <c r="E18" t="inlineStr"/>
      <c r="F18" t="inlineStr">
        <is>
          <t>10/03/2026 00:00:00</t>
        </is>
      </c>
      <c r="G18" t="inlineStr">
        <is>
          <t>10/03/2028</t>
        </is>
      </c>
      <c r="H18" t="inlineStr">
        <is>
          <t>Ativo</t>
        </is>
      </c>
      <c r="I18" t="inlineStr">
        <is>
          <t>Ordinária</t>
        </is>
      </c>
      <c r="J18" t="inlineStr"/>
    </row>
    <row r="19">
      <c r="A19" t="inlineStr">
        <is>
          <t>031/2024</t>
        </is>
      </c>
      <c r="B19" t="inlineStr">
        <is>
          <t>CONCESSÃO DE ESPAÇO FÍSICO PARA REALIZAÇÃO DE TURMAS PSG</t>
        </is>
      </c>
      <c r="C19" t="inlineStr">
        <is>
          <t>INSTITUTO NOVO HORIZONTE</t>
        </is>
      </c>
      <c r="D19" t="inlineStr">
        <is>
          <t>69978518000109</t>
        </is>
      </c>
      <c r="E19" t="inlineStr"/>
      <c r="F19" t="inlineStr">
        <is>
          <t>07/11/2024 00:00:00</t>
        </is>
      </c>
      <c r="G19" t="inlineStr">
        <is>
          <t>07/11/2026</t>
        </is>
      </c>
      <c r="H19" t="inlineStr">
        <is>
          <t>Prorrogado</t>
        </is>
      </c>
      <c r="I19" t="inlineStr">
        <is>
          <t>Ordinária</t>
        </is>
      </c>
      <c r="J19" t="inlineStr"/>
    </row>
    <row r="20">
      <c r="A20" t="inlineStr">
        <is>
          <t>009/2023</t>
        </is>
      </c>
      <c r="B20" t="inlineStr">
        <is>
          <t>CONCESSÃO DE ESPAÇO FÍSICO PARA REALIZAÇÃO DE TURMAS PSG</t>
        </is>
      </c>
      <c r="C20" t="inlineStr">
        <is>
          <t>AMIGOS DO BEM INSTITUIÇÃO NACIONAL CONTRA A FOME E A MISÉRIA</t>
        </is>
      </c>
      <c r="D20" t="inlineStr">
        <is>
          <t>05108918000172</t>
        </is>
      </c>
      <c r="E20" t="inlineStr"/>
      <c r="F20" t="inlineStr">
        <is>
          <t>10/03/2023 00:00:00</t>
        </is>
      </c>
      <c r="G20" t="inlineStr">
        <is>
          <t>09/03/2028</t>
        </is>
      </c>
      <c r="H20" t="inlineStr">
        <is>
          <t>Prorrogado</t>
        </is>
      </c>
      <c r="I20" t="inlineStr">
        <is>
          <t>Ordinária</t>
        </is>
      </c>
      <c r="J20" t="inlineStr"/>
    </row>
    <row r="21">
      <c r="A21" t="inlineStr">
        <is>
          <t>026/2025</t>
        </is>
      </c>
      <c r="B21" t="inlineStr">
        <is>
          <t>CONCESSÃO DE ESPAÇO FÍSICO PARA REALIZAÇÃO DE TURMAS PSG</t>
        </is>
      </c>
      <c r="C21" t="inlineStr">
        <is>
          <t>FUNDAÇÃO EDUCACIONAL JAYME DE ALTAVILA - CESMAC</t>
        </is>
      </c>
      <c r="D21" t="inlineStr">
        <is>
          <t>12207742000171</t>
        </is>
      </c>
      <c r="E21" t="inlineStr"/>
      <c r="F21" t="inlineStr">
        <is>
          <t>14/08/2025 00:00:00</t>
        </is>
      </c>
      <c r="G21" t="inlineStr">
        <is>
          <t>14/08/2026</t>
        </is>
      </c>
      <c r="H21" t="inlineStr">
        <is>
          <t>Prorrogado</t>
        </is>
      </c>
      <c r="I21" t="inlineStr">
        <is>
          <t>Ordinária</t>
        </is>
      </c>
      <c r="J21" t="inlineStr"/>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ACT003/2026</t>
        </is>
      </c>
      <c r="B2" t="inlineStr">
        <is>
          <t>REALIZAÇÃO DE TURMAS DE FORMA GRATUITA E CESSÃO DE ESPAÇO</t>
        </is>
      </c>
      <c r="C2" t="inlineStr">
        <is>
          <t>ORDEM DOS ADVOGADOS DO BRASIL - SECCIONAL ALAGOAS</t>
        </is>
      </c>
      <c r="D2" t="inlineStr">
        <is>
          <t>12334827000110</t>
        </is>
      </c>
      <c r="E2" t="inlineStr"/>
      <c r="F2" t="inlineStr">
        <is>
          <t>17/06/2026 00:00:00</t>
        </is>
      </c>
      <c r="G2" t="inlineStr">
        <is>
          <t>17/06/2028</t>
        </is>
      </c>
      <c r="H2" t="inlineStr">
        <is>
          <t>Ativo</t>
        </is>
      </c>
      <c r="I2" t="inlineStr">
        <is>
          <t>Ordinária</t>
        </is>
      </c>
      <c r="J2" t="inlineStr"/>
    </row>
    <row r="3">
      <c r="A3" t="inlineStr">
        <is>
          <t>S/N</t>
        </is>
      </c>
      <c r="B3" t="inlineStr">
        <is>
          <t>COOPERAÇÃO INTERINSTITUCIONAL PARA A PROMOÇÃO DE ESTÁGIO EXTRACURRICULAR  PARA OS ESTUDANTES DO SENAC/AL</t>
        </is>
      </c>
      <c r="C3" t="inlineStr">
        <is>
          <t>AGRA E LEMOS CONSULTORIA TREINAMENTI E GESTÃO LTDA - HEAD ESTÁGIOS</t>
        </is>
      </c>
      <c r="D3" t="inlineStr">
        <is>
          <t>51270992000108</t>
        </is>
      </c>
      <c r="E3" t="inlineStr"/>
      <c r="F3" t="inlineStr">
        <is>
          <t>23/01/2025 00:00:00</t>
        </is>
      </c>
      <c r="G3" t="inlineStr">
        <is>
          <t>23/01/2027</t>
        </is>
      </c>
      <c r="H3" t="inlineStr">
        <is>
          <t>Ativo</t>
        </is>
      </c>
      <c r="I3" t="inlineStr">
        <is>
          <t>Ordinária</t>
        </is>
      </c>
      <c r="J3" t="inlineStr"/>
    </row>
    <row r="4">
      <c r="A4" t="inlineStr">
        <is>
          <t>008/2026</t>
        </is>
      </c>
      <c r="B4" t="inlineStr">
        <is>
          <t>REALIZAÇÃO DE TURMAS DE FORMA GRATUITA</t>
        </is>
      </c>
      <c r="C4" t="inlineStr">
        <is>
          <t>PREFEITURA MUNICIPAL DE IBATEGUARA</t>
        </is>
      </c>
      <c r="D4" t="inlineStr">
        <is>
          <t>12332961000182</t>
        </is>
      </c>
      <c r="E4" t="inlineStr"/>
      <c r="F4" t="inlineStr">
        <is>
          <t>01/04/2026 00:00:00</t>
        </is>
      </c>
      <c r="G4" t="inlineStr">
        <is>
          <t>01/04/2028</t>
        </is>
      </c>
      <c r="H4" t="inlineStr">
        <is>
          <t>Ativo</t>
        </is>
      </c>
      <c r="I4" t="inlineStr">
        <is>
          <t>Ordinária</t>
        </is>
      </c>
      <c r="J4" t="inlineStr"/>
    </row>
    <row r="5">
      <c r="A5" t="inlineStr">
        <is>
          <t>ACT005/2026</t>
        </is>
      </c>
      <c r="B5" t="inlineStr">
        <is>
          <t xml:space="preserve">REALIZAÇÃO DE TURMAS DE FORMA GRATUITA </t>
        </is>
      </c>
      <c r="C5" t="inlineStr">
        <is>
          <t>ASSOCIAÇÃO EDUCACIONAL E ASSISTENCIAL CASA DOS AMARELINHOS</t>
        </is>
      </c>
      <c r="D5" t="inlineStr">
        <is>
          <t>12517900000190</t>
        </is>
      </c>
      <c r="E5" t="inlineStr"/>
      <c r="F5" t="inlineStr">
        <is>
          <t>23/06/2026 00:00:00</t>
        </is>
      </c>
      <c r="G5" t="inlineStr">
        <is>
          <t>23/06/2028</t>
        </is>
      </c>
      <c r="H5" t="inlineStr">
        <is>
          <t>Ativo</t>
        </is>
      </c>
      <c r="I5" t="inlineStr">
        <is>
          <t>Ordinária</t>
        </is>
      </c>
      <c r="J5" t="inlineStr"/>
    </row>
    <row r="6">
      <c r="A6" t="inlineStr">
        <is>
          <t>AC003/2025</t>
        </is>
      </c>
      <c r="B6" t="inlineStr">
        <is>
          <t>LANÇAMENTO DE EDITAL DE TURMAS PSG PARA PARTICIPAÇÃO DA POLÍCIA MILITAR, CORPO DE BOMBEIROS MILITAR, POLÍCIA CIVIL E POLÍCIA CIENTÍFICA</t>
        </is>
      </c>
      <c r="C6" t="inlineStr">
        <is>
          <t>SECRETARIA DE ESTADO DE SEGURANÇA PÚBLICA DO ESTADO DE ALAGOAS - SSP</t>
        </is>
      </c>
      <c r="D6" t="inlineStr">
        <is>
          <t>12200226000115</t>
        </is>
      </c>
      <c r="E6" t="inlineStr"/>
      <c r="F6" t="inlineStr">
        <is>
          <t>25/03/2026 00:00:00</t>
        </is>
      </c>
      <c r="G6" t="inlineStr">
        <is>
          <t>25/03/2031</t>
        </is>
      </c>
      <c r="H6" t="inlineStr">
        <is>
          <t>Ativo</t>
        </is>
      </c>
      <c r="I6" t="inlineStr">
        <is>
          <t>Ordinária</t>
        </is>
      </c>
      <c r="J6" t="inlineStr"/>
    </row>
    <row r="7">
      <c r="A7" t="inlineStr">
        <is>
          <t>TJAL/024/2024</t>
        </is>
      </c>
      <c r="B7" t="inlineStr">
        <is>
          <t>CONCESSÃO DE ESPAÇO FÍSICO PARA REALIZAÇÃO DE TURMAS PSG</t>
        </is>
      </c>
      <c r="C7" t="inlineStr">
        <is>
          <t>TRIBUNAL DE JUSTIÇA DO ESTADO DE ALAGOAS - 1ª VARA DA INFÂNCIA E JUVENTUDE (Acordo de Cooperação)</t>
        </is>
      </c>
      <c r="D7" t="inlineStr">
        <is>
          <t>12473062000108</t>
        </is>
      </c>
      <c r="E7" t="inlineStr"/>
      <c r="F7" t="inlineStr">
        <is>
          <t>17/06/2024 00:00:00</t>
        </is>
      </c>
      <c r="G7" t="inlineStr">
        <is>
          <t>16/06/2029</t>
        </is>
      </c>
      <c r="H7" t="inlineStr">
        <is>
          <t>Ativo</t>
        </is>
      </c>
      <c r="I7" t="inlineStr">
        <is>
          <t>Ordinária</t>
        </is>
      </c>
      <c r="J7" t="inlineStr"/>
    </row>
    <row r="8">
      <c r="A8" t="inlineStr">
        <is>
          <t>ACT001/2026</t>
        </is>
      </c>
      <c r="B8" t="inlineStr">
        <is>
          <t>REALIZAÇÃO DE TURMAS DE FORMA GRATUITA</t>
        </is>
      </c>
      <c r="C8" t="inlineStr">
        <is>
          <t>PREFEITURA MUNICIPAL DE PORTO CALVO</t>
        </is>
      </c>
      <c r="D8" t="inlineStr">
        <is>
          <t>12366720000154</t>
        </is>
      </c>
      <c r="E8" t="inlineStr"/>
      <c r="F8" t="inlineStr">
        <is>
          <t>18/06/2026 00:00:00</t>
        </is>
      </c>
      <c r="G8" t="inlineStr">
        <is>
          <t>18/06/2028</t>
        </is>
      </c>
      <c r="H8" t="inlineStr">
        <is>
          <t>Ativo</t>
        </is>
      </c>
      <c r="I8" t="inlineStr">
        <is>
          <t>Ordinária</t>
        </is>
      </c>
      <c r="J8" t="inlineStr"/>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002/2024</t>
        </is>
      </c>
      <c r="B2" t="inlineStr">
        <is>
          <t>RECOLHIMENTO DE MATERIAIS TECNOLÓGICOS SEM UTILIDADE</t>
        </is>
      </c>
      <c r="C2" t="inlineStr">
        <is>
          <t>BIO DIGITAL RECICLAGEM DE ELETRÔNICOS LTDA</t>
        </is>
      </c>
      <c r="D2" t="inlineStr">
        <is>
          <t>18414740000130</t>
        </is>
      </c>
      <c r="E2" t="inlineStr">
        <is>
          <t>21935,32</t>
        </is>
      </c>
      <c r="F2" t="inlineStr">
        <is>
          <t>19/03/2024 00:00:00</t>
        </is>
      </c>
      <c r="G2" t="inlineStr">
        <is>
          <t>19/03/2027</t>
        </is>
      </c>
      <c r="H2" t="inlineStr">
        <is>
          <t>Prorrogado</t>
        </is>
      </c>
      <c r="I2" t="inlineStr">
        <is>
          <t>Ordinária</t>
        </is>
      </c>
      <c r="J2" t="inlineStr">
        <is>
          <t>681541,44</t>
        </is>
      </c>
    </row>
    <row r="3">
      <c r="A3" t="inlineStr">
        <is>
          <t>001/2023</t>
        </is>
      </c>
      <c r="B3" t="inlineStr">
        <is>
          <t>AÇÕES CONJUNTAS</t>
        </is>
      </c>
      <c r="C3" t="inlineStr">
        <is>
          <t>FEDERAÇÃO DO COMÉRCIO DE BENS, SERVIÇOS E TURISMO DO ESTADO DE ALAGOAS</t>
        </is>
      </c>
      <c r="D3" t="inlineStr">
        <is>
          <t>08447641000109</t>
        </is>
      </c>
      <c r="E3" t="inlineStr"/>
      <c r="F3" t="inlineStr">
        <is>
          <t>10/02/2023 00:00:00</t>
        </is>
      </c>
      <c r="G3" t="inlineStr">
        <is>
          <t>09/02/2027</t>
        </is>
      </c>
      <c r="H3" t="inlineStr">
        <is>
          <t>Prorrogado</t>
        </is>
      </c>
      <c r="I3" t="inlineStr">
        <is>
          <t>Ordinária</t>
        </is>
      </c>
      <c r="J3" t="inlineStr">
        <is>
          <t>0,00</t>
        </is>
      </c>
    </row>
    <row r="4">
      <c r="A4" t="inlineStr">
        <is>
          <t>001/2024</t>
        </is>
      </c>
      <c r="B4" t="inlineStr">
        <is>
          <t>JURÍDICO</t>
        </is>
      </c>
      <c r="C4" t="inlineStr">
        <is>
          <t>FEDERAÇÃO DO COMÉRCIO DE BENS, SERVIÇOS E TURISMO DO ESTADO DE ALAGOAS</t>
        </is>
      </c>
      <c r="D4" t="inlineStr">
        <is>
          <t>08447641000109</t>
        </is>
      </c>
      <c r="E4" t="inlineStr"/>
      <c r="F4" t="inlineStr">
        <is>
          <t>27/03/2024 00:00:00</t>
        </is>
      </c>
      <c r="G4" t="inlineStr">
        <is>
          <t>26/03/2027</t>
        </is>
      </c>
      <c r="H4" t="inlineStr">
        <is>
          <t>Encerrado</t>
        </is>
      </c>
      <c r="I4" t="inlineStr">
        <is>
          <t>Ordinária</t>
        </is>
      </c>
      <c r="J4" t="inlineStr">
        <is>
          <t>0,00</t>
        </is>
      </c>
    </row>
    <row r="5">
      <c r="A5" t="inlineStr">
        <is>
          <t>016/2025</t>
        </is>
      </c>
      <c r="B5" t="inlineStr">
        <is>
          <t>CONCESSÃO DE ESPAÇO FÍSICO PARA REALIZAÇÃO DE TURMAS PSG</t>
        </is>
      </c>
      <c r="C5" t="inlineStr">
        <is>
          <t>PREFEITURA MUNICIPAL DE MAR VERMELHO</t>
        </is>
      </c>
      <c r="D5" t="inlineStr">
        <is>
          <t>12333761000144</t>
        </is>
      </c>
      <c r="E5" t="inlineStr"/>
      <c r="F5" t="inlineStr">
        <is>
          <t>17/09/2025 00:00:00</t>
        </is>
      </c>
      <c r="G5" t="inlineStr">
        <is>
          <t>17/09/2026</t>
        </is>
      </c>
      <c r="H5" t="inlineStr">
        <is>
          <t>Ativo</t>
        </is>
      </c>
      <c r="I5" t="inlineStr">
        <is>
          <t>Ordinária</t>
        </is>
      </c>
      <c r="J5" t="inlineStr"/>
    </row>
    <row r="6">
      <c r="A6" t="inlineStr">
        <is>
          <t>008/2024</t>
        </is>
      </c>
      <c r="B6" t="inlineStr">
        <is>
          <t>REALIZAÇÃO DE TURMAS DE FORMA GRATUITA</t>
        </is>
      </c>
      <c r="C6" t="inlineStr">
        <is>
          <t>PREFEITURA MUNICIPAL DE SÃO SEBASTIÃO - ALAGOAS</t>
        </is>
      </c>
      <c r="D6" t="inlineStr">
        <is>
          <t>12247631000199</t>
        </is>
      </c>
      <c r="E6" t="inlineStr"/>
      <c r="F6" t="inlineStr">
        <is>
          <t>12/08/2024 00:00:00</t>
        </is>
      </c>
      <c r="G6" t="inlineStr">
        <is>
          <t>12/08/2028</t>
        </is>
      </c>
      <c r="H6" t="inlineStr">
        <is>
          <t>Prorrogado</t>
        </is>
      </c>
      <c r="I6" t="inlineStr">
        <is>
          <t>Ordinária</t>
        </is>
      </c>
      <c r="J6" t="inlineStr"/>
    </row>
    <row r="7">
      <c r="A7" t="inlineStr">
        <is>
          <t>004/2024</t>
        </is>
      </c>
      <c r="B7" t="inlineStr">
        <is>
          <t>CONCESSÃO DE ESPAÇO FÍSICO PARA REALIZAÇÃO DE TURMAS PSG</t>
        </is>
      </c>
      <c r="C7" t="inlineStr">
        <is>
          <t>ASSOCIAÇÃO ESPERANÇA E VIDA</t>
        </is>
      </c>
      <c r="D7" t="inlineStr">
        <is>
          <t>02911666000127</t>
        </is>
      </c>
      <c r="E7" t="inlineStr"/>
      <c r="F7" t="inlineStr">
        <is>
          <t>25/03/2024 00:00:00</t>
        </is>
      </c>
      <c r="G7" t="inlineStr">
        <is>
          <t>25/03/2028</t>
        </is>
      </c>
      <c r="H7" t="inlineStr">
        <is>
          <t>Prorrogado</t>
        </is>
      </c>
      <c r="I7" t="inlineStr">
        <is>
          <t>Ordinária</t>
        </is>
      </c>
      <c r="J7" t="inlineStr"/>
    </row>
    <row r="8">
      <c r="A8" t="inlineStr">
        <is>
          <t>032/2025</t>
        </is>
      </c>
      <c r="B8" t="inlineStr">
        <is>
          <t>CONCESSÃO DE ESPAÇO FÍSICO PARA REALIZAÇÃO DE TURMAS PSG</t>
        </is>
      </c>
      <c r="C8" t="inlineStr">
        <is>
          <t>INSTITUTO DESENVOLV/AL</t>
        </is>
      </c>
      <c r="D8" t="inlineStr">
        <is>
          <t>07214986000141</t>
        </is>
      </c>
      <c r="E8" t="inlineStr"/>
      <c r="F8" t="inlineStr">
        <is>
          <t>09/10/2025 00:00:00</t>
        </is>
      </c>
      <c r="G8" t="inlineStr">
        <is>
          <t>09/10/2026</t>
        </is>
      </c>
      <c r="H8" t="inlineStr">
        <is>
          <t>Ativo</t>
        </is>
      </c>
      <c r="I8" t="inlineStr">
        <is>
          <t>Ordinária</t>
        </is>
      </c>
      <c r="J8" t="inlineStr"/>
    </row>
    <row r="9">
      <c r="A9" t="inlineStr">
        <is>
          <t>003/2024</t>
        </is>
      </c>
      <c r="B9" t="inlineStr">
        <is>
          <t>CESSÃO DE USO DO ESPAÇO E REALIZAÇÃO DE TURMAS DE FORMA GRATUITA</t>
        </is>
      </c>
      <c r="C9" t="inlineStr">
        <is>
          <t>PREFEITURA MUNICIPAL DE PIRANHAS - ALAGOAS</t>
        </is>
      </c>
      <c r="D9" t="inlineStr">
        <is>
          <t>12225546000120</t>
        </is>
      </c>
      <c r="E9" t="inlineStr"/>
      <c r="F9" t="inlineStr">
        <is>
          <t>05/04/2024 00:00:00</t>
        </is>
      </c>
      <c r="G9" t="inlineStr">
        <is>
          <t>05/04/2028</t>
        </is>
      </c>
      <c r="H9" t="inlineStr">
        <is>
          <t>Prorrogado</t>
        </is>
      </c>
      <c r="I9" t="inlineStr">
        <is>
          <t>Ordinária</t>
        </is>
      </c>
      <c r="J9" t="inlineStr"/>
    </row>
    <row r="10">
      <c r="A10" t="inlineStr">
        <is>
          <t>005/2024</t>
        </is>
      </c>
      <c r="B10" t="inlineStr">
        <is>
          <t>CESSÃO DE USO DO ESPAÇO E REALIZAÇÃO DE TURMAS DE FORMA GRATUITA</t>
        </is>
      </c>
      <c r="C10" t="inlineStr">
        <is>
          <t>PREFEITURA MUNICIPAL DE CAMPO ALEGRE  - ALAGOAS</t>
        </is>
      </c>
      <c r="D10" t="inlineStr">
        <is>
          <t>12264628000183</t>
        </is>
      </c>
      <c r="E10" t="inlineStr"/>
      <c r="F10" t="inlineStr">
        <is>
          <t>05/04/2024 00:00:00</t>
        </is>
      </c>
      <c r="G10" t="inlineStr">
        <is>
          <t>05/04/2028</t>
        </is>
      </c>
      <c r="H10" t="inlineStr">
        <is>
          <t>Prorrogado</t>
        </is>
      </c>
      <c r="I10" t="inlineStr">
        <is>
          <t>Ordinária</t>
        </is>
      </c>
      <c r="J10" t="inlineStr"/>
    </row>
    <row r="11">
      <c r="A11" t="inlineStr">
        <is>
          <t>029/2024</t>
        </is>
      </c>
      <c r="B11" t="inlineStr">
        <is>
          <t>CONCESSÃO DE ESPAÇO FÍSICO PARA REALIZAÇÃO DE TURMAS PSG</t>
        </is>
      </c>
      <c r="C11" t="inlineStr">
        <is>
          <t>ASSOCIAÇÃO BENEFICENTE CASA TUCA</t>
        </is>
      </c>
      <c r="D11" t="inlineStr">
        <is>
          <t>02911666000127</t>
        </is>
      </c>
      <c r="E11" t="inlineStr"/>
      <c r="F11" t="inlineStr">
        <is>
          <t>27/11/2024 00:00:00</t>
        </is>
      </c>
      <c r="G11" t="inlineStr">
        <is>
          <t>27/11/2026</t>
        </is>
      </c>
      <c r="H11" t="inlineStr">
        <is>
          <t>Prorrogado</t>
        </is>
      </c>
      <c r="I11" t="inlineStr">
        <is>
          <t>Ordinária</t>
        </is>
      </c>
      <c r="J11" t="inlineStr"/>
    </row>
    <row r="12">
      <c r="A12" t="inlineStr">
        <is>
          <t>002/2025</t>
        </is>
      </c>
      <c r="B12" t="inlineStr">
        <is>
          <t>CONCESSÃO DE ESPAÇO FÍSICO PARA REALIZAÇÃO DE TURMAS PSG</t>
        </is>
      </c>
      <c r="C12" t="inlineStr">
        <is>
          <t>PREFEITURA MUNICIPAL DE UNIÃO DOS PALMARES</t>
        </is>
      </c>
      <c r="D12" t="inlineStr">
        <is>
          <t>12332946000134</t>
        </is>
      </c>
      <c r="E12" t="inlineStr"/>
      <c r="F12" t="inlineStr">
        <is>
          <t>10/02/2025 00:00:00</t>
        </is>
      </c>
      <c r="G12" t="inlineStr">
        <is>
          <t>10/02/2028</t>
        </is>
      </c>
      <c r="H12" t="inlineStr">
        <is>
          <t>Prorrogado</t>
        </is>
      </c>
      <c r="I12" t="inlineStr">
        <is>
          <t>Ordinária</t>
        </is>
      </c>
      <c r="J12" t="inlineStr"/>
    </row>
    <row r="13">
      <c r="A13" t="inlineStr">
        <is>
          <t>005/2025</t>
        </is>
      </c>
      <c r="B13" t="inlineStr">
        <is>
          <t>CONCESSÃO DE ESPAÇO FÍSICO PARA REALIZAÇÃO DE TURMAS PSG</t>
        </is>
      </c>
      <c r="C13" t="inlineStr">
        <is>
          <t>PREFEITURA MUNICIPAL DE ÁGUA BRANCA</t>
        </is>
      </c>
      <c r="D13" t="inlineStr">
        <is>
          <t>12350153000148</t>
        </is>
      </c>
      <c r="E13" t="inlineStr"/>
      <c r="F13" t="inlineStr">
        <is>
          <t>04/04/2025 00:00:00</t>
        </is>
      </c>
      <c r="G13" t="inlineStr">
        <is>
          <t>04/04/2028</t>
        </is>
      </c>
      <c r="H13" t="inlineStr">
        <is>
          <t>Prorrogado</t>
        </is>
      </c>
      <c r="I13" t="inlineStr">
        <is>
          <t>Ordinária</t>
        </is>
      </c>
      <c r="J13" t="inlineStr"/>
    </row>
    <row r="14">
      <c r="A14" t="inlineStr">
        <is>
          <t>033/2024</t>
        </is>
      </c>
      <c r="B14" t="inlineStr">
        <is>
          <t>CONCESSÃO DE ESPAÇO FÍSICO PARA REALIZAÇÃO DE TURMAS PSG</t>
        </is>
      </c>
      <c r="C14" t="inlineStr">
        <is>
          <t xml:space="preserve">INSTITUTO MOVIMENTO ENFRENTE </t>
        </is>
      </c>
      <c r="D14" t="inlineStr">
        <is>
          <t>10696679000159</t>
        </is>
      </c>
      <c r="E14" t="inlineStr"/>
      <c r="F14" t="inlineStr">
        <is>
          <t>10/12/2024 00:00:00</t>
        </is>
      </c>
      <c r="G14" t="inlineStr">
        <is>
          <t>10/12/2026</t>
        </is>
      </c>
      <c r="H14" t="inlineStr">
        <is>
          <t>Prorrogado</t>
        </is>
      </c>
      <c r="I14" t="inlineStr">
        <is>
          <t>Ordinária</t>
        </is>
      </c>
      <c r="J14" t="inlineStr"/>
    </row>
    <row r="15">
      <c r="A15" t="inlineStr">
        <is>
          <t>004/2025</t>
        </is>
      </c>
      <c r="B15" t="inlineStr">
        <is>
          <t>CONCESSÃO DE ESPAÇO FÍSICO PARA REALIZAÇÃO DE TURMAS PSG</t>
        </is>
      </c>
      <c r="C15" t="inlineStr">
        <is>
          <t>PREFEITURA MUNICIPAL DE DELMIRO GOUVEIA</t>
        </is>
      </c>
      <c r="D15" t="inlineStr">
        <is>
          <t>12224895000127</t>
        </is>
      </c>
      <c r="E15" t="inlineStr"/>
      <c r="F15" t="inlineStr">
        <is>
          <t>19/03/2025 00:00:00</t>
        </is>
      </c>
      <c r="G15" t="inlineStr">
        <is>
          <t>19/03/2028</t>
        </is>
      </c>
      <c r="H15" t="inlineStr">
        <is>
          <t>Prorrogado</t>
        </is>
      </c>
      <c r="I15" t="inlineStr">
        <is>
          <t>Ordinária</t>
        </is>
      </c>
      <c r="J15" t="inlineStr"/>
    </row>
    <row r="16">
      <c r="A16" t="inlineStr">
        <is>
          <t>019/2025</t>
        </is>
      </c>
      <c r="B16" t="inlineStr">
        <is>
          <t>CONCESSÃO DE ESPAÇO FÍSICO PARA REALIZAÇÃO DE TURMAS PSG</t>
        </is>
      </c>
      <c r="C16" t="inlineStr">
        <is>
          <t>PREFEITURA MUNICIPAL DE JUNDIÁ</t>
        </is>
      </c>
      <c r="D16" t="inlineStr">
        <is>
          <t>12248100000110</t>
        </is>
      </c>
      <c r="E16" t="inlineStr"/>
      <c r="F16" t="inlineStr">
        <is>
          <t>01/09/2025 00:00:00</t>
        </is>
      </c>
      <c r="G16" t="inlineStr">
        <is>
          <t>01/09/2026</t>
        </is>
      </c>
      <c r="H16" t="inlineStr">
        <is>
          <t>Ativo</t>
        </is>
      </c>
      <c r="I16" t="inlineStr">
        <is>
          <t>Ordinária</t>
        </is>
      </c>
      <c r="J16" t="inlineStr"/>
    </row>
    <row r="17">
      <c r="A17" t="inlineStr">
        <is>
          <t>013/2024</t>
        </is>
      </c>
      <c r="B17" t="inlineStr">
        <is>
          <t>CESSÃO DE USO DO ESPAÇO E REALIZAÇÃO DE TURMAS DE FORMA GRATUITA</t>
        </is>
      </c>
      <c r="C17" t="inlineStr">
        <is>
          <t xml:space="preserve">INSTITUTO AMIGO LEAL </t>
        </is>
      </c>
      <c r="D17" t="inlineStr">
        <is>
          <t>07544884000194</t>
        </is>
      </c>
      <c r="E17" t="inlineStr"/>
      <c r="F17" t="inlineStr">
        <is>
          <t>09/07/2024 00:00:00</t>
        </is>
      </c>
      <c r="G17" t="inlineStr">
        <is>
          <t>09/07/2028</t>
        </is>
      </c>
      <c r="H17" t="inlineStr">
        <is>
          <t>Prorrogado</t>
        </is>
      </c>
      <c r="I17" t="inlineStr">
        <is>
          <t>Ordinária</t>
        </is>
      </c>
      <c r="J17" t="inlineStr"/>
    </row>
    <row r="18">
      <c r="A18" t="inlineStr">
        <is>
          <t>005/2026</t>
        </is>
      </c>
      <c r="B18" t="inlineStr">
        <is>
          <t>COLETA SELETIVA DE RESÍDUOS RECICLÁVEIS NÃO PERIGOSOS</t>
        </is>
      </c>
      <c r="C18" t="inlineStr">
        <is>
          <t>COOPERATIVA DE TRABALHO DOS CATADORES DA VILA EMATER - COOPVILA</t>
        </is>
      </c>
      <c r="D18" t="inlineStr">
        <is>
          <t>11162478000134</t>
        </is>
      </c>
      <c r="E18" t="inlineStr"/>
      <c r="F18" t="inlineStr">
        <is>
          <t>10/03/2026 00:00:00</t>
        </is>
      </c>
      <c r="G18" t="inlineStr">
        <is>
          <t>10/03/2028</t>
        </is>
      </c>
      <c r="H18" t="inlineStr">
        <is>
          <t>Ativo</t>
        </is>
      </c>
      <c r="I18" t="inlineStr">
        <is>
          <t>Ordinária</t>
        </is>
      </c>
      <c r="J18" t="inlineStr"/>
    </row>
    <row r="19">
      <c r="A19" t="inlineStr">
        <is>
          <t>031/2024</t>
        </is>
      </c>
      <c r="B19" t="inlineStr">
        <is>
          <t>CONCESSÃO DE ESPAÇO FÍSICO PARA REALIZAÇÃO DE TURMAS PSG</t>
        </is>
      </c>
      <c r="C19" t="inlineStr">
        <is>
          <t>INSTITUTO NOVO HORIZONTE</t>
        </is>
      </c>
      <c r="D19" t="inlineStr">
        <is>
          <t>69978518000109</t>
        </is>
      </c>
      <c r="E19" t="inlineStr"/>
      <c r="F19" t="inlineStr">
        <is>
          <t>07/11/2024 00:00:00</t>
        </is>
      </c>
      <c r="G19" t="inlineStr">
        <is>
          <t>07/11/2026</t>
        </is>
      </c>
      <c r="H19" t="inlineStr">
        <is>
          <t>Prorrogado</t>
        </is>
      </c>
      <c r="I19" t="inlineStr">
        <is>
          <t>Ordinária</t>
        </is>
      </c>
      <c r="J19" t="inlineStr"/>
    </row>
    <row r="20">
      <c r="A20" t="inlineStr">
        <is>
          <t>009/2023</t>
        </is>
      </c>
      <c r="B20" t="inlineStr">
        <is>
          <t>CONCESSÃO DE ESPAÇO FÍSICO PARA REALIZAÇÃO DE TURMAS PSG</t>
        </is>
      </c>
      <c r="C20" t="inlineStr">
        <is>
          <t>AMIGOS DO BEM INSTITUIÇÃO NACIONAL CONTRA A FOME E A MISÉRIA</t>
        </is>
      </c>
      <c r="D20" t="inlineStr">
        <is>
          <t>05108918000172</t>
        </is>
      </c>
      <c r="E20" t="inlineStr"/>
      <c r="F20" t="inlineStr">
        <is>
          <t>10/03/2023 00:00:00</t>
        </is>
      </c>
      <c r="G20" t="inlineStr">
        <is>
          <t>09/03/2028</t>
        </is>
      </c>
      <c r="H20" t="inlineStr">
        <is>
          <t>Prorrogado</t>
        </is>
      </c>
      <c r="I20" t="inlineStr">
        <is>
          <t>Ordinária</t>
        </is>
      </c>
      <c r="J20" t="inlineStr"/>
    </row>
    <row r="21">
      <c r="A21" t="inlineStr">
        <is>
          <t>026/2025</t>
        </is>
      </c>
      <c r="B21" t="inlineStr">
        <is>
          <t>CONCESSÃO DE ESPAÇO FÍSICO PARA REALIZAÇÃO DE TURMAS PSG</t>
        </is>
      </c>
      <c r="C21" t="inlineStr">
        <is>
          <t>FUNDAÇÃO EDUCACIONAL JAYME DE ALTAVILA - CESMAC</t>
        </is>
      </c>
      <c r="D21" t="inlineStr">
        <is>
          <t>12207742000171</t>
        </is>
      </c>
      <c r="E21" t="inlineStr"/>
      <c r="F21" t="inlineStr">
        <is>
          <t>14/08/2025 00:00:00</t>
        </is>
      </c>
      <c r="G21" t="inlineStr">
        <is>
          <t>14/08/2026</t>
        </is>
      </c>
      <c r="H21" t="inlineStr">
        <is>
          <t>Prorrogado</t>
        </is>
      </c>
      <c r="I21" t="inlineStr">
        <is>
          <t>Ordinária</t>
        </is>
      </c>
      <c r="J21" t="inlineStr"/>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ACT003/2026</t>
        </is>
      </c>
      <c r="B2" t="inlineStr">
        <is>
          <t>REALIZAÇÃO DE TURMAS DE FORMA GRATUITA E CESSÃO DE ESPAÇO</t>
        </is>
      </c>
      <c r="C2" t="inlineStr">
        <is>
          <t>ORDEM DOS ADVOGADOS DO BRASIL - SECCIONAL ALAGOAS</t>
        </is>
      </c>
      <c r="D2" t="inlineStr">
        <is>
          <t>12334827000110</t>
        </is>
      </c>
      <c r="E2" t="inlineStr"/>
      <c r="F2" t="inlineStr">
        <is>
          <t>17/06/2026 00:00:00</t>
        </is>
      </c>
      <c r="G2" t="inlineStr">
        <is>
          <t>17/06/2028</t>
        </is>
      </c>
      <c r="H2" t="inlineStr">
        <is>
          <t>Ativo</t>
        </is>
      </c>
      <c r="I2" t="inlineStr">
        <is>
          <t>Ordinária</t>
        </is>
      </c>
      <c r="J2" t="inlineStr"/>
    </row>
    <row r="3">
      <c r="A3" t="inlineStr">
        <is>
          <t>S/N</t>
        </is>
      </c>
      <c r="B3" t="inlineStr">
        <is>
          <t>COOPERAÇÃO INTERINSTITUCIONAL PARA A PROMOÇÃO DE ESTÁGIO EXTRACURRICULAR  PARA OS ESTUDANTES DO SENAC/AL</t>
        </is>
      </c>
      <c r="C3" t="inlineStr">
        <is>
          <t>AGRA E LEMOS CONSULTORIA TREINAMENTI E GESTÃO LTDA - HEAD ESTÁGIOS</t>
        </is>
      </c>
      <c r="D3" t="inlineStr">
        <is>
          <t>51270992000108</t>
        </is>
      </c>
      <c r="E3" t="inlineStr"/>
      <c r="F3" t="inlineStr">
        <is>
          <t>23/01/2025 00:00:00</t>
        </is>
      </c>
      <c r="G3" t="inlineStr">
        <is>
          <t>23/01/2027</t>
        </is>
      </c>
      <c r="H3" t="inlineStr">
        <is>
          <t>Ativo</t>
        </is>
      </c>
      <c r="I3" t="inlineStr">
        <is>
          <t>Ordinária</t>
        </is>
      </c>
      <c r="J3" t="inlineStr"/>
    </row>
    <row r="4">
      <c r="A4" t="inlineStr">
        <is>
          <t>008/2026</t>
        </is>
      </c>
      <c r="B4" t="inlineStr">
        <is>
          <t>REALIZAÇÃO DE TURMAS DE FORMA GRATUITA</t>
        </is>
      </c>
      <c r="C4" t="inlineStr">
        <is>
          <t>PREFEITURA MUNICIPAL DE IBATEGUARA</t>
        </is>
      </c>
      <c r="D4" t="inlineStr">
        <is>
          <t>12332961000182</t>
        </is>
      </c>
      <c r="E4" t="inlineStr"/>
      <c r="F4" t="inlineStr">
        <is>
          <t>01/04/2026 00:00:00</t>
        </is>
      </c>
      <c r="G4" t="inlineStr">
        <is>
          <t>01/04/2028</t>
        </is>
      </c>
      <c r="H4" t="inlineStr">
        <is>
          <t>Ativo</t>
        </is>
      </c>
      <c r="I4" t="inlineStr">
        <is>
          <t>Ordinária</t>
        </is>
      </c>
      <c r="J4" t="inlineStr"/>
    </row>
    <row r="5">
      <c r="A5" t="inlineStr">
        <is>
          <t>ACT005/2026</t>
        </is>
      </c>
      <c r="B5" t="inlineStr">
        <is>
          <t xml:space="preserve">REALIZAÇÃO DE TURMAS DE FORMA GRATUITA </t>
        </is>
      </c>
      <c r="C5" t="inlineStr">
        <is>
          <t>ASSOCIAÇÃO EDUCACIONAL E ASSISTENCIAL CASA DOS AMARELINHOS</t>
        </is>
      </c>
      <c r="D5" t="inlineStr">
        <is>
          <t>12517900000190</t>
        </is>
      </c>
      <c r="E5" t="inlineStr"/>
      <c r="F5" t="inlineStr">
        <is>
          <t>23/06/2026 00:00:00</t>
        </is>
      </c>
      <c r="G5" t="inlineStr">
        <is>
          <t>23/06/2028</t>
        </is>
      </c>
      <c r="H5" t="inlineStr">
        <is>
          <t>Ativo</t>
        </is>
      </c>
      <c r="I5" t="inlineStr">
        <is>
          <t>Ordinária</t>
        </is>
      </c>
      <c r="J5" t="inlineStr"/>
    </row>
    <row r="6">
      <c r="A6" t="inlineStr">
        <is>
          <t>AC003/2025</t>
        </is>
      </c>
      <c r="B6" t="inlineStr">
        <is>
          <t>LANÇAMENTO DE EDITAL DE TURMAS PSG PARA PARTICIPAÇÃO DA POLÍCIA MILITAR, CORPO DE BOMBEIROS MILITAR, POLÍCIA CIVIL E POLÍCIA CIENTÍFICA</t>
        </is>
      </c>
      <c r="C6" t="inlineStr">
        <is>
          <t>SECRETARIA DE ESTADO DE SEGURANÇA PÚBLICA DO ESTADO DE ALAGOAS - SSP</t>
        </is>
      </c>
      <c r="D6" t="inlineStr">
        <is>
          <t>12200226000115</t>
        </is>
      </c>
      <c r="E6" t="inlineStr"/>
      <c r="F6" t="inlineStr">
        <is>
          <t>25/03/2026 00:00:00</t>
        </is>
      </c>
      <c r="G6" t="inlineStr">
        <is>
          <t>25/03/2031</t>
        </is>
      </c>
      <c r="H6" t="inlineStr">
        <is>
          <t>Ativo</t>
        </is>
      </c>
      <c r="I6" t="inlineStr">
        <is>
          <t>Ordinária</t>
        </is>
      </c>
      <c r="J6" t="inlineStr"/>
    </row>
    <row r="7">
      <c r="A7" t="inlineStr">
        <is>
          <t>TJAL/024/2024</t>
        </is>
      </c>
      <c r="B7" t="inlineStr">
        <is>
          <t>CONCESSÃO DE ESPAÇO FÍSICO PARA REALIZAÇÃO DE TURMAS PSG</t>
        </is>
      </c>
      <c r="C7" t="inlineStr">
        <is>
          <t>TRIBUNAL DE JUSTIÇA DO ESTADO DE ALAGOAS - 1ª VARA DA INFÂNCIA E JUVENTUDE (Acordo de Cooperação)</t>
        </is>
      </c>
      <c r="D7" t="inlineStr">
        <is>
          <t>12473062000108</t>
        </is>
      </c>
      <c r="E7" t="inlineStr"/>
      <c r="F7" t="inlineStr">
        <is>
          <t>17/06/2024 00:00:00</t>
        </is>
      </c>
      <c r="G7" t="inlineStr">
        <is>
          <t>16/06/2029</t>
        </is>
      </c>
      <c r="H7" t="inlineStr">
        <is>
          <t>Ativo</t>
        </is>
      </c>
      <c r="I7" t="inlineStr">
        <is>
          <t>Ordinária</t>
        </is>
      </c>
      <c r="J7" t="inlineStr"/>
    </row>
    <row r="8">
      <c r="A8" t="inlineStr">
        <is>
          <t>ACT001/2026</t>
        </is>
      </c>
      <c r="B8" t="inlineStr">
        <is>
          <t>REALIZAÇÃO DE TURMAS DE FORMA GRATUITA</t>
        </is>
      </c>
      <c r="C8" t="inlineStr">
        <is>
          <t>PREFEITURA MUNICIPAL DE PORTO CALVO</t>
        </is>
      </c>
      <c r="D8" t="inlineStr">
        <is>
          <t>12366720000154</t>
        </is>
      </c>
      <c r="E8" t="inlineStr"/>
      <c r="F8" t="inlineStr">
        <is>
          <t>18/06/2026 00:00:00</t>
        </is>
      </c>
      <c r="G8" t="inlineStr">
        <is>
          <t>18/06/2028</t>
        </is>
      </c>
      <c r="H8" t="inlineStr">
        <is>
          <t>Ativo</t>
        </is>
      </c>
      <c r="I8" t="inlineStr">
        <is>
          <t>Ordinária</t>
        </is>
      </c>
      <c r="J8" t="inlineStr"/>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002/2024</t>
        </is>
      </c>
      <c r="B2" t="inlineStr">
        <is>
          <t>RECOLHIMENTO DE MATERIAIS TECNOLÓGICOS SEM UTILIDADE</t>
        </is>
      </c>
      <c r="C2" t="inlineStr">
        <is>
          <t>BIO DIGITAL RECICLAGEM DE ELETRÔNICOS LTDA</t>
        </is>
      </c>
      <c r="D2" t="inlineStr">
        <is>
          <t>18414740000130</t>
        </is>
      </c>
      <c r="E2" t="inlineStr">
        <is>
          <t>21935,32</t>
        </is>
      </c>
      <c r="F2" t="inlineStr">
        <is>
          <t>19/03/2024 00:00:00</t>
        </is>
      </c>
      <c r="G2" t="inlineStr">
        <is>
          <t>19/03/2027</t>
        </is>
      </c>
      <c r="H2" t="inlineStr">
        <is>
          <t>Prorrogado</t>
        </is>
      </c>
      <c r="I2" t="inlineStr">
        <is>
          <t>Ordinária</t>
        </is>
      </c>
      <c r="J2" t="inlineStr">
        <is>
          <t>681541,44</t>
        </is>
      </c>
    </row>
    <row r="3">
      <c r="A3" t="inlineStr">
        <is>
          <t>001/2023</t>
        </is>
      </c>
      <c r="B3" t="inlineStr">
        <is>
          <t>AÇÕES CONJUNTAS</t>
        </is>
      </c>
      <c r="C3" t="inlineStr">
        <is>
          <t>FEDERAÇÃO DO COMÉRCIO DE BENS, SERVIÇOS E TURISMO DO ESTADO DE ALAGOAS</t>
        </is>
      </c>
      <c r="D3" t="inlineStr">
        <is>
          <t>08447641000109</t>
        </is>
      </c>
      <c r="E3" t="inlineStr"/>
      <c r="F3" t="inlineStr">
        <is>
          <t>10/02/2023 00:00:00</t>
        </is>
      </c>
      <c r="G3" t="inlineStr">
        <is>
          <t>09/02/2027</t>
        </is>
      </c>
      <c r="H3" t="inlineStr">
        <is>
          <t>Prorrogado</t>
        </is>
      </c>
      <c r="I3" t="inlineStr">
        <is>
          <t>Ordinária</t>
        </is>
      </c>
      <c r="J3" t="inlineStr">
        <is>
          <t>0,00</t>
        </is>
      </c>
    </row>
    <row r="4">
      <c r="A4" t="inlineStr">
        <is>
          <t>001/2024</t>
        </is>
      </c>
      <c r="B4" t="inlineStr">
        <is>
          <t>JURÍDICO</t>
        </is>
      </c>
      <c r="C4" t="inlineStr">
        <is>
          <t>FEDERAÇÃO DO COMÉRCIO DE BENS, SERVIÇOS E TURISMO DO ESTADO DE ALAGOAS</t>
        </is>
      </c>
      <c r="D4" t="inlineStr">
        <is>
          <t>08447641000109</t>
        </is>
      </c>
      <c r="E4" t="inlineStr"/>
      <c r="F4" t="inlineStr">
        <is>
          <t>27/03/2024 00:00:00</t>
        </is>
      </c>
      <c r="G4" t="inlineStr">
        <is>
          <t>26/03/2027</t>
        </is>
      </c>
      <c r="H4" t="inlineStr">
        <is>
          <t>Encerrado</t>
        </is>
      </c>
      <c r="I4" t="inlineStr">
        <is>
          <t>Ordinária</t>
        </is>
      </c>
      <c r="J4" t="inlineStr">
        <is>
          <t>0,00</t>
        </is>
      </c>
    </row>
    <row r="5">
      <c r="A5" t="inlineStr">
        <is>
          <t>016/2025</t>
        </is>
      </c>
      <c r="B5" t="inlineStr">
        <is>
          <t>CONCESSÃO DE ESPAÇO FÍSICO PARA REALIZAÇÃO DE TURMAS PSG</t>
        </is>
      </c>
      <c r="C5" t="inlineStr">
        <is>
          <t>PREFEITURA MUNICIPAL DE MAR VERMELHO</t>
        </is>
      </c>
      <c r="D5" t="inlineStr">
        <is>
          <t>12333761000144</t>
        </is>
      </c>
      <c r="E5" t="inlineStr"/>
      <c r="F5" t="inlineStr">
        <is>
          <t>17/09/2025 00:00:00</t>
        </is>
      </c>
      <c r="G5" t="inlineStr">
        <is>
          <t>17/09/2026</t>
        </is>
      </c>
      <c r="H5" t="inlineStr">
        <is>
          <t>Ativo</t>
        </is>
      </c>
      <c r="I5" t="inlineStr">
        <is>
          <t>Ordinária</t>
        </is>
      </c>
      <c r="J5" t="inlineStr"/>
    </row>
    <row r="6">
      <c r="A6" t="inlineStr">
        <is>
          <t>008/2024</t>
        </is>
      </c>
      <c r="B6" t="inlineStr">
        <is>
          <t>REALIZAÇÃO DE TURMAS DE FORMA GRATUITA</t>
        </is>
      </c>
      <c r="C6" t="inlineStr">
        <is>
          <t>PREFEITURA MUNICIPAL DE SÃO SEBASTIÃO - ALAGOAS</t>
        </is>
      </c>
      <c r="D6" t="inlineStr">
        <is>
          <t>12247631000199</t>
        </is>
      </c>
      <c r="E6" t="inlineStr"/>
      <c r="F6" t="inlineStr">
        <is>
          <t>12/08/2024 00:00:00</t>
        </is>
      </c>
      <c r="G6" t="inlineStr">
        <is>
          <t>12/08/2028</t>
        </is>
      </c>
      <c r="H6" t="inlineStr">
        <is>
          <t>Prorrogado</t>
        </is>
      </c>
      <c r="I6" t="inlineStr">
        <is>
          <t>Ordinária</t>
        </is>
      </c>
      <c r="J6" t="inlineStr"/>
    </row>
    <row r="7">
      <c r="A7" t="inlineStr">
        <is>
          <t>004/2024</t>
        </is>
      </c>
      <c r="B7" t="inlineStr">
        <is>
          <t>CONCESSÃO DE ESPAÇO FÍSICO PARA REALIZAÇÃO DE TURMAS PSG</t>
        </is>
      </c>
      <c r="C7" t="inlineStr">
        <is>
          <t>ASSOCIAÇÃO ESPERANÇA E VIDA</t>
        </is>
      </c>
      <c r="D7" t="inlineStr">
        <is>
          <t>02911666000127</t>
        </is>
      </c>
      <c r="E7" t="inlineStr"/>
      <c r="F7" t="inlineStr">
        <is>
          <t>25/03/2024 00:00:00</t>
        </is>
      </c>
      <c r="G7" t="inlineStr">
        <is>
          <t>25/03/2028</t>
        </is>
      </c>
      <c r="H7" t="inlineStr">
        <is>
          <t>Prorrogado</t>
        </is>
      </c>
      <c r="I7" t="inlineStr">
        <is>
          <t>Ordinária</t>
        </is>
      </c>
      <c r="J7" t="inlineStr"/>
    </row>
    <row r="8">
      <c r="A8" t="inlineStr">
        <is>
          <t>032/2025</t>
        </is>
      </c>
      <c r="B8" t="inlineStr">
        <is>
          <t>CONCESSÃO DE ESPAÇO FÍSICO PARA REALIZAÇÃO DE TURMAS PSG</t>
        </is>
      </c>
      <c r="C8" t="inlineStr">
        <is>
          <t>INSTITUTO DESENVOLV/AL</t>
        </is>
      </c>
      <c r="D8" t="inlineStr">
        <is>
          <t>07214986000141</t>
        </is>
      </c>
      <c r="E8" t="inlineStr"/>
      <c r="F8" t="inlineStr">
        <is>
          <t>09/10/2025 00:00:00</t>
        </is>
      </c>
      <c r="G8" t="inlineStr">
        <is>
          <t>09/10/2026</t>
        </is>
      </c>
      <c r="H8" t="inlineStr">
        <is>
          <t>Ativo</t>
        </is>
      </c>
      <c r="I8" t="inlineStr">
        <is>
          <t>Ordinária</t>
        </is>
      </c>
      <c r="J8" t="inlineStr"/>
    </row>
    <row r="9">
      <c r="A9" t="inlineStr">
        <is>
          <t>003/2024</t>
        </is>
      </c>
      <c r="B9" t="inlineStr">
        <is>
          <t>CESSÃO DE USO DO ESPAÇO E REALIZAÇÃO DE TURMAS DE FORMA GRATUITA</t>
        </is>
      </c>
      <c r="C9" t="inlineStr">
        <is>
          <t>PREFEITURA MUNICIPAL DE PIRANHAS - ALAGOAS</t>
        </is>
      </c>
      <c r="D9" t="inlineStr">
        <is>
          <t>12225546000120</t>
        </is>
      </c>
      <c r="E9" t="inlineStr"/>
      <c r="F9" t="inlineStr">
        <is>
          <t>05/04/2024 00:00:00</t>
        </is>
      </c>
      <c r="G9" t="inlineStr">
        <is>
          <t>05/04/2028</t>
        </is>
      </c>
      <c r="H9" t="inlineStr">
        <is>
          <t>Prorrogado</t>
        </is>
      </c>
      <c r="I9" t="inlineStr">
        <is>
          <t>Ordinária</t>
        </is>
      </c>
      <c r="J9" t="inlineStr"/>
    </row>
    <row r="10">
      <c r="A10" t="inlineStr">
        <is>
          <t>005/2024</t>
        </is>
      </c>
      <c r="B10" t="inlineStr">
        <is>
          <t>CESSÃO DE USO DO ESPAÇO E REALIZAÇÃO DE TURMAS DE FORMA GRATUITA</t>
        </is>
      </c>
      <c r="C10" t="inlineStr">
        <is>
          <t>PREFEITURA MUNICIPAL DE CAMPO ALEGRE  - ALAGOAS</t>
        </is>
      </c>
      <c r="D10" t="inlineStr">
        <is>
          <t>12264628000183</t>
        </is>
      </c>
      <c r="E10" t="inlineStr"/>
      <c r="F10" t="inlineStr">
        <is>
          <t>05/04/2024 00:00:00</t>
        </is>
      </c>
      <c r="G10" t="inlineStr">
        <is>
          <t>05/04/2028</t>
        </is>
      </c>
      <c r="H10" t="inlineStr">
        <is>
          <t>Prorrogado</t>
        </is>
      </c>
      <c r="I10" t="inlineStr">
        <is>
          <t>Ordinária</t>
        </is>
      </c>
      <c r="J10" t="inlineStr"/>
    </row>
    <row r="11">
      <c r="A11" t="inlineStr">
        <is>
          <t>029/2024</t>
        </is>
      </c>
      <c r="B11" t="inlineStr">
        <is>
          <t>CONCESSÃO DE ESPAÇO FÍSICO PARA REALIZAÇÃO DE TURMAS PSG</t>
        </is>
      </c>
      <c r="C11" t="inlineStr">
        <is>
          <t>ASSOCIAÇÃO BENEFICENTE CASA TUCA</t>
        </is>
      </c>
      <c r="D11" t="inlineStr">
        <is>
          <t>02911666000127</t>
        </is>
      </c>
      <c r="E11" t="inlineStr"/>
      <c r="F11" t="inlineStr">
        <is>
          <t>27/11/2024 00:00:00</t>
        </is>
      </c>
      <c r="G11" t="inlineStr">
        <is>
          <t>27/11/2026</t>
        </is>
      </c>
      <c r="H11" t="inlineStr">
        <is>
          <t>Prorrogado</t>
        </is>
      </c>
      <c r="I11" t="inlineStr">
        <is>
          <t>Ordinária</t>
        </is>
      </c>
      <c r="J11" t="inlineStr"/>
    </row>
    <row r="12">
      <c r="A12" t="inlineStr">
        <is>
          <t>002/2025</t>
        </is>
      </c>
      <c r="B12" t="inlineStr">
        <is>
          <t>CONCESSÃO DE ESPAÇO FÍSICO PARA REALIZAÇÃO DE TURMAS PSG</t>
        </is>
      </c>
      <c r="C12" t="inlineStr">
        <is>
          <t>PREFEITURA MUNICIPAL DE UNIÃO DOS PALMARES</t>
        </is>
      </c>
      <c r="D12" t="inlineStr">
        <is>
          <t>12332946000134</t>
        </is>
      </c>
      <c r="E12" t="inlineStr"/>
      <c r="F12" t="inlineStr">
        <is>
          <t>10/02/2025 00:00:00</t>
        </is>
      </c>
      <c r="G12" t="inlineStr">
        <is>
          <t>10/02/2028</t>
        </is>
      </c>
      <c r="H12" t="inlineStr">
        <is>
          <t>Prorrogado</t>
        </is>
      </c>
      <c r="I12" t="inlineStr">
        <is>
          <t>Ordinária</t>
        </is>
      </c>
      <c r="J12" t="inlineStr"/>
    </row>
    <row r="13">
      <c r="A13" t="inlineStr">
        <is>
          <t>005/2025</t>
        </is>
      </c>
      <c r="B13" t="inlineStr">
        <is>
          <t>CONCESSÃO DE ESPAÇO FÍSICO PARA REALIZAÇÃO DE TURMAS PSG</t>
        </is>
      </c>
      <c r="C13" t="inlineStr">
        <is>
          <t>PREFEITURA MUNICIPAL DE ÁGUA BRANCA</t>
        </is>
      </c>
      <c r="D13" t="inlineStr">
        <is>
          <t>12350153000148</t>
        </is>
      </c>
      <c r="E13" t="inlineStr"/>
      <c r="F13" t="inlineStr">
        <is>
          <t>04/04/2025 00:00:00</t>
        </is>
      </c>
      <c r="G13" t="inlineStr">
        <is>
          <t>04/04/2028</t>
        </is>
      </c>
      <c r="H13" t="inlineStr">
        <is>
          <t>Prorrogado</t>
        </is>
      </c>
      <c r="I13" t="inlineStr">
        <is>
          <t>Ordinária</t>
        </is>
      </c>
      <c r="J13" t="inlineStr"/>
    </row>
    <row r="14">
      <c r="A14" t="inlineStr">
        <is>
          <t>033/2024</t>
        </is>
      </c>
      <c r="B14" t="inlineStr">
        <is>
          <t>CONCESSÃO DE ESPAÇO FÍSICO PARA REALIZAÇÃO DE TURMAS PSG</t>
        </is>
      </c>
      <c r="C14" t="inlineStr">
        <is>
          <t xml:space="preserve">INSTITUTO MOVIMENTO ENFRENTE </t>
        </is>
      </c>
      <c r="D14" t="inlineStr">
        <is>
          <t>10696679000159</t>
        </is>
      </c>
      <c r="E14" t="inlineStr"/>
      <c r="F14" t="inlineStr">
        <is>
          <t>10/12/2024 00:00:00</t>
        </is>
      </c>
      <c r="G14" t="inlineStr">
        <is>
          <t>10/12/2026</t>
        </is>
      </c>
      <c r="H14" t="inlineStr">
        <is>
          <t>Prorrogado</t>
        </is>
      </c>
      <c r="I14" t="inlineStr">
        <is>
          <t>Ordinária</t>
        </is>
      </c>
      <c r="J14" t="inlineStr"/>
    </row>
    <row r="15">
      <c r="A15" t="inlineStr">
        <is>
          <t>004/2025</t>
        </is>
      </c>
      <c r="B15" t="inlineStr">
        <is>
          <t>CONCESSÃO DE ESPAÇO FÍSICO PARA REALIZAÇÃO DE TURMAS PSG</t>
        </is>
      </c>
      <c r="C15" t="inlineStr">
        <is>
          <t>PREFEITURA MUNICIPAL DE DELMIRO GOUVEIA</t>
        </is>
      </c>
      <c r="D15" t="inlineStr">
        <is>
          <t>12224895000127</t>
        </is>
      </c>
      <c r="E15" t="inlineStr"/>
      <c r="F15" t="inlineStr">
        <is>
          <t>19/03/2025 00:00:00</t>
        </is>
      </c>
      <c r="G15" t="inlineStr">
        <is>
          <t>19/03/2028</t>
        </is>
      </c>
      <c r="H15" t="inlineStr">
        <is>
          <t>Prorrogado</t>
        </is>
      </c>
      <c r="I15" t="inlineStr">
        <is>
          <t>Ordinária</t>
        </is>
      </c>
      <c r="J15" t="inlineStr"/>
    </row>
    <row r="16">
      <c r="A16" t="inlineStr">
        <is>
          <t>019/2025</t>
        </is>
      </c>
      <c r="B16" t="inlineStr">
        <is>
          <t>CONCESSÃO DE ESPAÇO FÍSICO PARA REALIZAÇÃO DE TURMAS PSG</t>
        </is>
      </c>
      <c r="C16" t="inlineStr">
        <is>
          <t>PREFEITURA MUNICIPAL DE JUNDIÁ</t>
        </is>
      </c>
      <c r="D16" t="inlineStr">
        <is>
          <t>12248100000110</t>
        </is>
      </c>
      <c r="E16" t="inlineStr"/>
      <c r="F16" t="inlineStr">
        <is>
          <t>01/09/2025 00:00:00</t>
        </is>
      </c>
      <c r="G16" t="inlineStr">
        <is>
          <t>01/09/2026</t>
        </is>
      </c>
      <c r="H16" t="inlineStr">
        <is>
          <t>Ativo</t>
        </is>
      </c>
      <c r="I16" t="inlineStr">
        <is>
          <t>Ordinária</t>
        </is>
      </c>
      <c r="J16" t="inlineStr"/>
    </row>
    <row r="17">
      <c r="A17" t="inlineStr">
        <is>
          <t>013/2024</t>
        </is>
      </c>
      <c r="B17" t="inlineStr">
        <is>
          <t>CESSÃO DE USO DO ESPAÇO E REALIZAÇÃO DE TURMAS DE FORMA GRATUITA</t>
        </is>
      </c>
      <c r="C17" t="inlineStr">
        <is>
          <t xml:space="preserve">INSTITUTO AMIGO LEAL </t>
        </is>
      </c>
      <c r="D17" t="inlineStr">
        <is>
          <t>07544884000194</t>
        </is>
      </c>
      <c r="E17" t="inlineStr"/>
      <c r="F17" t="inlineStr">
        <is>
          <t>09/07/2024 00:00:00</t>
        </is>
      </c>
      <c r="G17" t="inlineStr">
        <is>
          <t>09/07/2028</t>
        </is>
      </c>
      <c r="H17" t="inlineStr">
        <is>
          <t>Prorrogado</t>
        </is>
      </c>
      <c r="I17" t="inlineStr">
        <is>
          <t>Ordinária</t>
        </is>
      </c>
      <c r="J17" t="inlineStr"/>
    </row>
    <row r="18">
      <c r="A18" t="inlineStr">
        <is>
          <t>005/2026</t>
        </is>
      </c>
      <c r="B18" t="inlineStr">
        <is>
          <t>COLETA SELETIVA DE RESÍDUOS RECICLÁVEIS NÃO PERIGOSOS</t>
        </is>
      </c>
      <c r="C18" t="inlineStr">
        <is>
          <t>COOPERATIVA DE TRABALHO DOS CATADORES DA VILA EMATER - COOPVILA</t>
        </is>
      </c>
      <c r="D18" t="inlineStr">
        <is>
          <t>11162478000134</t>
        </is>
      </c>
      <c r="E18" t="inlineStr"/>
      <c r="F18" t="inlineStr">
        <is>
          <t>10/03/2026 00:00:00</t>
        </is>
      </c>
      <c r="G18" t="inlineStr">
        <is>
          <t>10/03/2028</t>
        </is>
      </c>
      <c r="H18" t="inlineStr">
        <is>
          <t>Ativo</t>
        </is>
      </c>
      <c r="I18" t="inlineStr">
        <is>
          <t>Ordinária</t>
        </is>
      </c>
      <c r="J18" t="inlineStr"/>
    </row>
    <row r="19">
      <c r="A19" t="inlineStr">
        <is>
          <t>031/2024</t>
        </is>
      </c>
      <c r="B19" t="inlineStr">
        <is>
          <t>CONCESSÃO DE ESPAÇO FÍSICO PARA REALIZAÇÃO DE TURMAS PSG</t>
        </is>
      </c>
      <c r="C19" t="inlineStr">
        <is>
          <t>INSTITUTO NOVO HORIZONTE</t>
        </is>
      </c>
      <c r="D19" t="inlineStr">
        <is>
          <t>69978518000109</t>
        </is>
      </c>
      <c r="E19" t="inlineStr"/>
      <c r="F19" t="inlineStr">
        <is>
          <t>07/11/2024 00:00:00</t>
        </is>
      </c>
      <c r="G19" t="inlineStr">
        <is>
          <t>07/11/2026</t>
        </is>
      </c>
      <c r="H19" t="inlineStr">
        <is>
          <t>Prorrogado</t>
        </is>
      </c>
      <c r="I19" t="inlineStr">
        <is>
          <t>Ordinária</t>
        </is>
      </c>
      <c r="J19" t="inlineStr"/>
    </row>
    <row r="20">
      <c r="A20" t="inlineStr">
        <is>
          <t>009/2023</t>
        </is>
      </c>
      <c r="B20" t="inlineStr">
        <is>
          <t>CONCESSÃO DE ESPAÇO FÍSICO PARA REALIZAÇÃO DE TURMAS PSG</t>
        </is>
      </c>
      <c r="C20" t="inlineStr">
        <is>
          <t>AMIGOS DO BEM INSTITUIÇÃO NACIONAL CONTRA A FOME E A MISÉRIA</t>
        </is>
      </c>
      <c r="D20" t="inlineStr">
        <is>
          <t>05108918000172</t>
        </is>
      </c>
      <c r="E20" t="inlineStr"/>
      <c r="F20" t="inlineStr">
        <is>
          <t>10/03/2023 00:00:00</t>
        </is>
      </c>
      <c r="G20" t="inlineStr">
        <is>
          <t>09/03/2028</t>
        </is>
      </c>
      <c r="H20" t="inlineStr">
        <is>
          <t>Prorrogado</t>
        </is>
      </c>
      <c r="I20" t="inlineStr">
        <is>
          <t>Ordinária</t>
        </is>
      </c>
      <c r="J20" t="inlineStr"/>
    </row>
    <row r="21">
      <c r="A21" t="inlineStr">
        <is>
          <t>026/2025</t>
        </is>
      </c>
      <c r="B21" t="inlineStr">
        <is>
          <t>CONCESSÃO DE ESPAÇO FÍSICO PARA REALIZAÇÃO DE TURMAS PSG</t>
        </is>
      </c>
      <c r="C21" t="inlineStr">
        <is>
          <t>FUNDAÇÃO EDUCACIONAL JAYME DE ALTAVILA - CESMAC</t>
        </is>
      </c>
      <c r="D21" t="inlineStr">
        <is>
          <t>12207742000171</t>
        </is>
      </c>
      <c r="E21" t="inlineStr"/>
      <c r="F21" t="inlineStr">
        <is>
          <t>14/08/2025 00:00:00</t>
        </is>
      </c>
      <c r="G21" t="inlineStr">
        <is>
          <t>14/08/2026</t>
        </is>
      </c>
      <c r="H21" t="inlineStr">
        <is>
          <t>Prorrogado</t>
        </is>
      </c>
      <c r="I21" t="inlineStr">
        <is>
          <t>Ordinária</t>
        </is>
      </c>
      <c r="J21" t="inlineStr"/>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ALAGOAS</t>
        </is>
      </c>
      <c r="C2" t="inlineStr">
        <is>
          <t>08.447.641/0001-09</t>
        </is>
      </c>
      <c r="D2" t="inlineStr">
        <is>
          <t>Despesas rateadas</t>
        </is>
      </c>
      <c r="E2" t="inlineStr">
        <is>
          <t>Compartilhamento de estruturas físicas, infraestrutura tecnológica e ações conjuntas entre as Entidades.</t>
        </is>
      </c>
      <c r="F2" t="inlineStr">
        <is>
          <t>R$ 786.704,45</t>
        </is>
      </c>
    </row>
    <row r="3">
      <c r="A3" t="inlineStr">
        <is>
          <t>2026</t>
        </is>
      </c>
      <c r="B3" t="inlineStr">
        <is>
          <t>FEDERAÇÃO DO COMERCIO DO ESTADO DE ALAGOAS</t>
        </is>
      </c>
      <c r="C3" t="inlineStr">
        <is>
          <t>08.447.641/0001-09</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R$ 382.496,58</t>
        </is>
      </c>
    </row>
    <row r="4">
      <c r="A4" t="inlineStr">
        <is>
          <t>2026</t>
        </is>
      </c>
      <c r="B4" t="inlineStr">
        <is>
          <t>FEDERAÇÃO DO COMERCIO DO ESTADO DE ALAGOAS</t>
        </is>
      </c>
      <c r="C4" t="inlineStr">
        <is>
          <t>03.636.146/0001-16</t>
        </is>
      </c>
      <c r="D4" t="inlineStr">
        <is>
          <t>Despesas rateadas</t>
        </is>
      </c>
      <c r="E4" t="inlineStr">
        <is>
          <t>Compartilhamento de estruturas físicas, infraestrutura tecnológica e ações conjuntas entre as Entidades.</t>
        </is>
      </c>
      <c r="F4" t="inlineStr">
        <is>
          <t>R$ 4.468,00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R$ 260.342,13</t>
        </is>
      </c>
    </row>
    <row r="6">
      <c r="A6" t="inlineStr">
        <is>
          <t>2026</t>
        </is>
      </c>
      <c r="B6" t="inlineStr">
        <is>
          <t>SENAC NACIONAL DE APRENDIZAGEM COMERCIAL - DN</t>
        </is>
      </c>
      <c r="C6" t="inlineStr">
        <is>
          <t>33.469.172/0001-68</t>
        </is>
      </c>
      <c r="D6" t="inlineStr">
        <is>
          <t>Despesas rateadas</t>
        </is>
      </c>
      <c r="E6" t="inlineStr">
        <is>
          <t>Compartilhamento de estruturas físicas, infraestrutura tecnológica e ações conjuntas entre as Entidades.</t>
        </is>
      </c>
      <c r="F6" t="inlineStr">
        <is>
          <t>R$ 149.140,96</t>
        </is>
      </c>
    </row>
    <row r="7">
      <c r="A7" t="inlineStr">
        <is>
          <t>2026</t>
        </is>
      </c>
      <c r="B7" t="inlineStr">
        <is>
          <t>SERVIÇO NACIONAL DE APRENDIZAGEM COMERCIAL - PR</t>
        </is>
      </c>
      <c r="C7" t="inlineStr">
        <is>
          <t>03.541.088/0001-47</t>
        </is>
      </c>
      <c r="D7" t="inlineStr">
        <is>
          <t>Despesas rateadas</t>
        </is>
      </c>
      <c r="E7" t="inlineStr">
        <is>
          <t>Compartilhamento de estruturas físicas, infraestrutura tecnológica e ações conjuntas entre as Entidades.</t>
        </is>
      </c>
      <c r="F7" t="inlineStr">
        <is>
          <t>R$ 36.088,56</t>
        </is>
      </c>
    </row>
    <row r="8">
      <c r="A8" t="inlineStr">
        <is>
          <t>2026</t>
        </is>
      </c>
      <c r="B8" t="inlineStr">
        <is>
          <t>SERVIÇO NACIONAL DE APRENDIZAGEM COMERCIAL - SC</t>
        </is>
      </c>
      <c r="C8" t="inlineStr">
        <is>
          <t>03.603.739/0018-24</t>
        </is>
      </c>
      <c r="D8" t="inlineStr">
        <is>
          <t>Despesas rateadas</t>
        </is>
      </c>
      <c r="E8" t="inlineStr">
        <is>
          <t>Compartilhamento de estruturas físicas, infraestrutura tecnológica e ações conjuntas entre as Entidades.</t>
        </is>
      </c>
      <c r="F8" t="inlineStr">
        <is>
          <t>R$ 5.564,64</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ALAGOAS</t>
        </is>
      </c>
      <c r="C2" t="inlineStr">
        <is>
          <t>08.447.641/0001-09</t>
        </is>
      </c>
      <c r="D2" t="inlineStr">
        <is>
          <t>Despesas rateadas</t>
        </is>
      </c>
      <c r="E2" t="inlineStr">
        <is>
          <t>Compartilhamento de estruturas físicas, infraestrutura tecnológica e ações conjuntas entre as Entidades.</t>
        </is>
      </c>
      <c r="F2" t="inlineStr">
        <is>
          <t>R$ 786.704,45</t>
        </is>
      </c>
    </row>
    <row r="3">
      <c r="A3" t="inlineStr">
        <is>
          <t>2026</t>
        </is>
      </c>
      <c r="B3" t="inlineStr">
        <is>
          <t>FEDERAÇÃO DO COMERCIO DO ESTADO DE ALAGOAS</t>
        </is>
      </c>
      <c r="C3" t="inlineStr">
        <is>
          <t>08.447.641/0001-09</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R$ 382.496,58</t>
        </is>
      </c>
    </row>
    <row r="4">
      <c r="A4" t="inlineStr">
        <is>
          <t>2026</t>
        </is>
      </c>
      <c r="B4" t="inlineStr">
        <is>
          <t>FEDERAÇÃO DO COMERCIO DO ESTADO DE ALAGOAS</t>
        </is>
      </c>
      <c r="C4" t="inlineStr">
        <is>
          <t>03.636.146/0001-16</t>
        </is>
      </c>
      <c r="D4" t="inlineStr">
        <is>
          <t>Despesas rateadas</t>
        </is>
      </c>
      <c r="E4" t="inlineStr">
        <is>
          <t>Compartilhamento de estruturas físicas, infraestrutura tecnológica e ações conjuntas entre as Entidades.</t>
        </is>
      </c>
      <c r="F4" t="inlineStr">
        <is>
          <t>R$ 4.468,00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R$ 260.342,13</t>
        </is>
      </c>
    </row>
    <row r="6">
      <c r="A6" t="inlineStr">
        <is>
          <t>2026</t>
        </is>
      </c>
      <c r="B6" t="inlineStr">
        <is>
          <t>SENAC NACIONAL DE APRENDIZAGEM COMERCIAL - DN</t>
        </is>
      </c>
      <c r="C6" t="inlineStr">
        <is>
          <t>33.469.172/0001-68</t>
        </is>
      </c>
      <c r="D6" t="inlineStr">
        <is>
          <t>Despesas rateadas</t>
        </is>
      </c>
      <c r="E6" t="inlineStr">
        <is>
          <t>Compartilhamento de estruturas físicas, infraestrutura tecnológica e ações conjuntas entre as Entidades.</t>
        </is>
      </c>
      <c r="F6" t="inlineStr">
        <is>
          <t>R$ 149.140,96</t>
        </is>
      </c>
    </row>
    <row r="7">
      <c r="A7" t="inlineStr">
        <is>
          <t>2026</t>
        </is>
      </c>
      <c r="B7" t="inlineStr">
        <is>
          <t>SERVIÇO NACIONAL DE APRENDIZAGEM COMERCIAL - PR</t>
        </is>
      </c>
      <c r="C7" t="inlineStr">
        <is>
          <t>03.541.088/0001-47</t>
        </is>
      </c>
      <c r="D7" t="inlineStr">
        <is>
          <t>Despesas rateadas</t>
        </is>
      </c>
      <c r="E7" t="inlineStr">
        <is>
          <t>Compartilhamento de estruturas físicas, infraestrutura tecnológica e ações conjuntas entre as Entidades.</t>
        </is>
      </c>
      <c r="F7" t="inlineStr">
        <is>
          <t>R$ 36.088,56</t>
        </is>
      </c>
    </row>
    <row r="8">
      <c r="A8" t="inlineStr">
        <is>
          <t>2026</t>
        </is>
      </c>
      <c r="B8" t="inlineStr">
        <is>
          <t>SERVIÇO NACIONAL DE APRENDIZAGEM COMERCIAL - SC</t>
        </is>
      </c>
      <c r="C8" t="inlineStr">
        <is>
          <t>03.603.739/0018-24</t>
        </is>
      </c>
      <c r="D8" t="inlineStr">
        <is>
          <t>Despesas rateadas</t>
        </is>
      </c>
      <c r="E8" t="inlineStr">
        <is>
          <t>Compartilhamento de estruturas físicas, infraestrutura tecnológica e ações conjuntas entre as Entidades.</t>
        </is>
      </c>
      <c r="F8" t="inlineStr">
        <is>
          <t>R$ 5.564,64</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ALAGOAS</t>
        </is>
      </c>
      <c r="C2" t="inlineStr">
        <is>
          <t>08.447.641/0001-09</t>
        </is>
      </c>
      <c r="D2" t="inlineStr">
        <is>
          <t>Despesas rateadas</t>
        </is>
      </c>
      <c r="E2" t="inlineStr">
        <is>
          <t>Compartilhamento de estruturas físicas, infraestrutura tecnológica e ações conjuntas entre as Entidades.</t>
        </is>
      </c>
      <c r="F2" t="inlineStr">
        <is>
          <t>R$ 786.704,45</t>
        </is>
      </c>
    </row>
    <row r="3">
      <c r="A3" t="inlineStr">
        <is>
          <t>2026</t>
        </is>
      </c>
      <c r="B3" t="inlineStr">
        <is>
          <t>FEDERAÇÃO DO COMERCIO DO ESTADO DE ALAGOAS</t>
        </is>
      </c>
      <c r="C3" t="inlineStr">
        <is>
          <t>08.447.641/0001-09</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R$ 382.496,58</t>
        </is>
      </c>
    </row>
    <row r="4">
      <c r="A4" t="inlineStr">
        <is>
          <t>2026</t>
        </is>
      </c>
      <c r="B4" t="inlineStr">
        <is>
          <t>FEDERAÇÃO DO COMERCIO DO ESTADO DE ALAGOAS</t>
        </is>
      </c>
      <c r="C4" t="inlineStr">
        <is>
          <t>03.636.146/0001-16</t>
        </is>
      </c>
      <c r="D4" t="inlineStr">
        <is>
          <t>Despesas rateadas</t>
        </is>
      </c>
      <c r="E4" t="inlineStr">
        <is>
          <t>Compartilhamento de estruturas físicas, infraestrutura tecnológica e ações conjuntas entre as Entidades.</t>
        </is>
      </c>
      <c r="F4" t="inlineStr">
        <is>
          <t>R$ 4.468,00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R$ 260.342,13</t>
        </is>
      </c>
    </row>
    <row r="6">
      <c r="A6" t="inlineStr">
        <is>
          <t>2026</t>
        </is>
      </c>
      <c r="B6" t="inlineStr">
        <is>
          <t>SENAC NACIONAL DE APRENDIZAGEM COMERCIAL - DN</t>
        </is>
      </c>
      <c r="C6" t="inlineStr">
        <is>
          <t>33.469.172/0001-68</t>
        </is>
      </c>
      <c r="D6" t="inlineStr">
        <is>
          <t>Despesas rateadas</t>
        </is>
      </c>
      <c r="E6" t="inlineStr">
        <is>
          <t>Compartilhamento de estruturas físicas, infraestrutura tecnológica e ações conjuntas entre as Entidades.</t>
        </is>
      </c>
      <c r="F6" t="inlineStr">
        <is>
          <t>R$ 149.140,96</t>
        </is>
      </c>
    </row>
    <row r="7">
      <c r="A7" t="inlineStr">
        <is>
          <t>2026</t>
        </is>
      </c>
      <c r="B7" t="inlineStr">
        <is>
          <t>SERVIÇO NACIONAL DE APRENDIZAGEM COMERCIAL - PR</t>
        </is>
      </c>
      <c r="C7" t="inlineStr">
        <is>
          <t>03.541.088/0001-47</t>
        </is>
      </c>
      <c r="D7" t="inlineStr">
        <is>
          <t>Despesas rateadas</t>
        </is>
      </c>
      <c r="E7" t="inlineStr">
        <is>
          <t>Compartilhamento de estruturas físicas, infraestrutura tecnológica e ações conjuntas entre as Entidades.</t>
        </is>
      </c>
      <c r="F7" t="inlineStr">
        <is>
          <t>R$ 36.088,56</t>
        </is>
      </c>
    </row>
    <row r="8">
      <c r="A8" t="inlineStr">
        <is>
          <t>2026</t>
        </is>
      </c>
      <c r="B8" t="inlineStr">
        <is>
          <t>SERVIÇO NACIONAL DE APRENDIZAGEM COMERCIAL - SC</t>
        </is>
      </c>
      <c r="C8" t="inlineStr">
        <is>
          <t>03.603.739/0018-24</t>
        </is>
      </c>
      <c r="D8" t="inlineStr">
        <is>
          <t>Despesas rateadas</t>
        </is>
      </c>
      <c r="E8" t="inlineStr">
        <is>
          <t>Compartilhamento de estruturas físicas, infraestrutura tecnológica e ações conjuntas entre as Entidades.</t>
        </is>
      </c>
      <c r="F8" t="inlineStr">
        <is>
          <t>R$ 5.564,64</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R$60.867.300,00</t>
        </is>
      </c>
      <c r="D2" t="inlineStr">
        <is>
          <t>74,18%</t>
        </is>
      </c>
    </row>
    <row r="3">
      <c r="A3" t="inlineStr">
        <is>
          <t>131100</t>
        </is>
      </c>
      <c r="B3" t="inlineStr">
        <is>
          <t>Aluguéis</t>
        </is>
      </c>
      <c r="C3" t="inlineStr">
        <is>
          <t>R$21.000,00</t>
        </is>
      </c>
      <c r="D3" t="inlineStr">
        <is>
          <t>0,03%</t>
        </is>
      </c>
    </row>
    <row r="4">
      <c r="A4" t="inlineStr">
        <is>
          <t>131530</t>
        </is>
      </c>
      <c r="B4" t="inlineStr">
        <is>
          <t>Taxa de Ocupação de Outros Imóveis</t>
        </is>
      </c>
      <c r="C4" t="inlineStr">
        <is>
          <t>R$3.000,00</t>
        </is>
      </c>
      <c r="D4" t="inlineStr">
        <is>
          <t>0,00%</t>
        </is>
      </c>
    </row>
    <row r="5">
      <c r="A5" t="inlineStr">
        <is>
          <t>132500</t>
        </is>
      </c>
      <c r="B5" t="inlineStr">
        <is>
          <t>Remuneração de Depósitos Bancários</t>
        </is>
      </c>
      <c r="C5" t="inlineStr">
        <is>
          <t>R$15.000.000,00</t>
        </is>
      </c>
      <c r="D5" t="inlineStr">
        <is>
          <t>18,28%</t>
        </is>
      </c>
    </row>
    <row r="6">
      <c r="A6" t="inlineStr">
        <is>
          <t>160016</t>
        </is>
      </c>
      <c r="B6" t="inlineStr">
        <is>
          <t>Serviços Educacionais</t>
        </is>
      </c>
      <c r="C6" t="inlineStr">
        <is>
          <t>R$5.982.000,00</t>
        </is>
      </c>
      <c r="D6" t="inlineStr">
        <is>
          <t>7,29%</t>
        </is>
      </c>
    </row>
    <row r="7">
      <c r="A7" t="inlineStr">
        <is>
          <t>191899</t>
        </is>
      </c>
      <c r="B7" t="inlineStr">
        <is>
          <t>Outras Multas e Juros de Mora</t>
        </is>
      </c>
      <c r="C7" t="inlineStr">
        <is>
          <t>R$9.000,00</t>
        </is>
      </c>
      <c r="D7" t="inlineStr">
        <is>
          <t>0,01%</t>
        </is>
      </c>
    </row>
    <row r="8">
      <c r="A8" t="inlineStr">
        <is>
          <t>192199</t>
        </is>
      </c>
      <c r="B8" t="inlineStr">
        <is>
          <t>Outras Indenizações</t>
        </is>
      </c>
      <c r="C8" t="inlineStr">
        <is>
          <t>R$3.000,00</t>
        </is>
      </c>
      <c r="D8" t="inlineStr">
        <is>
          <t>0,00%</t>
        </is>
      </c>
    </row>
    <row r="9">
      <c r="A9" t="inlineStr">
        <is>
          <t>192299</t>
        </is>
      </c>
      <c r="B9" t="inlineStr">
        <is>
          <t>Outras Restituições</t>
        </is>
      </c>
      <c r="C9" t="inlineStr">
        <is>
          <t>R$3.000,00</t>
        </is>
      </c>
      <c r="D9" t="inlineStr">
        <is>
          <t>0,00%</t>
        </is>
      </c>
    </row>
    <row r="10">
      <c r="A10" t="inlineStr">
        <is>
          <t>199099</t>
        </is>
      </c>
      <c r="B10" t="inlineStr">
        <is>
          <t>Outras Receitas</t>
        </is>
      </c>
      <c r="C10" t="inlineStr">
        <is>
          <t>R$114.000,00</t>
        </is>
      </c>
      <c r="D10" t="inlineStr">
        <is>
          <t>0,14%</t>
        </is>
      </c>
    </row>
    <row r="11">
      <c r="A11" t="inlineStr">
        <is>
          <t>221600</t>
        </is>
      </c>
      <c r="B11" t="inlineStr">
        <is>
          <t>Alienação de Móveis e Utensílios</t>
        </is>
      </c>
      <c r="C11" t="inlineStr">
        <is>
          <t>R$42.000,00</t>
        </is>
      </c>
      <c r="D11" t="inlineStr">
        <is>
          <t>0,05%</t>
        </is>
      </c>
    </row>
    <row r="12">
      <c r="A12" t="inlineStr">
        <is>
          <t>221700</t>
        </is>
      </c>
      <c r="B12" t="inlineStr">
        <is>
          <t>Alienação de Equipamentos</t>
        </is>
      </c>
      <c r="C12" t="inlineStr">
        <is>
          <t>R$3.000,00</t>
        </is>
      </c>
      <c r="D12" t="inlineStr">
        <is>
          <t>0,00%</t>
        </is>
      </c>
    </row>
    <row r="13">
      <c r="A13" t="inlineStr">
        <is>
          <t>221900</t>
        </is>
      </c>
      <c r="B13" t="inlineStr">
        <is>
          <t>Alienação de Outros Bens Móveis</t>
        </is>
      </c>
      <c r="C13" t="inlineStr">
        <is>
          <t>R$3.000,00</t>
        </is>
      </c>
      <c r="D13" t="inlineStr">
        <is>
          <t>0,00%</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R$ 22.500.000,00</t>
        </is>
      </c>
      <c r="D2" t="inlineStr">
        <is>
          <t>27,42%</t>
        </is>
      </c>
    </row>
    <row r="3">
      <c r="A3" t="inlineStr">
        <is>
          <t>319013</t>
        </is>
      </c>
      <c r="B3" t="inlineStr">
        <is>
          <t>Obrigações Patronais</t>
        </is>
      </c>
      <c r="C3" t="inlineStr">
        <is>
          <t>R$ 8.100.000,00</t>
        </is>
      </c>
      <c r="D3" t="inlineStr">
        <is>
          <t>9,87%</t>
        </is>
      </c>
    </row>
    <row r="4">
      <c r="A4" t="inlineStr">
        <is>
          <t>319016</t>
        </is>
      </c>
      <c r="B4" t="inlineStr">
        <is>
          <t>Outras Despesas Variáveis</t>
        </is>
      </c>
      <c r="C4" t="inlineStr">
        <is>
          <t>R$ 1.002.000,00</t>
        </is>
      </c>
      <c r="D4" t="inlineStr">
        <is>
          <t>1,22%</t>
        </is>
      </c>
    </row>
    <row r="5">
      <c r="A5" t="inlineStr">
        <is>
          <t>319091</t>
        </is>
      </c>
      <c r="B5" t="inlineStr">
        <is>
          <t>Sentenças Judiciais - Pessoal e Encargos</t>
        </is>
      </c>
      <c r="C5" t="inlineStr">
        <is>
          <t>R$ 24.000,00</t>
        </is>
      </c>
      <c r="D5" t="inlineStr">
        <is>
          <t>0,03%</t>
        </is>
      </c>
    </row>
    <row r="6">
      <c r="A6" t="inlineStr">
        <is>
          <t>319094</t>
        </is>
      </c>
      <c r="B6" t="inlineStr">
        <is>
          <t>Indenizações e Restituições Trabalhistas</t>
        </is>
      </c>
      <c r="C6" t="inlineStr">
        <is>
          <t>R$ 999.000,00</t>
        </is>
      </c>
      <c r="D6" t="inlineStr">
        <is>
          <t>1,22%</t>
        </is>
      </c>
    </row>
    <row r="7">
      <c r="A7" t="inlineStr">
        <is>
          <t>335041</t>
        </is>
      </c>
      <c r="B7" t="inlineStr">
        <is>
          <t>Contribuições</t>
        </is>
      </c>
      <c r="C7" t="inlineStr">
        <is>
          <t>R$ 1.015.200,00</t>
        </is>
      </c>
      <c r="D7" t="inlineStr">
        <is>
          <t>1,24%</t>
        </is>
      </c>
    </row>
    <row r="8">
      <c r="A8" t="inlineStr">
        <is>
          <t>339014</t>
        </is>
      </c>
      <c r="B8" t="inlineStr">
        <is>
          <t>Diárias</t>
        </is>
      </c>
      <c r="C8" t="inlineStr">
        <is>
          <t>R$ 498.000,00</t>
        </is>
      </c>
      <c r="D8" t="inlineStr">
        <is>
          <t>0,61%</t>
        </is>
      </c>
    </row>
    <row r="9">
      <c r="A9" t="inlineStr">
        <is>
          <t>339018</t>
        </is>
      </c>
      <c r="B9" t="inlineStr">
        <is>
          <t>Auxílio Financeiro a Estudantes</t>
        </is>
      </c>
      <c r="C9" t="inlineStr">
        <is>
          <t>R$ 9.000,00</t>
        </is>
      </c>
      <c r="D9" t="inlineStr">
        <is>
          <t>0,01%</t>
        </is>
      </c>
    </row>
    <row r="10">
      <c r="A10" t="inlineStr">
        <is>
          <t>339030</t>
        </is>
      </c>
      <c r="B10" t="inlineStr">
        <is>
          <t>Material de Consumo</t>
        </is>
      </c>
      <c r="C10" t="inlineStr">
        <is>
          <t>R$ 5.424.000,00</t>
        </is>
      </c>
      <c r="D10" t="inlineStr">
        <is>
          <t>6,61%</t>
        </is>
      </c>
    </row>
    <row r="11">
      <c r="A11" t="inlineStr">
        <is>
          <t>339033</t>
        </is>
      </c>
      <c r="B11" t="inlineStr">
        <is>
          <t>Passagens e Despesas de Locomoção</t>
        </is>
      </c>
      <c r="C11" t="inlineStr">
        <is>
          <t>R$ 411.000,00</t>
        </is>
      </c>
      <c r="D11" t="inlineStr">
        <is>
          <t>0,50%</t>
        </is>
      </c>
    </row>
    <row r="12">
      <c r="A12" t="inlineStr">
        <is>
          <t>339036</t>
        </is>
      </c>
      <c r="B12" t="inlineStr">
        <is>
          <t>Outros Serviços Terceiros - P. Física</t>
        </is>
      </c>
      <c r="C12" t="inlineStr">
        <is>
          <t>R$ 588.000,00</t>
        </is>
      </c>
      <c r="D12" t="inlineStr">
        <is>
          <t>0,72%</t>
        </is>
      </c>
    </row>
    <row r="13">
      <c r="A13" t="inlineStr">
        <is>
          <t>339037</t>
        </is>
      </c>
      <c r="B13" t="inlineStr">
        <is>
          <t>Locação de Mão de Obra</t>
        </is>
      </c>
      <c r="C13" t="inlineStr">
        <is>
          <t>R$ 1.950.000,00</t>
        </is>
      </c>
      <c r="D13" t="inlineStr">
        <is>
          <t>2,38%</t>
        </is>
      </c>
    </row>
    <row r="14">
      <c r="A14" t="inlineStr">
        <is>
          <t>339039</t>
        </is>
      </c>
      <c r="B14" t="inlineStr">
        <is>
          <t>Outros Serviços Terceiros - P. Jurídica</t>
        </is>
      </c>
      <c r="C14" t="inlineStr">
        <is>
          <t>R$ 20.352.000,00</t>
        </is>
      </c>
      <c r="D14" t="inlineStr">
        <is>
          <t>24,80%</t>
        </is>
      </c>
    </row>
    <row r="15">
      <c r="A15" t="inlineStr">
        <is>
          <t>339047</t>
        </is>
      </c>
      <c r="B15" t="inlineStr">
        <is>
          <t>Obrigações Tributárias e Contributivas</t>
        </is>
      </c>
      <c r="C15" t="inlineStr">
        <is>
          <t>R$ 66.000,00</t>
        </is>
      </c>
      <c r="D15" t="inlineStr">
        <is>
          <t>0,08%</t>
        </is>
      </c>
    </row>
    <row r="16">
      <c r="A16" t="inlineStr">
        <is>
          <t>339091</t>
        </is>
      </c>
      <c r="B16" t="inlineStr">
        <is>
          <t>Sentenças Judiciais-Outras DespCorrentes</t>
        </is>
      </c>
      <c r="C16" t="inlineStr">
        <is>
          <t>R$ 63.000,00</t>
        </is>
      </c>
      <c r="D16" t="inlineStr">
        <is>
          <t>0,08%</t>
        </is>
      </c>
    </row>
    <row r="17">
      <c r="A17" t="inlineStr">
        <is>
          <t>449051</t>
        </is>
      </c>
      <c r="B17" t="inlineStr">
        <is>
          <t>Obras e Instalações</t>
        </is>
      </c>
      <c r="C17" t="inlineStr">
        <is>
          <t>R$ 8.809.800,00</t>
        </is>
      </c>
      <c r="D17" t="inlineStr">
        <is>
          <t>10,74%</t>
        </is>
      </c>
    </row>
    <row r="18">
      <c r="A18" t="inlineStr">
        <is>
          <t>449052</t>
        </is>
      </c>
      <c r="B18" t="inlineStr">
        <is>
          <t>Equipamentos e Material Permanente</t>
        </is>
      </c>
      <c r="C18" t="inlineStr">
        <is>
          <t>R$ 7.231.200,00</t>
        </is>
      </c>
      <c r="D18" t="inlineStr">
        <is>
          <t>8,81%</t>
        </is>
      </c>
    </row>
    <row r="19">
      <c r="A19" t="inlineStr">
        <is>
          <t>459061</t>
        </is>
      </c>
      <c r="B19" t="inlineStr">
        <is>
          <t>Aquisição de Imóveis</t>
        </is>
      </c>
      <c r="C19" t="inlineStr">
        <is>
          <t>R$ 3.008.100,00</t>
        </is>
      </c>
      <c r="D19" t="inlineStr">
        <is>
          <t>3,67%</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R$8.739.000,00</t>
        </is>
      </c>
      <c r="C2" t="inlineStr">
        <is>
          <t>10,65%</t>
        </is>
      </c>
    </row>
    <row r="3">
      <c r="A3" t="inlineStr">
        <is>
          <t>02 - Administração Financeira</t>
        </is>
      </c>
      <c r="B3" t="inlineStr">
        <is>
          <t>R$3.375.200,00</t>
        </is>
      </c>
      <c r="C3" t="inlineStr">
        <is>
          <t>4,11%</t>
        </is>
      </c>
    </row>
    <row r="4">
      <c r="A4" t="inlineStr">
        <is>
          <t>03 - Formação de Recursos Humanos</t>
        </is>
      </c>
      <c r="B4" t="inlineStr">
        <is>
          <t>R$180.000,00</t>
        </is>
      </c>
      <c r="C4" t="inlineStr">
        <is>
          <t>0,22%</t>
        </is>
      </c>
    </row>
    <row r="5">
      <c r="A5" t="inlineStr">
        <is>
          <t>04 - Comunicação Social</t>
        </is>
      </c>
      <c r="B5" t="inlineStr">
        <is>
          <t>R$1.990.000,00</t>
        </is>
      </c>
      <c r="C5" t="inlineStr">
        <is>
          <t>2,43%</t>
        </is>
      </c>
    </row>
    <row r="6">
      <c r="A6" t="inlineStr">
        <is>
          <t>05 - Atenção Básica</t>
        </is>
      </c>
      <c r="B6" t="inlineStr">
        <is>
          <t>R$2.277.000,00</t>
        </is>
      </c>
      <c r="C6" t="inlineStr">
        <is>
          <t>2,78%</t>
        </is>
      </c>
    </row>
    <row r="7">
      <c r="A7" t="inlineStr">
        <is>
          <t>06 - Proteção e Benefícios ao Trabalhador</t>
        </is>
      </c>
      <c r="B7" t="inlineStr">
        <is>
          <t>R$498.000,00</t>
        </is>
      </c>
      <c r="C7" t="inlineStr">
        <is>
          <t>0,61%</t>
        </is>
      </c>
    </row>
    <row r="8">
      <c r="A8" t="inlineStr">
        <is>
          <t>07 - Empregabilidade</t>
        </is>
      </c>
      <c r="B8" t="inlineStr">
        <is>
          <t>R$64.991.100,00</t>
        </is>
      </c>
      <c r="C8" t="inlineStr">
        <is>
          <t>79,21%</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R$82.002.300,00</t>
        </is>
      </c>
      <c r="C2" t="inlineStr">
        <is>
          <t>R$86.937.144,32</t>
        </is>
      </c>
      <c r="D2" t="inlineStr">
        <is>
          <t>106,02%</t>
        </is>
      </c>
      <c r="E2" t="inlineStr">
        <is>
          <t>100,00%</t>
        </is>
      </c>
    </row>
    <row r="3">
      <c r="A3" t="inlineStr">
        <is>
          <t>RECEITA DE CONTRIBUIÇÕES</t>
        </is>
      </c>
      <c r="B3" t="inlineStr">
        <is>
          <t>R$60.867.300,00</t>
        </is>
      </c>
      <c r="C3" t="inlineStr">
        <is>
          <t>R$57.224.306,83</t>
        </is>
      </c>
      <c r="D3" t="inlineStr">
        <is>
          <t>94,01%</t>
        </is>
      </c>
      <c r="E3" t="inlineStr">
        <is>
          <t>65,82%</t>
        </is>
      </c>
    </row>
    <row r="4">
      <c r="A4" t="inlineStr">
        <is>
          <t>Contribuições para o Senac</t>
        </is>
      </c>
      <c r="B4" t="inlineStr">
        <is>
          <t>R$60.867.300,00</t>
        </is>
      </c>
      <c r="C4" t="inlineStr">
        <is>
          <t>R$57.224.306,83</t>
        </is>
      </c>
      <c r="D4" t="inlineStr">
        <is>
          <t>94,01%</t>
        </is>
      </c>
      <c r="E4" t="inlineStr">
        <is>
          <t>65,82%</t>
        </is>
      </c>
    </row>
    <row r="5">
      <c r="A5" t="inlineStr">
        <is>
          <t>RECEITA PATRIMONIAL</t>
        </is>
      </c>
      <c r="B5" t="inlineStr">
        <is>
          <t>R$15.024.000,00</t>
        </is>
      </c>
      <c r="C5" t="inlineStr">
        <is>
          <t>R$23.526.450,75</t>
        </is>
      </c>
      <c r="D5" t="inlineStr">
        <is>
          <t>156,59%</t>
        </is>
      </c>
      <c r="E5" t="inlineStr">
        <is>
          <t>27,06%</t>
        </is>
      </c>
    </row>
    <row r="6">
      <c r="A6" t="inlineStr">
        <is>
          <t>Aluguéis</t>
        </is>
      </c>
      <c r="B6" t="inlineStr">
        <is>
          <t>R$21.000,00</t>
        </is>
      </c>
      <c r="C6" t="inlineStr">
        <is>
          <t>R$26.449,67</t>
        </is>
      </c>
      <c r="D6" t="inlineStr">
        <is>
          <t>125,95%</t>
        </is>
      </c>
      <c r="E6" t="inlineStr">
        <is>
          <t>0,03%</t>
        </is>
      </c>
    </row>
    <row r="7">
      <c r="A7" t="inlineStr">
        <is>
          <t>Taxa de Ocupação de Outros Imóveis</t>
        </is>
      </c>
      <c r="B7" t="inlineStr">
        <is>
          <t>R$3.000,00</t>
        </is>
      </c>
      <c r="C7" t="inlineStr">
        <is>
          <t>R$0,00</t>
        </is>
      </c>
      <c r="D7" t="inlineStr">
        <is>
          <t>0,00%</t>
        </is>
      </c>
      <c r="E7" t="inlineStr">
        <is>
          <t>0,00%</t>
        </is>
      </c>
    </row>
    <row r="8">
      <c r="A8" t="inlineStr">
        <is>
          <t>Remuneração de Depósitos Bancários</t>
        </is>
      </c>
      <c r="B8" t="inlineStr">
        <is>
          <t>R$15.000.000,00</t>
        </is>
      </c>
      <c r="C8" t="inlineStr">
        <is>
          <t>R$23.500.001,08</t>
        </is>
      </c>
      <c r="D8" t="inlineStr">
        <is>
          <t>156,67%</t>
        </is>
      </c>
      <c r="E8" t="inlineStr">
        <is>
          <t>27,03%</t>
        </is>
      </c>
    </row>
    <row r="9">
      <c r="A9" t="inlineStr">
        <is>
          <t>RECEITA DE SERVIÇOS</t>
        </is>
      </c>
      <c r="B9" t="inlineStr">
        <is>
          <t>R$5.982.000,00</t>
        </is>
      </c>
      <c r="C9" t="inlineStr">
        <is>
          <t>R$5.716.052,09</t>
        </is>
      </c>
      <c r="D9" t="inlineStr">
        <is>
          <t>95,55%</t>
        </is>
      </c>
      <c r="E9" t="inlineStr">
        <is>
          <t>6,57%</t>
        </is>
      </c>
    </row>
    <row r="10">
      <c r="A10" t="inlineStr">
        <is>
          <t>Serviços Educacionais</t>
        </is>
      </c>
      <c r="B10" t="inlineStr">
        <is>
          <t>R$5.982.000,00</t>
        </is>
      </c>
      <c r="C10" t="inlineStr">
        <is>
          <t>R$5.716.052,09</t>
        </is>
      </c>
      <c r="D10" t="inlineStr">
        <is>
          <t>95,55%</t>
        </is>
      </c>
      <c r="E10" t="inlineStr">
        <is>
          <t>6,57%</t>
        </is>
      </c>
    </row>
    <row r="11">
      <c r="A11" t="inlineStr">
        <is>
          <t>OUTRAS RECEITAS CORRENTES</t>
        </is>
      </c>
      <c r="B11" t="inlineStr">
        <is>
          <t>R$129.000,00</t>
        </is>
      </c>
      <c r="C11" t="inlineStr">
        <is>
          <t>R$470.334,65</t>
        </is>
      </c>
      <c r="D11" t="inlineStr">
        <is>
          <t>364,60%</t>
        </is>
      </c>
      <c r="E11" t="inlineStr">
        <is>
          <t>0,54%</t>
        </is>
      </c>
    </row>
    <row r="12">
      <c r="A12" t="inlineStr">
        <is>
          <t>Outras Multas e Juros de Mora</t>
        </is>
      </c>
      <c r="B12" t="inlineStr">
        <is>
          <t>R$9.000,00</t>
        </is>
      </c>
      <c r="C12" t="inlineStr">
        <is>
          <t>R$10.867,61</t>
        </is>
      </c>
      <c r="D12" t="inlineStr">
        <is>
          <t>120,75%</t>
        </is>
      </c>
      <c r="E12" t="inlineStr">
        <is>
          <t>0,01%</t>
        </is>
      </c>
    </row>
    <row r="13">
      <c r="A13" t="inlineStr">
        <is>
          <t>Outras Indenizações</t>
        </is>
      </c>
      <c r="B13" t="inlineStr">
        <is>
          <t>R$3.000,00</t>
        </is>
      </c>
      <c r="C13" t="inlineStr">
        <is>
          <t>R$0,00</t>
        </is>
      </c>
      <c r="D13" t="inlineStr">
        <is>
          <t>0,00%</t>
        </is>
      </c>
      <c r="E13" t="inlineStr">
        <is>
          <t>0,00%</t>
        </is>
      </c>
    </row>
    <row r="14">
      <c r="A14" t="inlineStr">
        <is>
          <t>Outras Restituições</t>
        </is>
      </c>
      <c r="B14" t="inlineStr">
        <is>
          <t>R$3.000,00</t>
        </is>
      </c>
      <c r="C14" t="inlineStr">
        <is>
          <t>R$3.827,43</t>
        </is>
      </c>
      <c r="D14" t="inlineStr">
        <is>
          <t>127,58%</t>
        </is>
      </c>
      <c r="E14" t="inlineStr">
        <is>
          <t>0,00%</t>
        </is>
      </c>
    </row>
    <row r="15">
      <c r="A15" t="inlineStr">
        <is>
          <t>Outras Receitas</t>
        </is>
      </c>
      <c r="B15" t="inlineStr">
        <is>
          <t>R$114.000,00</t>
        </is>
      </c>
      <c r="C15" t="inlineStr">
        <is>
          <t>R$455.639,61</t>
        </is>
      </c>
      <c r="D15" t="inlineStr">
        <is>
          <t>399,68%</t>
        </is>
      </c>
      <c r="E15" t="inlineStr">
        <is>
          <t>0,52%</t>
        </is>
      </c>
    </row>
    <row r="16">
      <c r="A16" t="inlineStr">
        <is>
          <t>RECEITAS DE CAPITAL</t>
        </is>
      </c>
      <c r="B16" t="inlineStr">
        <is>
          <t>R$48.000,00</t>
        </is>
      </c>
      <c r="C16" t="inlineStr">
        <is>
          <t>R$0,00</t>
        </is>
      </c>
      <c r="D16" t="inlineStr">
        <is>
          <t>0,00%</t>
        </is>
      </c>
      <c r="E16" t="inlineStr">
        <is>
          <t>0,00%</t>
        </is>
      </c>
    </row>
    <row r="17">
      <c r="A17" t="inlineStr">
        <is>
          <t>ALIENAÇÃO DE BENS</t>
        </is>
      </c>
      <c r="B17" t="inlineStr">
        <is>
          <t>R$48.000,00</t>
        </is>
      </c>
      <c r="C17" t="inlineStr">
        <is>
          <t>R$0,00</t>
        </is>
      </c>
      <c r="D17" t="inlineStr">
        <is>
          <t>0,00%</t>
        </is>
      </c>
      <c r="E17" t="inlineStr">
        <is>
          <t>0,00%</t>
        </is>
      </c>
    </row>
    <row r="18">
      <c r="A18" t="inlineStr">
        <is>
          <t>Alienação de Móveis e Utensílios</t>
        </is>
      </c>
      <c r="B18" t="inlineStr">
        <is>
          <t>R$42.000,00</t>
        </is>
      </c>
      <c r="C18" t="inlineStr">
        <is>
          <t>R$0,00</t>
        </is>
      </c>
      <c r="D18" t="inlineStr">
        <is>
          <t>0,00%</t>
        </is>
      </c>
      <c r="E18" t="inlineStr">
        <is>
          <t>0,00%</t>
        </is>
      </c>
    </row>
    <row r="19">
      <c r="A19" t="inlineStr">
        <is>
          <t>Alienação de Equipamentos</t>
        </is>
      </c>
      <c r="B19" t="inlineStr">
        <is>
          <t>R$3.000,00</t>
        </is>
      </c>
      <c r="C19" t="inlineStr">
        <is>
          <t>R$0,00</t>
        </is>
      </c>
      <c r="D19" t="inlineStr">
        <is>
          <t>0,00%</t>
        </is>
      </c>
      <c r="E19" t="inlineStr">
        <is>
          <t>0,00%</t>
        </is>
      </c>
    </row>
    <row r="20">
      <c r="A20" t="inlineStr">
        <is>
          <t>Alienação de Outros Bens Móveis</t>
        </is>
      </c>
      <c r="B20" t="inlineStr">
        <is>
          <t>R$3.000,00</t>
        </is>
      </c>
      <c r="C20" t="inlineStr">
        <is>
          <t>R$0,00</t>
        </is>
      </c>
      <c r="D20" t="inlineStr">
        <is>
          <t>0,00%</t>
        </is>
      </c>
      <c r="E20" t="inlineStr">
        <is>
          <t>0,00%</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R$63.001.200,00</t>
        </is>
      </c>
      <c r="C2" t="inlineStr">
        <is>
          <t>R$43.210.819,30</t>
        </is>
      </c>
      <c r="D2" t="inlineStr">
        <is>
          <t>68,59%</t>
        </is>
      </c>
      <c r="E2" t="inlineStr">
        <is>
          <t>80,67%</t>
        </is>
      </c>
    </row>
    <row r="3">
      <c r="A3" t="inlineStr">
        <is>
          <t>PESSOAL E ENCARGOS SOCIAIS</t>
        </is>
      </c>
      <c r="B3" t="inlineStr">
        <is>
          <t>R$32.625.000,00</t>
        </is>
      </c>
      <c r="C3" t="inlineStr">
        <is>
          <t>R$25.327.025,25</t>
        </is>
      </c>
      <c r="D3" t="inlineStr">
        <is>
          <t>77,63%</t>
        </is>
      </c>
      <c r="E3" t="inlineStr">
        <is>
          <t>47,28%</t>
        </is>
      </c>
    </row>
    <row r="4">
      <c r="A4" t="inlineStr">
        <is>
          <t>Vencimentos e Vantagens Fixas</t>
        </is>
      </c>
      <c r="B4" t="inlineStr">
        <is>
          <t>R$22.500.000,00</t>
        </is>
      </c>
      <c r="C4" t="inlineStr">
        <is>
          <t>R$17.758.078,12</t>
        </is>
      </c>
      <c r="D4" t="inlineStr">
        <is>
          <t>78,92%</t>
        </is>
      </c>
      <c r="E4" t="inlineStr">
        <is>
          <t>33,15%</t>
        </is>
      </c>
    </row>
    <row r="5">
      <c r="A5" t="inlineStr">
        <is>
          <t>Obrigações Patronais</t>
        </is>
      </c>
      <c r="B5" t="inlineStr">
        <is>
          <t>R$8.100.000,00</t>
        </is>
      </c>
      <c r="C5" t="inlineStr">
        <is>
          <t>R$6.073.241,43</t>
        </is>
      </c>
      <c r="D5" t="inlineStr">
        <is>
          <t>74,98%</t>
        </is>
      </c>
      <c r="E5" t="inlineStr">
        <is>
          <t>11,34%</t>
        </is>
      </c>
    </row>
    <row r="6">
      <c r="A6" t="inlineStr">
        <is>
          <t>Outras Despesas Variáveis</t>
        </is>
      </c>
      <c r="B6" t="inlineStr">
        <is>
          <t>R$1.002.000,00</t>
        </is>
      </c>
      <c r="C6" t="inlineStr">
        <is>
          <t>R$497.954,97</t>
        </is>
      </c>
      <c r="D6" t="inlineStr">
        <is>
          <t>49,70%</t>
        </is>
      </c>
      <c r="E6" t="inlineStr">
        <is>
          <t>0,93%</t>
        </is>
      </c>
    </row>
    <row r="7">
      <c r="A7" t="inlineStr">
        <is>
          <t>Sentenças Judiciais - Pessoal e Encargos</t>
        </is>
      </c>
      <c r="B7" t="inlineStr">
        <is>
          <t>R$24.000,00</t>
        </is>
      </c>
      <c r="C7" t="inlineStr">
        <is>
          <t>R$131.068,95</t>
        </is>
      </c>
      <c r="D7" t="inlineStr">
        <is>
          <t>546,12%</t>
        </is>
      </c>
      <c r="E7" t="inlineStr">
        <is>
          <t>0,24%</t>
        </is>
      </c>
    </row>
    <row r="8">
      <c r="A8" t="inlineStr">
        <is>
          <t>Indenizações e Restituições Trabalhistas</t>
        </is>
      </c>
      <c r="B8" t="inlineStr">
        <is>
          <t>R$999.000,00</t>
        </is>
      </c>
      <c r="C8" t="inlineStr">
        <is>
          <t>R$866.681,78</t>
        </is>
      </c>
      <c r="D8" t="inlineStr">
        <is>
          <t>86,75%</t>
        </is>
      </c>
      <c r="E8" t="inlineStr">
        <is>
          <t>1,62%</t>
        </is>
      </c>
    </row>
    <row r="9">
      <c r="A9" t="inlineStr">
        <is>
          <t>OUTRAS DESPESAS CORRENTES</t>
        </is>
      </c>
      <c r="B9" t="inlineStr">
        <is>
          <t>R$30.376.200,00</t>
        </is>
      </c>
      <c r="C9" t="inlineStr">
        <is>
          <t>R$17.883.794,05</t>
        </is>
      </c>
      <c r="D9" t="inlineStr">
        <is>
          <t>58,87%</t>
        </is>
      </c>
      <c r="E9" t="inlineStr">
        <is>
          <t>33,39%</t>
        </is>
      </c>
    </row>
    <row r="10">
      <c r="A10" t="inlineStr">
        <is>
          <t>Contribuições</t>
        </is>
      </c>
      <c r="B10" t="inlineStr">
        <is>
          <t>R$1.015.200,00</t>
        </is>
      </c>
      <c r="C10" t="inlineStr">
        <is>
          <t>R$1.047.189,00</t>
        </is>
      </c>
      <c r="D10" t="inlineStr">
        <is>
          <t>103,15%</t>
        </is>
      </c>
      <c r="E10" t="inlineStr">
        <is>
          <t>1,95%</t>
        </is>
      </c>
    </row>
    <row r="11">
      <c r="A11" t="inlineStr">
        <is>
          <t>Diárias</t>
        </is>
      </c>
      <c r="B11" t="inlineStr">
        <is>
          <t>R$498.000,00</t>
        </is>
      </c>
      <c r="C11" t="inlineStr">
        <is>
          <t>R$324.736,55</t>
        </is>
      </c>
      <c r="D11" t="inlineStr">
        <is>
          <t>65,21%</t>
        </is>
      </c>
      <c r="E11" t="inlineStr">
        <is>
          <t>0,61%</t>
        </is>
      </c>
    </row>
    <row r="12">
      <c r="A12" t="inlineStr">
        <is>
          <t>Auxílio Financeiro a Estudantes</t>
        </is>
      </c>
      <c r="B12" t="inlineStr">
        <is>
          <t>R$9.000,00</t>
        </is>
      </c>
      <c r="C12" t="inlineStr">
        <is>
          <t>R$0,00</t>
        </is>
      </c>
      <c r="D12" t="inlineStr">
        <is>
          <t>0,00%</t>
        </is>
      </c>
      <c r="E12" t="inlineStr">
        <is>
          <t>0,00%</t>
        </is>
      </c>
    </row>
    <row r="13">
      <c r="A13" t="inlineStr">
        <is>
          <t>Material de Consumo</t>
        </is>
      </c>
      <c r="B13" t="inlineStr">
        <is>
          <t>R$5.424.000,00</t>
        </is>
      </c>
      <c r="C13" t="inlineStr">
        <is>
          <t>R$2.707.294,02</t>
        </is>
      </c>
      <c r="D13" t="inlineStr">
        <is>
          <t>49,91%</t>
        </is>
      </c>
      <c r="E13" t="inlineStr">
        <is>
          <t>5,05%</t>
        </is>
      </c>
    </row>
    <row r="14">
      <c r="A14" t="inlineStr">
        <is>
          <t>Passagens e Despesas de Locomoção</t>
        </is>
      </c>
      <c r="B14" t="inlineStr">
        <is>
          <t>R$411.000,00</t>
        </is>
      </c>
      <c r="C14" t="inlineStr">
        <is>
          <t>R$205.308,00</t>
        </is>
      </c>
      <c r="D14" t="inlineStr">
        <is>
          <t>49,95%</t>
        </is>
      </c>
      <c r="E14" t="inlineStr">
        <is>
          <t>0,38%</t>
        </is>
      </c>
    </row>
    <row r="15">
      <c r="A15" t="inlineStr">
        <is>
          <t>Outros Serviços Terceiros - P. Física</t>
        </is>
      </c>
      <c r="B15" t="inlineStr">
        <is>
          <t>R$588.000,00</t>
        </is>
      </c>
      <c r="C15" t="inlineStr">
        <is>
          <t>R$429.104,50</t>
        </is>
      </c>
      <c r="D15" t="inlineStr">
        <is>
          <t>72,98%</t>
        </is>
      </c>
      <c r="E15" t="inlineStr">
        <is>
          <t>0,80%</t>
        </is>
      </c>
    </row>
    <row r="16">
      <c r="A16" t="inlineStr">
        <is>
          <t>Locação de Mão de Obra</t>
        </is>
      </c>
      <c r="B16" t="inlineStr">
        <is>
          <t>R$1.950.000,00</t>
        </is>
      </c>
      <c r="C16" t="inlineStr">
        <is>
          <t>R$1.311.206,43</t>
        </is>
      </c>
      <c r="D16" t="inlineStr">
        <is>
          <t>67,24%</t>
        </is>
      </c>
      <c r="E16" t="inlineStr">
        <is>
          <t>2,45%</t>
        </is>
      </c>
    </row>
    <row r="17">
      <c r="A17" t="inlineStr">
        <is>
          <t>Outros Serviços Terceiros - P. Jurídica</t>
        </is>
      </c>
      <c r="B17" t="inlineStr">
        <is>
          <t>R$20.352.000,00</t>
        </is>
      </c>
      <c r="C17" t="inlineStr">
        <is>
          <t>R$11.753.451,40</t>
        </is>
      </c>
      <c r="D17" t="inlineStr">
        <is>
          <t>57,75%</t>
        </is>
      </c>
      <c r="E17" t="inlineStr">
        <is>
          <t>21,94%</t>
        </is>
      </c>
    </row>
    <row r="18">
      <c r="A18" t="inlineStr">
        <is>
          <t>Obrigações Tributárias e Contributivas</t>
        </is>
      </c>
      <c r="B18" t="inlineStr">
        <is>
          <t>R$66.000,00</t>
        </is>
      </c>
      <c r="C18" t="inlineStr">
        <is>
          <t>R$55.307,14</t>
        </is>
      </c>
      <c r="D18" t="inlineStr">
        <is>
          <t>83,80%</t>
        </is>
      </c>
      <c r="E18" t="inlineStr">
        <is>
          <t>0,10%</t>
        </is>
      </c>
    </row>
    <row r="19">
      <c r="A19" t="inlineStr">
        <is>
          <t>Sentenças Judiciais-Outras DespCorrentes</t>
        </is>
      </c>
      <c r="B19" t="inlineStr">
        <is>
          <t>R$63.000,00</t>
        </is>
      </c>
      <c r="C19" t="inlineStr">
        <is>
          <t>R$50.197,01</t>
        </is>
      </c>
      <c r="D19" t="inlineStr">
        <is>
          <t>79,68%</t>
        </is>
      </c>
      <c r="E19" t="inlineStr">
        <is>
          <t>0,09%</t>
        </is>
      </c>
    </row>
    <row r="20">
      <c r="A20" t="inlineStr">
        <is>
          <t>DESPESAS DE CAPITAL</t>
        </is>
      </c>
      <c r="B20" t="inlineStr">
        <is>
          <t>R$19.049.100,00</t>
        </is>
      </c>
      <c r="C20" t="inlineStr">
        <is>
          <t>R$10.353.971,53</t>
        </is>
      </c>
      <c r="D20" t="inlineStr">
        <is>
          <t>54,35%</t>
        </is>
      </c>
      <c r="E20" t="inlineStr">
        <is>
          <t>19,33%</t>
        </is>
      </c>
    </row>
    <row r="21">
      <c r="A21" t="inlineStr">
        <is>
          <t>INVESTIMENTOS</t>
        </is>
      </c>
      <c r="B21" t="inlineStr">
        <is>
          <t>R$16.041.000,00</t>
        </is>
      </c>
      <c r="C21" t="inlineStr">
        <is>
          <t>R$9.973.971,53</t>
        </is>
      </c>
      <c r="D21" t="inlineStr">
        <is>
          <t>62,18%</t>
        </is>
      </c>
      <c r="E21" t="inlineStr">
        <is>
          <t>18,62%</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R$ 8.739.000,00</t>
        </is>
      </c>
      <c r="C2" t="inlineStr">
        <is>
          <t>R$ 7.120.882,45</t>
        </is>
      </c>
      <c r="D2" t="inlineStr">
        <is>
          <t>81,48%</t>
        </is>
      </c>
      <c r="E2" t="inlineStr">
        <is>
          <t>13,29%</t>
        </is>
      </c>
    </row>
    <row r="3">
      <c r="A3" t="inlineStr">
        <is>
          <t>02 - Administração Financeira</t>
        </is>
      </c>
      <c r="B3" t="inlineStr">
        <is>
          <t>R$ 3.375.200,00</t>
        </is>
      </c>
      <c r="C3" t="inlineStr">
        <is>
          <t>R$ 3.237.793,27</t>
        </is>
      </c>
      <c r="D3" t="inlineStr">
        <is>
          <t>95,93%</t>
        </is>
      </c>
      <c r="E3" t="inlineStr">
        <is>
          <t>6,04%</t>
        </is>
      </c>
    </row>
    <row r="4">
      <c r="A4" t="inlineStr">
        <is>
          <t>03 - Formação de Recursos Humanos</t>
        </is>
      </c>
      <c r="B4" t="inlineStr">
        <is>
          <t>R$ 180.000,00</t>
        </is>
      </c>
      <c r="C4" t="inlineStr">
        <is>
          <t>R$ 110.689,24</t>
        </is>
      </c>
      <c r="D4" t="inlineStr">
        <is>
          <t>61,49%</t>
        </is>
      </c>
      <c r="E4" t="inlineStr">
        <is>
          <t>0,21%</t>
        </is>
      </c>
    </row>
    <row r="5">
      <c r="A5" t="inlineStr">
        <is>
          <t>04 - Comunicação Social</t>
        </is>
      </c>
      <c r="B5" t="inlineStr">
        <is>
          <t>R$ 1.990.000,00</t>
        </is>
      </c>
      <c r="C5" t="inlineStr">
        <is>
          <t>R$ 1.869.548,29</t>
        </is>
      </c>
      <c r="D5" t="inlineStr">
        <is>
          <t>93,95%</t>
        </is>
      </c>
      <c r="E5" t="inlineStr">
        <is>
          <t>3,49%</t>
        </is>
      </c>
    </row>
    <row r="6">
      <c r="A6" t="inlineStr">
        <is>
          <t>05 - Atenção Básica</t>
        </is>
      </c>
      <c r="B6" t="inlineStr">
        <is>
          <t>R$ 2.277.000,00</t>
        </is>
      </c>
      <c r="C6" t="inlineStr">
        <is>
          <t>R$ 2.154.935,26</t>
        </is>
      </c>
      <c r="D6" t="inlineStr">
        <is>
          <t>94,64%</t>
        </is>
      </c>
      <c r="E6" t="inlineStr">
        <is>
          <t>4,02%</t>
        </is>
      </c>
    </row>
    <row r="7">
      <c r="A7" t="inlineStr">
        <is>
          <t>06 - Proteção e Benefícios ao Trabalhador</t>
        </is>
      </c>
      <c r="B7" t="inlineStr">
        <is>
          <t>R$ 498.000,00</t>
        </is>
      </c>
      <c r="C7" t="inlineStr">
        <is>
          <t>R$ 197.022,75</t>
        </is>
      </c>
      <c r="D7" t="inlineStr">
        <is>
          <t>39,56%</t>
        </is>
      </c>
      <c r="E7" t="inlineStr">
        <is>
          <t>0,37%</t>
        </is>
      </c>
    </row>
    <row r="8">
      <c r="A8" t="inlineStr">
        <is>
          <t>07 - Empregabilidade</t>
        </is>
      </c>
      <c r="B8" t="inlineStr">
        <is>
          <t>R$ 64.991.100,00</t>
        </is>
      </c>
      <c r="C8" t="inlineStr">
        <is>
          <t>R$ 38.873.919,57</t>
        </is>
      </c>
      <c r="D8" t="inlineStr">
        <is>
          <t>59,81%</t>
        </is>
      </c>
      <c r="E8" t="inlineStr">
        <is>
          <t>72,57%</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R$67.295.880,00</t>
        </is>
      </c>
      <c r="D2" t="inlineStr">
        <is>
          <t>69,03%</t>
        </is>
      </c>
    </row>
    <row r="3">
      <c r="A3" t="inlineStr">
        <is>
          <t>13110110</t>
        </is>
      </c>
      <c r="B3" t="inlineStr">
        <is>
          <t>Aluguéis e Arrendamentos</t>
        </is>
      </c>
      <c r="C3" t="inlineStr">
        <is>
          <t>R$27.000,00</t>
        </is>
      </c>
      <c r="D3" t="inlineStr">
        <is>
          <t>0,03%</t>
        </is>
      </c>
    </row>
    <row r="4">
      <c r="A4" t="inlineStr">
        <is>
          <t>13110120</t>
        </is>
      </c>
      <c r="B4" t="inlineStr">
        <is>
          <t>Taxas de Ocupação</t>
        </is>
      </c>
      <c r="C4" t="inlineStr">
        <is>
          <t>R$3.000,00</t>
        </is>
      </c>
      <c r="D4" t="inlineStr">
        <is>
          <t>0,00%</t>
        </is>
      </c>
    </row>
    <row r="5">
      <c r="A5" t="inlineStr">
        <is>
          <t>13210100</t>
        </is>
      </c>
      <c r="B5" t="inlineStr">
        <is>
          <t>Remuneração de Depósitos Bancários</t>
        </is>
      </c>
      <c r="C5" t="inlineStr">
        <is>
          <t>R$24.000.000,00</t>
        </is>
      </c>
      <c r="D5" t="inlineStr">
        <is>
          <t>24,62%</t>
        </is>
      </c>
    </row>
    <row r="6">
      <c r="A6" t="inlineStr">
        <is>
          <t>16999900</t>
        </is>
      </c>
      <c r="B6" t="inlineStr">
        <is>
          <t>Serviços Educacionais</t>
        </is>
      </c>
      <c r="C6" t="inlineStr">
        <is>
          <t>R$5.847.000,00</t>
        </is>
      </c>
      <c r="D6" t="inlineStr">
        <is>
          <t>6,00%</t>
        </is>
      </c>
    </row>
    <row r="7">
      <c r="A7" t="inlineStr">
        <is>
          <t>17999900</t>
        </is>
      </c>
      <c r="B7" t="inlineStr">
        <is>
          <t>Outras transferências correntes</t>
        </is>
      </c>
      <c r="C7" t="inlineStr">
        <is>
          <t>R$153.000,00</t>
        </is>
      </c>
      <c r="D7" t="inlineStr">
        <is>
          <t>0,16%</t>
        </is>
      </c>
    </row>
    <row r="8">
      <c r="A8" t="inlineStr">
        <is>
          <t>19110900</t>
        </is>
      </c>
      <c r="B8" t="inlineStr">
        <is>
          <t xml:space="preserve">Multas e Juros </t>
        </is>
      </c>
      <c r="C8" t="inlineStr">
        <is>
          <t>R$12.000,00</t>
        </is>
      </c>
      <c r="D8" t="inlineStr">
        <is>
          <t>0,01%</t>
        </is>
      </c>
    </row>
    <row r="9">
      <c r="A9" t="inlineStr">
        <is>
          <t>19219900</t>
        </is>
      </c>
      <c r="B9" t="inlineStr">
        <is>
          <t>Outras Indenizações</t>
        </is>
      </c>
      <c r="C9" t="inlineStr">
        <is>
          <t>R$3.000,00</t>
        </is>
      </c>
      <c r="D9" t="inlineStr">
        <is>
          <t>0,00%</t>
        </is>
      </c>
    </row>
    <row r="10">
      <c r="A10" t="inlineStr">
        <is>
          <t>19229900</t>
        </is>
      </c>
      <c r="B10" t="inlineStr">
        <is>
          <t>Outras Restituições</t>
        </is>
      </c>
      <c r="C10" t="inlineStr">
        <is>
          <t>R$3.000,00</t>
        </is>
      </c>
      <c r="D10" t="inlineStr">
        <is>
          <t>0,00%</t>
        </is>
      </c>
    </row>
    <row r="11">
      <c r="A11" t="inlineStr">
        <is>
          <t>19999900</t>
        </is>
      </c>
      <c r="B11" t="inlineStr">
        <is>
          <t>Outras Receitas Correntes</t>
        </is>
      </c>
      <c r="C11" t="inlineStr">
        <is>
          <t>R$144.000,00</t>
        </is>
      </c>
      <c r="D11" t="inlineStr">
        <is>
          <t>0,15%</t>
        </is>
      </c>
    </row>
    <row r="12">
      <c r="A12" t="inlineStr">
        <is>
          <t>22130100</t>
        </is>
      </c>
      <c r="B12" t="inlineStr">
        <is>
          <t>Alienação de Bens Móveis</t>
        </is>
      </c>
      <c r="C12" t="inlineStr">
        <is>
          <t>R$3.000,00</t>
        </is>
      </c>
      <c r="D12" t="inlineStr">
        <is>
          <t>0,00%</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R$24.426.000,00</t>
        </is>
      </c>
      <c r="D2" t="inlineStr">
        <is>
          <t>25,05%</t>
        </is>
      </c>
    </row>
    <row r="3">
      <c r="A3" t="inlineStr">
        <is>
          <t>31901300</t>
        </is>
      </c>
      <c r="B3" t="inlineStr">
        <is>
          <t>Obrigações Patronais</t>
        </is>
      </c>
      <c r="C3" t="inlineStr">
        <is>
          <t>R$8.451.000,00</t>
        </is>
      </c>
      <c r="D3" t="inlineStr">
        <is>
          <t>8,67%</t>
        </is>
      </c>
    </row>
    <row r="4">
      <c r="A4" t="inlineStr">
        <is>
          <t>31901600</t>
        </is>
      </c>
      <c r="B4" t="inlineStr">
        <is>
          <t>Outras Despesas Variáveis</t>
        </is>
      </c>
      <c r="C4" t="inlineStr">
        <is>
          <t>R$1.140.000,00</t>
        </is>
      </c>
      <c r="D4" t="inlineStr">
        <is>
          <t>1,17%</t>
        </is>
      </c>
    </row>
    <row r="5">
      <c r="A5" t="inlineStr">
        <is>
          <t>31909100</t>
        </is>
      </c>
      <c r="B5" t="inlineStr">
        <is>
          <t xml:space="preserve">Sentenças Judiciais </t>
        </is>
      </c>
      <c r="C5" t="inlineStr">
        <is>
          <t>R$90.000,00</t>
        </is>
      </c>
      <c r="D5" t="inlineStr">
        <is>
          <t>0,09%</t>
        </is>
      </c>
    </row>
    <row r="6">
      <c r="A6" t="inlineStr">
        <is>
          <t>31909400</t>
        </is>
      </c>
      <c r="B6" t="inlineStr">
        <is>
          <t>Indenizações e Restituições Trabalhistas</t>
        </is>
      </c>
      <c r="C6" t="inlineStr">
        <is>
          <t>R$1.410.000,00</t>
        </is>
      </c>
      <c r="D6" t="inlineStr">
        <is>
          <t>1,45%</t>
        </is>
      </c>
    </row>
    <row r="7">
      <c r="A7" t="inlineStr">
        <is>
          <t>33504100</t>
        </is>
      </c>
      <c r="B7" t="inlineStr">
        <is>
          <t>Contribuições</t>
        </is>
      </c>
      <c r="C7" t="inlineStr">
        <is>
          <t>R$1.218.000,00</t>
        </is>
      </c>
      <c r="D7" t="inlineStr">
        <is>
          <t>1,25%</t>
        </is>
      </c>
    </row>
    <row r="8">
      <c r="A8" t="inlineStr">
        <is>
          <t>33901400</t>
        </is>
      </c>
      <c r="B8" t="inlineStr">
        <is>
          <t>Diárias</t>
        </is>
      </c>
      <c r="C8" t="inlineStr">
        <is>
          <t>R$708.000,00</t>
        </is>
      </c>
      <c r="D8" t="inlineStr">
        <is>
          <t>0,73%</t>
        </is>
      </c>
    </row>
    <row r="9">
      <c r="A9" t="inlineStr">
        <is>
          <t>33901800</t>
        </is>
      </c>
      <c r="B9" t="inlineStr">
        <is>
          <t>Auxílio Financeiro a Estudantes</t>
        </is>
      </c>
      <c r="C9" t="inlineStr">
        <is>
          <t>R$48.000,00</t>
        </is>
      </c>
      <c r="D9" t="inlineStr">
        <is>
          <t>0,05%</t>
        </is>
      </c>
    </row>
    <row r="10">
      <c r="A10" t="inlineStr">
        <is>
          <t>33903000</t>
        </is>
      </c>
      <c r="B10" t="inlineStr">
        <is>
          <t>Material de Consumo</t>
        </is>
      </c>
      <c r="C10" t="inlineStr">
        <is>
          <t>R$7.611.000,00</t>
        </is>
      </c>
      <c r="D10" t="inlineStr">
        <is>
          <t>7,81%</t>
        </is>
      </c>
    </row>
    <row r="11">
      <c r="A11" t="inlineStr">
        <is>
          <t>33903300</t>
        </is>
      </c>
      <c r="B11" t="inlineStr">
        <is>
          <t>Passagens e Despesas de Locomoção</t>
        </is>
      </c>
      <c r="C11" t="inlineStr">
        <is>
          <t>R$480.000,00</t>
        </is>
      </c>
      <c r="D11" t="inlineStr">
        <is>
          <t>0,49%</t>
        </is>
      </c>
    </row>
    <row r="12">
      <c r="A12" t="inlineStr">
        <is>
          <t>33903600</t>
        </is>
      </c>
      <c r="B12" t="inlineStr">
        <is>
          <t>Outros Serviços de Terceiros - PF</t>
        </is>
      </c>
      <c r="C12" t="inlineStr">
        <is>
          <t>R$720.000,00</t>
        </is>
      </c>
      <c r="D12" t="inlineStr">
        <is>
          <t>0,74%</t>
        </is>
      </c>
    </row>
    <row r="13">
      <c r="A13" t="inlineStr">
        <is>
          <t>33903700</t>
        </is>
      </c>
      <c r="B13" t="inlineStr">
        <is>
          <t>Locação de Mão de Obra</t>
        </is>
      </c>
      <c r="C13" t="inlineStr">
        <is>
          <t>R$2.127.000,00</t>
        </is>
      </c>
      <c r="D13" t="inlineStr">
        <is>
          <t>2,18%</t>
        </is>
      </c>
    </row>
    <row r="14">
      <c r="A14" t="inlineStr">
        <is>
          <t>33903900</t>
        </is>
      </c>
      <c r="B14" t="inlineStr">
        <is>
          <t>Outros Serviços Terceiros - P. Jurídica</t>
        </is>
      </c>
      <c r="C14" t="inlineStr">
        <is>
          <t>R$32.321.880,00</t>
        </is>
      </c>
      <c r="D14" t="inlineStr">
        <is>
          <t>33,15%</t>
        </is>
      </c>
    </row>
    <row r="15">
      <c r="A15" t="inlineStr">
        <is>
          <t>33904000</t>
        </is>
      </c>
      <c r="B15" t="inlineStr">
        <is>
          <t>Serv. Tecn. da Inform. Comunicação - PJ.</t>
        </is>
      </c>
      <c r="C15" t="inlineStr">
        <is>
          <t>R$1.020.000,00</t>
        </is>
      </c>
      <c r="D15" t="inlineStr">
        <is>
          <t>1,05%</t>
        </is>
      </c>
    </row>
    <row r="16">
      <c r="A16" t="inlineStr">
        <is>
          <t>33904700</t>
        </is>
      </c>
      <c r="B16" t="inlineStr">
        <is>
          <t>Obrigações Tributárias e Contributivas</t>
        </is>
      </c>
      <c r="C16" t="inlineStr">
        <is>
          <t>R$75.000,00</t>
        </is>
      </c>
      <c r="D16" t="inlineStr">
        <is>
          <t>0,08%</t>
        </is>
      </c>
    </row>
    <row r="17">
      <c r="A17" t="inlineStr">
        <is>
          <t>33909100</t>
        </is>
      </c>
      <c r="B17" t="inlineStr">
        <is>
          <t>Sentenças Judiciais</t>
        </is>
      </c>
      <c r="C17" t="inlineStr">
        <is>
          <t>R$831.000,00</t>
        </is>
      </c>
      <c r="D17" t="inlineStr">
        <is>
          <t>0,85%</t>
        </is>
      </c>
    </row>
    <row r="18">
      <c r="A18" t="inlineStr">
        <is>
          <t>44905100</t>
        </is>
      </c>
      <c r="B18" t="inlineStr">
        <is>
          <t>Obras e Instalações</t>
        </is>
      </c>
      <c r="C18" t="inlineStr">
        <is>
          <t>R$8.286.000,00</t>
        </is>
      </c>
      <c r="D18" t="inlineStr">
        <is>
          <t>8,50%</t>
        </is>
      </c>
    </row>
    <row r="19">
      <c r="A19" t="inlineStr">
        <is>
          <t>44905200</t>
        </is>
      </c>
      <c r="B19" t="inlineStr">
        <is>
          <t>Equipamentos e Material Permanente</t>
        </is>
      </c>
      <c r="C19" t="inlineStr">
        <is>
          <t>R$5.118.000,00</t>
        </is>
      </c>
      <c r="D19" t="inlineStr">
        <is>
          <t>5,25%</t>
        </is>
      </c>
    </row>
    <row r="20">
      <c r="A20" t="inlineStr">
        <is>
          <t>45906100</t>
        </is>
      </c>
      <c r="B20" t="inlineStr">
        <is>
          <t>Aquisição de Imóveis</t>
        </is>
      </c>
      <c r="C20" t="inlineStr">
        <is>
          <t>R$1.410.000,00</t>
        </is>
      </c>
      <c r="D20" t="inlineStr">
        <is>
          <t>1,45%</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R$11.840.000,00</t>
        </is>
      </c>
      <c r="C2" t="inlineStr">
        <is>
          <t>12,14%</t>
        </is>
      </c>
    </row>
    <row r="3">
      <c r="A3" t="inlineStr">
        <is>
          <t>02 - Administração Financeira</t>
        </is>
      </c>
      <c r="B3" t="inlineStr">
        <is>
          <t>R$4.025.000,00</t>
        </is>
      </c>
      <c r="C3" t="inlineStr">
        <is>
          <t>4,13%</t>
        </is>
      </c>
    </row>
    <row r="4">
      <c r="A4" t="inlineStr">
        <is>
          <t>03 - Formação de Recursos Humanos</t>
        </is>
      </c>
      <c r="B4" t="inlineStr">
        <is>
          <t>R$443.000,00</t>
        </is>
      </c>
      <c r="C4" t="inlineStr">
        <is>
          <t>0,45%</t>
        </is>
      </c>
    </row>
    <row r="5">
      <c r="A5" t="inlineStr">
        <is>
          <t>04 - Comunicação Social</t>
        </is>
      </c>
      <c r="B5" t="inlineStr">
        <is>
          <t>R$4.104.000,00</t>
        </is>
      </c>
      <c r="C5" t="inlineStr">
        <is>
          <t>4,21%</t>
        </is>
      </c>
    </row>
    <row r="6">
      <c r="A6" t="inlineStr">
        <is>
          <t>05 - Atenção Básica</t>
        </is>
      </c>
      <c r="B6" t="inlineStr">
        <is>
          <t>R$2.641.000,00</t>
        </is>
      </c>
      <c r="C6" t="inlineStr">
        <is>
          <t>2,71%</t>
        </is>
      </c>
    </row>
    <row r="7">
      <c r="A7" t="inlineStr">
        <is>
          <t>06 - Proteção e Benefícios ao Trabalhador</t>
        </is>
      </c>
      <c r="B7" t="inlineStr">
        <is>
          <t>R$1.921.000,00</t>
        </is>
      </c>
      <c r="C7" t="inlineStr">
        <is>
          <t>1,97%</t>
        </is>
      </c>
    </row>
    <row r="8">
      <c r="A8" t="inlineStr">
        <is>
          <t>07 - Empregabilidade</t>
        </is>
      </c>
      <c r="B8" t="inlineStr">
        <is>
          <t>R$72.516.880,00</t>
        </is>
      </c>
      <c r="C8" t="inlineStr">
        <is>
          <t>74,38%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R$97.487.880,00</t>
        </is>
      </c>
      <c r="C2" t="inlineStr">
        <is>
          <t>R$101.009.882,68</t>
        </is>
      </c>
      <c r="D2" t="inlineStr">
        <is>
          <t>103,61%</t>
        </is>
      </c>
      <c r="E2" t="inlineStr">
        <is>
          <t>100,00%</t>
        </is>
      </c>
    </row>
    <row r="3">
      <c r="A3" t="inlineStr">
        <is>
          <t>Contr. para Ent. Privadas Serviço Social e de Formação Prof.</t>
        </is>
      </c>
      <c r="B3" t="inlineStr">
        <is>
          <t>R$67.295.880,00</t>
        </is>
      </c>
      <c r="C3" t="inlineStr">
        <is>
          <t>R$59.036.262,77</t>
        </is>
      </c>
      <c r="D3" t="inlineStr">
        <is>
          <t>87,73%</t>
        </is>
      </c>
      <c r="E3" t="inlineStr">
        <is>
          <t>58,45%</t>
        </is>
      </c>
    </row>
    <row r="4">
      <c r="A4" t="inlineStr">
        <is>
          <t>Contribuições para o Senac</t>
        </is>
      </c>
      <c r="B4" t="inlineStr">
        <is>
          <t>R$67.295.880,00</t>
        </is>
      </c>
      <c r="C4" t="inlineStr">
        <is>
          <t>R$59.036.262,77</t>
        </is>
      </c>
      <c r="D4" t="inlineStr">
        <is>
          <t>87,73%</t>
        </is>
      </c>
      <c r="E4" t="inlineStr">
        <is>
          <t>58,45%</t>
        </is>
      </c>
    </row>
    <row r="5">
      <c r="A5" t="inlineStr">
        <is>
          <t>Receita Patrimonial</t>
        </is>
      </c>
      <c r="B5" t="inlineStr">
        <is>
          <t>R$24.030.000,00</t>
        </is>
      </c>
      <c r="C5" t="inlineStr">
        <is>
          <t>R$36.087.209,73</t>
        </is>
      </c>
      <c r="D5" t="inlineStr">
        <is>
          <t>150,18%</t>
        </is>
      </c>
      <c r="E5" t="inlineStr">
        <is>
          <t>35,73%</t>
        </is>
      </c>
    </row>
    <row r="6">
      <c r="A6" t="inlineStr">
        <is>
          <t>Aluguéis e Arrendamentos</t>
        </is>
      </c>
      <c r="B6" t="inlineStr">
        <is>
          <t>R$27.000,00</t>
        </is>
      </c>
      <c r="C6" t="inlineStr">
        <is>
          <t>R$29.484,92</t>
        </is>
      </c>
      <c r="D6" t="inlineStr">
        <is>
          <t>109,20%</t>
        </is>
      </c>
      <c r="E6" t="inlineStr">
        <is>
          <t>0,03%</t>
        </is>
      </c>
    </row>
    <row r="7">
      <c r="A7" t="inlineStr">
        <is>
          <t>Taxas de Ocupação</t>
        </is>
      </c>
      <c r="B7" t="inlineStr">
        <is>
          <t>R$3.000,00</t>
        </is>
      </c>
      <c r="C7" t="inlineStr">
        <is>
          <t>R$0,00</t>
        </is>
      </c>
      <c r="D7" t="inlineStr">
        <is>
          <t>0,00%</t>
        </is>
      </c>
      <c r="E7" t="inlineStr">
        <is>
          <t>0,00%</t>
        </is>
      </c>
    </row>
    <row r="8">
      <c r="A8" t="inlineStr">
        <is>
          <t>Remuneração de Depósitos Bancários</t>
        </is>
      </c>
      <c r="B8" t="inlineStr">
        <is>
          <t>R$24.000.000,00</t>
        </is>
      </c>
      <c r="C8" t="inlineStr">
        <is>
          <t>R$36.057.724,81</t>
        </is>
      </c>
      <c r="D8" t="inlineStr">
        <is>
          <t>150,24%</t>
        </is>
      </c>
      <c r="E8" t="inlineStr">
        <is>
          <t>35,70%</t>
        </is>
      </c>
    </row>
    <row r="9">
      <c r="A9" t="inlineStr">
        <is>
          <t>Receita de Serviços</t>
        </is>
      </c>
      <c r="B9" t="inlineStr">
        <is>
          <t>R$5.847.000,00</t>
        </is>
      </c>
      <c r="C9" t="inlineStr">
        <is>
          <t>R$5.476.968,09</t>
        </is>
      </c>
      <c r="D9" t="inlineStr">
        <is>
          <t>93,67%</t>
        </is>
      </c>
      <c r="E9" t="inlineStr">
        <is>
          <t>5,42%</t>
        </is>
      </c>
    </row>
    <row r="10">
      <c r="A10" t="inlineStr">
        <is>
          <t>Serviços Educacionais</t>
        </is>
      </c>
      <c r="B10" t="inlineStr">
        <is>
          <t>R$5.847.000,00</t>
        </is>
      </c>
      <c r="C10" t="inlineStr">
        <is>
          <t>R$5.476.968,09</t>
        </is>
      </c>
      <c r="D10" t="inlineStr">
        <is>
          <t>93,67%</t>
        </is>
      </c>
      <c r="E10" t="inlineStr">
        <is>
          <t>5,42%</t>
        </is>
      </c>
    </row>
    <row r="11">
      <c r="A11" t="inlineStr">
        <is>
          <t>Transferências correntes</t>
        </is>
      </c>
      <c r="B11" t="inlineStr">
        <is>
          <t>R$153.000,00</t>
        </is>
      </c>
      <c r="C11" t="inlineStr">
        <is>
          <t>R$128.302,02</t>
        </is>
      </c>
      <c r="D11" t="inlineStr">
        <is>
          <t>83,86%</t>
        </is>
      </c>
      <c r="E11" t="inlineStr">
        <is>
          <t>0,13%</t>
        </is>
      </c>
    </row>
    <row r="12">
      <c r="A12" t="inlineStr">
        <is>
          <t>Outras transferências correntes</t>
        </is>
      </c>
      <c r="B12" t="inlineStr">
        <is>
          <t>R$153.000,00</t>
        </is>
      </c>
      <c r="C12" t="inlineStr">
        <is>
          <t>R$128.302,02</t>
        </is>
      </c>
      <c r="D12" t="inlineStr">
        <is>
          <t>83,86%</t>
        </is>
      </c>
      <c r="E12" t="inlineStr">
        <is>
          <t>0,13%</t>
        </is>
      </c>
    </row>
    <row r="13">
      <c r="A13" t="inlineStr">
        <is>
          <t>Outras Receitas Correntes</t>
        </is>
      </c>
      <c r="B13" t="inlineStr">
        <is>
          <t>R$162.000,00</t>
        </is>
      </c>
      <c r="C13" t="inlineStr">
        <is>
          <t>R$281.140,07</t>
        </is>
      </c>
      <c r="D13" t="inlineStr">
        <is>
          <t>173,54%</t>
        </is>
      </c>
      <c r="E13" t="inlineStr">
        <is>
          <t>0,28%</t>
        </is>
      </c>
    </row>
    <row r="14">
      <c r="A14" t="inlineStr">
        <is>
          <t xml:space="preserve">Multas e Juros </t>
        </is>
      </c>
      <c r="B14" t="inlineStr">
        <is>
          <t>R$12.000,00</t>
        </is>
      </c>
      <c r="C14" t="inlineStr">
        <is>
          <t>R$11.211,70</t>
        </is>
      </c>
      <c r="D14" t="inlineStr">
        <is>
          <t>93,43%</t>
        </is>
      </c>
      <c r="E14" t="inlineStr">
        <is>
          <t>0,01%</t>
        </is>
      </c>
    </row>
    <row r="15">
      <c r="A15" t="inlineStr">
        <is>
          <t>Outras Indenizações</t>
        </is>
      </c>
      <c r="B15" t="inlineStr">
        <is>
          <t>R$3.000,00</t>
        </is>
      </c>
      <c r="C15" t="inlineStr">
        <is>
          <t>R$5.631,60</t>
        </is>
      </c>
      <c r="D15" t="inlineStr">
        <is>
          <t>187,72%</t>
        </is>
      </c>
      <c r="E15" t="inlineStr">
        <is>
          <t>0,01%</t>
        </is>
      </c>
    </row>
    <row r="16">
      <c r="A16" t="inlineStr">
        <is>
          <t>Outras Restituições</t>
        </is>
      </c>
      <c r="B16" t="inlineStr">
        <is>
          <t>R$3.000,00</t>
        </is>
      </c>
      <c r="C16" t="inlineStr">
        <is>
          <t>R$278,00</t>
        </is>
      </c>
      <c r="D16" t="inlineStr">
        <is>
          <t>9,27%</t>
        </is>
      </c>
      <c r="E16" t="inlineStr">
        <is>
          <t>0,00%</t>
        </is>
      </c>
    </row>
    <row r="17">
      <c r="A17" t="inlineStr">
        <is>
          <t>Outras Receitas Correntes</t>
        </is>
      </c>
      <c r="B17" t="inlineStr">
        <is>
          <t>R$144.000,00</t>
        </is>
      </c>
      <c r="C17" t="inlineStr">
        <is>
          <t>R$264.018,77</t>
        </is>
      </c>
      <c r="D17" t="inlineStr">
        <is>
          <t>183,35%</t>
        </is>
      </c>
      <c r="E17" t="inlineStr">
        <is>
          <t>0,26%</t>
        </is>
      </c>
    </row>
    <row r="18">
      <c r="A18" t="inlineStr">
        <is>
          <t>RECEITAS DE CAPITAL</t>
        </is>
      </c>
      <c r="B18" t="inlineStr">
        <is>
          <t>R$3.000,00</t>
        </is>
      </c>
      <c r="C18" t="inlineStr">
        <is>
          <t>R$0,00</t>
        </is>
      </c>
      <c r="D18" t="inlineStr">
        <is>
          <t>0,00%</t>
        </is>
      </c>
      <c r="E18" t="inlineStr">
        <is>
          <t>0,00%</t>
        </is>
      </c>
    </row>
    <row r="19">
      <c r="A19" t="inlineStr">
        <is>
          <t>Alienação de Bens</t>
        </is>
      </c>
      <c r="B19" t="inlineStr">
        <is>
          <t>R$3.000,00</t>
        </is>
      </c>
      <c r="C19" t="inlineStr">
        <is>
          <t>R$0,00</t>
        </is>
      </c>
      <c r="D19" t="inlineStr">
        <is>
          <t>0,00%</t>
        </is>
      </c>
      <c r="E19" t="inlineStr">
        <is>
          <t>0,00%</t>
        </is>
      </c>
    </row>
    <row r="20">
      <c r="A20" t="inlineStr">
        <is>
          <t>Alienação de Bens Móveis</t>
        </is>
      </c>
      <c r="B20" t="inlineStr">
        <is>
          <t>R$3.000,00</t>
        </is>
      </c>
      <c r="C20" t="inlineStr">
        <is>
          <t>R$0,00</t>
        </is>
      </c>
      <c r="D20" t="inlineStr">
        <is>
          <t>0,00%</t>
        </is>
      </c>
      <c r="E20" t="inlineStr">
        <is>
          <t>0,00%</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R$ 82.676.880,00</t>
        </is>
      </c>
      <c r="C2" t="inlineStr">
        <is>
          <t>R$ 47.494.357,52</t>
        </is>
      </c>
      <c r="D2" t="inlineStr">
        <is>
          <t>57,45%</t>
        </is>
      </c>
      <c r="E2" t="inlineStr">
        <is>
          <t>91,40%</t>
        </is>
      </c>
    </row>
    <row r="3">
      <c r="A3" t="inlineStr">
        <is>
          <t>Pessoal e Encargos Sociais</t>
        </is>
      </c>
      <c r="B3" t="inlineStr">
        <is>
          <t>R$ 35.517.000,00</t>
        </is>
      </c>
      <c r="C3" t="inlineStr">
        <is>
          <t>R$ 22.986.556,61</t>
        </is>
      </c>
      <c r="D3" t="inlineStr">
        <is>
          <t>64,72%</t>
        </is>
      </c>
      <c r="E3" t="inlineStr">
        <is>
          <t>44,24%</t>
        </is>
      </c>
    </row>
    <row r="4">
      <c r="A4" t="inlineStr">
        <is>
          <t>Vencimentos e Vantagens Fixas</t>
        </is>
      </c>
      <c r="B4" t="inlineStr">
        <is>
          <t>R$ 24.426.000,00</t>
        </is>
      </c>
      <c r="C4" t="inlineStr">
        <is>
          <t>R$ 19.848.040,36</t>
        </is>
      </c>
      <c r="D4" t="inlineStr">
        <is>
          <t>81,26%</t>
        </is>
      </c>
      <c r="E4" t="inlineStr">
        <is>
          <t>38,20%</t>
        </is>
      </c>
    </row>
    <row r="5">
      <c r="A5" t="inlineStr">
        <is>
          <t>Obrigações Patronais</t>
        </is>
      </c>
      <c r="B5" t="inlineStr">
        <is>
          <t>R$ 8.451.000,00</t>
        </is>
      </c>
      <c r="C5" t="inlineStr">
        <is>
          <t>R$ 1.935.675,61</t>
        </is>
      </c>
      <c r="D5" t="inlineStr">
        <is>
          <t>22,90%</t>
        </is>
      </c>
      <c r="E5" t="inlineStr">
        <is>
          <t>3,73%</t>
        </is>
      </c>
    </row>
    <row r="6">
      <c r="A6" t="inlineStr">
        <is>
          <t>Outras Despesas Variáveis</t>
        </is>
      </c>
      <c r="B6" t="inlineStr">
        <is>
          <t>R$ 1.140.000,00</t>
        </is>
      </c>
      <c r="C6" t="inlineStr">
        <is>
          <t>R$ 547.566,95</t>
        </is>
      </c>
      <c r="D6" t="inlineStr">
        <is>
          <t>48,03%</t>
        </is>
      </c>
      <c r="E6" t="inlineStr">
        <is>
          <t>1,05%</t>
        </is>
      </c>
    </row>
    <row r="7">
      <c r="A7" t="inlineStr">
        <is>
          <t xml:space="preserve">Sentenças Judiciais </t>
        </is>
      </c>
      <c r="B7" t="inlineStr">
        <is>
          <t>R$ 90.000,00</t>
        </is>
      </c>
      <c r="C7" t="inlineStr">
        <is>
          <t>R$ 75.913,01</t>
        </is>
      </c>
      <c r="D7" t="inlineStr">
        <is>
          <t>84,35%</t>
        </is>
      </c>
      <c r="E7" t="inlineStr">
        <is>
          <t>0,15%</t>
        </is>
      </c>
    </row>
    <row r="8">
      <c r="A8" t="inlineStr">
        <is>
          <t>Indenizações e Restituições Trabalhistas</t>
        </is>
      </c>
      <c r="B8" t="inlineStr">
        <is>
          <t>R$ 1.410.000,00</t>
        </is>
      </c>
      <c r="C8" t="inlineStr">
        <is>
          <t>R$ 579.360,68</t>
        </is>
      </c>
      <c r="D8" t="inlineStr">
        <is>
          <t>41,09%</t>
        </is>
      </c>
      <c r="E8" t="inlineStr">
        <is>
          <t>1,11%</t>
        </is>
      </c>
    </row>
    <row r="9">
      <c r="A9" t="inlineStr">
        <is>
          <t>Outras Despesas Correntes</t>
        </is>
      </c>
      <c r="B9" t="inlineStr">
        <is>
          <t>R$ 47.159.880,00</t>
        </is>
      </c>
      <c r="C9" t="inlineStr">
        <is>
          <t>R$ 24.507.800,91</t>
        </is>
      </c>
      <c r="D9" t="inlineStr">
        <is>
          <t>51,97%</t>
        </is>
      </c>
      <c r="E9" t="inlineStr">
        <is>
          <t>47,16%</t>
        </is>
      </c>
    </row>
    <row r="10">
      <c r="A10" t="inlineStr">
        <is>
          <t>Contribuições</t>
        </is>
      </c>
      <c r="B10" t="inlineStr">
        <is>
          <t>R$ 1.218.000,00</t>
        </is>
      </c>
      <c r="C10" t="inlineStr">
        <is>
          <t>R$ 1.221.308,56</t>
        </is>
      </c>
      <c r="D10" t="inlineStr">
        <is>
          <t>100,27%</t>
        </is>
      </c>
      <c r="E10" t="inlineStr">
        <is>
          <t>2,35%</t>
        </is>
      </c>
    </row>
    <row r="11">
      <c r="A11" t="inlineStr">
        <is>
          <t>Diárias</t>
        </is>
      </c>
      <c r="B11" t="inlineStr">
        <is>
          <t>R$ 708.000,00</t>
        </is>
      </c>
      <c r="C11" t="inlineStr">
        <is>
          <t>R$ 416.885,92</t>
        </is>
      </c>
      <c r="D11" t="inlineStr">
        <is>
          <t>58,88%</t>
        </is>
      </c>
      <c r="E11" t="inlineStr">
        <is>
          <t>0,80%</t>
        </is>
      </c>
    </row>
    <row r="12">
      <c r="A12" t="inlineStr">
        <is>
          <t>Auxílio Financeiro a Estudantes</t>
        </is>
      </c>
      <c r="B12" t="inlineStr">
        <is>
          <t>R$ 48.000,00</t>
        </is>
      </c>
      <c r="C12" t="inlineStr">
        <is>
          <t>R$ 29.034,18</t>
        </is>
      </c>
      <c r="D12" t="inlineStr">
        <is>
          <t>60,49%</t>
        </is>
      </c>
      <c r="E12" t="inlineStr">
        <is>
          <t>0,06%</t>
        </is>
      </c>
    </row>
    <row r="13">
      <c r="A13" t="inlineStr">
        <is>
          <t>Material de Consumo</t>
        </is>
      </c>
      <c r="B13" t="inlineStr">
        <is>
          <t>R$ 7.611.000,00</t>
        </is>
      </c>
      <c r="C13" t="inlineStr">
        <is>
          <t>R$ 2.134.308,96</t>
        </is>
      </c>
      <c r="D13" t="inlineStr">
        <is>
          <t>28,04%</t>
        </is>
      </c>
      <c r="E13" t="inlineStr">
        <is>
          <t>4,11%</t>
        </is>
      </c>
    </row>
    <row r="14">
      <c r="A14" t="inlineStr">
        <is>
          <t>Passagens e Despesas de Locomoção</t>
        </is>
      </c>
      <c r="B14" t="inlineStr">
        <is>
          <t>R$ 480.000,00</t>
        </is>
      </c>
      <c r="C14" t="inlineStr">
        <is>
          <t>R$ 371.010,55</t>
        </is>
      </c>
      <c r="D14" t="inlineStr">
        <is>
          <t>77,29%</t>
        </is>
      </c>
      <c r="E14" t="inlineStr">
        <is>
          <t>0,71%</t>
        </is>
      </c>
    </row>
    <row r="15">
      <c r="A15" t="inlineStr">
        <is>
          <t>Outros Serviços de Terceiros - PF</t>
        </is>
      </c>
      <c r="B15" t="inlineStr">
        <is>
          <t>R$ 720.000,00</t>
        </is>
      </c>
      <c r="C15" t="inlineStr">
        <is>
          <t>R$ 530.891,77</t>
        </is>
      </c>
      <c r="D15" t="inlineStr">
        <is>
          <t>73,73%</t>
        </is>
      </c>
      <c r="E15" t="inlineStr">
        <is>
          <t>1,02%</t>
        </is>
      </c>
    </row>
    <row r="16">
      <c r="A16" t="inlineStr">
        <is>
          <t>Locação de Mão de Obra</t>
        </is>
      </c>
      <c r="B16" t="inlineStr">
        <is>
          <t>R$ 2.127.000,00</t>
        </is>
      </c>
      <c r="C16" t="inlineStr">
        <is>
          <t>R$ 1.478.832,13</t>
        </is>
      </c>
      <c r="D16" t="inlineStr">
        <is>
          <t>69,53%</t>
        </is>
      </c>
      <c r="E16" t="inlineStr">
        <is>
          <t>2,85%</t>
        </is>
      </c>
    </row>
    <row r="17">
      <c r="A17" t="inlineStr">
        <is>
          <t>Outros Serviços Terceiros - P. Jurídica</t>
        </is>
      </c>
      <c r="B17" t="inlineStr">
        <is>
          <t>R$ 32.321.880,00</t>
        </is>
      </c>
      <c r="C17" t="inlineStr">
        <is>
          <t>R$ 17.526.512,68</t>
        </is>
      </c>
      <c r="D17" t="inlineStr">
        <is>
          <t>54,22%</t>
        </is>
      </c>
      <c r="E17" t="inlineStr">
        <is>
          <t>33,73%</t>
        </is>
      </c>
    </row>
    <row r="18">
      <c r="A18" t="inlineStr">
        <is>
          <t>Serv. Tecn. da Inform. Comunicação - PJ.</t>
        </is>
      </c>
      <c r="B18" t="inlineStr">
        <is>
          <t>R$ 1.020.000,00</t>
        </is>
      </c>
      <c r="C18" t="inlineStr">
        <is>
          <t>R$ 767.944,52</t>
        </is>
      </c>
      <c r="D18" t="inlineStr">
        <is>
          <t>75,29%</t>
        </is>
      </c>
      <c r="E18" t="inlineStr">
        <is>
          <t>1,48%</t>
        </is>
      </c>
    </row>
    <row r="19">
      <c r="A19" t="inlineStr">
        <is>
          <t>Obrigações Tributárias e Contributivas</t>
        </is>
      </c>
      <c r="B19" t="inlineStr">
        <is>
          <t>R$ 75.000,00</t>
        </is>
      </c>
      <c r="C19" t="inlineStr">
        <is>
          <t>R$ 19.478,30</t>
        </is>
      </c>
      <c r="D19" t="inlineStr">
        <is>
          <t>25,97%</t>
        </is>
      </c>
      <c r="E19" t="inlineStr">
        <is>
          <t>0,04%</t>
        </is>
      </c>
    </row>
    <row r="20">
      <c r="A20" t="inlineStr">
        <is>
          <t>Sentenças Judiciais</t>
        </is>
      </c>
      <c r="B20" t="inlineStr">
        <is>
          <t>R$ 831.000,00</t>
        </is>
      </c>
      <c r="C20" t="inlineStr">
        <is>
          <t>R$ 11.593,34</t>
        </is>
      </c>
      <c r="D20" t="inlineStr">
        <is>
          <t>1,40%</t>
        </is>
      </c>
      <c r="E20" t="inlineStr">
        <is>
          <t>0,02%</t>
        </is>
      </c>
    </row>
    <row r="21">
      <c r="A21" t="inlineStr">
        <is>
          <t>DESPESAS DE CAPITAL</t>
        </is>
      </c>
      <c r="B21" t="inlineStr">
        <is>
          <t>R$ 14.814.000,00</t>
        </is>
      </c>
      <c r="C21" t="inlineStr">
        <is>
          <t>R$ 4.469.555,02</t>
        </is>
      </c>
      <c r="D21" t="inlineStr">
        <is>
          <t>30,17%</t>
        </is>
      </c>
      <c r="E21" t="inlineStr">
        <is>
          <t>8,60%</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R$ 11.840.000,00</t>
        </is>
      </c>
      <c r="C2" t="inlineStr">
        <is>
          <t>R$ 6.601.239,98</t>
        </is>
      </c>
      <c r="D2" t="inlineStr">
        <is>
          <t>55,75%</t>
        </is>
      </c>
      <c r="E2" t="inlineStr">
        <is>
          <t>12,70%</t>
        </is>
      </c>
    </row>
    <row r="3">
      <c r="A3" t="inlineStr">
        <is>
          <t>02 - Administração Financeira</t>
        </is>
      </c>
      <c r="B3" t="inlineStr">
        <is>
          <t>R$ 4.025.000,00</t>
        </is>
      </c>
      <c r="C3" t="inlineStr">
        <is>
          <t>R$ 3.484.882,76</t>
        </is>
      </c>
      <c r="D3" t="inlineStr">
        <is>
          <t>86,58%</t>
        </is>
      </c>
      <c r="E3" t="inlineStr">
        <is>
          <t>6,71%</t>
        </is>
      </c>
    </row>
    <row r="4">
      <c r="A4" t="inlineStr">
        <is>
          <t>03 - Formação de Recursos Humanos</t>
        </is>
      </c>
      <c r="B4" t="inlineStr">
        <is>
          <t>R$ 443.000,00</t>
        </is>
      </c>
      <c r="C4" t="inlineStr">
        <is>
          <t>R$ 219.412,79</t>
        </is>
      </c>
      <c r="D4" t="inlineStr">
        <is>
          <t>49,53%</t>
        </is>
      </c>
      <c r="E4" t="inlineStr">
        <is>
          <t>0,42%</t>
        </is>
      </c>
    </row>
    <row r="5">
      <c r="A5" t="inlineStr">
        <is>
          <t>04 - Comunicação Social</t>
        </is>
      </c>
      <c r="B5" t="inlineStr">
        <is>
          <t>R$ 4.104.000,00</t>
        </is>
      </c>
      <c r="C5" t="inlineStr">
        <is>
          <t>R$ 1.955.877,42</t>
        </is>
      </c>
      <c r="D5" t="inlineStr">
        <is>
          <t>47,66%</t>
        </is>
      </c>
      <c r="E5" t="inlineStr">
        <is>
          <t>3,76%</t>
        </is>
      </c>
    </row>
    <row r="6">
      <c r="A6" t="inlineStr">
        <is>
          <t>05 - Atenção Básica</t>
        </is>
      </c>
      <c r="B6" t="inlineStr">
        <is>
          <t>R$ 2.641.000,00</t>
        </is>
      </c>
      <c r="C6" t="inlineStr">
        <is>
          <t>R$ 1.766.577,18</t>
        </is>
      </c>
      <c r="D6" t="inlineStr">
        <is>
          <t>66,89%</t>
        </is>
      </c>
      <c r="E6" t="inlineStr">
        <is>
          <t>3,40%</t>
        </is>
      </c>
    </row>
    <row r="7">
      <c r="A7" t="inlineStr">
        <is>
          <t>06 - Proteção e Benefícios ao Trabalhador</t>
        </is>
      </c>
      <c r="B7" t="inlineStr">
        <is>
          <t>R$ 1.921.000,00</t>
        </is>
      </c>
      <c r="C7" t="inlineStr">
        <is>
          <t>R$ 193.452,37</t>
        </is>
      </c>
      <c r="D7" t="inlineStr">
        <is>
          <t>10,07%</t>
        </is>
      </c>
      <c r="E7" t="inlineStr">
        <is>
          <t>0,37%</t>
        </is>
      </c>
    </row>
    <row r="8">
      <c r="A8" t="inlineStr">
        <is>
          <t>07 - Empregabilidade</t>
        </is>
      </c>
      <c r="B8" t="inlineStr">
        <is>
          <t>R$ 72.516.880,00</t>
        </is>
      </c>
      <c r="C8" t="inlineStr">
        <is>
          <t>R$ 37.742.470,04</t>
        </is>
      </c>
      <c r="D8" t="inlineStr">
        <is>
          <t>52,05%</t>
        </is>
      </c>
      <c r="E8" t="inlineStr">
        <is>
          <t>72,63%</t>
        </is>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R$ 66.812.676,00</t>
        </is>
      </c>
      <c r="D2" t="inlineStr">
        <is>
          <t>69,03%</t>
        </is>
      </c>
    </row>
    <row r="3">
      <c r="A3" t="inlineStr">
        <is>
          <t>13110110</t>
        </is>
      </c>
      <c r="B3" t="inlineStr">
        <is>
          <t>Aluguéis e Arrendamentos</t>
        </is>
      </c>
      <c r="C3" t="inlineStr">
        <is>
          <t>R$ 24.000,00</t>
        </is>
      </c>
      <c r="D3" t="inlineStr">
        <is>
          <t>0,02%</t>
        </is>
      </c>
    </row>
    <row r="4">
      <c r="A4" t="inlineStr">
        <is>
          <t>13110120</t>
        </is>
      </c>
      <c r="B4" t="inlineStr">
        <is>
          <t>Taxas de Ocupação</t>
        </is>
      </c>
      <c r="C4" t="inlineStr">
        <is>
          <t>R$ 3.000,00</t>
        </is>
      </c>
      <c r="D4" t="inlineStr">
        <is>
          <t>0,00%</t>
        </is>
      </c>
    </row>
    <row r="5">
      <c r="A5" t="inlineStr">
        <is>
          <t>13210100</t>
        </is>
      </c>
      <c r="B5" t="inlineStr">
        <is>
          <t>Remuneração de Depósitos Bancários</t>
        </is>
      </c>
      <c r="C5" t="inlineStr">
        <is>
          <t>R$ 24.000.000,00</t>
        </is>
      </c>
      <c r="D5" t="inlineStr">
        <is>
          <t>24,80%</t>
        </is>
      </c>
    </row>
    <row r="6">
      <c r="A6" t="inlineStr">
        <is>
          <t>16999900</t>
        </is>
      </c>
      <c r="B6" t="inlineStr">
        <is>
          <t>Serviços Educacionais</t>
        </is>
      </c>
      <c r="C6" t="inlineStr">
        <is>
          <t>R$ 5.781.000,00</t>
        </is>
      </c>
      <c r="D6" t="inlineStr">
        <is>
          <t>5,97%</t>
        </is>
      </c>
    </row>
    <row r="7">
      <c r="A7" t="inlineStr">
        <is>
          <t>19110900</t>
        </is>
      </c>
      <c r="B7" t="inlineStr">
        <is>
          <t xml:space="preserve">Multas e Juros </t>
        </is>
      </c>
      <c r="C7" t="inlineStr">
        <is>
          <t>R$ 9.000,00</t>
        </is>
      </c>
      <c r="D7" t="inlineStr">
        <is>
          <t>0,01%</t>
        </is>
      </c>
    </row>
    <row r="8">
      <c r="A8" t="inlineStr">
        <is>
          <t>19219900</t>
        </is>
      </c>
      <c r="B8" t="inlineStr">
        <is>
          <t>Outras Indenizações</t>
        </is>
      </c>
      <c r="C8" t="inlineStr">
        <is>
          <t>R$ 3.000,00</t>
        </is>
      </c>
      <c r="D8" t="inlineStr">
        <is>
          <t>0,00%</t>
        </is>
      </c>
    </row>
    <row r="9">
      <c r="A9" t="inlineStr">
        <is>
          <t>19229900</t>
        </is>
      </c>
      <c r="B9" t="inlineStr">
        <is>
          <t>Outras Restituições</t>
        </is>
      </c>
      <c r="C9" t="inlineStr">
        <is>
          <t>R$ 3.000,00</t>
        </is>
      </c>
      <c r="D9" t="inlineStr">
        <is>
          <t>0,00%</t>
        </is>
      </c>
    </row>
    <row r="10">
      <c r="A10" t="inlineStr">
        <is>
          <t>19999900</t>
        </is>
      </c>
      <c r="B10" t="inlineStr">
        <is>
          <t>Outras Receitas Correntes</t>
        </is>
      </c>
      <c r="C10" t="inlineStr">
        <is>
          <t>R$ 147.324,00</t>
        </is>
      </c>
      <c r="D10" t="inlineStr">
        <is>
          <t>0,15%</t>
        </is>
      </c>
    </row>
    <row r="11">
      <c r="A11" t="inlineStr">
        <is>
          <t>22130100</t>
        </is>
      </c>
      <c r="B11" t="inlineStr">
        <is>
          <t>Alienação de Bens Móveis</t>
        </is>
      </c>
      <c r="C11" t="inlineStr">
        <is>
          <t>R$ 3.000,00</t>
        </is>
      </c>
      <c r="D11" t="inlineStr">
        <is>
          <t>0,00%</t>
        </is>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R$ 24.270.000,00</t>
        </is>
      </c>
      <c r="D2" t="inlineStr">
        <is>
          <t>25,08%</t>
        </is>
      </c>
    </row>
    <row r="3">
      <c r="A3" t="inlineStr">
        <is>
          <t>31901300</t>
        </is>
      </c>
      <c r="B3" t="inlineStr">
        <is>
          <t>Obrigações Patronais</t>
        </is>
      </c>
      <c r="C3" t="inlineStr">
        <is>
          <t>R$ 7.638.000,00</t>
        </is>
      </c>
      <c r="D3" t="inlineStr">
        <is>
          <t>7,89%</t>
        </is>
      </c>
    </row>
    <row r="4">
      <c r="A4" t="inlineStr">
        <is>
          <t>31901600</t>
        </is>
      </c>
      <c r="B4" t="inlineStr">
        <is>
          <t>Outras Despesas Variáveis</t>
        </is>
      </c>
      <c r="C4" t="inlineStr">
        <is>
          <t>R$ 951.000,00</t>
        </is>
      </c>
      <c r="D4" t="inlineStr">
        <is>
          <t>0,98%</t>
        </is>
      </c>
    </row>
    <row r="5">
      <c r="A5" t="inlineStr">
        <is>
          <t>31909100</t>
        </is>
      </c>
      <c r="B5" t="inlineStr">
        <is>
          <t xml:space="preserve">Sentenças Judiciais </t>
        </is>
      </c>
      <c r="C5" t="inlineStr">
        <is>
          <t>R$ 99.000,00</t>
        </is>
      </c>
      <c r="D5" t="inlineStr">
        <is>
          <t>0,10%</t>
        </is>
      </c>
    </row>
    <row r="6">
      <c r="A6" t="inlineStr">
        <is>
          <t>31909400</t>
        </is>
      </c>
      <c r="B6" t="inlineStr">
        <is>
          <t>Indenizações e Restituições Trabalhistas</t>
        </is>
      </c>
      <c r="C6" t="inlineStr">
        <is>
          <t>R$ 1.002.000,00</t>
        </is>
      </c>
      <c r="D6" t="inlineStr">
        <is>
          <t>1,04%</t>
        </is>
      </c>
    </row>
    <row r="7">
      <c r="A7" t="inlineStr">
        <is>
          <t>33504100</t>
        </is>
      </c>
      <c r="B7" t="inlineStr">
        <is>
          <t>Contribuições</t>
        </is>
      </c>
      <c r="C7" t="inlineStr">
        <is>
          <t>R$ 1.284.000,00</t>
        </is>
      </c>
      <c r="D7" t="inlineStr">
        <is>
          <t>1,33%</t>
        </is>
      </c>
    </row>
    <row r="8">
      <c r="A8" t="inlineStr">
        <is>
          <t>33901400</t>
        </is>
      </c>
      <c r="B8" t="inlineStr">
        <is>
          <t>Diárias</t>
        </is>
      </c>
      <c r="C8" t="inlineStr">
        <is>
          <t>R$ 597.000,00</t>
        </is>
      </c>
      <c r="D8" t="inlineStr">
        <is>
          <t>0,62%</t>
        </is>
      </c>
    </row>
    <row r="9">
      <c r="A9" t="inlineStr">
        <is>
          <t>33903000</t>
        </is>
      </c>
      <c r="B9" t="inlineStr">
        <is>
          <t>Material de Consumo</t>
        </is>
      </c>
      <c r="C9" t="inlineStr">
        <is>
          <t>R$ 7.356.324,00</t>
        </is>
      </c>
      <c r="D9" t="inlineStr">
        <is>
          <t>7,60%</t>
        </is>
      </c>
    </row>
    <row r="10">
      <c r="A10" t="inlineStr">
        <is>
          <t>33903300</t>
        </is>
      </c>
      <c r="B10" t="inlineStr">
        <is>
          <t>Passagens e Despesas de Locomoção</t>
        </is>
      </c>
      <c r="C10" t="inlineStr">
        <is>
          <t>R$ 555.000,00</t>
        </is>
      </c>
      <c r="D10" t="inlineStr">
        <is>
          <t>0,57%</t>
        </is>
      </c>
    </row>
    <row r="11">
      <c r="A11" t="inlineStr">
        <is>
          <t>33903600</t>
        </is>
      </c>
      <c r="B11" t="inlineStr">
        <is>
          <t>Outros Serviços de Terceiros - PF</t>
        </is>
      </c>
      <c r="C11" t="inlineStr">
        <is>
          <t>R$ 948.000,00</t>
        </is>
      </c>
      <c r="D11" t="inlineStr">
        <is>
          <t>0,98%</t>
        </is>
      </c>
    </row>
    <row r="12">
      <c r="A12" t="inlineStr">
        <is>
          <t>33903700</t>
        </is>
      </c>
      <c r="B12" t="inlineStr">
        <is>
          <t>Locação de Mão de Obra</t>
        </is>
      </c>
      <c r="C12" t="inlineStr">
        <is>
          <t>R$ 3.288.000,00</t>
        </is>
      </c>
      <c r="D12" t="inlineStr">
        <is>
          <t>3,40%</t>
        </is>
      </c>
    </row>
    <row r="13">
      <c r="A13" t="inlineStr">
        <is>
          <t>33903900</t>
        </is>
      </c>
      <c r="B13" t="inlineStr">
        <is>
          <t>Outros Serviços Terceiros - P. Jurídica</t>
        </is>
      </c>
      <c r="C13" t="inlineStr">
        <is>
          <t>R$ 21.654.000,00</t>
        </is>
      </c>
      <c r="D13" t="inlineStr">
        <is>
          <t>22,37%</t>
        </is>
      </c>
    </row>
    <row r="14">
      <c r="A14" t="inlineStr">
        <is>
          <t>33904000</t>
        </is>
      </c>
      <c r="B14" t="inlineStr">
        <is>
          <t>Serv. Tecn. da Inform. Comunicação - PJ.</t>
        </is>
      </c>
      <c r="C14" t="inlineStr">
        <is>
          <t>R$ 1.362.000,00</t>
        </is>
      </c>
      <c r="D14" t="inlineStr">
        <is>
          <t>1,41%</t>
        </is>
      </c>
    </row>
    <row r="15">
      <c r="A15" t="inlineStr">
        <is>
          <t>33904700</t>
        </is>
      </c>
      <c r="B15" t="inlineStr">
        <is>
          <t>Obrigações Tributárias e Contributivas</t>
        </is>
      </c>
      <c r="C15" t="inlineStr">
        <is>
          <t>R$ 33.000,00</t>
        </is>
      </c>
      <c r="D15" t="inlineStr">
        <is>
          <t>0,03%</t>
        </is>
      </c>
    </row>
    <row r="16">
      <c r="A16" t="inlineStr">
        <is>
          <t>33909100</t>
        </is>
      </c>
      <c r="B16" t="inlineStr">
        <is>
          <t>Sentenças Judiciais</t>
        </is>
      </c>
      <c r="C16" t="inlineStr">
        <is>
          <t>R$ 804.000,00</t>
        </is>
      </c>
      <c r="D16" t="inlineStr">
        <is>
          <t>0,83%</t>
        </is>
      </c>
    </row>
    <row r="17">
      <c r="A17" t="inlineStr">
        <is>
          <t>44905100</t>
        </is>
      </c>
      <c r="B17" t="inlineStr">
        <is>
          <t>Obras e Instalações</t>
        </is>
      </c>
      <c r="C17" t="inlineStr">
        <is>
          <t>R$ 6.951.000,00</t>
        </is>
      </c>
      <c r="D17" t="inlineStr">
        <is>
          <t>7,18%</t>
        </is>
      </c>
    </row>
    <row r="18">
      <c r="A18" t="inlineStr">
        <is>
          <t>44905200</t>
        </is>
      </c>
      <c r="B18" t="inlineStr">
        <is>
          <t>Equipamentos e Material Permanente</t>
        </is>
      </c>
      <c r="C18" t="inlineStr">
        <is>
          <t>R$ 12.932.676,00</t>
        </is>
      </c>
      <c r="D18" t="inlineStr">
        <is>
          <t>13,36%</t>
        </is>
      </c>
    </row>
    <row r="19">
      <c r="A19" t="inlineStr">
        <is>
          <t>45906100</t>
        </is>
      </c>
      <c r="B19" t="inlineStr">
        <is>
          <t>Aquisição de Imóveis</t>
        </is>
      </c>
      <c r="C19" t="inlineStr">
        <is>
          <t>R$ 5.061.000,00</t>
        </is>
      </c>
      <c r="D19" t="inlineStr">
        <is>
          <t>5,23%</t>
        </is>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R$ 9.796.000,00</t>
        </is>
      </c>
      <c r="C2" t="inlineStr">
        <is>
          <t>10,12%</t>
        </is>
      </c>
    </row>
    <row r="3">
      <c r="A3" t="inlineStr">
        <is>
          <t>02 - Administração Financeira</t>
        </is>
      </c>
      <c r="B3" t="inlineStr">
        <is>
          <t>R$ 3.210.000,00</t>
        </is>
      </c>
      <c r="C3" t="inlineStr">
        <is>
          <t>3,32%</t>
        </is>
      </c>
    </row>
    <row r="4">
      <c r="A4" t="inlineStr">
        <is>
          <t>03 - Formação de Recursos Humanos</t>
        </is>
      </c>
      <c r="B4" t="inlineStr">
        <is>
          <t>R$ 204.000,00</t>
        </is>
      </c>
      <c r="C4" t="inlineStr">
        <is>
          <t>0,21%</t>
        </is>
      </c>
    </row>
    <row r="5">
      <c r="A5" t="inlineStr">
        <is>
          <t>04 - Comunicação Social</t>
        </is>
      </c>
      <c r="B5" t="inlineStr">
        <is>
          <t>R$ 3.909.000,00</t>
        </is>
      </c>
      <c r="C5" t="inlineStr">
        <is>
          <t>4,04%</t>
        </is>
      </c>
    </row>
    <row r="6">
      <c r="A6" t="inlineStr">
        <is>
          <t>05 - Atenção Básica</t>
        </is>
      </c>
      <c r="B6" t="inlineStr">
        <is>
          <t>R$ 2.815.000,00</t>
        </is>
      </c>
      <c r="C6" t="inlineStr">
        <is>
          <t>2,91%</t>
        </is>
      </c>
    </row>
    <row r="7">
      <c r="A7" t="inlineStr">
        <is>
          <t>06 - Proteção e Benefícios ao Trabalhador</t>
        </is>
      </c>
      <c r="B7" t="inlineStr">
        <is>
          <t>R$ 1.526.000,00</t>
        </is>
      </c>
      <c r="C7" t="inlineStr">
        <is>
          <t>1,58%</t>
        </is>
      </c>
    </row>
    <row r="8">
      <c r="A8" t="inlineStr">
        <is>
          <t>07 - Empregabilidade</t>
        </is>
      </c>
      <c r="B8" t="inlineStr">
        <is>
          <t>R$ 75.326.000,00</t>
        </is>
      </c>
      <c r="C8" t="inlineStr">
        <is>
          <t>77,83%</t>
        </is>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R$ 96.783.000,00</t>
        </is>
      </c>
      <c r="C2" t="inlineStr">
        <is>
          <t>R$ 53.981.718,42</t>
        </is>
      </c>
      <c r="D2" t="inlineStr">
        <is>
          <t>55,78%</t>
        </is>
      </c>
      <c r="E2" t="inlineStr">
        <is>
          <t>100,00%</t>
        </is>
      </c>
    </row>
    <row r="3">
      <c r="A3" t="inlineStr">
        <is>
          <t>Contr. para Ent. Privadas Serviço Social e de Formação Prof.</t>
        </is>
      </c>
      <c r="B3" t="inlineStr">
        <is>
          <t>R$ 66.812.676,00</t>
        </is>
      </c>
      <c r="C3" t="inlineStr">
        <is>
          <t>R$ 30.128.505,90</t>
        </is>
      </c>
      <c r="D3" t="inlineStr">
        <is>
          <t>45,09%</t>
        </is>
      </c>
      <c r="E3" t="inlineStr">
        <is>
          <t>55,81%</t>
        </is>
      </c>
    </row>
    <row r="4">
      <c r="A4" t="inlineStr">
        <is>
          <t>Contribuições para o Senac</t>
        </is>
      </c>
      <c r="B4" t="inlineStr">
        <is>
          <t>R$ 66.812.676,00</t>
        </is>
      </c>
      <c r="C4" t="inlineStr">
        <is>
          <t>R$ 30.128.505,90</t>
        </is>
      </c>
      <c r="D4" t="inlineStr">
        <is>
          <t>45,09%</t>
        </is>
      </c>
      <c r="E4" t="inlineStr">
        <is>
          <t>55,81%</t>
        </is>
      </c>
    </row>
    <row r="5">
      <c r="A5" t="inlineStr">
        <is>
          <t>Receita Patrimonial</t>
        </is>
      </c>
      <c r="B5" t="inlineStr">
        <is>
          <t>R$ 24.027.000,00</t>
        </is>
      </c>
      <c r="C5" t="inlineStr">
        <is>
          <t>R$ 20.898.301,13</t>
        </is>
      </c>
      <c r="D5" t="inlineStr">
        <is>
          <t>86,98%</t>
        </is>
      </c>
      <c r="E5" t="inlineStr">
        <is>
          <t>38,71%</t>
        </is>
      </c>
    </row>
    <row r="6">
      <c r="A6" t="inlineStr">
        <is>
          <t>Aluguéis e Arrendamentos</t>
        </is>
      </c>
      <c r="B6" t="inlineStr">
        <is>
          <t>R$ 24.000,00</t>
        </is>
      </c>
      <c r="C6" t="inlineStr">
        <is>
          <t>R$ 13.316,75</t>
        </is>
      </c>
      <c r="D6" t="inlineStr">
        <is>
          <t>55,49%</t>
        </is>
      </c>
      <c r="E6" t="inlineStr">
        <is>
          <t>0,02%</t>
        </is>
      </c>
    </row>
    <row r="7">
      <c r="A7" t="inlineStr">
        <is>
          <t>Taxas de Ocupação</t>
        </is>
      </c>
      <c r="B7" t="inlineStr">
        <is>
          <t>R$ 3.000,00</t>
        </is>
      </c>
      <c r="C7" t="inlineStr">
        <is>
          <t>R$ 0,00</t>
        </is>
      </c>
      <c r="D7" t="inlineStr">
        <is>
          <t>0,00%</t>
        </is>
      </c>
      <c r="E7" t="inlineStr">
        <is>
          <t>0,00%</t>
        </is>
      </c>
    </row>
    <row r="8">
      <c r="A8" t="inlineStr">
        <is>
          <t>Remuneração de Depósitos Bancários</t>
        </is>
      </c>
      <c r="B8" t="inlineStr">
        <is>
          <t>R$ 24.000.000,00</t>
        </is>
      </c>
      <c r="C8" t="inlineStr">
        <is>
          <t>R$ 20.884.984,38</t>
        </is>
      </c>
      <c r="D8" t="inlineStr">
        <is>
          <t>87,02%</t>
        </is>
      </c>
      <c r="E8" t="inlineStr">
        <is>
          <t>38,69%</t>
        </is>
      </c>
    </row>
    <row r="9">
      <c r="A9" t="inlineStr">
        <is>
          <t>Receita de Serviços</t>
        </is>
      </c>
      <c r="B9" t="inlineStr">
        <is>
          <t>R$ 5.781.000,00</t>
        </is>
      </c>
      <c r="C9" t="inlineStr">
        <is>
          <t>R$ 2.944.078,69</t>
        </is>
      </c>
      <c r="D9" t="inlineStr">
        <is>
          <t>50,93%</t>
        </is>
      </c>
      <c r="E9" t="inlineStr">
        <is>
          <t>5,45%</t>
        </is>
      </c>
    </row>
    <row r="10">
      <c r="A10" t="inlineStr">
        <is>
          <t>Serviços Educacionais</t>
        </is>
      </c>
      <c r="B10" t="inlineStr">
        <is>
          <t>R$ 5.781.000,00</t>
        </is>
      </c>
      <c r="C10" t="inlineStr">
        <is>
          <t>R$ 2.944.078,69</t>
        </is>
      </c>
      <c r="D10" t="inlineStr">
        <is>
          <t>50,93%</t>
        </is>
      </c>
      <c r="E10" t="inlineStr">
        <is>
          <t>5,45%</t>
        </is>
      </c>
    </row>
    <row r="11">
      <c r="A11" t="inlineStr">
        <is>
          <t>Outras Receitas Correntes</t>
        </is>
      </c>
      <c r="B11" t="inlineStr">
        <is>
          <t>R$ 162.324,00</t>
        </is>
      </c>
      <c r="C11" t="inlineStr">
        <is>
          <t>R$ 10.832,70</t>
        </is>
      </c>
      <c r="D11" t="inlineStr">
        <is>
          <t>6,67%</t>
        </is>
      </c>
      <c r="E11" t="inlineStr">
        <is>
          <t>0,02%</t>
        </is>
      </c>
    </row>
    <row r="12">
      <c r="A12" t="inlineStr">
        <is>
          <t xml:space="preserve">Multas e Juros </t>
        </is>
      </c>
      <c r="B12" t="inlineStr">
        <is>
          <t>R$ 9.000,00</t>
        </is>
      </c>
      <c r="C12" t="inlineStr">
        <is>
          <t>R$ 7.450,77</t>
        </is>
      </c>
      <c r="D12" t="inlineStr">
        <is>
          <t>82,79%</t>
        </is>
      </c>
      <c r="E12" t="inlineStr">
        <is>
          <t>0,01%</t>
        </is>
      </c>
    </row>
    <row r="13">
      <c r="A13" t="inlineStr">
        <is>
          <t>Outras Indenizações</t>
        </is>
      </c>
      <c r="B13" t="inlineStr">
        <is>
          <t>R$ 3.000,00</t>
        </is>
      </c>
      <c r="C13" t="inlineStr">
        <is>
          <t>R$ 0,00</t>
        </is>
      </c>
      <c r="D13" t="inlineStr">
        <is>
          <t>0,00%</t>
        </is>
      </c>
      <c r="E13" t="inlineStr">
        <is>
          <t>0,00%</t>
        </is>
      </c>
    </row>
    <row r="14">
      <c r="A14" t="inlineStr">
        <is>
          <t>Outras Restituições</t>
        </is>
      </c>
      <c r="B14" t="inlineStr">
        <is>
          <t>R$ 3.000,00</t>
        </is>
      </c>
      <c r="C14" t="inlineStr">
        <is>
          <t>R$ 0,00</t>
        </is>
      </c>
      <c r="D14" t="inlineStr">
        <is>
          <t>0,00%</t>
        </is>
      </c>
      <c r="E14" t="inlineStr">
        <is>
          <t>0,00%</t>
        </is>
      </c>
    </row>
    <row r="15">
      <c r="A15" t="inlineStr">
        <is>
          <t>Outras Receitas Correntes</t>
        </is>
      </c>
      <c r="B15" t="inlineStr">
        <is>
          <t>R$ 147.324,00</t>
        </is>
      </c>
      <c r="C15" t="inlineStr">
        <is>
          <t>R$ 3.381,93</t>
        </is>
      </c>
      <c r="D15" t="inlineStr">
        <is>
          <t>2,30%</t>
        </is>
      </c>
      <c r="E15" t="inlineStr">
        <is>
          <t>0,01%</t>
        </is>
      </c>
    </row>
    <row r="16">
      <c r="A16" t="inlineStr">
        <is>
          <t>RECEITAS DE CAPITAL</t>
        </is>
      </c>
      <c r="B16" t="inlineStr">
        <is>
          <t>R$ 3.000,00</t>
        </is>
      </c>
      <c r="C16" t="inlineStr">
        <is>
          <t>R$ 0,00</t>
        </is>
      </c>
      <c r="D16" t="inlineStr">
        <is>
          <t>0,00%</t>
        </is>
      </c>
      <c r="E16" t="inlineStr">
        <is>
          <t>0,00%</t>
        </is>
      </c>
    </row>
    <row r="17">
      <c r="A17" t="inlineStr">
        <is>
          <t>Alienação de Bens</t>
        </is>
      </c>
      <c r="B17" t="inlineStr">
        <is>
          <t>R$ 3.000,00</t>
        </is>
      </c>
      <c r="C17" t="inlineStr">
        <is>
          <t>R$ 0,00</t>
        </is>
      </c>
      <c r="D17" t="inlineStr">
        <is>
          <t>0,00%</t>
        </is>
      </c>
      <c r="E17" t="inlineStr">
        <is>
          <t>0,00%</t>
        </is>
      </c>
    </row>
    <row r="18">
      <c r="A18" t="inlineStr">
        <is>
          <t>Alienação de Bens Móveis</t>
        </is>
      </c>
      <c r="B18" t="inlineStr">
        <is>
          <t>R$ 3.000,00</t>
        </is>
      </c>
      <c r="C18" t="inlineStr">
        <is>
          <t>R$ 0,00</t>
        </is>
      </c>
      <c r="D18" t="inlineStr">
        <is>
          <t>0,00%</t>
        </is>
      </c>
      <c r="E18" t="inlineStr">
        <is>
          <t>0,00%</t>
        </is>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R$ 71.841.324,00</t>
        </is>
      </c>
      <c r="C2" t="inlineStr">
        <is>
          <t>R$ 20.928.648,23</t>
        </is>
      </c>
      <c r="D2" t="inlineStr">
        <is>
          <t>29,13%</t>
        </is>
      </c>
      <c r="E2" t="inlineStr">
        <is>
          <t>90,31%</t>
        </is>
      </c>
    </row>
    <row r="3">
      <c r="A3" t="inlineStr">
        <is>
          <t>Pessoal e Encargos Sociais</t>
        </is>
      </c>
      <c r="B3" t="inlineStr">
        <is>
          <t>R$ 33.960.000,00</t>
        </is>
      </c>
      <c r="C3" t="inlineStr">
        <is>
          <t>R$ 11.763.089,97</t>
        </is>
      </c>
      <c r="D3" t="inlineStr">
        <is>
          <t>34,64%</t>
        </is>
      </c>
      <c r="E3" t="inlineStr">
        <is>
          <t>50,76%</t>
        </is>
      </c>
    </row>
    <row r="4">
      <c r="A4" t="inlineStr">
        <is>
          <t>Vencimentos e Vantagens Fixas</t>
        </is>
      </c>
      <c r="B4" t="inlineStr">
        <is>
          <t>R$ 24.270.000,00</t>
        </is>
      </c>
      <c r="C4" t="inlineStr">
        <is>
          <t>R$ 10.311.904,30</t>
        </is>
      </c>
      <c r="D4" t="inlineStr">
        <is>
          <t>42,49%</t>
        </is>
      </c>
      <c r="E4" t="inlineStr">
        <is>
          <t>44,50%</t>
        </is>
      </c>
    </row>
    <row r="5">
      <c r="A5" t="inlineStr">
        <is>
          <t>Obrigações Patronais</t>
        </is>
      </c>
      <c r="B5" t="inlineStr">
        <is>
          <t>R$ 7.638.000,00</t>
        </is>
      </c>
      <c r="C5" t="inlineStr">
        <is>
          <t>R$ 896.553,55</t>
        </is>
      </c>
      <c r="D5" t="inlineStr">
        <is>
          <t>11,74%</t>
        </is>
      </c>
      <c r="E5" t="inlineStr">
        <is>
          <t>3,87%</t>
        </is>
      </c>
    </row>
    <row r="6">
      <c r="A6" t="inlineStr">
        <is>
          <t>Outras Despesas Variáveis</t>
        </is>
      </c>
      <c r="B6" t="inlineStr">
        <is>
          <t>R$ 951.000,00</t>
        </is>
      </c>
      <c r="C6" t="inlineStr">
        <is>
          <t>R$ 197.778,79</t>
        </is>
      </c>
      <c r="D6" t="inlineStr">
        <is>
          <t>20,80%</t>
        </is>
      </c>
      <c r="E6" t="inlineStr">
        <is>
          <t>0,85%</t>
        </is>
      </c>
    </row>
    <row r="7">
      <c r="A7" t="inlineStr">
        <is>
          <t xml:space="preserve">Sentenças Judiciais </t>
        </is>
      </c>
      <c r="B7" t="inlineStr">
        <is>
          <t>R$ 99.000,00</t>
        </is>
      </c>
      <c r="C7" t="inlineStr">
        <is>
          <t>R$ 0,00</t>
        </is>
      </c>
      <c r="D7" t="inlineStr">
        <is>
          <t>0,00%</t>
        </is>
      </c>
      <c r="E7" t="inlineStr">
        <is>
          <t>0,00%</t>
        </is>
      </c>
    </row>
    <row r="8">
      <c r="A8" t="inlineStr">
        <is>
          <t>Indenizações e Restituições Trabalhistas</t>
        </is>
      </c>
      <c r="B8" t="inlineStr">
        <is>
          <t>R$ 1.002.000,00</t>
        </is>
      </c>
      <c r="C8" t="inlineStr">
        <is>
          <t>R$ 356.853,33</t>
        </is>
      </c>
      <c r="D8" t="inlineStr">
        <is>
          <t>35,61%</t>
        </is>
      </c>
      <c r="E8" t="inlineStr">
        <is>
          <t>1,54%</t>
        </is>
      </c>
    </row>
    <row r="9">
      <c r="A9" t="inlineStr">
        <is>
          <t>Outras Despesas Correntes</t>
        </is>
      </c>
      <c r="B9" t="inlineStr">
        <is>
          <t>R$ 37.881.324,00</t>
        </is>
      </c>
      <c r="C9" t="inlineStr">
        <is>
          <t>R$ 9.165.558,26</t>
        </is>
      </c>
      <c r="D9" t="inlineStr">
        <is>
          <t>24,20%</t>
        </is>
      </c>
      <c r="E9" t="inlineStr">
        <is>
          <t>39,55%</t>
        </is>
      </c>
    </row>
    <row r="10">
      <c r="A10" t="inlineStr">
        <is>
          <t>Contribuições</t>
        </is>
      </c>
      <c r="B10" t="inlineStr">
        <is>
          <t>R$ 1.284.000,00</t>
        </is>
      </c>
      <c r="C10" t="inlineStr">
        <is>
          <t>R$ 642.923,39</t>
        </is>
      </c>
      <c r="D10" t="inlineStr">
        <is>
          <t>50,07%</t>
        </is>
      </c>
      <c r="E10" t="inlineStr">
        <is>
          <t>2,77%</t>
        </is>
      </c>
    </row>
    <row r="11">
      <c r="A11" t="inlineStr">
        <is>
          <t>Diárias</t>
        </is>
      </c>
      <c r="B11" t="inlineStr">
        <is>
          <t>R$ 597.000,00</t>
        </is>
      </c>
      <c r="C11" t="inlineStr">
        <is>
          <t>R$ 122.038,89</t>
        </is>
      </c>
      <c r="D11" t="inlineStr">
        <is>
          <t>20,44%</t>
        </is>
      </c>
      <c r="E11" t="inlineStr">
        <is>
          <t>0,53%</t>
        </is>
      </c>
    </row>
    <row r="12">
      <c r="A12" t="inlineStr">
        <is>
          <t>Auxílio Financeiro a Estudantes</t>
        </is>
      </c>
      <c r="B12" t="inlineStr">
        <is>
          <t>R$ 0,00</t>
        </is>
      </c>
      <c r="C12" t="inlineStr">
        <is>
          <t>R$ 16.626,50</t>
        </is>
      </c>
      <c r="D12" t="inlineStr">
        <is>
          <t>0,00%</t>
        </is>
      </c>
      <c r="E12" t="inlineStr">
        <is>
          <t>0,07%</t>
        </is>
      </c>
    </row>
    <row r="13">
      <c r="A13" t="inlineStr">
        <is>
          <t>Material de Consumo</t>
        </is>
      </c>
      <c r="B13" t="inlineStr">
        <is>
          <t>R$ 7.356.324,00</t>
        </is>
      </c>
      <c r="C13" t="inlineStr">
        <is>
          <t>R$ 1.165.083,41</t>
        </is>
      </c>
      <c r="D13" t="inlineStr">
        <is>
          <t>15,84%</t>
        </is>
      </c>
      <c r="E13" t="inlineStr">
        <is>
          <t>5,03%</t>
        </is>
      </c>
    </row>
    <row r="14">
      <c r="A14" t="inlineStr">
        <is>
          <t>Passagens e Despesas de Locomoção</t>
        </is>
      </c>
      <c r="B14" t="inlineStr">
        <is>
          <t>R$ 555.000,00</t>
        </is>
      </c>
      <c r="C14" t="inlineStr">
        <is>
          <t>R$ 139.092,42</t>
        </is>
      </c>
      <c r="D14" t="inlineStr">
        <is>
          <t>25,06%</t>
        </is>
      </c>
      <c r="E14" t="inlineStr">
        <is>
          <t>0,60%</t>
        </is>
      </c>
    </row>
    <row r="15">
      <c r="A15" t="inlineStr">
        <is>
          <t>Outros Serviços de Terceiros - PF</t>
        </is>
      </c>
      <c r="B15" t="inlineStr">
        <is>
          <t>R$ 948.000,00</t>
        </is>
      </c>
      <c r="C15" t="inlineStr">
        <is>
          <t>R$ 249.213,97</t>
        </is>
      </c>
      <c r="D15" t="inlineStr">
        <is>
          <t>26,29%</t>
        </is>
      </c>
      <c r="E15" t="inlineStr">
        <is>
          <t>1,08%</t>
        </is>
      </c>
    </row>
    <row r="16">
      <c r="A16" t="inlineStr">
        <is>
          <t>Locação de Mão de Obra</t>
        </is>
      </c>
      <c r="B16" t="inlineStr">
        <is>
          <t>R$ 3.288.000,00</t>
        </is>
      </c>
      <c r="C16" t="inlineStr">
        <is>
          <t>R$ 916.258,74</t>
        </is>
      </c>
      <c r="D16" t="inlineStr">
        <is>
          <t>27,87%</t>
        </is>
      </c>
      <c r="E16" t="inlineStr">
        <is>
          <t>3,95%</t>
        </is>
      </c>
    </row>
    <row r="17">
      <c r="A17" t="inlineStr">
        <is>
          <t>Outros Serviços Terceiros - P. Jurídica</t>
        </is>
      </c>
      <c r="B17" t="inlineStr">
        <is>
          <t>R$ 21.654.000,00</t>
        </is>
      </c>
      <c r="C17" t="inlineStr">
        <is>
          <t>R$ 5.574.043,94</t>
        </is>
      </c>
      <c r="D17" t="inlineStr">
        <is>
          <t>25,74%</t>
        </is>
      </c>
      <c r="E17" t="inlineStr">
        <is>
          <t>24,05%</t>
        </is>
      </c>
    </row>
    <row r="18">
      <c r="A18" t="inlineStr">
        <is>
          <t>Serv. Tecn. da Inform. Comunicação - PJ.</t>
        </is>
      </c>
      <c r="B18" t="inlineStr">
        <is>
          <t>R$ 1.362.000,00</t>
        </is>
      </c>
      <c r="C18" t="inlineStr">
        <is>
          <t>R$ 328.695,78</t>
        </is>
      </c>
      <c r="D18" t="inlineStr">
        <is>
          <t>24,13%</t>
        </is>
      </c>
      <c r="E18" t="inlineStr">
        <is>
          <t>1,42%</t>
        </is>
      </c>
    </row>
    <row r="19">
      <c r="A19" t="inlineStr">
        <is>
          <t>Obrigações Tributárias e Contributivas</t>
        </is>
      </c>
      <c r="B19" t="inlineStr">
        <is>
          <t>R$ 33.000,00</t>
        </is>
      </c>
      <c r="C19" t="inlineStr">
        <is>
          <t>R$ 7.146,11</t>
        </is>
      </c>
      <c r="D19" t="inlineStr">
        <is>
          <t>21,65%</t>
        </is>
      </c>
      <c r="E19" t="inlineStr">
        <is>
          <t>0,03%</t>
        </is>
      </c>
    </row>
    <row r="20">
      <c r="A20" t="inlineStr">
        <is>
          <t>Sentenças Judiciais</t>
        </is>
      </c>
      <c r="B20" t="inlineStr">
        <is>
          <t>R$ 804.000,00</t>
        </is>
      </c>
      <c r="C20" t="inlineStr">
        <is>
          <t>R$ 4.435,11</t>
        </is>
      </c>
      <c r="D20" t="inlineStr">
        <is>
          <t>0,55%</t>
        </is>
      </c>
      <c r="E20" t="inlineStr">
        <is>
          <t>0,02%</t>
        </is>
      </c>
    </row>
    <row r="21">
      <c r="A21" t="inlineStr">
        <is>
          <t>DESPESAS DE CAPITAL</t>
        </is>
      </c>
      <c r="B21" t="inlineStr">
        <is>
          <t>R$ 24.944.676,00</t>
        </is>
      </c>
      <c r="C21" t="inlineStr">
        <is>
          <t>R$ 2.244.471,56</t>
        </is>
      </c>
      <c r="D21" t="inlineStr">
        <is>
          <t>9,00%</t>
        </is>
      </c>
      <c r="E21" t="inlineStr">
        <is>
          <t>9,69%</t>
        </is>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R$9.796.000,00</t>
        </is>
      </c>
      <c r="C2" t="inlineStr">
        <is>
          <t>R$3.434.828,43</t>
        </is>
      </c>
      <c r="D2" t="inlineStr">
        <is>
          <t>35,06%</t>
        </is>
      </c>
      <c r="E2" t="inlineStr">
        <is>
          <t>14,82%</t>
        </is>
      </c>
    </row>
    <row r="3">
      <c r="A3" t="inlineStr">
        <is>
          <t>02 - Administração Financeira</t>
        </is>
      </c>
      <c r="B3" t="inlineStr">
        <is>
          <t>R$3.210.000,00</t>
        </is>
      </c>
      <c r="C3" t="inlineStr">
        <is>
          <t>R$1.924.410,78</t>
        </is>
      </c>
      <c r="D3" t="inlineStr">
        <is>
          <t>59,95%</t>
        </is>
      </c>
      <c r="E3" t="inlineStr">
        <is>
          <t>8,30%</t>
        </is>
      </c>
    </row>
    <row r="4">
      <c r="A4" t="inlineStr">
        <is>
          <t>03 - Formação de Recursos Humanos</t>
        </is>
      </c>
      <c r="B4" t="inlineStr">
        <is>
          <t>R$204.000,00</t>
        </is>
      </c>
      <c r="C4" t="inlineStr">
        <is>
          <t>R$100.216,79</t>
        </is>
      </c>
      <c r="D4" t="inlineStr">
        <is>
          <t>49,13%</t>
        </is>
      </c>
      <c r="E4" t="inlineStr">
        <is>
          <t>0,43%</t>
        </is>
      </c>
    </row>
    <row r="5">
      <c r="A5" t="inlineStr">
        <is>
          <t>04 - Comunicação Social</t>
        </is>
      </c>
      <c r="B5" t="inlineStr">
        <is>
          <t>R$3.909.000,00</t>
        </is>
      </c>
      <c r="C5" t="inlineStr">
        <is>
          <t>R$1.535.820,22</t>
        </is>
      </c>
      <c r="D5" t="inlineStr">
        <is>
          <t>39,29%</t>
        </is>
      </c>
      <c r="E5" t="inlineStr">
        <is>
          <t>6,63%</t>
        </is>
      </c>
    </row>
    <row r="6">
      <c r="A6" t="inlineStr">
        <is>
          <t>05 - Atenção Básica</t>
        </is>
      </c>
      <c r="B6" t="inlineStr">
        <is>
          <t>R$2.815.000,00</t>
        </is>
      </c>
      <c r="C6" t="inlineStr">
        <is>
          <t>R$1.323.746,38</t>
        </is>
      </c>
      <c r="D6" t="inlineStr">
        <is>
          <t>47,02%</t>
        </is>
      </c>
      <c r="E6" t="inlineStr">
        <is>
          <t>5,71%</t>
        </is>
      </c>
    </row>
    <row r="7">
      <c r="A7" t="inlineStr">
        <is>
          <t>06 - Proteção e Benefícios ao Trabalhador</t>
        </is>
      </c>
      <c r="B7" t="inlineStr">
        <is>
          <t>R$1.526.000,00</t>
        </is>
      </c>
      <c r="C7" t="inlineStr">
        <is>
          <t>R$114.654,13</t>
        </is>
      </c>
      <c r="D7" t="inlineStr">
        <is>
          <t>7,51%</t>
        </is>
      </c>
      <c r="E7" t="inlineStr">
        <is>
          <t>0,49%</t>
        </is>
      </c>
    </row>
    <row r="8">
      <c r="A8" t="inlineStr">
        <is>
          <t>07 - Empregabilidade</t>
        </is>
      </c>
      <c r="B8" t="inlineStr">
        <is>
          <t>R$75.326.000,00</t>
        </is>
      </c>
      <c r="C8" t="inlineStr">
        <is>
          <t>R$14.739.443,06</t>
        </is>
      </c>
      <c r="D8" t="inlineStr">
        <is>
          <t>19,57%</t>
        </is>
      </c>
      <c r="E8" t="inlineStr">
        <is>
          <t>63,61%</t>
        </is>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417.126.861,63</t>
        </is>
      </c>
    </row>
    <row r="3">
      <c r="A3" t="inlineStr">
        <is>
          <t>2025</t>
        </is>
      </c>
      <c r="B3" t="inlineStr">
        <is>
          <t>2025</t>
        </is>
      </c>
      <c r="C3" t="inlineStr">
        <is>
          <t>Ativo Circulante</t>
        </is>
      </c>
      <c r="D3" t="inlineStr">
        <is>
          <t>2</t>
        </is>
      </c>
      <c r="E3" t="inlineStr">
        <is>
          <t>302.048.837,46</t>
        </is>
      </c>
    </row>
    <row r="4">
      <c r="A4" t="inlineStr">
        <is>
          <t>2025</t>
        </is>
      </c>
      <c r="B4" t="inlineStr">
        <is>
          <t>2025</t>
        </is>
      </c>
      <c r="C4" t="inlineStr">
        <is>
          <t>Caixa e Equivalentes de Caixa</t>
        </is>
      </c>
      <c r="D4" t="inlineStr">
        <is>
          <t>3</t>
        </is>
      </c>
      <c r="E4" t="inlineStr">
        <is>
          <t>288.526.587,32</t>
        </is>
      </c>
    </row>
    <row r="5">
      <c r="A5" t="inlineStr">
        <is>
          <t>2025</t>
        </is>
      </c>
      <c r="B5" t="inlineStr">
        <is>
          <t>2025</t>
        </is>
      </c>
      <c r="C5" t="inlineStr">
        <is>
          <t>Créditos a Curto Prazo</t>
        </is>
      </c>
      <c r="D5" t="inlineStr">
        <is>
          <t>3</t>
        </is>
      </c>
      <c r="E5" t="inlineStr">
        <is>
          <t>7.895.040,67</t>
        </is>
      </c>
    </row>
    <row r="6">
      <c r="A6" t="inlineStr">
        <is>
          <t>2025</t>
        </is>
      </c>
      <c r="B6" t="inlineStr">
        <is>
          <t>2025</t>
        </is>
      </c>
      <c r="C6" t="inlineStr">
        <is>
          <t>Demais Créditos e Valores a Curto Prazo</t>
        </is>
      </c>
      <c r="D6" t="inlineStr">
        <is>
          <t>3</t>
        </is>
      </c>
      <c r="E6" t="inlineStr">
        <is>
          <t>5.290.105,66</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313.612,05</t>
        </is>
      </c>
    </row>
    <row r="9">
      <c r="A9" t="inlineStr">
        <is>
          <t>2025</t>
        </is>
      </c>
      <c r="B9" t="inlineStr">
        <is>
          <t>2025</t>
        </is>
      </c>
      <c r="C9" t="inlineStr">
        <is>
          <t>VPDs Pagas Antecipadamente</t>
        </is>
      </c>
      <c r="D9" t="inlineStr">
        <is>
          <t>3</t>
        </is>
      </c>
      <c r="E9" t="inlineStr">
        <is>
          <t>23.491,76</t>
        </is>
      </c>
    </row>
    <row r="10">
      <c r="A10" t="inlineStr">
        <is>
          <t>2025</t>
        </is>
      </c>
      <c r="B10" t="inlineStr">
        <is>
          <t>2025</t>
        </is>
      </c>
      <c r="C10" t="inlineStr">
        <is>
          <t>Ativo Não Circulante</t>
        </is>
      </c>
      <c r="D10" t="inlineStr">
        <is>
          <t>2</t>
        </is>
      </c>
      <c r="E10" t="inlineStr">
        <is>
          <t>115.078.024,17</t>
        </is>
      </c>
    </row>
    <row r="11">
      <c r="A11" t="inlineStr">
        <is>
          <t>2025</t>
        </is>
      </c>
      <c r="B11" t="inlineStr">
        <is>
          <t>2025</t>
        </is>
      </c>
      <c r="C11" t="inlineStr">
        <is>
          <t>Ativo Realizável a Longo Prazo</t>
        </is>
      </c>
      <c r="D11" t="inlineStr">
        <is>
          <t>3</t>
        </is>
      </c>
      <c r="E11" t="inlineStr">
        <is>
          <t>169.163,75</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114.908.860,42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302.218.001,21</t>
        </is>
      </c>
    </row>
    <row r="16">
      <c r="A16" t="inlineStr">
        <is>
          <t>2025</t>
        </is>
      </c>
      <c r="B16" t="inlineStr">
        <is>
          <t>2025</t>
        </is>
      </c>
      <c r="C16" t="inlineStr">
        <is>
          <t>Ativo Permanente</t>
        </is>
      </c>
      <c r="D16" t="inlineStr"/>
      <c r="E16" t="inlineStr">
        <is>
          <t>114.908.860,42</t>
        </is>
      </c>
    </row>
    <row r="17">
      <c r="A17" t="inlineStr">
        <is>
          <t>2025</t>
        </is>
      </c>
      <c r="B17" t="inlineStr">
        <is>
          <t>2025</t>
        </is>
      </c>
      <c r="C17" t="inlineStr">
        <is>
          <t>Saldo dos Atos Potenciais do Ativo</t>
        </is>
      </c>
      <c r="D17" t="inlineStr">
        <is>
          <t>3</t>
        </is>
      </c>
      <c r="E17" t="inlineStr">
        <is>
          <t>107.432.414,56</t>
        </is>
      </c>
    </row>
    <row r="18">
      <c r="A18" t="inlineStr">
        <is>
          <t>2025</t>
        </is>
      </c>
      <c r="B18" t="inlineStr">
        <is>
          <t>2024</t>
        </is>
      </c>
      <c r="C18" t="inlineStr">
        <is>
          <t>ATIVO</t>
        </is>
      </c>
      <c r="D18" t="inlineStr">
        <is>
          <t>1</t>
        </is>
      </c>
      <c r="E18" t="inlineStr">
        <is>
          <t>365.864.969,52</t>
        </is>
      </c>
    </row>
    <row r="19">
      <c r="A19" t="inlineStr">
        <is>
          <t>2025</t>
        </is>
      </c>
      <c r="B19" t="inlineStr">
        <is>
          <t>2024</t>
        </is>
      </c>
      <c r="C19" t="inlineStr">
        <is>
          <t>Ativo Circulante</t>
        </is>
      </c>
      <c r="D19" t="inlineStr">
        <is>
          <t>2</t>
        </is>
      </c>
      <c r="E19" t="inlineStr">
        <is>
          <t>216.951.293,45</t>
        </is>
      </c>
    </row>
    <row r="20">
      <c r="A20" t="inlineStr">
        <is>
          <t>2025</t>
        </is>
      </c>
      <c r="B20" t="inlineStr">
        <is>
          <t>2024</t>
        </is>
      </c>
      <c r="C20" t="inlineStr">
        <is>
          <t>Caixa e Equivalentes de Caixa</t>
        </is>
      </c>
      <c r="D20" t="inlineStr">
        <is>
          <t>3</t>
        </is>
      </c>
      <c r="E20" t="inlineStr">
        <is>
          <t>203.984.865,40</t>
        </is>
      </c>
    </row>
    <row r="21">
      <c r="A21" t="inlineStr">
        <is>
          <t>2025</t>
        </is>
      </c>
      <c r="B21" t="inlineStr">
        <is>
          <t>2024</t>
        </is>
      </c>
      <c r="C21" t="inlineStr">
        <is>
          <t>Créditos a Curto Prazo</t>
        </is>
      </c>
      <c r="D21" t="inlineStr">
        <is>
          <t>3</t>
        </is>
      </c>
      <c r="E21" t="inlineStr">
        <is>
          <t>7.438.286,49</t>
        </is>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417.126.861,63</t>
        </is>
      </c>
    </row>
    <row r="3">
      <c r="A3" t="inlineStr">
        <is>
          <t>2025</t>
        </is>
      </c>
      <c r="B3" t="inlineStr">
        <is>
          <t>2025</t>
        </is>
      </c>
      <c r="C3" t="inlineStr">
        <is>
          <t>Ativo Circulante</t>
        </is>
      </c>
      <c r="D3" t="inlineStr">
        <is>
          <t>2</t>
        </is>
      </c>
      <c r="E3" t="inlineStr">
        <is>
          <t>302.048.837,46</t>
        </is>
      </c>
    </row>
    <row r="4">
      <c r="A4" t="inlineStr">
        <is>
          <t>2025</t>
        </is>
      </c>
      <c r="B4" t="inlineStr">
        <is>
          <t>2025</t>
        </is>
      </c>
      <c r="C4" t="inlineStr">
        <is>
          <t>Caixa e Equivalentes de Caixa</t>
        </is>
      </c>
      <c r="D4" t="inlineStr">
        <is>
          <t>3</t>
        </is>
      </c>
      <c r="E4" t="inlineStr">
        <is>
          <t>288.526.587,32</t>
        </is>
      </c>
    </row>
    <row r="5">
      <c r="A5" t="inlineStr">
        <is>
          <t>2025</t>
        </is>
      </c>
      <c r="B5" t="inlineStr">
        <is>
          <t>2025</t>
        </is>
      </c>
      <c r="C5" t="inlineStr">
        <is>
          <t>Créditos a Curto Prazo</t>
        </is>
      </c>
      <c r="D5" t="inlineStr">
        <is>
          <t>3</t>
        </is>
      </c>
      <c r="E5" t="inlineStr">
        <is>
          <t>7.895.040,67</t>
        </is>
      </c>
    </row>
    <row r="6">
      <c r="A6" t="inlineStr">
        <is>
          <t>2025</t>
        </is>
      </c>
      <c r="B6" t="inlineStr">
        <is>
          <t>2025</t>
        </is>
      </c>
      <c r="C6" t="inlineStr">
        <is>
          <t>Demais Créditos e Valores a Curto Prazo</t>
        </is>
      </c>
      <c r="D6" t="inlineStr">
        <is>
          <t>3</t>
        </is>
      </c>
      <c r="E6" t="inlineStr">
        <is>
          <t>5.290.105,66</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313.612,05</t>
        </is>
      </c>
    </row>
    <row r="9">
      <c r="A9" t="inlineStr">
        <is>
          <t>2025</t>
        </is>
      </c>
      <c r="B9" t="inlineStr">
        <is>
          <t>2025</t>
        </is>
      </c>
      <c r="C9" t="inlineStr">
        <is>
          <t>VPDs Pagas Antecipadamente</t>
        </is>
      </c>
      <c r="D9" t="inlineStr">
        <is>
          <t>3</t>
        </is>
      </c>
      <c r="E9" t="inlineStr">
        <is>
          <t>23.491,76</t>
        </is>
      </c>
    </row>
    <row r="10">
      <c r="A10" t="inlineStr">
        <is>
          <t>2025</t>
        </is>
      </c>
      <c r="B10" t="inlineStr">
        <is>
          <t>2025</t>
        </is>
      </c>
      <c r="C10" t="inlineStr">
        <is>
          <t>Ativo Não Circulante</t>
        </is>
      </c>
      <c r="D10" t="inlineStr">
        <is>
          <t>2</t>
        </is>
      </c>
      <c r="E10" t="inlineStr">
        <is>
          <t>115.078.024,17</t>
        </is>
      </c>
    </row>
    <row r="11">
      <c r="A11" t="inlineStr">
        <is>
          <t>2025</t>
        </is>
      </c>
      <c r="B11" t="inlineStr">
        <is>
          <t>2025</t>
        </is>
      </c>
      <c r="C11" t="inlineStr">
        <is>
          <t>Ativo Realizável a Longo Prazo</t>
        </is>
      </c>
      <c r="D11" t="inlineStr">
        <is>
          <t>3</t>
        </is>
      </c>
      <c r="E11" t="inlineStr">
        <is>
          <t>169.163,75</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114.908.860,42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302.218.001,21</t>
        </is>
      </c>
    </row>
    <row r="16">
      <c r="A16" t="inlineStr">
        <is>
          <t>2025</t>
        </is>
      </c>
      <c r="B16" t="inlineStr">
        <is>
          <t>2025</t>
        </is>
      </c>
      <c r="C16" t="inlineStr">
        <is>
          <t>Ativo Permanente</t>
        </is>
      </c>
      <c r="D16" t="inlineStr"/>
      <c r="E16" t="inlineStr">
        <is>
          <t>114.908.860,42</t>
        </is>
      </c>
    </row>
    <row r="17">
      <c r="A17" t="inlineStr">
        <is>
          <t>2025</t>
        </is>
      </c>
      <c r="B17" t="inlineStr">
        <is>
          <t>2025</t>
        </is>
      </c>
      <c r="C17" t="inlineStr">
        <is>
          <t>Saldo dos Atos Potenciais do Ativo</t>
        </is>
      </c>
      <c r="D17" t="inlineStr">
        <is>
          <t>3</t>
        </is>
      </c>
      <c r="E17" t="inlineStr">
        <is>
          <t>107.432.414,56</t>
        </is>
      </c>
    </row>
    <row r="18">
      <c r="A18" t="inlineStr">
        <is>
          <t>2025</t>
        </is>
      </c>
      <c r="B18" t="inlineStr">
        <is>
          <t>2024</t>
        </is>
      </c>
      <c r="C18" t="inlineStr">
        <is>
          <t>ATIVO</t>
        </is>
      </c>
      <c r="D18" t="inlineStr">
        <is>
          <t>1</t>
        </is>
      </c>
      <c r="E18" t="inlineStr">
        <is>
          <t>365.864.969,52</t>
        </is>
      </c>
    </row>
    <row r="19">
      <c r="A19" t="inlineStr">
        <is>
          <t>2025</t>
        </is>
      </c>
      <c r="B19" t="inlineStr">
        <is>
          <t>2024</t>
        </is>
      </c>
      <c r="C19" t="inlineStr">
        <is>
          <t>Ativo Circulante</t>
        </is>
      </c>
      <c r="D19" t="inlineStr">
        <is>
          <t>2</t>
        </is>
      </c>
      <c r="E19" t="inlineStr">
        <is>
          <t>216.951.293,45</t>
        </is>
      </c>
    </row>
    <row r="20">
      <c r="A20" t="inlineStr">
        <is>
          <t>2025</t>
        </is>
      </c>
      <c r="B20" t="inlineStr">
        <is>
          <t>2024</t>
        </is>
      </c>
      <c r="C20" t="inlineStr">
        <is>
          <t>Caixa e Equivalentes de Caixa</t>
        </is>
      </c>
      <c r="D20" t="inlineStr">
        <is>
          <t>3</t>
        </is>
      </c>
      <c r="E20" t="inlineStr">
        <is>
          <t>203.984.865,40</t>
        </is>
      </c>
    </row>
    <row r="21">
      <c r="A21" t="inlineStr">
        <is>
          <t>2025</t>
        </is>
      </c>
      <c r="B21" t="inlineStr">
        <is>
          <t>2024</t>
        </is>
      </c>
      <c r="C21" t="inlineStr">
        <is>
          <t>Créditos a Curto Prazo</t>
        </is>
      </c>
      <c r="D21" t="inlineStr">
        <is>
          <t>3</t>
        </is>
      </c>
      <c r="E21" t="inlineStr">
        <is>
          <t>7.438.286,49</t>
        </is>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417.126.861,63</t>
        </is>
      </c>
    </row>
    <row r="3">
      <c r="A3" t="inlineStr">
        <is>
          <t>2025</t>
        </is>
      </c>
      <c r="B3" t="inlineStr">
        <is>
          <t>2025</t>
        </is>
      </c>
      <c r="C3" t="inlineStr">
        <is>
          <t>Ativo Circulante</t>
        </is>
      </c>
      <c r="D3" t="inlineStr">
        <is>
          <t>2</t>
        </is>
      </c>
      <c r="E3" t="inlineStr">
        <is>
          <t>302.048.837,46</t>
        </is>
      </c>
    </row>
    <row r="4">
      <c r="A4" t="inlineStr">
        <is>
          <t>2025</t>
        </is>
      </c>
      <c r="B4" t="inlineStr">
        <is>
          <t>2025</t>
        </is>
      </c>
      <c r="C4" t="inlineStr">
        <is>
          <t>Caixa e Equivalentes de Caixa</t>
        </is>
      </c>
      <c r="D4" t="inlineStr">
        <is>
          <t>3</t>
        </is>
      </c>
      <c r="E4" t="inlineStr">
        <is>
          <t>288.526.587,32</t>
        </is>
      </c>
    </row>
    <row r="5">
      <c r="A5" t="inlineStr">
        <is>
          <t>2025</t>
        </is>
      </c>
      <c r="B5" t="inlineStr">
        <is>
          <t>2025</t>
        </is>
      </c>
      <c r="C5" t="inlineStr">
        <is>
          <t>Créditos a Curto Prazo</t>
        </is>
      </c>
      <c r="D5" t="inlineStr">
        <is>
          <t>3</t>
        </is>
      </c>
      <c r="E5" t="inlineStr">
        <is>
          <t>7.895.040,67</t>
        </is>
      </c>
    </row>
    <row r="6">
      <c r="A6" t="inlineStr">
        <is>
          <t>2025</t>
        </is>
      </c>
      <c r="B6" t="inlineStr">
        <is>
          <t>2025</t>
        </is>
      </c>
      <c r="C6" t="inlineStr">
        <is>
          <t>Demais Créditos e Valores a Curto Prazo</t>
        </is>
      </c>
      <c r="D6" t="inlineStr">
        <is>
          <t>3</t>
        </is>
      </c>
      <c r="E6" t="inlineStr">
        <is>
          <t>5.290.105,66</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313.612,05</t>
        </is>
      </c>
    </row>
    <row r="9">
      <c r="A9" t="inlineStr">
        <is>
          <t>2025</t>
        </is>
      </c>
      <c r="B9" t="inlineStr">
        <is>
          <t>2025</t>
        </is>
      </c>
      <c r="C9" t="inlineStr">
        <is>
          <t>VPDs Pagas Antecipadamente</t>
        </is>
      </c>
      <c r="D9" t="inlineStr">
        <is>
          <t>3</t>
        </is>
      </c>
      <c r="E9" t="inlineStr">
        <is>
          <t>23.491,76</t>
        </is>
      </c>
    </row>
    <row r="10">
      <c r="A10" t="inlineStr">
        <is>
          <t>2025</t>
        </is>
      </c>
      <c r="B10" t="inlineStr">
        <is>
          <t>2025</t>
        </is>
      </c>
      <c r="C10" t="inlineStr">
        <is>
          <t>Ativo Não Circulante</t>
        </is>
      </c>
      <c r="D10" t="inlineStr">
        <is>
          <t>2</t>
        </is>
      </c>
      <c r="E10" t="inlineStr">
        <is>
          <t>115.078.024,17</t>
        </is>
      </c>
    </row>
    <row r="11">
      <c r="A11" t="inlineStr">
        <is>
          <t>2025</t>
        </is>
      </c>
      <c r="B11" t="inlineStr">
        <is>
          <t>2025</t>
        </is>
      </c>
      <c r="C11" t="inlineStr">
        <is>
          <t>Ativo Realizável a Longo Prazo</t>
        </is>
      </c>
      <c r="D11" t="inlineStr">
        <is>
          <t>3</t>
        </is>
      </c>
      <c r="E11" t="inlineStr">
        <is>
          <t>169.163,75</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114.908.860,42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302.218.001,21</t>
        </is>
      </c>
    </row>
    <row r="16">
      <c r="A16" t="inlineStr">
        <is>
          <t>2025</t>
        </is>
      </c>
      <c r="B16" t="inlineStr">
        <is>
          <t>2025</t>
        </is>
      </c>
      <c r="C16" t="inlineStr">
        <is>
          <t>Ativo Permanente</t>
        </is>
      </c>
      <c r="D16" t="inlineStr"/>
      <c r="E16" t="inlineStr">
        <is>
          <t>114.908.860,42</t>
        </is>
      </c>
    </row>
    <row r="17">
      <c r="A17" t="inlineStr">
        <is>
          <t>2025</t>
        </is>
      </c>
      <c r="B17" t="inlineStr">
        <is>
          <t>2025</t>
        </is>
      </c>
      <c r="C17" t="inlineStr">
        <is>
          <t>Saldo dos Atos Potenciais do Ativo</t>
        </is>
      </c>
      <c r="D17" t="inlineStr">
        <is>
          <t>3</t>
        </is>
      </c>
      <c r="E17" t="inlineStr">
        <is>
          <t>107.432.414,56</t>
        </is>
      </c>
    </row>
    <row r="18">
      <c r="A18" t="inlineStr">
        <is>
          <t>2025</t>
        </is>
      </c>
      <c r="B18" t="inlineStr">
        <is>
          <t>2024</t>
        </is>
      </c>
      <c r="C18" t="inlineStr">
        <is>
          <t>ATIVO</t>
        </is>
      </c>
      <c r="D18" t="inlineStr">
        <is>
          <t>1</t>
        </is>
      </c>
      <c r="E18" t="inlineStr">
        <is>
          <t>365.864.969,52</t>
        </is>
      </c>
    </row>
    <row r="19">
      <c r="A19" t="inlineStr">
        <is>
          <t>2025</t>
        </is>
      </c>
      <c r="B19" t="inlineStr">
        <is>
          <t>2024</t>
        </is>
      </c>
      <c r="C19" t="inlineStr">
        <is>
          <t>Ativo Circulante</t>
        </is>
      </c>
      <c r="D19" t="inlineStr">
        <is>
          <t>2</t>
        </is>
      </c>
      <c r="E19" t="inlineStr">
        <is>
          <t>216.951.293,45</t>
        </is>
      </c>
    </row>
    <row r="20">
      <c r="A20" t="inlineStr">
        <is>
          <t>2025</t>
        </is>
      </c>
      <c r="B20" t="inlineStr">
        <is>
          <t>2024</t>
        </is>
      </c>
      <c r="C20" t="inlineStr">
        <is>
          <t>Caixa e Equivalentes de Caixa</t>
        </is>
      </c>
      <c r="D20" t="inlineStr">
        <is>
          <t>3</t>
        </is>
      </c>
      <c r="E20" t="inlineStr">
        <is>
          <t>203.984.865,40</t>
        </is>
      </c>
    </row>
    <row r="21">
      <c r="A21" t="inlineStr">
        <is>
          <t>2025</t>
        </is>
      </c>
      <c r="B21" t="inlineStr">
        <is>
          <t>2024</t>
        </is>
      </c>
      <c r="C21" t="inlineStr">
        <is>
          <t>Créditos a Curto Prazo</t>
        </is>
      </c>
      <c r="D21" t="inlineStr">
        <is>
          <t>3</t>
        </is>
      </c>
      <c r="E21" t="inlineStr">
        <is>
          <t>7.438.286,49</t>
        </is>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002/2024</t>
        </is>
      </c>
      <c r="B2" t="inlineStr">
        <is>
          <t>CONTRATAÇÃO DE EMPRESA ESPECIALIZADA PARA ELABORAÇÃO DE PROJETO, EXECUÇÃO, INSTALAÇÃO E MANUTENÇÃO DE SISTEMA DE ENERGIAS RENOVÁVEIS, DO TIPO ENERGIA SOLAR FOTOVOLTAICA CONECTADO À REDE, A SER EXECUTADO NAS UNIDADES DO SENAC/AM DA CAPITAL E DO INTERIOR DO ESTADO DO AMAZONAS</t>
        </is>
      </c>
      <c r="C2" t="inlineStr">
        <is>
          <t>10/09/2024 09:30:00</t>
        </is>
      </c>
      <c r="D2" t="inlineStr">
        <is>
          <t>Finalizada</t>
        </is>
      </c>
      <c r="E2" t="inlineStr"/>
      <c r="F2" t="inlineStr">
        <is>
          <t>20/02/2025 10:00:00</t>
        </is>
      </c>
      <c r="G2" t="inlineStr"/>
      <c r="H2" t="inlineStr"/>
    </row>
    <row r="3">
      <c r="A3" t="inlineStr">
        <is>
          <t>001/2024</t>
        </is>
      </c>
      <c r="B3" t="inlineStr">
        <is>
          <t>CONTRATAÇÃO DE EMPRESA ESPECIALIZADA PARA ELABORAÇÃO DE PROJETO, EXECUÇÃO, INSTALAÇÃO E MANUTENÇÃO DE SISTEMA DE ENERGIAS RENOVÁVEIS, DO TIPO ENERGIA SOLAR FOTOVOLTAICA CONECTADO À REDE, A SER EXECUTADO NAS UNIDADES DO SENAC/AM.</t>
        </is>
      </c>
      <c r="C3" t="inlineStr">
        <is>
          <t>19/03/2024 09:30:00</t>
        </is>
      </c>
      <c r="D3" t="inlineStr">
        <is>
          <t>Cancelada</t>
        </is>
      </c>
      <c r="E3" t="inlineStr"/>
      <c r="F3" t="inlineStr">
        <is>
          <t>01/08/2024 17:30:00</t>
        </is>
      </c>
      <c r="G3" t="inlineStr"/>
      <c r="H3" t="inlineStr"/>
    </row>
    <row r="4">
      <c r="A4" t="inlineStr">
        <is>
          <t>002/2026</t>
        </is>
      </c>
      <c r="B4"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4" t="inlineStr">
        <is>
          <t>23/03/2026 09:30:00</t>
        </is>
      </c>
      <c r="D4" t="inlineStr">
        <is>
          <t>Finalizada</t>
        </is>
      </c>
      <c r="E4" t="inlineStr"/>
      <c r="F4" t="inlineStr">
        <is>
          <t>01/04/2026 10:00:00</t>
        </is>
      </c>
      <c r="G4" t="inlineStr"/>
      <c r="H4" t="inlineStr"/>
    </row>
    <row r="5">
      <c r="A5" t="inlineStr">
        <is>
          <t>001/2026</t>
        </is>
      </c>
      <c r="B5"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5" t="inlineStr">
        <is>
          <t>27/02/2026 09:30:00</t>
        </is>
      </c>
      <c r="D5" t="inlineStr">
        <is>
          <t>Em processo</t>
        </is>
      </c>
      <c r="E5" t="inlineStr"/>
      <c r="F5" t="inlineStr"/>
      <c r="G5" t="inlineStr"/>
      <c r="H5" t="inlineStr"/>
    </row>
    <row r="6">
      <c r="A6" t="inlineStr">
        <is>
          <t>001/2026</t>
        </is>
      </c>
      <c r="B6"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6" t="inlineStr">
        <is>
          <t>27/02/2026 09:30:00</t>
        </is>
      </c>
      <c r="D6" t="inlineStr">
        <is>
          <t>Finalizada</t>
        </is>
      </c>
      <c r="E6" t="inlineStr"/>
      <c r="F6" t="inlineStr">
        <is>
          <t>09/03/2026 17:30:00</t>
        </is>
      </c>
      <c r="G6" t="inlineStr"/>
      <c r="H6" t="inlineStr"/>
    </row>
    <row r="7">
      <c r="A7" t="inlineStr">
        <is>
          <t>009/2025</t>
        </is>
      </c>
      <c r="B7" t="inlineStr">
        <is>
          <t>AQUISIÇÃO DE MODULADOS E COMUNICAÇÃO VISUAL DESTINADOS AO RESTAURANTE BISTRÔ DO SENAC/AM, LOCALIZADO NA AV. EDUARDO RIBEIRO, Nº 906, CENTRO – MANAUS/AM.</t>
        </is>
      </c>
      <c r="C7" t="inlineStr">
        <is>
          <t>29/07/2025 09:30:00</t>
        </is>
      </c>
      <c r="D7" t="inlineStr">
        <is>
          <t>Finalizada</t>
        </is>
      </c>
      <c r="E7" t="inlineStr"/>
      <c r="F7" t="inlineStr">
        <is>
          <t>29/07/2025 17:00:00</t>
        </is>
      </c>
      <c r="G7" t="inlineStr"/>
      <c r="H7" t="inlineStr"/>
    </row>
    <row r="8">
      <c r="A8" t="inlineStr">
        <is>
          <t>008/2025</t>
        </is>
      </c>
      <c r="B8" t="inlineStr">
        <is>
          <t>AQUISIÇÃO DE MOBILIÁRIO RÚSTICO E CORPORATIVO PARA O RESTAURANTE BISTRÔ DO SENAC/AM, LOCALIZADO NA AVENIDA EDUARDO RIBEIRO, n° 906, CENTRO, MANAUS/AM.</t>
        </is>
      </c>
      <c r="C8" t="inlineStr">
        <is>
          <t>28/07/2025 09:30:00</t>
        </is>
      </c>
      <c r="D8" t="inlineStr">
        <is>
          <t>Finalizada</t>
        </is>
      </c>
      <c r="E8" t="inlineStr"/>
      <c r="F8" t="inlineStr">
        <is>
          <t>28/07/2025 17:00:00</t>
        </is>
      </c>
      <c r="G8" t="inlineStr"/>
      <c r="H8" t="inlineStr"/>
    </row>
    <row r="9">
      <c r="A9" t="inlineStr">
        <is>
          <t>007/2025</t>
        </is>
      </c>
      <c r="B9" t="inlineStr">
        <is>
          <t>AQUISIÇÃO DE MOBILIÁRIO PARA RESIDÊNCIA ESCOLA PARA ATENDER A UNIDADE DO SENAC/AM LOCALIZADA NO MUNICÍPIO DE MAUÉS/AM.</t>
        </is>
      </c>
      <c r="C9" t="inlineStr">
        <is>
          <t>18/07/2025 09:30:00</t>
        </is>
      </c>
      <c r="D9" t="inlineStr">
        <is>
          <t>Finalizada</t>
        </is>
      </c>
      <c r="E9" t="inlineStr"/>
      <c r="F9" t="inlineStr">
        <is>
          <t>23/07/2025 17:00:00</t>
        </is>
      </c>
      <c r="G9" t="inlineStr"/>
      <c r="H9" t="inlineStr"/>
    </row>
    <row r="10">
      <c r="A10" t="inlineStr">
        <is>
          <t>006/2025</t>
        </is>
      </c>
      <c r="B10" t="inlineStr">
        <is>
          <t>AQUISIÇÃO DE MODULADOS DESTINADOS AO RESTAURANTE BISTRÔ DO SENAC/AM, LOCALIZADO NA AV. EDUARDO RIBEIRO, Nº 906, CENTRO – MANAUS/AM.</t>
        </is>
      </c>
      <c r="C10" t="inlineStr">
        <is>
          <t>15/07/2025 09:30:00</t>
        </is>
      </c>
      <c r="D10" t="inlineStr">
        <is>
          <t>Finalizada</t>
        </is>
      </c>
      <c r="E10" t="inlineStr"/>
      <c r="F10" t="inlineStr">
        <is>
          <t>21/07/2025 17:00:00</t>
        </is>
      </c>
      <c r="G10" t="inlineStr"/>
      <c r="H10" t="inlineStr"/>
    </row>
    <row r="11">
      <c r="A11" t="inlineStr">
        <is>
          <t>005/2025</t>
        </is>
      </c>
      <c r="B11" t="inlineStr">
        <is>
          <t>CONTRATAÇÃO DE EMPRESA ESPECIALIZADA PARA EXECUÇÃO DOS SERVIÇOS COMPLEMENTARES DA OBRA DE REFORMA, REVITALIZAÇÃO E AMPLIAÇÃO DO IMÓVEL DO SENAC ONDE SERÁ INSTALADO O CENTRO DE TURISMO E HOSPITALIDADE (BISTRÔ), SITUADO NA AV. EDUARDO RIBEIRO, 906 – CENTRO – MANAUS/AM.</t>
        </is>
      </c>
      <c r="C11" t="inlineStr">
        <is>
          <t>04/07/2025 09:30:00</t>
        </is>
      </c>
      <c r="D11" t="inlineStr">
        <is>
          <t>Finalizada</t>
        </is>
      </c>
      <c r="E11" t="inlineStr"/>
      <c r="F11" t="inlineStr">
        <is>
          <t>08/07/2025 17:00:00</t>
        </is>
      </c>
      <c r="G11" t="inlineStr"/>
      <c r="H11" t="inlineStr"/>
    </row>
    <row r="12">
      <c r="A12" t="inlineStr">
        <is>
          <t>004/2025</t>
        </is>
      </c>
      <c r="B12" t="inlineStr">
        <is>
          <t>CONTRATAÇÃO DE EMPRESA ESPECIALIZADA PARA EXECUÇÃO DOS SERVIÇOS DE ADEQUAÇÃO E CONSTRUÇÃO DO MURO DA UNIDADE DE ENSINO DO SENAC “ TARCILA PRADO DE NEGREIROS MENDES” LOCALIZADA NO MUNICIPIO DE MAUÉS-AM.</t>
        </is>
      </c>
      <c r="C12" t="inlineStr">
        <is>
          <t>20/06/2025 14:00:00</t>
        </is>
      </c>
      <c r="D12" t="inlineStr">
        <is>
          <t>Finalizada</t>
        </is>
      </c>
      <c r="E12" t="inlineStr"/>
      <c r="F12" t="inlineStr">
        <is>
          <t>03/07/2025 17:00:00</t>
        </is>
      </c>
      <c r="G12" t="inlineStr"/>
      <c r="H12" t="inlineStr"/>
    </row>
    <row r="13">
      <c r="A13" t="inlineStr">
        <is>
          <t>003/2025</t>
        </is>
      </c>
      <c r="B13" t="inlineStr">
        <is>
          <t>CONTRATAÇÃO DE EMPRESA ESPECIALIZADA EM SERVIÇOS DE DEMOLIÇÕES, REMOÇÕES, LIMPEZA E INSTALAÇÕES PROVISÓRIAS PARA IMPLANTAÇÃO DA NOVA UNIDADE DA FATESE NO ESTADO DO AMAZONAS, LOCALIZADO NA RUA JOSÉ CLEMENTE, Nº 380, BAIRRO: CENTRO, MANAUS/AM.</t>
        </is>
      </c>
      <c r="C13" t="inlineStr">
        <is>
          <t>30/05/2025 14:00:00</t>
        </is>
      </c>
      <c r="D13" t="inlineStr">
        <is>
          <t>Finalizada</t>
        </is>
      </c>
      <c r="E13" t="inlineStr"/>
      <c r="F13" t="inlineStr">
        <is>
          <t>26/06/2025 17:00:00</t>
        </is>
      </c>
      <c r="G13" t="inlineStr"/>
      <c r="H13" t="inlineStr"/>
    </row>
    <row r="14">
      <c r="A14" t="inlineStr">
        <is>
          <t>001/2025</t>
        </is>
      </c>
      <c r="B14" t="inlineStr">
        <is>
          <t>AQUISIÇÃO DE MOBILIÁRIO PARA RESIDÊNCIA ESCOLA PARA ATENDER A UNIDADE DO SENAC/AM LOCALIZADA NO MUNICÍPIO DE MAUÉS/AM.</t>
        </is>
      </c>
      <c r="C14" t="inlineStr">
        <is>
          <t>30/05/2025 10:00:00</t>
        </is>
      </c>
      <c r="D14" t="inlineStr">
        <is>
          <t>Finalizada</t>
        </is>
      </c>
      <c r="E14" t="inlineStr"/>
      <c r="F14" t="inlineStr">
        <is>
          <t>30/05/2025 17:00:00</t>
        </is>
      </c>
      <c r="G14" t="inlineStr"/>
      <c r="H14" t="inlineStr"/>
    </row>
    <row r="15">
      <c r="A15" t="inlineStr">
        <is>
          <t>002/2025</t>
        </is>
      </c>
      <c r="B15" t="inlineStr">
        <is>
          <t>CONTRATAÇÃO DE EMPRESA ESPECIALIZADA PARA EXECUÇÃO DOS SERVIÇOS DE ADEQUAÇÃO E CONSTRUÇÃO DO MURO DA UNIDADE DE ENSINO DO SENAC “ TARCILA PRADO DE NEGREIROS MENDES” LOCALIZADA NO MUNICIPIO DE MAUÉS-AM.</t>
        </is>
      </c>
      <c r="C15" t="inlineStr">
        <is>
          <t>23/05/2025 10:00:00</t>
        </is>
      </c>
      <c r="D15" t="inlineStr">
        <is>
          <t>Finalizada</t>
        </is>
      </c>
      <c r="E15" t="inlineStr"/>
      <c r="F15" t="inlineStr">
        <is>
          <t>23/05/2025 17:00:00</t>
        </is>
      </c>
      <c r="G15" t="inlineStr"/>
      <c r="H15" t="inlineStr"/>
    </row>
    <row r="16">
      <c r="A16" t="inlineStr">
        <is>
          <t>019/2025</t>
        </is>
      </c>
      <c r="B16" t="inlineStr">
        <is>
          <t>REGISTRO DE PREÇOS PARA EVENTUAL AQUISIÇÃO DE MATERIAIS DESCARTÁVEIS PARA ATENDER O CENTRO DE TURISMO E HOSPITALIDADE - CTH, PELO PERÍODO DE 6 (SEIS) MESES, PODENDO SER PRORROGADO DENTRO DOS LIMITES DA RESOLUÇÃO DE LICITAÇÕES E CONTRATOS Nº 1.270/2024.</t>
        </is>
      </c>
      <c r="C16" t="inlineStr">
        <is>
          <t>05/12/2025 10:00:00</t>
        </is>
      </c>
      <c r="D16" t="inlineStr">
        <is>
          <t>Finalizada</t>
        </is>
      </c>
      <c r="E16" t="inlineStr"/>
      <c r="F16" t="inlineStr">
        <is>
          <t>05/02/2026 17:02:00</t>
        </is>
      </c>
      <c r="G16" t="inlineStr"/>
      <c r="H16" t="inlineStr"/>
    </row>
    <row r="17">
      <c r="A17" t="inlineStr">
        <is>
          <t>018/2025</t>
        </is>
      </c>
      <c r="B17" t="inlineStr">
        <is>
          <t>REGISTRO DE PREÇOS PARA EVENTUAL AQUISIÇÃO DE MATERIAL DE EXPEDIENTE PARA O ATENDIMENTO DO ALMOXARIFADO DO SENAC/AM, PELO PERÍODO DE 12 (DOZE) MESES, PODENDO SER PRORROGADO DENTRO DOS LIMITES DA RESOLUÇÃO DE LICITAÇÕES E CONTRATOS Nº 1.270/2024.</t>
        </is>
      </c>
      <c r="C17" t="inlineStr">
        <is>
          <t>04/12/2025 10:00:00</t>
        </is>
      </c>
      <c r="D17" t="inlineStr">
        <is>
          <t>Finalizada</t>
        </is>
      </c>
      <c r="E17" t="inlineStr"/>
      <c r="F17" t="inlineStr">
        <is>
          <t>17/12/2025 13:11:00</t>
        </is>
      </c>
      <c r="G17" t="inlineStr"/>
      <c r="H17" t="inlineStr"/>
    </row>
    <row r="18">
      <c r="A18" t="inlineStr">
        <is>
          <t>017/2025</t>
        </is>
      </c>
      <c r="B18" t="inlineStr">
        <is>
          <t>REGISTRO DE PREÇOS PARA EVENTUAL AQUISIÇÃO DE GENÊROS ALIMENTÍCIOS - ESTIVAS PARA O ATENDIMENTO DO RESTAURANTE  ESCOLA, PELO PERÍODO DE 6 (SEIS) MESES, PODENDO SER PRORROGADO DENTRO DOS LIMITES DA RESOLUÇÃO DE LICITAÇÕES E CONTRATOS Nº 1.270/2024.</t>
        </is>
      </c>
      <c r="C18" t="inlineStr">
        <is>
          <t>27/11/2025 10:00:00</t>
        </is>
      </c>
      <c r="D18" t="inlineStr">
        <is>
          <t>Finalizada</t>
        </is>
      </c>
      <c r="E18" t="inlineStr"/>
      <c r="F18" t="inlineStr">
        <is>
          <t>05/02/2026 17:12:00</t>
        </is>
      </c>
      <c r="G18" t="inlineStr"/>
      <c r="H18" t="inlineStr"/>
    </row>
    <row r="19">
      <c r="A19" t="inlineStr">
        <is>
          <t>016/2025</t>
        </is>
      </c>
      <c r="B19" t="inlineStr">
        <is>
          <t>REGISTRO DE PREÇOS PARA EVENTUAL AQUISIÇÃO DE CONDICIONADORES DE AR DO TIPO SPLIT, PISO TETO INVERTER, VISANDO ATENDER ÀS NECESSIDADES DE CLIMATIZAÇÃO DOS AMBIENTES INTERNOS DAS UNIDADES DO SENAC/AM, PELO PERÍODO DE 12 (DOZE) MESES</t>
        </is>
      </c>
      <c r="C19" t="inlineStr">
        <is>
          <t>17/11/2025 10:00:00</t>
        </is>
      </c>
      <c r="D19" t="inlineStr">
        <is>
          <t>Finalizada</t>
        </is>
      </c>
      <c r="E19" t="inlineStr"/>
      <c r="F19" t="inlineStr">
        <is>
          <t>08/01/2026 10:58:00</t>
        </is>
      </c>
      <c r="G19" t="inlineStr"/>
      <c r="H19" t="inlineStr"/>
    </row>
    <row r="20">
      <c r="A20" t="inlineStr">
        <is>
          <t>015/2025</t>
        </is>
      </c>
      <c r="B20" t="inlineStr">
        <is>
          <t>AQUISIÇÃO DE MATERIAL E EQUIPAMENTOS PARA MODERNIZAÇÃO E SUBSTITUIÇÃO PARA OS LABORATÓRIOS DE BELEZA DA UNIDADE DO PEQUENO FRANCO E JOSÉ TADROS.</t>
        </is>
      </c>
      <c r="C20" t="inlineStr">
        <is>
          <t>12/11/2025 10:00:00</t>
        </is>
      </c>
      <c r="D20" t="inlineStr">
        <is>
          <t>Finalizada</t>
        </is>
      </c>
      <c r="E20" t="inlineStr"/>
      <c r="F20" t="inlineStr">
        <is>
          <t>04/12/2025 14:24:00</t>
        </is>
      </c>
      <c r="G20" t="inlineStr"/>
      <c r="H20" t="inlineStr"/>
    </row>
    <row r="21">
      <c r="A21" t="inlineStr">
        <is>
          <t>054/2024</t>
        </is>
      </c>
      <c r="B21" t="inlineStr">
        <is>
          <t>CONTRATAÇÃO DE EMPRESA ESPECIALIZADA NA PRESTAÇÃO DE SERVIÇOS TÉCNICOS EM SEGURANÇA DA INFORMAÇÃO, COMPREENDENDO OS SERVIÇOS DE ANÁLISE DE VULNERABILIDADES E TESTE DE INVASÃO (PENTEST) NO AMBIENTE EXTERNO E INTERNO.</t>
        </is>
      </c>
      <c r="C21" t="inlineStr">
        <is>
          <t>26/09/2025 10:00:00</t>
        </is>
      </c>
      <c r="D21" t="inlineStr">
        <is>
          <t>Finalizada</t>
        </is>
      </c>
      <c r="E21" t="inlineStr"/>
      <c r="F21" t="inlineStr">
        <is>
          <t>23/10/2025 08:46:00</t>
        </is>
      </c>
      <c r="G21" t="inlineStr"/>
      <c r="H21" t="inlineStr"/>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002/2024</t>
        </is>
      </c>
      <c r="B2" t="inlineStr">
        <is>
          <t>CONTRATAÇÃO DE EMPRESA ESPECIALIZADA PARA ELABORAÇÃO DE PROJETO, EXECUÇÃO, INSTALAÇÃO E MANUTENÇÃO DE SISTEMA DE ENERGIAS RENOVÁVEIS, DO TIPO ENERGIA SOLAR FOTOVOLTAICA CONECTADO À REDE, A SER EXECUTADO NAS UNIDADES DO SENAC/AM DA CAPITAL E DO INTERIOR DO ESTADO DO AMAZONAS</t>
        </is>
      </c>
      <c r="C2" t="inlineStr">
        <is>
          <t>10/09/2024 09:30:00</t>
        </is>
      </c>
      <c r="D2" t="inlineStr">
        <is>
          <t>Finalizada</t>
        </is>
      </c>
      <c r="E2" t="inlineStr"/>
      <c r="F2" t="inlineStr">
        <is>
          <t>20/02/2025 10:00:00</t>
        </is>
      </c>
      <c r="G2" t="inlineStr"/>
      <c r="H2" t="inlineStr"/>
    </row>
    <row r="3">
      <c r="A3" t="inlineStr">
        <is>
          <t>001/2024</t>
        </is>
      </c>
      <c r="B3" t="inlineStr">
        <is>
          <t>CONTRATAÇÃO DE EMPRESA ESPECIALIZADA PARA ELABORAÇÃO DE PROJETO, EXECUÇÃO, INSTALAÇÃO E MANUTENÇÃO DE SISTEMA DE ENERGIAS RENOVÁVEIS, DO TIPO ENERGIA SOLAR FOTOVOLTAICA CONECTADO À REDE, A SER EXECUTADO NAS UNIDADES DO SENAC/AM.</t>
        </is>
      </c>
      <c r="C3" t="inlineStr">
        <is>
          <t>19/03/2024 09:30:00</t>
        </is>
      </c>
      <c r="D3" t="inlineStr">
        <is>
          <t>Cancelada</t>
        </is>
      </c>
      <c r="E3" t="inlineStr"/>
      <c r="F3" t="inlineStr">
        <is>
          <t>01/08/2024 17:30:00</t>
        </is>
      </c>
      <c r="G3" t="inlineStr"/>
      <c r="H3" t="inlineStr"/>
    </row>
    <row r="4">
      <c r="A4" t="inlineStr">
        <is>
          <t>002/2026</t>
        </is>
      </c>
      <c r="B4"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4" t="inlineStr">
        <is>
          <t>23/03/2026 09:30:00</t>
        </is>
      </c>
      <c r="D4" t="inlineStr">
        <is>
          <t>Finalizada</t>
        </is>
      </c>
      <c r="E4" t="inlineStr"/>
      <c r="F4" t="inlineStr">
        <is>
          <t>01/04/2026 10:00:00</t>
        </is>
      </c>
      <c r="G4" t="inlineStr"/>
      <c r="H4" t="inlineStr"/>
    </row>
    <row r="5">
      <c r="A5" t="inlineStr">
        <is>
          <t>001/2026</t>
        </is>
      </c>
      <c r="B5"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5" t="inlineStr">
        <is>
          <t>27/02/2026 09:30:00</t>
        </is>
      </c>
      <c r="D5" t="inlineStr">
        <is>
          <t>Em processo</t>
        </is>
      </c>
      <c r="E5" t="inlineStr"/>
      <c r="F5" t="inlineStr"/>
      <c r="G5" t="inlineStr"/>
      <c r="H5" t="inlineStr"/>
    </row>
    <row r="6">
      <c r="A6" t="inlineStr">
        <is>
          <t>001/2026</t>
        </is>
      </c>
      <c r="B6"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6" t="inlineStr">
        <is>
          <t>27/02/2026 09:30:00</t>
        </is>
      </c>
      <c r="D6" t="inlineStr">
        <is>
          <t>Finalizada</t>
        </is>
      </c>
      <c r="E6" t="inlineStr"/>
      <c r="F6" t="inlineStr">
        <is>
          <t>09/03/2026 17:30:00</t>
        </is>
      </c>
      <c r="G6" t="inlineStr"/>
      <c r="H6" t="inlineStr"/>
    </row>
    <row r="7">
      <c r="A7" t="inlineStr">
        <is>
          <t>009/2025</t>
        </is>
      </c>
      <c r="B7" t="inlineStr">
        <is>
          <t>AQUISIÇÃO DE MODULADOS E COMUNICAÇÃO VISUAL DESTINADOS AO RESTAURANTE BISTRÔ DO SENAC/AM, LOCALIZADO NA AV. EDUARDO RIBEIRO, Nº 906, CENTRO – MANAUS/AM.</t>
        </is>
      </c>
      <c r="C7" t="inlineStr">
        <is>
          <t>29/07/2025 09:30:00</t>
        </is>
      </c>
      <c r="D7" t="inlineStr">
        <is>
          <t>Finalizada</t>
        </is>
      </c>
      <c r="E7" t="inlineStr"/>
      <c r="F7" t="inlineStr">
        <is>
          <t>29/07/2025 17:00:00</t>
        </is>
      </c>
      <c r="G7" t="inlineStr"/>
      <c r="H7" t="inlineStr"/>
    </row>
    <row r="8">
      <c r="A8" t="inlineStr">
        <is>
          <t>008/2025</t>
        </is>
      </c>
      <c r="B8" t="inlineStr">
        <is>
          <t>AQUISIÇÃO DE MOBILIÁRIO RÚSTICO E CORPORATIVO PARA O RESTAURANTE BISTRÔ DO SENAC/AM, LOCALIZADO NA AVENIDA EDUARDO RIBEIRO, n° 906, CENTRO, MANAUS/AM.</t>
        </is>
      </c>
      <c r="C8" t="inlineStr">
        <is>
          <t>28/07/2025 09:30:00</t>
        </is>
      </c>
      <c r="D8" t="inlineStr">
        <is>
          <t>Finalizada</t>
        </is>
      </c>
      <c r="E8" t="inlineStr"/>
      <c r="F8" t="inlineStr">
        <is>
          <t>28/07/2025 17:00:00</t>
        </is>
      </c>
      <c r="G8" t="inlineStr"/>
      <c r="H8" t="inlineStr"/>
    </row>
    <row r="9">
      <c r="A9" t="inlineStr">
        <is>
          <t>007/2025</t>
        </is>
      </c>
      <c r="B9" t="inlineStr">
        <is>
          <t>AQUISIÇÃO DE MOBILIÁRIO PARA RESIDÊNCIA ESCOLA PARA ATENDER A UNIDADE DO SENAC/AM LOCALIZADA NO MUNICÍPIO DE MAUÉS/AM.</t>
        </is>
      </c>
      <c r="C9" t="inlineStr">
        <is>
          <t>18/07/2025 09:30:00</t>
        </is>
      </c>
      <c r="D9" t="inlineStr">
        <is>
          <t>Finalizada</t>
        </is>
      </c>
      <c r="E9" t="inlineStr"/>
      <c r="F9" t="inlineStr">
        <is>
          <t>23/07/2025 17:00:00</t>
        </is>
      </c>
      <c r="G9" t="inlineStr"/>
      <c r="H9" t="inlineStr"/>
    </row>
    <row r="10">
      <c r="A10" t="inlineStr">
        <is>
          <t>006/2025</t>
        </is>
      </c>
      <c r="B10" t="inlineStr">
        <is>
          <t>AQUISIÇÃO DE MODULADOS DESTINADOS AO RESTAURANTE BISTRÔ DO SENAC/AM, LOCALIZADO NA AV. EDUARDO RIBEIRO, Nº 906, CENTRO – MANAUS/AM.</t>
        </is>
      </c>
      <c r="C10" t="inlineStr">
        <is>
          <t>15/07/2025 09:30:00</t>
        </is>
      </c>
      <c r="D10" t="inlineStr">
        <is>
          <t>Finalizada</t>
        </is>
      </c>
      <c r="E10" t="inlineStr"/>
      <c r="F10" t="inlineStr">
        <is>
          <t>21/07/2025 17:00:00</t>
        </is>
      </c>
      <c r="G10" t="inlineStr"/>
      <c r="H10" t="inlineStr"/>
    </row>
    <row r="11">
      <c r="A11" t="inlineStr">
        <is>
          <t>005/2025</t>
        </is>
      </c>
      <c r="B11" t="inlineStr">
        <is>
          <t>CONTRATAÇÃO DE EMPRESA ESPECIALIZADA PARA EXECUÇÃO DOS SERVIÇOS COMPLEMENTARES DA OBRA DE REFORMA, REVITALIZAÇÃO E AMPLIAÇÃO DO IMÓVEL DO SENAC ONDE SERÁ INSTALADO O CENTRO DE TURISMO E HOSPITALIDADE (BISTRÔ), SITUADO NA AV. EDUARDO RIBEIRO, 906 – CENTRO – MANAUS/AM.</t>
        </is>
      </c>
      <c r="C11" t="inlineStr">
        <is>
          <t>04/07/2025 09:30:00</t>
        </is>
      </c>
      <c r="D11" t="inlineStr">
        <is>
          <t>Finalizada</t>
        </is>
      </c>
      <c r="E11" t="inlineStr"/>
      <c r="F11" t="inlineStr">
        <is>
          <t>08/07/2025 17:00:00</t>
        </is>
      </c>
      <c r="G11" t="inlineStr"/>
      <c r="H11" t="inlineStr"/>
    </row>
    <row r="12">
      <c r="A12" t="inlineStr">
        <is>
          <t>004/2025</t>
        </is>
      </c>
      <c r="B12" t="inlineStr">
        <is>
          <t>CONTRATAÇÃO DE EMPRESA ESPECIALIZADA PARA EXECUÇÃO DOS SERVIÇOS DE ADEQUAÇÃO E CONSTRUÇÃO DO MURO DA UNIDADE DE ENSINO DO SENAC “ TARCILA PRADO DE NEGREIROS MENDES” LOCALIZADA NO MUNICIPIO DE MAUÉS-AM.</t>
        </is>
      </c>
      <c r="C12" t="inlineStr">
        <is>
          <t>20/06/2025 14:00:00</t>
        </is>
      </c>
      <c r="D12" t="inlineStr">
        <is>
          <t>Finalizada</t>
        </is>
      </c>
      <c r="E12" t="inlineStr"/>
      <c r="F12" t="inlineStr">
        <is>
          <t>03/07/2025 17:00:00</t>
        </is>
      </c>
      <c r="G12" t="inlineStr"/>
      <c r="H12" t="inlineStr"/>
    </row>
    <row r="13">
      <c r="A13" t="inlineStr">
        <is>
          <t>003/2025</t>
        </is>
      </c>
      <c r="B13" t="inlineStr">
        <is>
          <t>CONTRATAÇÃO DE EMPRESA ESPECIALIZADA EM SERVIÇOS DE DEMOLIÇÕES, REMOÇÕES, LIMPEZA E INSTALAÇÕES PROVISÓRIAS PARA IMPLANTAÇÃO DA NOVA UNIDADE DA FATESE NO ESTADO DO AMAZONAS, LOCALIZADO NA RUA JOSÉ CLEMENTE, Nº 380, BAIRRO: CENTRO, MANAUS/AM.</t>
        </is>
      </c>
      <c r="C13" t="inlineStr">
        <is>
          <t>30/05/2025 14:00:00</t>
        </is>
      </c>
      <c r="D13" t="inlineStr">
        <is>
          <t>Finalizada</t>
        </is>
      </c>
      <c r="E13" t="inlineStr"/>
      <c r="F13" t="inlineStr">
        <is>
          <t>26/06/2025 17:00:00</t>
        </is>
      </c>
      <c r="G13" t="inlineStr"/>
      <c r="H13" t="inlineStr"/>
    </row>
    <row r="14">
      <c r="A14" t="inlineStr">
        <is>
          <t>001/2025</t>
        </is>
      </c>
      <c r="B14" t="inlineStr">
        <is>
          <t>AQUISIÇÃO DE MOBILIÁRIO PARA RESIDÊNCIA ESCOLA PARA ATENDER A UNIDADE DO SENAC/AM LOCALIZADA NO MUNICÍPIO DE MAUÉS/AM.</t>
        </is>
      </c>
      <c r="C14" t="inlineStr">
        <is>
          <t>30/05/2025 10:00:00</t>
        </is>
      </c>
      <c r="D14" t="inlineStr">
        <is>
          <t>Finalizada</t>
        </is>
      </c>
      <c r="E14" t="inlineStr"/>
      <c r="F14" t="inlineStr">
        <is>
          <t>30/05/2025 17:00:00</t>
        </is>
      </c>
      <c r="G14" t="inlineStr"/>
      <c r="H14" t="inlineStr"/>
    </row>
    <row r="15">
      <c r="A15" t="inlineStr">
        <is>
          <t>002/2025</t>
        </is>
      </c>
      <c r="B15" t="inlineStr">
        <is>
          <t>CONTRATAÇÃO DE EMPRESA ESPECIALIZADA PARA EXECUÇÃO DOS SERVIÇOS DE ADEQUAÇÃO E CONSTRUÇÃO DO MURO DA UNIDADE DE ENSINO DO SENAC “ TARCILA PRADO DE NEGREIROS MENDES” LOCALIZADA NO MUNICIPIO DE MAUÉS-AM.</t>
        </is>
      </c>
      <c r="C15" t="inlineStr">
        <is>
          <t>23/05/2025 10:00:00</t>
        </is>
      </c>
      <c r="D15" t="inlineStr">
        <is>
          <t>Finalizada</t>
        </is>
      </c>
      <c r="E15" t="inlineStr"/>
      <c r="F15" t="inlineStr">
        <is>
          <t>23/05/2025 17:00:00</t>
        </is>
      </c>
      <c r="G15" t="inlineStr"/>
      <c r="H15" t="inlineStr"/>
    </row>
    <row r="16">
      <c r="A16" t="inlineStr">
        <is>
          <t>019/2025</t>
        </is>
      </c>
      <c r="B16" t="inlineStr">
        <is>
          <t>REGISTRO DE PREÇOS PARA EVENTUAL AQUISIÇÃO DE MATERIAIS DESCARTÁVEIS PARA ATENDER O CENTRO DE TURISMO E HOSPITALIDADE - CTH, PELO PERÍODO DE 6 (SEIS) MESES, PODENDO SER PRORROGADO DENTRO DOS LIMITES DA RESOLUÇÃO DE LICITAÇÕES E CONTRATOS Nº 1.270/2024.</t>
        </is>
      </c>
      <c r="C16" t="inlineStr">
        <is>
          <t>05/12/2025 10:00:00</t>
        </is>
      </c>
      <c r="D16" t="inlineStr">
        <is>
          <t>Finalizada</t>
        </is>
      </c>
      <c r="E16" t="inlineStr"/>
      <c r="F16" t="inlineStr">
        <is>
          <t>05/02/2026 17:02:00</t>
        </is>
      </c>
      <c r="G16" t="inlineStr"/>
      <c r="H16" t="inlineStr"/>
    </row>
    <row r="17">
      <c r="A17" t="inlineStr">
        <is>
          <t>018/2025</t>
        </is>
      </c>
      <c r="B17" t="inlineStr">
        <is>
          <t>REGISTRO DE PREÇOS PARA EVENTUAL AQUISIÇÃO DE MATERIAL DE EXPEDIENTE PARA O ATENDIMENTO DO ALMOXARIFADO DO SENAC/AM, PELO PERÍODO DE 12 (DOZE) MESES, PODENDO SER PRORROGADO DENTRO DOS LIMITES DA RESOLUÇÃO DE LICITAÇÕES E CONTRATOS Nº 1.270/2024.</t>
        </is>
      </c>
      <c r="C17" t="inlineStr">
        <is>
          <t>04/12/2025 10:00:00</t>
        </is>
      </c>
      <c r="D17" t="inlineStr">
        <is>
          <t>Finalizada</t>
        </is>
      </c>
      <c r="E17" t="inlineStr"/>
      <c r="F17" t="inlineStr">
        <is>
          <t>17/12/2025 13:11:00</t>
        </is>
      </c>
      <c r="G17" t="inlineStr"/>
      <c r="H17" t="inlineStr"/>
    </row>
    <row r="18">
      <c r="A18" t="inlineStr">
        <is>
          <t>017/2025</t>
        </is>
      </c>
      <c r="B18" t="inlineStr">
        <is>
          <t>REGISTRO DE PREÇOS PARA EVENTUAL AQUISIÇÃO DE GENÊROS ALIMENTÍCIOS - ESTIVAS PARA O ATENDIMENTO DO RESTAURANTE  ESCOLA, PELO PERÍODO DE 6 (SEIS) MESES, PODENDO SER PRORROGADO DENTRO DOS LIMITES DA RESOLUÇÃO DE LICITAÇÕES E CONTRATOS Nº 1.270/2024.</t>
        </is>
      </c>
      <c r="C18" t="inlineStr">
        <is>
          <t>27/11/2025 10:00:00</t>
        </is>
      </c>
      <c r="D18" t="inlineStr">
        <is>
          <t>Finalizada</t>
        </is>
      </c>
      <c r="E18" t="inlineStr"/>
      <c r="F18" t="inlineStr">
        <is>
          <t>05/02/2026 17:12:00</t>
        </is>
      </c>
      <c r="G18" t="inlineStr"/>
      <c r="H18" t="inlineStr"/>
    </row>
    <row r="19">
      <c r="A19" t="inlineStr">
        <is>
          <t>016/2025</t>
        </is>
      </c>
      <c r="B19" t="inlineStr">
        <is>
          <t>REGISTRO DE PREÇOS PARA EVENTUAL AQUISIÇÃO DE CONDICIONADORES DE AR DO TIPO SPLIT, PISO TETO INVERTER, VISANDO ATENDER ÀS NECESSIDADES DE CLIMATIZAÇÃO DOS AMBIENTES INTERNOS DAS UNIDADES DO SENAC/AM, PELO PERÍODO DE 12 (DOZE) MESES</t>
        </is>
      </c>
      <c r="C19" t="inlineStr">
        <is>
          <t>17/11/2025 10:00:00</t>
        </is>
      </c>
      <c r="D19" t="inlineStr">
        <is>
          <t>Finalizada</t>
        </is>
      </c>
      <c r="E19" t="inlineStr"/>
      <c r="F19" t="inlineStr">
        <is>
          <t>08/01/2026 10:58:00</t>
        </is>
      </c>
      <c r="G19" t="inlineStr"/>
      <c r="H19" t="inlineStr"/>
    </row>
    <row r="20">
      <c r="A20" t="inlineStr">
        <is>
          <t>015/2025</t>
        </is>
      </c>
      <c r="B20" t="inlineStr">
        <is>
          <t>AQUISIÇÃO DE MATERIAL E EQUIPAMENTOS PARA MODERNIZAÇÃO E SUBSTITUIÇÃO PARA OS LABORATÓRIOS DE BELEZA DA UNIDADE DO PEQUENO FRANCO E JOSÉ TADROS.</t>
        </is>
      </c>
      <c r="C20" t="inlineStr">
        <is>
          <t>12/11/2025 10:00:00</t>
        </is>
      </c>
      <c r="D20" t="inlineStr">
        <is>
          <t>Finalizada</t>
        </is>
      </c>
      <c r="E20" t="inlineStr"/>
      <c r="F20" t="inlineStr">
        <is>
          <t>04/12/2025 14:24:00</t>
        </is>
      </c>
      <c r="G20" t="inlineStr"/>
      <c r="H20" t="inlineStr"/>
    </row>
    <row r="21">
      <c r="A21" t="inlineStr">
        <is>
          <t>054/2024</t>
        </is>
      </c>
      <c r="B21" t="inlineStr">
        <is>
          <t>CONTRATAÇÃO DE EMPRESA ESPECIALIZADA NA PRESTAÇÃO DE SERVIÇOS TÉCNICOS EM SEGURANÇA DA INFORMAÇÃO, COMPREENDENDO OS SERVIÇOS DE ANÁLISE DE VULNERABILIDADES E TESTE DE INVASÃO (PENTEST) NO AMBIENTE EXTERNO E INTERNO.</t>
        </is>
      </c>
      <c r="C21" t="inlineStr">
        <is>
          <t>26/09/2025 10:00:00</t>
        </is>
      </c>
      <c r="D21" t="inlineStr">
        <is>
          <t>Finalizada</t>
        </is>
      </c>
      <c r="E21" t="inlineStr"/>
      <c r="F21" t="inlineStr">
        <is>
          <t>23/10/2025 08:46:00</t>
        </is>
      </c>
      <c r="G21" t="inlineStr"/>
      <c r="H21" t="inlineStr"/>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002/2024</t>
        </is>
      </c>
      <c r="B2" t="inlineStr">
        <is>
          <t>CONTRATAÇÃO DE EMPRESA ESPECIALIZADA PARA ELABORAÇÃO DE PROJETO, EXECUÇÃO, INSTALAÇÃO E MANUTENÇÃO DE SISTEMA DE ENERGIAS RENOVÁVEIS, DO TIPO ENERGIA SOLAR FOTOVOLTAICA CONECTADO À REDE, A SER EXECUTADO NAS UNIDADES DO SENAC/AM DA CAPITAL E DO INTERIOR DO ESTADO DO AMAZONAS</t>
        </is>
      </c>
      <c r="C2" t="inlineStr">
        <is>
          <t>10/09/2024 09:30:00</t>
        </is>
      </c>
      <c r="D2" t="inlineStr">
        <is>
          <t>Finalizada</t>
        </is>
      </c>
      <c r="E2" t="inlineStr"/>
      <c r="F2" t="inlineStr">
        <is>
          <t>20/02/2025 10:00:00</t>
        </is>
      </c>
      <c r="G2" t="inlineStr"/>
      <c r="H2" t="inlineStr"/>
    </row>
    <row r="3">
      <c r="A3" t="inlineStr">
        <is>
          <t>001/2024</t>
        </is>
      </c>
      <c r="B3" t="inlineStr">
        <is>
          <t>CONTRATAÇÃO DE EMPRESA ESPECIALIZADA PARA ELABORAÇÃO DE PROJETO, EXECUÇÃO, INSTALAÇÃO E MANUTENÇÃO DE SISTEMA DE ENERGIAS RENOVÁVEIS, DO TIPO ENERGIA SOLAR FOTOVOLTAICA CONECTADO À REDE, A SER EXECUTADO NAS UNIDADES DO SENAC/AM.</t>
        </is>
      </c>
      <c r="C3" t="inlineStr">
        <is>
          <t>19/03/2024 09:30:00</t>
        </is>
      </c>
      <c r="D3" t="inlineStr">
        <is>
          <t>Cancelada</t>
        </is>
      </c>
      <c r="E3" t="inlineStr"/>
      <c r="F3" t="inlineStr">
        <is>
          <t>01/08/2024 17:30:00</t>
        </is>
      </c>
      <c r="G3" t="inlineStr"/>
      <c r="H3" t="inlineStr"/>
    </row>
    <row r="4">
      <c r="A4" t="inlineStr">
        <is>
          <t>002/2026</t>
        </is>
      </c>
      <c r="B4"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4" t="inlineStr">
        <is>
          <t>23/03/2026 09:30:00</t>
        </is>
      </c>
      <c r="D4" t="inlineStr">
        <is>
          <t>Finalizada</t>
        </is>
      </c>
      <c r="E4" t="inlineStr"/>
      <c r="F4" t="inlineStr">
        <is>
          <t>01/04/2026 10:00:00</t>
        </is>
      </c>
      <c r="G4" t="inlineStr"/>
      <c r="H4" t="inlineStr"/>
    </row>
    <row r="5">
      <c r="A5" t="inlineStr">
        <is>
          <t>001/2026</t>
        </is>
      </c>
      <c r="B5"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5" t="inlineStr">
        <is>
          <t>27/02/2026 09:30:00</t>
        </is>
      </c>
      <c r="D5" t="inlineStr">
        <is>
          <t>Em processo</t>
        </is>
      </c>
      <c r="E5" t="inlineStr"/>
      <c r="F5" t="inlineStr"/>
      <c r="G5" t="inlineStr"/>
      <c r="H5" t="inlineStr"/>
    </row>
    <row r="6">
      <c r="A6" t="inlineStr">
        <is>
          <t>001/2026</t>
        </is>
      </c>
      <c r="B6" t="inlineStr">
        <is>
          <t>CONTRATAÇÃO DE EMPRESA ESPECIALIZADA PARA FORNECIMENTO, INSTALAÇÃO E EXECUÇÃO DOS SISTEMAS DE EXAUSTÃO, VENTILAÇÃO E DE COMBATE A INCÊNDIO POR CO₂ NOS DUTOS DE EXAUSTÃO DAS COZINHAS INDUSTRIAIS DO RESTAURANTE BISTRÔ DO SENAC/AM, LOCALIZADO NA AV. EDUARDO RIBEIRO, Nº 906, CENTRO, MANAUS/AM</t>
        </is>
      </c>
      <c r="C6" t="inlineStr">
        <is>
          <t>27/02/2026 09:30:00</t>
        </is>
      </c>
      <c r="D6" t="inlineStr">
        <is>
          <t>Finalizada</t>
        </is>
      </c>
      <c r="E6" t="inlineStr"/>
      <c r="F6" t="inlineStr">
        <is>
          <t>09/03/2026 17:30:00</t>
        </is>
      </c>
      <c r="G6" t="inlineStr"/>
      <c r="H6" t="inlineStr"/>
    </row>
    <row r="7">
      <c r="A7" t="inlineStr">
        <is>
          <t>009/2025</t>
        </is>
      </c>
      <c r="B7" t="inlineStr">
        <is>
          <t>AQUISIÇÃO DE MODULADOS E COMUNICAÇÃO VISUAL DESTINADOS AO RESTAURANTE BISTRÔ DO SENAC/AM, LOCALIZADO NA AV. EDUARDO RIBEIRO, Nº 906, CENTRO – MANAUS/AM.</t>
        </is>
      </c>
      <c r="C7" t="inlineStr">
        <is>
          <t>29/07/2025 09:30:00</t>
        </is>
      </c>
      <c r="D7" t="inlineStr">
        <is>
          <t>Finalizada</t>
        </is>
      </c>
      <c r="E7" t="inlineStr"/>
      <c r="F7" t="inlineStr">
        <is>
          <t>29/07/2025 17:00:00</t>
        </is>
      </c>
      <c r="G7" t="inlineStr"/>
      <c r="H7" t="inlineStr"/>
    </row>
    <row r="8">
      <c r="A8" t="inlineStr">
        <is>
          <t>008/2025</t>
        </is>
      </c>
      <c r="B8" t="inlineStr">
        <is>
          <t>AQUISIÇÃO DE MOBILIÁRIO RÚSTICO E CORPORATIVO PARA O RESTAURANTE BISTRÔ DO SENAC/AM, LOCALIZADO NA AVENIDA EDUARDO RIBEIRO, n° 906, CENTRO, MANAUS/AM.</t>
        </is>
      </c>
      <c r="C8" t="inlineStr">
        <is>
          <t>28/07/2025 09:30:00</t>
        </is>
      </c>
      <c r="D8" t="inlineStr">
        <is>
          <t>Finalizada</t>
        </is>
      </c>
      <c r="E8" t="inlineStr"/>
      <c r="F8" t="inlineStr">
        <is>
          <t>28/07/2025 17:00:00</t>
        </is>
      </c>
      <c r="G8" t="inlineStr"/>
      <c r="H8" t="inlineStr"/>
    </row>
    <row r="9">
      <c r="A9" t="inlineStr">
        <is>
          <t>007/2025</t>
        </is>
      </c>
      <c r="B9" t="inlineStr">
        <is>
          <t>AQUISIÇÃO DE MOBILIÁRIO PARA RESIDÊNCIA ESCOLA PARA ATENDER A UNIDADE DO SENAC/AM LOCALIZADA NO MUNICÍPIO DE MAUÉS/AM.</t>
        </is>
      </c>
      <c r="C9" t="inlineStr">
        <is>
          <t>18/07/2025 09:30:00</t>
        </is>
      </c>
      <c r="D9" t="inlineStr">
        <is>
          <t>Finalizada</t>
        </is>
      </c>
      <c r="E9" t="inlineStr"/>
      <c r="F9" t="inlineStr">
        <is>
          <t>23/07/2025 17:00:00</t>
        </is>
      </c>
      <c r="G9" t="inlineStr"/>
      <c r="H9" t="inlineStr"/>
    </row>
    <row r="10">
      <c r="A10" t="inlineStr">
        <is>
          <t>006/2025</t>
        </is>
      </c>
      <c r="B10" t="inlineStr">
        <is>
          <t>AQUISIÇÃO DE MODULADOS DESTINADOS AO RESTAURANTE BISTRÔ DO SENAC/AM, LOCALIZADO NA AV. EDUARDO RIBEIRO, Nº 906, CENTRO – MANAUS/AM.</t>
        </is>
      </c>
      <c r="C10" t="inlineStr">
        <is>
          <t>15/07/2025 09:30:00</t>
        </is>
      </c>
      <c r="D10" t="inlineStr">
        <is>
          <t>Finalizada</t>
        </is>
      </c>
      <c r="E10" t="inlineStr"/>
      <c r="F10" t="inlineStr">
        <is>
          <t>21/07/2025 17:00:00</t>
        </is>
      </c>
      <c r="G10" t="inlineStr"/>
      <c r="H10" t="inlineStr"/>
    </row>
    <row r="11">
      <c r="A11" t="inlineStr">
        <is>
          <t>005/2025</t>
        </is>
      </c>
      <c r="B11" t="inlineStr">
        <is>
          <t>CONTRATAÇÃO DE EMPRESA ESPECIALIZADA PARA EXECUÇÃO DOS SERVIÇOS COMPLEMENTARES DA OBRA DE REFORMA, REVITALIZAÇÃO E AMPLIAÇÃO DO IMÓVEL DO SENAC ONDE SERÁ INSTALADO O CENTRO DE TURISMO E HOSPITALIDADE (BISTRÔ), SITUADO NA AV. EDUARDO RIBEIRO, 906 – CENTRO – MANAUS/AM.</t>
        </is>
      </c>
      <c r="C11" t="inlineStr">
        <is>
          <t>04/07/2025 09:30:00</t>
        </is>
      </c>
      <c r="D11" t="inlineStr">
        <is>
          <t>Finalizada</t>
        </is>
      </c>
      <c r="E11" t="inlineStr"/>
      <c r="F11" t="inlineStr">
        <is>
          <t>08/07/2025 17:00:00</t>
        </is>
      </c>
      <c r="G11" t="inlineStr"/>
      <c r="H11" t="inlineStr"/>
    </row>
    <row r="12">
      <c r="A12" t="inlineStr">
        <is>
          <t>004/2025</t>
        </is>
      </c>
      <c r="B12" t="inlineStr">
        <is>
          <t>CONTRATAÇÃO DE EMPRESA ESPECIALIZADA PARA EXECUÇÃO DOS SERVIÇOS DE ADEQUAÇÃO E CONSTRUÇÃO DO MURO DA UNIDADE DE ENSINO DO SENAC “ TARCILA PRADO DE NEGREIROS MENDES” LOCALIZADA NO MUNICIPIO DE MAUÉS-AM.</t>
        </is>
      </c>
      <c r="C12" t="inlineStr">
        <is>
          <t>20/06/2025 14:00:00</t>
        </is>
      </c>
      <c r="D12" t="inlineStr">
        <is>
          <t>Finalizada</t>
        </is>
      </c>
      <c r="E12" t="inlineStr"/>
      <c r="F12" t="inlineStr">
        <is>
          <t>03/07/2025 17:00:00</t>
        </is>
      </c>
      <c r="G12" t="inlineStr"/>
      <c r="H12" t="inlineStr"/>
    </row>
    <row r="13">
      <c r="A13" t="inlineStr">
        <is>
          <t>003/2025</t>
        </is>
      </c>
      <c r="B13" t="inlineStr">
        <is>
          <t>CONTRATAÇÃO DE EMPRESA ESPECIALIZADA EM SERVIÇOS DE DEMOLIÇÕES, REMOÇÕES, LIMPEZA E INSTALAÇÕES PROVISÓRIAS PARA IMPLANTAÇÃO DA NOVA UNIDADE DA FATESE NO ESTADO DO AMAZONAS, LOCALIZADO NA RUA JOSÉ CLEMENTE, Nº 380, BAIRRO: CENTRO, MANAUS/AM.</t>
        </is>
      </c>
      <c r="C13" t="inlineStr">
        <is>
          <t>30/05/2025 14:00:00</t>
        </is>
      </c>
      <c r="D13" t="inlineStr">
        <is>
          <t>Finalizada</t>
        </is>
      </c>
      <c r="E13" t="inlineStr"/>
      <c r="F13" t="inlineStr">
        <is>
          <t>26/06/2025 17:00:00</t>
        </is>
      </c>
      <c r="G13" t="inlineStr"/>
      <c r="H13" t="inlineStr"/>
    </row>
    <row r="14">
      <c r="A14" t="inlineStr">
        <is>
          <t>001/2025</t>
        </is>
      </c>
      <c r="B14" t="inlineStr">
        <is>
          <t>AQUISIÇÃO DE MOBILIÁRIO PARA RESIDÊNCIA ESCOLA PARA ATENDER A UNIDADE DO SENAC/AM LOCALIZADA NO MUNICÍPIO DE MAUÉS/AM.</t>
        </is>
      </c>
      <c r="C14" t="inlineStr">
        <is>
          <t>30/05/2025 10:00:00</t>
        </is>
      </c>
      <c r="D14" t="inlineStr">
        <is>
          <t>Finalizada</t>
        </is>
      </c>
      <c r="E14" t="inlineStr"/>
      <c r="F14" t="inlineStr">
        <is>
          <t>30/05/2025 17:00:00</t>
        </is>
      </c>
      <c r="G14" t="inlineStr"/>
      <c r="H14" t="inlineStr"/>
    </row>
    <row r="15">
      <c r="A15" t="inlineStr">
        <is>
          <t>002/2025</t>
        </is>
      </c>
      <c r="B15" t="inlineStr">
        <is>
          <t>CONTRATAÇÃO DE EMPRESA ESPECIALIZADA PARA EXECUÇÃO DOS SERVIÇOS DE ADEQUAÇÃO E CONSTRUÇÃO DO MURO DA UNIDADE DE ENSINO DO SENAC “ TARCILA PRADO DE NEGREIROS MENDES” LOCALIZADA NO MUNICIPIO DE MAUÉS-AM.</t>
        </is>
      </c>
      <c r="C15" t="inlineStr">
        <is>
          <t>23/05/2025 10:00:00</t>
        </is>
      </c>
      <c r="D15" t="inlineStr">
        <is>
          <t>Finalizada</t>
        </is>
      </c>
      <c r="E15" t="inlineStr"/>
      <c r="F15" t="inlineStr">
        <is>
          <t>23/05/2025 17:00:00</t>
        </is>
      </c>
      <c r="G15" t="inlineStr"/>
      <c r="H15" t="inlineStr"/>
    </row>
    <row r="16">
      <c r="A16" t="inlineStr">
        <is>
          <t>019/2025</t>
        </is>
      </c>
      <c r="B16" t="inlineStr">
        <is>
          <t>REGISTRO DE PREÇOS PARA EVENTUAL AQUISIÇÃO DE MATERIAIS DESCARTÁVEIS PARA ATENDER O CENTRO DE TURISMO E HOSPITALIDADE - CTH, PELO PERÍODO DE 6 (SEIS) MESES, PODENDO SER PRORROGADO DENTRO DOS LIMITES DA RESOLUÇÃO DE LICITAÇÕES E CONTRATOS Nº 1.270/2024.</t>
        </is>
      </c>
      <c r="C16" t="inlineStr">
        <is>
          <t>05/12/2025 10:00:00</t>
        </is>
      </c>
      <c r="D16" t="inlineStr">
        <is>
          <t>Finalizada</t>
        </is>
      </c>
      <c r="E16" t="inlineStr"/>
      <c r="F16" t="inlineStr">
        <is>
          <t>05/02/2026 17:02:00</t>
        </is>
      </c>
      <c r="G16" t="inlineStr"/>
      <c r="H16" t="inlineStr"/>
    </row>
    <row r="17">
      <c r="A17" t="inlineStr">
        <is>
          <t>018/2025</t>
        </is>
      </c>
      <c r="B17" t="inlineStr">
        <is>
          <t>REGISTRO DE PREÇOS PARA EVENTUAL AQUISIÇÃO DE MATERIAL DE EXPEDIENTE PARA O ATENDIMENTO DO ALMOXARIFADO DO SENAC/AM, PELO PERÍODO DE 12 (DOZE) MESES, PODENDO SER PRORROGADO DENTRO DOS LIMITES DA RESOLUÇÃO DE LICITAÇÕES E CONTRATOS Nº 1.270/2024.</t>
        </is>
      </c>
      <c r="C17" t="inlineStr">
        <is>
          <t>04/12/2025 10:00:00</t>
        </is>
      </c>
      <c r="D17" t="inlineStr">
        <is>
          <t>Finalizada</t>
        </is>
      </c>
      <c r="E17" t="inlineStr"/>
      <c r="F17" t="inlineStr">
        <is>
          <t>17/12/2025 13:11:00</t>
        </is>
      </c>
      <c r="G17" t="inlineStr"/>
      <c r="H17" t="inlineStr"/>
    </row>
    <row r="18">
      <c r="A18" t="inlineStr">
        <is>
          <t>017/2025</t>
        </is>
      </c>
      <c r="B18" t="inlineStr">
        <is>
          <t>REGISTRO DE PREÇOS PARA EVENTUAL AQUISIÇÃO DE GENÊROS ALIMENTÍCIOS - ESTIVAS PARA O ATENDIMENTO DO RESTAURANTE  ESCOLA, PELO PERÍODO DE 6 (SEIS) MESES, PODENDO SER PRORROGADO DENTRO DOS LIMITES DA RESOLUÇÃO DE LICITAÇÕES E CONTRATOS Nº 1.270/2024.</t>
        </is>
      </c>
      <c r="C18" t="inlineStr">
        <is>
          <t>27/11/2025 10:00:00</t>
        </is>
      </c>
      <c r="D18" t="inlineStr">
        <is>
          <t>Finalizada</t>
        </is>
      </c>
      <c r="E18" t="inlineStr"/>
      <c r="F18" t="inlineStr">
        <is>
          <t>05/02/2026 17:12:00</t>
        </is>
      </c>
      <c r="G18" t="inlineStr"/>
      <c r="H18" t="inlineStr"/>
    </row>
    <row r="19">
      <c r="A19" t="inlineStr">
        <is>
          <t>016/2025</t>
        </is>
      </c>
      <c r="B19" t="inlineStr">
        <is>
          <t>REGISTRO DE PREÇOS PARA EVENTUAL AQUISIÇÃO DE CONDICIONADORES DE AR DO TIPO SPLIT, PISO TETO INVERTER, VISANDO ATENDER ÀS NECESSIDADES DE CLIMATIZAÇÃO DOS AMBIENTES INTERNOS DAS UNIDADES DO SENAC/AM, PELO PERÍODO DE 12 (DOZE) MESES</t>
        </is>
      </c>
      <c r="C19" t="inlineStr">
        <is>
          <t>17/11/2025 10:00:00</t>
        </is>
      </c>
      <c r="D19" t="inlineStr">
        <is>
          <t>Finalizada</t>
        </is>
      </c>
      <c r="E19" t="inlineStr"/>
      <c r="F19" t="inlineStr">
        <is>
          <t>08/01/2026 10:58:00</t>
        </is>
      </c>
      <c r="G19" t="inlineStr"/>
      <c r="H19" t="inlineStr"/>
    </row>
    <row r="20">
      <c r="A20" t="inlineStr">
        <is>
          <t>015/2025</t>
        </is>
      </c>
      <c r="B20" t="inlineStr">
        <is>
          <t>AQUISIÇÃO DE MATERIAL E EQUIPAMENTOS PARA MODERNIZAÇÃO E SUBSTITUIÇÃO PARA OS LABORATÓRIOS DE BELEZA DA UNIDADE DO PEQUENO FRANCO E JOSÉ TADROS.</t>
        </is>
      </c>
      <c r="C20" t="inlineStr">
        <is>
          <t>12/11/2025 10:00:00</t>
        </is>
      </c>
      <c r="D20" t="inlineStr">
        <is>
          <t>Finalizada</t>
        </is>
      </c>
      <c r="E20" t="inlineStr"/>
      <c r="F20" t="inlineStr">
        <is>
          <t>04/12/2025 14:24:00</t>
        </is>
      </c>
      <c r="G20" t="inlineStr"/>
      <c r="H20" t="inlineStr"/>
    </row>
    <row r="21">
      <c r="A21" t="inlineStr">
        <is>
          <t>054/2024</t>
        </is>
      </c>
      <c r="B21" t="inlineStr">
        <is>
          <t>CONTRATAÇÃO DE EMPRESA ESPECIALIZADA NA PRESTAÇÃO DE SERVIÇOS TÉCNICOS EM SEGURANÇA DA INFORMAÇÃO, COMPREENDENDO OS SERVIÇOS DE ANÁLISE DE VULNERABILIDADES E TESTE DE INVASÃO (PENTEST) NO AMBIENTE EXTERNO E INTERNO.</t>
        </is>
      </c>
      <c r="C21" t="inlineStr">
        <is>
          <t>26/09/2025 10:00:00</t>
        </is>
      </c>
      <c r="D21" t="inlineStr">
        <is>
          <t>Finalizada</t>
        </is>
      </c>
      <c r="E21" t="inlineStr"/>
      <c r="F21" t="inlineStr">
        <is>
          <t>23/10/2025 08:46:00</t>
        </is>
      </c>
      <c r="G21" t="inlineStr"/>
      <c r="H21" t="inlineStr"/>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do Amazonas</t>
        </is>
      </c>
      <c r="C2" t="inlineStr">
        <is>
          <t>04.403.986/0001-00</t>
        </is>
      </c>
      <c r="D2" t="inlineStr">
        <is>
          <t>Despesas rateadas</t>
        </is>
      </c>
      <c r="E2" t="inlineStr">
        <is>
          <t>Compartilhamento de estruturas físicas, infraestrutura tecnológica e ações conjuntas entre as Entidades.</t>
        </is>
      </c>
      <c r="F2" t="inlineStr">
        <is>
          <t>R$ 1.146.359,00</t>
        </is>
      </c>
    </row>
    <row r="3">
      <c r="A3" t="inlineStr">
        <is>
          <t>2026</t>
        </is>
      </c>
      <c r="B3" t="inlineStr">
        <is>
          <t>Federação do Comércio de Bens Serviços e Turismo do Estado do Amazonas</t>
        </is>
      </c>
      <c r="C3" t="inlineStr">
        <is>
          <t>04.403.986/0001-00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R$ 64.292.339,00</t>
        </is>
      </c>
    </row>
    <row r="4">
      <c r="A4" t="inlineStr">
        <is>
          <t>2026</t>
        </is>
      </c>
      <c r="B4" t="inlineStr">
        <is>
          <t xml:space="preserve">Receita Federal do Brasil </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R$ 43.736.285,00</t>
        </is>
      </c>
    </row>
    <row r="5">
      <c r="A5" t="inlineStr">
        <is>
          <t>2026</t>
        </is>
      </c>
      <c r="B5" t="inlineStr">
        <is>
          <t>SERVICO NACIONAL DE APRENDIZAGEM COMERCIAL - SENAC-DF</t>
        </is>
      </c>
      <c r="C5" t="inlineStr">
        <is>
          <t>03.296.968/0001-03</t>
        </is>
      </c>
      <c r="D5" t="inlineStr">
        <is>
          <t>Despesas rateadas</t>
        </is>
      </c>
      <c r="E5" t="inlineStr">
        <is>
          <t>Compartilhamento de estruturas físicas, infraestrutura tecnológica e ações conjuntas entre as Entidades.</t>
        </is>
      </c>
      <c r="F5" t="inlineStr">
        <is>
          <t>R$ 1.278.480,00</t>
        </is>
      </c>
    </row>
    <row r="6">
      <c r="A6" t="inlineStr">
        <is>
          <t>2026</t>
        </is>
      </c>
      <c r="B6" t="inlineStr">
        <is>
          <t>SERVICO NACIONAL DE APRENDIZAGEM COMERCIAL - SENAC-DN</t>
        </is>
      </c>
      <c r="C6" t="inlineStr">
        <is>
          <t>33.469.172/0001-68</t>
        </is>
      </c>
      <c r="D6" t="inlineStr">
        <is>
          <t>Despesas rateadas</t>
        </is>
      </c>
      <c r="E6" t="inlineStr">
        <is>
          <t>Compartilhamento de estruturas físicas, infraestrutura tecnológica e ações conjuntas entre as Entidades.</t>
        </is>
      </c>
      <c r="F6" t="inlineStr">
        <is>
          <t>R$ 19.275.284,00</t>
        </is>
      </c>
    </row>
    <row r="7">
      <c r="A7" t="inlineStr">
        <is>
          <t>2026</t>
        </is>
      </c>
      <c r="B7" t="inlineStr">
        <is>
          <t>SERVICO NACIONAL DE APRENDIZAGEM COMERCIAL - SENAC-ES</t>
        </is>
      </c>
      <c r="C7" t="inlineStr">
        <is>
          <t>03.743.301/0001-01</t>
        </is>
      </c>
      <c r="D7" t="inlineStr">
        <is>
          <t>Despesas rateadas</t>
        </is>
      </c>
      <c r="E7" t="inlineStr">
        <is>
          <t>Compartilhamento de estruturas físicas, infraestrutura tecnológica e ações conjuntas entre as Entidades.</t>
        </is>
      </c>
      <c r="F7" t="inlineStr">
        <is>
          <t>R$ 1.129.683,00</t>
        </is>
      </c>
    </row>
    <row r="8">
      <c r="A8" t="inlineStr">
        <is>
          <t>2026</t>
        </is>
      </c>
      <c r="B8" t="inlineStr">
        <is>
          <t>SERVICO NACIONAL DE APRENDIZAGEM COMERCIAL - SENAC-PR</t>
        </is>
      </c>
      <c r="C8" t="inlineStr">
        <is>
          <t>03.541.088/0001-47</t>
        </is>
      </c>
      <c r="D8" t="inlineStr">
        <is>
          <t>Despesas rateadas</t>
        </is>
      </c>
      <c r="E8" t="inlineStr">
        <is>
          <t>Compartilhamento de estruturas físicas, infraestrutura tecnológica e ações conjuntas entre as Entidades.</t>
        </is>
      </c>
      <c r="F8" t="inlineStr">
        <is>
          <t>R$ 404.598,00</t>
        </is>
      </c>
    </row>
    <row r="9">
      <c r="A9" t="inlineStr">
        <is>
          <t>2026</t>
        </is>
      </c>
      <c r="B9" t="inlineStr">
        <is>
          <t>SERVICO NACIONAL DE APRENDIZAGEM COMERCIAL - SENAC-SC</t>
        </is>
      </c>
      <c r="C9" t="inlineStr">
        <is>
          <t>03.422.707/0001-84</t>
        </is>
      </c>
      <c r="D9" t="inlineStr">
        <is>
          <t>Despesas rateadas</t>
        </is>
      </c>
      <c r="E9" t="inlineStr">
        <is>
          <t>Compartilhamento de estruturas físicas, infraestrutura tecnológica e ações conjuntas entre as Entidades.</t>
        </is>
      </c>
      <c r="F9" t="inlineStr">
        <is>
          <t>R$ 27.181.297,00</t>
        </is>
      </c>
    </row>
    <row r="10">
      <c r="A10" t="inlineStr">
        <is>
          <t>2026</t>
        </is>
      </c>
      <c r="B10" t="inlineStr">
        <is>
          <t>SERVICO NACIONAL DE APRENDIZAGEM COMERCIAL - SENAC-SP</t>
        </is>
      </c>
      <c r="C10" t="inlineStr">
        <is>
          <t>03.709.814/0001-98</t>
        </is>
      </c>
      <c r="D10" t="inlineStr">
        <is>
          <t>Despesas rateadas</t>
        </is>
      </c>
      <c r="E10" t="inlineStr">
        <is>
          <t>Compartilhamento de estruturas físicas, infraestrutura tecnológica e ações conjuntas entre as Entidades.</t>
        </is>
      </c>
      <c r="F10" t="inlineStr">
        <is>
          <t>R$ 2.633.343,00</t>
        </is>
      </c>
    </row>
    <row r="11">
      <c r="A11" t="inlineStr">
        <is>
          <t>2026</t>
        </is>
      </c>
      <c r="B11" t="inlineStr">
        <is>
          <t>Serviço Social do Comércio - SESC</t>
        </is>
      </c>
      <c r="C11" t="inlineStr">
        <is>
          <t>03.965.963/0001-18</t>
        </is>
      </c>
      <c r="D11" t="inlineStr">
        <is>
          <t>Despesas rateadas</t>
        </is>
      </c>
      <c r="E11" t="inlineStr">
        <is>
          <t>Compartilhamento de estruturas físicas, infraestrutura tecnológica e ações conjuntas entre as Entidades.</t>
        </is>
      </c>
      <c r="F11" t="inlineStr">
        <is>
          <t>R$ 12.543.035,00</t>
        </is>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do Amazonas</t>
        </is>
      </c>
      <c r="C2" t="inlineStr">
        <is>
          <t>04.403.986/0001-00</t>
        </is>
      </c>
      <c r="D2" t="inlineStr">
        <is>
          <t>Despesas rateadas</t>
        </is>
      </c>
      <c r="E2" t="inlineStr">
        <is>
          <t>Compartilhamento de estruturas físicas, infraestrutura tecnológica e ações conjuntas entre as Entidades.</t>
        </is>
      </c>
      <c r="F2" t="inlineStr">
        <is>
          <t>R$ 1.146.359,00</t>
        </is>
      </c>
    </row>
    <row r="3">
      <c r="A3" t="inlineStr">
        <is>
          <t>2026</t>
        </is>
      </c>
      <c r="B3" t="inlineStr">
        <is>
          <t>Federação do Comércio de Bens Serviços e Turismo do Estado do Amazonas</t>
        </is>
      </c>
      <c r="C3" t="inlineStr">
        <is>
          <t>04.403.986/0001-00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R$ 64.292.339,00</t>
        </is>
      </c>
    </row>
    <row r="4">
      <c r="A4" t="inlineStr">
        <is>
          <t>2026</t>
        </is>
      </c>
      <c r="B4" t="inlineStr">
        <is>
          <t xml:space="preserve">Receita Federal do Brasil </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R$ 43.736.285,00</t>
        </is>
      </c>
    </row>
    <row r="5">
      <c r="A5" t="inlineStr">
        <is>
          <t>2026</t>
        </is>
      </c>
      <c r="B5" t="inlineStr">
        <is>
          <t>SERVICO NACIONAL DE APRENDIZAGEM COMERCIAL - SENAC-DF</t>
        </is>
      </c>
      <c r="C5" t="inlineStr">
        <is>
          <t>03.296.968/0001-03</t>
        </is>
      </c>
      <c r="D5" t="inlineStr">
        <is>
          <t>Despesas rateadas</t>
        </is>
      </c>
      <c r="E5" t="inlineStr">
        <is>
          <t>Compartilhamento de estruturas físicas, infraestrutura tecnológica e ações conjuntas entre as Entidades.</t>
        </is>
      </c>
      <c r="F5" t="inlineStr">
        <is>
          <t>R$ 1.278.480,00</t>
        </is>
      </c>
    </row>
    <row r="6">
      <c r="A6" t="inlineStr">
        <is>
          <t>2026</t>
        </is>
      </c>
      <c r="B6" t="inlineStr">
        <is>
          <t>SERVICO NACIONAL DE APRENDIZAGEM COMERCIAL - SENAC-DN</t>
        </is>
      </c>
      <c r="C6" t="inlineStr">
        <is>
          <t>33.469.172/0001-68</t>
        </is>
      </c>
      <c r="D6" t="inlineStr">
        <is>
          <t>Despesas rateadas</t>
        </is>
      </c>
      <c r="E6" t="inlineStr">
        <is>
          <t>Compartilhamento de estruturas físicas, infraestrutura tecnológica e ações conjuntas entre as Entidades.</t>
        </is>
      </c>
      <c r="F6" t="inlineStr">
        <is>
          <t>R$ 19.275.284,00</t>
        </is>
      </c>
    </row>
    <row r="7">
      <c r="A7" t="inlineStr">
        <is>
          <t>2026</t>
        </is>
      </c>
      <c r="B7" t="inlineStr">
        <is>
          <t>SERVICO NACIONAL DE APRENDIZAGEM COMERCIAL - SENAC-ES</t>
        </is>
      </c>
      <c r="C7" t="inlineStr">
        <is>
          <t>03.743.301/0001-01</t>
        </is>
      </c>
      <c r="D7" t="inlineStr">
        <is>
          <t>Despesas rateadas</t>
        </is>
      </c>
      <c r="E7" t="inlineStr">
        <is>
          <t>Compartilhamento de estruturas físicas, infraestrutura tecnológica e ações conjuntas entre as Entidades.</t>
        </is>
      </c>
      <c r="F7" t="inlineStr">
        <is>
          <t>R$ 1.129.683,00</t>
        </is>
      </c>
    </row>
    <row r="8">
      <c r="A8" t="inlineStr">
        <is>
          <t>2026</t>
        </is>
      </c>
      <c r="B8" t="inlineStr">
        <is>
          <t>SERVICO NACIONAL DE APRENDIZAGEM COMERCIAL - SENAC-PR</t>
        </is>
      </c>
      <c r="C8" t="inlineStr">
        <is>
          <t>03.541.088/0001-47</t>
        </is>
      </c>
      <c r="D8" t="inlineStr">
        <is>
          <t>Despesas rateadas</t>
        </is>
      </c>
      <c r="E8" t="inlineStr">
        <is>
          <t>Compartilhamento de estruturas físicas, infraestrutura tecnológica e ações conjuntas entre as Entidades.</t>
        </is>
      </c>
      <c r="F8" t="inlineStr">
        <is>
          <t>R$ 404.598,00</t>
        </is>
      </c>
    </row>
    <row r="9">
      <c r="A9" t="inlineStr">
        <is>
          <t>2026</t>
        </is>
      </c>
      <c r="B9" t="inlineStr">
        <is>
          <t>SERVICO NACIONAL DE APRENDIZAGEM COMERCIAL - SENAC-SC</t>
        </is>
      </c>
      <c r="C9" t="inlineStr">
        <is>
          <t>03.422.707/0001-84</t>
        </is>
      </c>
      <c r="D9" t="inlineStr">
        <is>
          <t>Despesas rateadas</t>
        </is>
      </c>
      <c r="E9" t="inlineStr">
        <is>
          <t>Compartilhamento de estruturas físicas, infraestrutura tecnológica e ações conjuntas entre as Entidades.</t>
        </is>
      </c>
      <c r="F9" t="inlineStr">
        <is>
          <t>R$ 27.181.297,00</t>
        </is>
      </c>
    </row>
    <row r="10">
      <c r="A10" t="inlineStr">
        <is>
          <t>2026</t>
        </is>
      </c>
      <c r="B10" t="inlineStr">
        <is>
          <t>SERVICO NACIONAL DE APRENDIZAGEM COMERCIAL - SENAC-SP</t>
        </is>
      </c>
      <c r="C10" t="inlineStr">
        <is>
          <t>03.709.814/0001-98</t>
        </is>
      </c>
      <c r="D10" t="inlineStr">
        <is>
          <t>Despesas rateadas</t>
        </is>
      </c>
      <c r="E10" t="inlineStr">
        <is>
          <t>Compartilhamento de estruturas físicas, infraestrutura tecnológica e ações conjuntas entre as Entidades.</t>
        </is>
      </c>
      <c r="F10" t="inlineStr">
        <is>
          <t>R$ 2.633.343,00</t>
        </is>
      </c>
    </row>
    <row r="11">
      <c r="A11" t="inlineStr">
        <is>
          <t>2026</t>
        </is>
      </c>
      <c r="B11" t="inlineStr">
        <is>
          <t>Serviço Social do Comércio - SESC</t>
        </is>
      </c>
      <c r="C11" t="inlineStr">
        <is>
          <t>03.965.963/0001-18</t>
        </is>
      </c>
      <c r="D11" t="inlineStr">
        <is>
          <t>Despesas rateadas</t>
        </is>
      </c>
      <c r="E11" t="inlineStr">
        <is>
          <t>Compartilhamento de estruturas físicas, infraestrutura tecnológica e ações conjuntas entre as Entidades.</t>
        </is>
      </c>
      <c r="F11" t="inlineStr">
        <is>
          <t>R$ 12.543.035,00</t>
        </is>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do Amazonas</t>
        </is>
      </c>
      <c r="C2" t="inlineStr">
        <is>
          <t>04.403.986/0001-00</t>
        </is>
      </c>
      <c r="D2" t="inlineStr">
        <is>
          <t>Despesas rateadas</t>
        </is>
      </c>
      <c r="E2" t="inlineStr">
        <is>
          <t>Compartilhamento de estruturas físicas, infraestrutura tecnológica e ações conjuntas entre as Entidades.</t>
        </is>
      </c>
      <c r="F2" t="inlineStr">
        <is>
          <t>R$ 1.146.359,00</t>
        </is>
      </c>
    </row>
    <row r="3">
      <c r="A3" t="inlineStr">
        <is>
          <t>2026</t>
        </is>
      </c>
      <c r="B3" t="inlineStr">
        <is>
          <t>Federação do Comércio de Bens Serviços e Turismo do Estado do Amazonas</t>
        </is>
      </c>
      <c r="C3" t="inlineStr">
        <is>
          <t>04.403.986/0001-00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R$ 64.292.339,00</t>
        </is>
      </c>
    </row>
    <row r="4">
      <c r="A4" t="inlineStr">
        <is>
          <t>2026</t>
        </is>
      </c>
      <c r="B4" t="inlineStr">
        <is>
          <t xml:space="preserve">Receita Federal do Brasil </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R$ 43.736.285,00</t>
        </is>
      </c>
    </row>
    <row r="5">
      <c r="A5" t="inlineStr">
        <is>
          <t>2026</t>
        </is>
      </c>
      <c r="B5" t="inlineStr">
        <is>
          <t>SERVICO NACIONAL DE APRENDIZAGEM COMERCIAL - SENAC-DF</t>
        </is>
      </c>
      <c r="C5" t="inlineStr">
        <is>
          <t>03.296.968/0001-03</t>
        </is>
      </c>
      <c r="D5" t="inlineStr">
        <is>
          <t>Despesas rateadas</t>
        </is>
      </c>
      <c r="E5" t="inlineStr">
        <is>
          <t>Compartilhamento de estruturas físicas, infraestrutura tecnológica e ações conjuntas entre as Entidades.</t>
        </is>
      </c>
      <c r="F5" t="inlineStr">
        <is>
          <t>R$ 1.278.480,00</t>
        </is>
      </c>
    </row>
    <row r="6">
      <c r="A6" t="inlineStr">
        <is>
          <t>2026</t>
        </is>
      </c>
      <c r="B6" t="inlineStr">
        <is>
          <t>SERVICO NACIONAL DE APRENDIZAGEM COMERCIAL - SENAC-DN</t>
        </is>
      </c>
      <c r="C6" t="inlineStr">
        <is>
          <t>33.469.172/0001-68</t>
        </is>
      </c>
      <c r="D6" t="inlineStr">
        <is>
          <t>Despesas rateadas</t>
        </is>
      </c>
      <c r="E6" t="inlineStr">
        <is>
          <t>Compartilhamento de estruturas físicas, infraestrutura tecnológica e ações conjuntas entre as Entidades.</t>
        </is>
      </c>
      <c r="F6" t="inlineStr">
        <is>
          <t>R$ 19.275.284,00</t>
        </is>
      </c>
    </row>
    <row r="7">
      <c r="A7" t="inlineStr">
        <is>
          <t>2026</t>
        </is>
      </c>
      <c r="B7" t="inlineStr">
        <is>
          <t>SERVICO NACIONAL DE APRENDIZAGEM COMERCIAL - SENAC-ES</t>
        </is>
      </c>
      <c r="C7" t="inlineStr">
        <is>
          <t>03.743.301/0001-01</t>
        </is>
      </c>
      <c r="D7" t="inlineStr">
        <is>
          <t>Despesas rateadas</t>
        </is>
      </c>
      <c r="E7" t="inlineStr">
        <is>
          <t>Compartilhamento de estruturas físicas, infraestrutura tecnológica e ações conjuntas entre as Entidades.</t>
        </is>
      </c>
      <c r="F7" t="inlineStr">
        <is>
          <t>R$ 1.129.683,00</t>
        </is>
      </c>
    </row>
    <row r="8">
      <c r="A8" t="inlineStr">
        <is>
          <t>2026</t>
        </is>
      </c>
      <c r="B8" t="inlineStr">
        <is>
          <t>SERVICO NACIONAL DE APRENDIZAGEM COMERCIAL - SENAC-PR</t>
        </is>
      </c>
      <c r="C8" t="inlineStr">
        <is>
          <t>03.541.088/0001-47</t>
        </is>
      </c>
      <c r="D8" t="inlineStr">
        <is>
          <t>Despesas rateadas</t>
        </is>
      </c>
      <c r="E8" t="inlineStr">
        <is>
          <t>Compartilhamento de estruturas físicas, infraestrutura tecnológica e ações conjuntas entre as Entidades.</t>
        </is>
      </c>
      <c r="F8" t="inlineStr">
        <is>
          <t>R$ 404.598,00</t>
        </is>
      </c>
    </row>
    <row r="9">
      <c r="A9" t="inlineStr">
        <is>
          <t>2026</t>
        </is>
      </c>
      <c r="B9" t="inlineStr">
        <is>
          <t>SERVICO NACIONAL DE APRENDIZAGEM COMERCIAL - SENAC-SC</t>
        </is>
      </c>
      <c r="C9" t="inlineStr">
        <is>
          <t>03.422.707/0001-84</t>
        </is>
      </c>
      <c r="D9" t="inlineStr">
        <is>
          <t>Despesas rateadas</t>
        </is>
      </c>
      <c r="E9" t="inlineStr">
        <is>
          <t>Compartilhamento de estruturas físicas, infraestrutura tecnológica e ações conjuntas entre as Entidades.</t>
        </is>
      </c>
      <c r="F9" t="inlineStr">
        <is>
          <t>R$ 27.181.297,00</t>
        </is>
      </c>
    </row>
    <row r="10">
      <c r="A10" t="inlineStr">
        <is>
          <t>2026</t>
        </is>
      </c>
      <c r="B10" t="inlineStr">
        <is>
          <t>SERVICO NACIONAL DE APRENDIZAGEM COMERCIAL - SENAC-SP</t>
        </is>
      </c>
      <c r="C10" t="inlineStr">
        <is>
          <t>03.709.814/0001-98</t>
        </is>
      </c>
      <c r="D10" t="inlineStr">
        <is>
          <t>Despesas rateadas</t>
        </is>
      </c>
      <c r="E10" t="inlineStr">
        <is>
          <t>Compartilhamento de estruturas físicas, infraestrutura tecnológica e ações conjuntas entre as Entidades.</t>
        </is>
      </c>
      <c r="F10" t="inlineStr">
        <is>
          <t>R$ 2.633.343,00</t>
        </is>
      </c>
    </row>
    <row r="11">
      <c r="A11" t="inlineStr">
        <is>
          <t>2026</t>
        </is>
      </c>
      <c r="B11" t="inlineStr">
        <is>
          <t>Serviço Social do Comércio - SESC</t>
        </is>
      </c>
      <c r="C11" t="inlineStr">
        <is>
          <t>03.965.963/0001-18</t>
        </is>
      </c>
      <c r="D11" t="inlineStr">
        <is>
          <t>Despesas rateadas</t>
        </is>
      </c>
      <c r="E11" t="inlineStr">
        <is>
          <t>Compartilhamento de estruturas físicas, infraestrutura tecnológica e ações conjuntas entre as Entidades.</t>
        </is>
      </c>
      <c r="F11" t="inlineStr">
        <is>
          <t>R$ 12.543.035,00</t>
        </is>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R$ 28.120.800,00</t>
        </is>
      </c>
      <c r="D2" t="inlineStr">
        <is>
          <t>69,20%</t>
        </is>
      </c>
    </row>
    <row r="3">
      <c r="A3" t="inlineStr">
        <is>
          <t>131530</t>
        </is>
      </c>
      <c r="B3" t="inlineStr">
        <is>
          <t>Taxa de Ocupação de Outros Imóveis</t>
        </is>
      </c>
      <c r="C3" t="inlineStr">
        <is>
          <t>R$ 42.000,00</t>
        </is>
      </c>
      <c r="D3" t="inlineStr">
        <is>
          <t>0,10%</t>
        </is>
      </c>
    </row>
    <row r="4">
      <c r="A4" t="inlineStr">
        <is>
          <t>132500</t>
        </is>
      </c>
      <c r="B4" t="inlineStr">
        <is>
          <t>Remuneração de Depósitos Bancários</t>
        </is>
      </c>
      <c r="C4" t="inlineStr">
        <is>
          <t>R$ 3.720.000,00</t>
        </is>
      </c>
      <c r="D4" t="inlineStr">
        <is>
          <t>9,15%</t>
        </is>
      </c>
    </row>
    <row r="5">
      <c r="A5" t="inlineStr">
        <is>
          <t>160016</t>
        </is>
      </c>
      <c r="B5" t="inlineStr">
        <is>
          <t>Serviços Educacionais</t>
        </is>
      </c>
      <c r="C5" t="inlineStr">
        <is>
          <t>R$ 983.700,00</t>
        </is>
      </c>
      <c r="D5" t="inlineStr">
        <is>
          <t>2,42%</t>
        </is>
      </c>
    </row>
    <row r="6">
      <c r="A6" t="inlineStr">
        <is>
          <t>199099</t>
        </is>
      </c>
      <c r="B6" t="inlineStr">
        <is>
          <t>Outras Receitas</t>
        </is>
      </c>
      <c r="C6" t="inlineStr">
        <is>
          <t>R$ 6.000,00</t>
        </is>
      </c>
      <c r="D6" t="inlineStr">
        <is>
          <t>0,01%</t>
        </is>
      </c>
    </row>
    <row r="7">
      <c r="A7" t="inlineStr">
        <is>
          <t>221500</t>
        </is>
      </c>
      <c r="B7" t="inlineStr">
        <is>
          <t>Alienação de Veículos</t>
        </is>
      </c>
      <c r="C7" t="inlineStr">
        <is>
          <t>R$ 25.200,00</t>
        </is>
      </c>
      <c r="D7" t="inlineStr">
        <is>
          <t>0,06%</t>
        </is>
      </c>
    </row>
    <row r="8">
      <c r="A8" t="inlineStr">
        <is>
          <t>999000</t>
        </is>
      </c>
      <c r="B8" t="inlineStr">
        <is>
          <t>Recursos Arrecadados Exerc. Anteriores</t>
        </is>
      </c>
      <c r="C8" t="inlineStr">
        <is>
          <t>R$ 7.741.980,00</t>
        </is>
      </c>
      <c r="D8" t="inlineStr">
        <is>
          <t>19,05%</t>
        </is>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R$ 10.326.300,00</t>
        </is>
      </c>
      <c r="D2" t="inlineStr">
        <is>
          <t>25,41%</t>
        </is>
      </c>
    </row>
    <row r="3">
      <c r="A3" t="inlineStr">
        <is>
          <t>319013</t>
        </is>
      </c>
      <c r="B3" t="inlineStr">
        <is>
          <t>Obrigações Patronais</t>
        </is>
      </c>
      <c r="C3" t="inlineStr">
        <is>
          <t>R$ 975.240,00</t>
        </is>
      </c>
      <c r="D3" t="inlineStr">
        <is>
          <t>2,40%</t>
        </is>
      </c>
    </row>
    <row r="4">
      <c r="A4" t="inlineStr">
        <is>
          <t>319016</t>
        </is>
      </c>
      <c r="B4" t="inlineStr">
        <is>
          <t>Outras Despesas Variáveis</t>
        </is>
      </c>
      <c r="C4" t="inlineStr">
        <is>
          <t>R$ 1.566.300,00</t>
        </is>
      </c>
      <c r="D4" t="inlineStr">
        <is>
          <t>3,85%</t>
        </is>
      </c>
    </row>
    <row r="5">
      <c r="A5" t="inlineStr">
        <is>
          <t>319091</t>
        </is>
      </c>
      <c r="B5" t="inlineStr">
        <is>
          <t>Sentenças Judiciais - Pessoal e Encargos</t>
        </is>
      </c>
      <c r="C5" t="inlineStr">
        <is>
          <t>R$ 48.000,00</t>
        </is>
      </c>
      <c r="D5" t="inlineStr">
        <is>
          <t>0,12%</t>
        </is>
      </c>
    </row>
    <row r="6">
      <c r="A6" t="inlineStr">
        <is>
          <t>319094</t>
        </is>
      </c>
      <c r="B6" t="inlineStr">
        <is>
          <t>Indenizações e Restituições Trabalhistas</t>
        </is>
      </c>
      <c r="C6" t="inlineStr">
        <is>
          <t>R$ 351.000,00</t>
        </is>
      </c>
      <c r="D6" t="inlineStr">
        <is>
          <t>0,86%</t>
        </is>
      </c>
    </row>
    <row r="7">
      <c r="A7" t="inlineStr">
        <is>
          <t>335041</t>
        </is>
      </c>
      <c r="B7" t="inlineStr">
        <is>
          <t>Contribuições</t>
        </is>
      </c>
      <c r="C7" t="inlineStr">
        <is>
          <t>R$ 153.600,00</t>
        </is>
      </c>
      <c r="D7" t="inlineStr">
        <is>
          <t>0,38%</t>
        </is>
      </c>
    </row>
    <row r="8">
      <c r="A8" t="inlineStr">
        <is>
          <t>339014</t>
        </is>
      </c>
      <c r="B8" t="inlineStr">
        <is>
          <t>Diárias</t>
        </is>
      </c>
      <c r="C8" t="inlineStr">
        <is>
          <t>R$ 222.000,00</t>
        </is>
      </c>
      <c r="D8" t="inlineStr">
        <is>
          <t>0,55%</t>
        </is>
      </c>
    </row>
    <row r="9">
      <c r="A9" t="inlineStr">
        <is>
          <t>339030</t>
        </is>
      </c>
      <c r="B9" t="inlineStr">
        <is>
          <t>Material de Consumo</t>
        </is>
      </c>
      <c r="C9" t="inlineStr">
        <is>
          <t>R$ 2.668.920,00</t>
        </is>
      </c>
      <c r="D9" t="inlineStr">
        <is>
          <t>6,57%</t>
        </is>
      </c>
    </row>
    <row r="10">
      <c r="A10" t="inlineStr">
        <is>
          <t>339033</t>
        </is>
      </c>
      <c r="B10" t="inlineStr">
        <is>
          <t>Passagens e Despesas de Locomoção</t>
        </is>
      </c>
      <c r="C10" t="inlineStr">
        <is>
          <t>R$ 252.600,00</t>
        </is>
      </c>
      <c r="D10" t="inlineStr">
        <is>
          <t>0,62%</t>
        </is>
      </c>
    </row>
    <row r="11">
      <c r="A11" t="inlineStr">
        <is>
          <t>339036</t>
        </is>
      </c>
      <c r="B11" t="inlineStr">
        <is>
          <t>Outros Serviços Terceiros - P. Física</t>
        </is>
      </c>
      <c r="C11" t="inlineStr">
        <is>
          <t>R$ 311.100,00</t>
        </is>
      </c>
      <c r="D11" t="inlineStr">
        <is>
          <t>0,77%</t>
        </is>
      </c>
    </row>
    <row r="12">
      <c r="A12" t="inlineStr">
        <is>
          <t>339037</t>
        </is>
      </c>
      <c r="B12" t="inlineStr">
        <is>
          <t>Locação de Mão de Obra</t>
        </is>
      </c>
      <c r="C12" t="inlineStr">
        <is>
          <t>R$ 369.660,00</t>
        </is>
      </c>
      <c r="D12" t="inlineStr">
        <is>
          <t>0,91%</t>
        </is>
      </c>
    </row>
    <row r="13">
      <c r="A13" t="inlineStr">
        <is>
          <t>339039</t>
        </is>
      </c>
      <c r="B13" t="inlineStr">
        <is>
          <t>Outros Serviços Terceiros - P. Jurídica</t>
        </is>
      </c>
      <c r="C13" t="inlineStr">
        <is>
          <t>R$ 9.907.860,00</t>
        </is>
      </c>
      <c r="D13" t="inlineStr">
        <is>
          <t>24,38%</t>
        </is>
      </c>
    </row>
    <row r="14">
      <c r="A14" t="inlineStr">
        <is>
          <t>339047</t>
        </is>
      </c>
      <c r="B14" t="inlineStr">
        <is>
          <t>Obrigações Tributárias e Contributivas</t>
        </is>
      </c>
      <c r="C14" t="inlineStr">
        <is>
          <t>R$ 117.000,00</t>
        </is>
      </c>
      <c r="D14" t="inlineStr">
        <is>
          <t>0,29%</t>
        </is>
      </c>
    </row>
    <row r="15">
      <c r="A15" t="inlineStr">
        <is>
          <t>449051</t>
        </is>
      </c>
      <c r="B15" t="inlineStr">
        <is>
          <t>Obras e Instalações</t>
        </is>
      </c>
      <c r="C15" t="inlineStr">
        <is>
          <t>R$ 2.629.200,00</t>
        </is>
      </c>
      <c r="D15" t="inlineStr">
        <is>
          <t>6,47%</t>
        </is>
      </c>
    </row>
    <row r="16">
      <c r="A16" t="inlineStr">
        <is>
          <t>449052</t>
        </is>
      </c>
      <c r="B16" t="inlineStr">
        <is>
          <t>Equipamentos e Material Permanente</t>
        </is>
      </c>
      <c r="C16" t="inlineStr">
        <is>
          <t>R$ 8.540.700,00</t>
        </is>
      </c>
      <c r="D16" t="inlineStr">
        <is>
          <t>21,02%</t>
        </is>
      </c>
    </row>
    <row r="17">
      <c r="A17" t="inlineStr">
        <is>
          <t>459061</t>
        </is>
      </c>
      <c r="B17" t="inlineStr">
        <is>
          <t>Aquisição de Imóveis</t>
        </is>
      </c>
      <c r="C17" t="inlineStr">
        <is>
          <t>R$ 2.200.200,00</t>
        </is>
      </c>
      <c r="D17" t="inlineStr">
        <is>
          <t>5,41%</t>
        </is>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R$ 2.508.570,00</t>
        </is>
      </c>
      <c r="C2" t="inlineStr">
        <is>
          <t>6,17%</t>
        </is>
      </c>
    </row>
    <row r="3">
      <c r="A3" t="inlineStr">
        <is>
          <t>02 - Administração Financeira</t>
        </is>
      </c>
      <c r="B3" t="inlineStr">
        <is>
          <t>R$ 717.600,00</t>
        </is>
      </c>
      <c r="C3" t="inlineStr">
        <is>
          <t>1,77%</t>
        </is>
      </c>
    </row>
    <row r="4">
      <c r="A4" t="inlineStr">
        <is>
          <t>03 - Formação de Recursos Humanos</t>
        </is>
      </c>
      <c r="B4" t="inlineStr">
        <is>
          <t>R$ 380.100,00</t>
        </is>
      </c>
      <c r="C4" t="inlineStr">
        <is>
          <t>0,94%</t>
        </is>
      </c>
    </row>
    <row r="5">
      <c r="A5" t="inlineStr">
        <is>
          <t>04 - Comunicação Social</t>
        </is>
      </c>
      <c r="B5" t="inlineStr">
        <is>
          <t>R$ 638.400,00</t>
        </is>
      </c>
      <c r="C5" t="inlineStr">
        <is>
          <t>1,57%</t>
        </is>
      </c>
    </row>
    <row r="6">
      <c r="A6" t="inlineStr">
        <is>
          <t>05 - Atenção Básica</t>
        </is>
      </c>
      <c r="B6" t="inlineStr">
        <is>
          <t>R$ 900.000,00</t>
        </is>
      </c>
      <c r="C6" t="inlineStr">
        <is>
          <t>2,21%</t>
        </is>
      </c>
    </row>
    <row r="7">
      <c r="A7" t="inlineStr">
        <is>
          <t>06 - Proteção e Benefícios ao Trabalhador</t>
        </is>
      </c>
      <c r="B7" t="inlineStr">
        <is>
          <t>R$ 1.002.900,00</t>
        </is>
      </c>
      <c r="C7" t="inlineStr">
        <is>
          <t>2,47%</t>
        </is>
      </c>
    </row>
    <row r="8">
      <c r="A8" t="inlineStr">
        <is>
          <t>07 - Empregabilidade</t>
        </is>
      </c>
      <c r="B8" t="inlineStr">
        <is>
          <t>R$ 34.492.110,00</t>
        </is>
      </c>
      <c r="C8" t="inlineStr">
        <is>
          <t>84,87%</t>
        </is>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R$32.872.500,00</t>
        </is>
      </c>
      <c r="C2" t="inlineStr">
        <is>
          <t>R$29.717.387,26</t>
        </is>
      </c>
      <c r="D2" t="inlineStr">
        <is>
          <t>90,40%</t>
        </is>
      </c>
      <c r="E2" t="inlineStr">
        <is>
          <t>99,92%</t>
        </is>
      </c>
    </row>
    <row r="3">
      <c r="A3" t="inlineStr">
        <is>
          <t>RECEITA DE CONTRIBUIÇÕES</t>
        </is>
      </c>
      <c r="B3" t="inlineStr">
        <is>
          <t>R$28.120.800,00</t>
        </is>
      </c>
      <c r="C3" t="inlineStr">
        <is>
          <t>R$23.967.420,29</t>
        </is>
      </c>
      <c r="D3" t="inlineStr">
        <is>
          <t>85,23%</t>
        </is>
      </c>
      <c r="E3" t="inlineStr">
        <is>
          <t>80,58%</t>
        </is>
      </c>
    </row>
    <row r="4">
      <c r="A4" t="inlineStr">
        <is>
          <t>Contribuições para o Senac</t>
        </is>
      </c>
      <c r="B4" t="inlineStr">
        <is>
          <t>R$28.120.800,00</t>
        </is>
      </c>
      <c r="C4" t="inlineStr">
        <is>
          <t>R$23.967.420,29</t>
        </is>
      </c>
      <c r="D4" t="inlineStr">
        <is>
          <t>85,23%</t>
        </is>
      </c>
      <c r="E4" t="inlineStr">
        <is>
          <t>80,58%</t>
        </is>
      </c>
    </row>
    <row r="5">
      <c r="A5" t="inlineStr">
        <is>
          <t>RECEITA PATRIMONIAL</t>
        </is>
      </c>
      <c r="B5" t="inlineStr">
        <is>
          <t>R$3.762.000,00</t>
        </is>
      </c>
      <c r="C5" t="inlineStr">
        <is>
          <t>R$4.986.035,57</t>
        </is>
      </c>
      <c r="D5" t="inlineStr">
        <is>
          <t>132,54%</t>
        </is>
      </c>
      <c r="E5" t="inlineStr">
        <is>
          <t>16,76%</t>
        </is>
      </c>
    </row>
    <row r="6">
      <c r="A6" t="inlineStr">
        <is>
          <t>Taxa de Ocupação de Outros Imóveis</t>
        </is>
      </c>
      <c r="B6" t="inlineStr">
        <is>
          <t>R$42.000,00</t>
        </is>
      </c>
      <c r="C6" t="inlineStr">
        <is>
          <t>R$59.280,01</t>
        </is>
      </c>
      <c r="D6" t="inlineStr">
        <is>
          <t>141,14%</t>
        </is>
      </c>
      <c r="E6" t="inlineStr">
        <is>
          <t>0,20%</t>
        </is>
      </c>
    </row>
    <row r="7">
      <c r="A7" t="inlineStr">
        <is>
          <t>Remuneração de Depósitos Bancários</t>
        </is>
      </c>
      <c r="B7" t="inlineStr">
        <is>
          <t>R$3.720.000,00</t>
        </is>
      </c>
      <c r="C7" t="inlineStr">
        <is>
          <t>R$4.926.755,56</t>
        </is>
      </c>
      <c r="D7" t="inlineStr">
        <is>
          <t>132,44%</t>
        </is>
      </c>
      <c r="E7" t="inlineStr">
        <is>
          <t>16,56%</t>
        </is>
      </c>
    </row>
    <row r="8">
      <c r="A8" t="inlineStr">
        <is>
          <t>RECEITA DE SERVIÇOS</t>
        </is>
      </c>
      <c r="B8" t="inlineStr">
        <is>
          <t>R$983.700,00</t>
        </is>
      </c>
      <c r="C8" t="inlineStr">
        <is>
          <t>R$761.825,71</t>
        </is>
      </c>
      <c r="D8" t="inlineStr">
        <is>
          <t>77,44%</t>
        </is>
      </c>
      <c r="E8" t="inlineStr">
        <is>
          <t>2,56%</t>
        </is>
      </c>
    </row>
    <row r="9">
      <c r="A9" t="inlineStr">
        <is>
          <t>Serviços Educacionais</t>
        </is>
      </c>
      <c r="B9" t="inlineStr">
        <is>
          <t>R$983.700,00</t>
        </is>
      </c>
      <c r="C9" t="inlineStr">
        <is>
          <t>R$761.825,71</t>
        </is>
      </c>
      <c r="D9" t="inlineStr">
        <is>
          <t>77,44%</t>
        </is>
      </c>
      <c r="E9" t="inlineStr">
        <is>
          <t>2,56%</t>
        </is>
      </c>
    </row>
    <row r="10">
      <c r="A10" t="inlineStr">
        <is>
          <t>OUTRAS RECEITAS CORRENTES</t>
        </is>
      </c>
      <c r="B10" t="inlineStr">
        <is>
          <t>R$6.000,00</t>
        </is>
      </c>
      <c r="C10" t="inlineStr">
        <is>
          <t>R$2.105,69</t>
        </is>
      </c>
      <c r="D10" t="inlineStr">
        <is>
          <t>35,09%</t>
        </is>
      </c>
      <c r="E10" t="inlineStr">
        <is>
          <t>0,01%</t>
        </is>
      </c>
    </row>
    <row r="11">
      <c r="A11" t="inlineStr">
        <is>
          <t>Outras Multas e Juros de Mora</t>
        </is>
      </c>
      <c r="B11" t="inlineStr">
        <is>
          <t>R$0,00</t>
        </is>
      </c>
      <c r="C11" t="inlineStr">
        <is>
          <t>R$1.623,69</t>
        </is>
      </c>
      <c r="D11" t="inlineStr">
        <is>
          <t>0,00%</t>
        </is>
      </c>
      <c r="E11" t="inlineStr">
        <is>
          <t>0,01%</t>
        </is>
      </c>
    </row>
    <row r="12">
      <c r="A12" t="inlineStr">
        <is>
          <t>Outras Receitas</t>
        </is>
      </c>
      <c r="B12" t="inlineStr">
        <is>
          <t>R$6.000,00</t>
        </is>
      </c>
      <c r="C12" t="inlineStr">
        <is>
          <t>R$482,00</t>
        </is>
      </c>
      <c r="D12" t="inlineStr">
        <is>
          <t>8,03%</t>
        </is>
      </c>
      <c r="E12" t="inlineStr">
        <is>
          <t>0,00%</t>
        </is>
      </c>
    </row>
    <row r="13">
      <c r="A13" t="inlineStr">
        <is>
          <t>RECEITAS DE CAPITAL</t>
        </is>
      </c>
      <c r="B13" t="inlineStr">
        <is>
          <t>R$25.200,00</t>
        </is>
      </c>
      <c r="C13" t="inlineStr">
        <is>
          <t>R$25.000,00</t>
        </is>
      </c>
      <c r="D13" t="inlineStr">
        <is>
          <t>99,21%</t>
        </is>
      </c>
      <c r="E13" t="inlineStr">
        <is>
          <t>0,08%</t>
        </is>
      </c>
    </row>
    <row r="14">
      <c r="A14" t="inlineStr">
        <is>
          <t>ALIENAÇÃO DE BENS</t>
        </is>
      </c>
      <c r="B14" t="inlineStr">
        <is>
          <t>R$25.200,00</t>
        </is>
      </c>
      <c r="C14" t="inlineStr">
        <is>
          <t>R$25.000,00</t>
        </is>
      </c>
      <c r="D14" t="inlineStr">
        <is>
          <t>99,21%</t>
        </is>
      </c>
      <c r="E14" t="inlineStr">
        <is>
          <t>0,08%</t>
        </is>
      </c>
    </row>
    <row r="15">
      <c r="A15" t="inlineStr">
        <is>
          <t>Alienação de Veículos</t>
        </is>
      </c>
      <c r="B15" t="inlineStr">
        <is>
          <t>R$25.200,00</t>
        </is>
      </c>
      <c r="C15" t="inlineStr">
        <is>
          <t>R$25.000,00</t>
        </is>
      </c>
      <c r="D15" t="inlineStr">
        <is>
          <t>99,21%</t>
        </is>
      </c>
      <c r="E15" t="inlineStr">
        <is>
          <t>0,08%</t>
        </is>
      </c>
    </row>
    <row r="16">
      <c r="A16" t="inlineStr">
        <is>
          <t>RECURSOS ARREC. EXERC. ANTER.</t>
        </is>
      </c>
      <c r="B16" t="inlineStr">
        <is>
          <t>R$7.741.980,00</t>
        </is>
      </c>
      <c r="C16" t="inlineStr">
        <is>
          <t>R$0,00</t>
        </is>
      </c>
      <c r="D16" t="inlineStr">
        <is>
          <t>0,00%</t>
        </is>
      </c>
      <c r="E16" t="inlineStr">
        <is>
          <t>0,00%</t>
        </is>
      </c>
    </row>
    <row r="17">
      <c r="A17" t="inlineStr">
        <is>
          <t>RECURSOS ARRECADADOS EXERC. ANTERIORES</t>
        </is>
      </c>
      <c r="B17" t="inlineStr">
        <is>
          <t>R$7.741.980,00</t>
        </is>
      </c>
      <c r="C17" t="inlineStr">
        <is>
          <t>R$0,00</t>
        </is>
      </c>
      <c r="D17" t="inlineStr">
        <is>
          <t>0,00%</t>
        </is>
      </c>
      <c r="E17" t="inlineStr">
        <is>
          <t>0,00%</t>
        </is>
      </c>
    </row>
    <row r="18">
      <c r="A18" t="inlineStr">
        <is>
          <t>Recursos Arrecadados Exerc. Anteriores</t>
        </is>
      </c>
      <c r="B18" t="inlineStr">
        <is>
          <t>R$7.741.980,00</t>
        </is>
      </c>
      <c r="C18" t="inlineStr">
        <is>
          <t>R$0,00</t>
        </is>
      </c>
      <c r="D18" t="inlineStr">
        <is>
          <t>0,00%</t>
        </is>
      </c>
      <c r="E18" t="inlineStr">
        <is>
          <t>0,00%</t>
        </is>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R$27.269.580,00</t>
        </is>
      </c>
      <c r="C2" t="inlineStr">
        <is>
          <t>R$21.875.657,16</t>
        </is>
      </c>
      <c r="D2" t="inlineStr">
        <is>
          <t>80,22%</t>
        </is>
      </c>
      <c r="E2" t="inlineStr">
        <is>
          <t>71,38%</t>
        </is>
      </c>
    </row>
    <row r="3">
      <c r="A3" t="inlineStr">
        <is>
          <t>PESSOAL E ENCARGOS SOCIAIS</t>
        </is>
      </c>
      <c r="B3" t="inlineStr">
        <is>
          <t>R$13.266.840,00</t>
        </is>
      </c>
      <c r="C3" t="inlineStr">
        <is>
          <t>R$10.726.843,69</t>
        </is>
      </c>
      <c r="D3" t="inlineStr">
        <is>
          <t>80,85%</t>
        </is>
      </c>
      <c r="E3" t="inlineStr">
        <is>
          <t>35,00%</t>
        </is>
      </c>
    </row>
    <row r="4">
      <c r="A4" t="inlineStr">
        <is>
          <t>Vencimentos e Vantagens Fixas</t>
        </is>
      </c>
      <c r="B4" t="inlineStr">
        <is>
          <t>R$10.326.300,00</t>
        </is>
      </c>
      <c r="C4" t="inlineStr">
        <is>
          <t>R$8.707.295,47</t>
        </is>
      </c>
      <c r="D4" t="inlineStr">
        <is>
          <t>84,32%</t>
        </is>
      </c>
      <c r="E4" t="inlineStr">
        <is>
          <t>28,41%</t>
        </is>
      </c>
    </row>
    <row r="5">
      <c r="A5" t="inlineStr">
        <is>
          <t>Obrigações Patronais</t>
        </is>
      </c>
      <c r="B5" t="inlineStr">
        <is>
          <t>R$975.240,00</t>
        </is>
      </c>
      <c r="C5" t="inlineStr">
        <is>
          <t>R$836.431,80</t>
        </is>
      </c>
      <c r="D5" t="inlineStr">
        <is>
          <t>85,77%</t>
        </is>
      </c>
      <c r="E5" t="inlineStr">
        <is>
          <t>2,73%</t>
        </is>
      </c>
    </row>
    <row r="6">
      <c r="A6" t="inlineStr">
        <is>
          <t>Outras Despesas Variáveis</t>
        </is>
      </c>
      <c r="B6" t="inlineStr">
        <is>
          <t>R$1.566.300,00</t>
        </is>
      </c>
      <c r="C6" t="inlineStr">
        <is>
          <t>R$1.095.080,29</t>
        </is>
      </c>
      <c r="D6" t="inlineStr">
        <is>
          <t>69,92%</t>
        </is>
      </c>
      <c r="E6" t="inlineStr">
        <is>
          <t>3,57%</t>
        </is>
      </c>
    </row>
    <row r="7">
      <c r="A7" t="inlineStr">
        <is>
          <t>Sentenças Judiciais - Pessoal e Encargos</t>
        </is>
      </c>
      <c r="B7" t="inlineStr">
        <is>
          <t>R$48.000,00</t>
        </is>
      </c>
      <c r="C7" t="inlineStr">
        <is>
          <t>R$0,00</t>
        </is>
      </c>
      <c r="D7" t="inlineStr">
        <is>
          <t>0,00%</t>
        </is>
      </c>
      <c r="E7" t="inlineStr">
        <is>
          <t>0,00%</t>
        </is>
      </c>
    </row>
    <row r="8">
      <c r="A8" t="inlineStr">
        <is>
          <t>Indenizações e Restituições Trabalhistas</t>
        </is>
      </c>
      <c r="B8" t="inlineStr">
        <is>
          <t>R$351.000,00</t>
        </is>
      </c>
      <c r="C8" t="inlineStr">
        <is>
          <t>R$88.036,13</t>
        </is>
      </c>
      <c r="D8" t="inlineStr">
        <is>
          <t>25,08%</t>
        </is>
      </c>
      <c r="E8" t="inlineStr">
        <is>
          <t>0,29%</t>
        </is>
      </c>
    </row>
    <row r="9">
      <c r="A9" t="inlineStr">
        <is>
          <t>OUTRAS DESPESAS CORRENTES</t>
        </is>
      </c>
      <c r="B9" t="inlineStr">
        <is>
          <t>R$14.002.740,00</t>
        </is>
      </c>
      <c r="C9" t="inlineStr">
        <is>
          <t>R$11.148.813,47</t>
        </is>
      </c>
      <c r="D9" t="inlineStr">
        <is>
          <t>79,62%</t>
        </is>
      </c>
      <c r="E9" t="inlineStr">
        <is>
          <t>36,38%</t>
        </is>
      </c>
    </row>
    <row r="10">
      <c r="A10" t="inlineStr">
        <is>
          <t>Contribuições</t>
        </is>
      </c>
      <c r="B10" t="inlineStr">
        <is>
          <t>R$153.600,00</t>
        </is>
      </c>
      <c r="C10" t="inlineStr">
        <is>
          <t>R$157.657,12</t>
        </is>
      </c>
      <c r="D10" t="inlineStr">
        <is>
          <t>102,64%</t>
        </is>
      </c>
      <c r="E10" t="inlineStr">
        <is>
          <t>0,51%</t>
        </is>
      </c>
    </row>
    <row r="11">
      <c r="A11" t="inlineStr">
        <is>
          <t>Diárias</t>
        </is>
      </c>
      <c r="B11" t="inlineStr">
        <is>
          <t>R$222.000,00</t>
        </is>
      </c>
      <c r="C11" t="inlineStr">
        <is>
          <t>R$149.711,40</t>
        </is>
      </c>
      <c r="D11" t="inlineStr">
        <is>
          <t>67,44%</t>
        </is>
      </c>
      <c r="E11" t="inlineStr">
        <is>
          <t>0,49%</t>
        </is>
      </c>
    </row>
    <row r="12">
      <c r="A12" t="inlineStr">
        <is>
          <t>Material de Consumo</t>
        </is>
      </c>
      <c r="B12" t="inlineStr">
        <is>
          <t>R$2.668.920,00</t>
        </is>
      </c>
      <c r="C12" t="inlineStr">
        <is>
          <t>R$1.422.255,07</t>
        </is>
      </c>
      <c r="D12" t="inlineStr">
        <is>
          <t>53,29%</t>
        </is>
      </c>
      <c r="E12" t="inlineStr">
        <is>
          <t>4,64%</t>
        </is>
      </c>
    </row>
    <row r="13">
      <c r="A13" t="inlineStr">
        <is>
          <t>Passagens e Despesas de Locomoção</t>
        </is>
      </c>
      <c r="B13" t="inlineStr">
        <is>
          <t>R$252.600,00</t>
        </is>
      </c>
      <c r="C13" t="inlineStr">
        <is>
          <t>R$163.192,23</t>
        </is>
      </c>
      <c r="D13" t="inlineStr">
        <is>
          <t>64,60%</t>
        </is>
      </c>
      <c r="E13" t="inlineStr">
        <is>
          <t>0,53%</t>
        </is>
      </c>
    </row>
    <row r="14">
      <c r="A14" t="inlineStr">
        <is>
          <t>Outros Serviços Terceiros - P. Física</t>
        </is>
      </c>
      <c r="B14" t="inlineStr">
        <is>
          <t>R$311.100,00</t>
        </is>
      </c>
      <c r="C14" t="inlineStr">
        <is>
          <t>R$221.906,21</t>
        </is>
      </c>
      <c r="D14" t="inlineStr">
        <is>
          <t>71,33%</t>
        </is>
      </c>
      <c r="E14" t="inlineStr">
        <is>
          <t>0,72%</t>
        </is>
      </c>
    </row>
    <row r="15">
      <c r="A15" t="inlineStr">
        <is>
          <t>Locação de Mão de Obra</t>
        </is>
      </c>
      <c r="B15" t="inlineStr">
        <is>
          <t>R$369.660,00</t>
        </is>
      </c>
      <c r="C15" t="inlineStr">
        <is>
          <t>R$218.075,13</t>
        </is>
      </c>
      <c r="D15" t="inlineStr">
        <is>
          <t>58,99%</t>
        </is>
      </c>
      <c r="E15" t="inlineStr">
        <is>
          <t>0,71%</t>
        </is>
      </c>
    </row>
    <row r="16">
      <c r="A16" t="inlineStr">
        <is>
          <t>Outros Serviços Terceiros - P. Jurídica</t>
        </is>
      </c>
      <c r="B16" t="inlineStr">
        <is>
          <t>R$9.907.860,00</t>
        </is>
      </c>
      <c r="C16" t="inlineStr">
        <is>
          <t>R$8.739.239,05</t>
        </is>
      </c>
      <c r="D16" t="inlineStr">
        <is>
          <t>88,21%</t>
        </is>
      </c>
      <c r="E16" t="inlineStr">
        <is>
          <t>28,52%</t>
        </is>
      </c>
    </row>
    <row r="17">
      <c r="A17" t="inlineStr">
        <is>
          <t>Obrigações Tributárias e Contributivas</t>
        </is>
      </c>
      <c r="B17" t="inlineStr">
        <is>
          <t>R$117.000,00</t>
        </is>
      </c>
      <c r="C17" t="inlineStr">
        <is>
          <t>R$76.777,26</t>
        </is>
      </c>
      <c r="D17" t="inlineStr">
        <is>
          <t>65,62%</t>
        </is>
      </c>
      <c r="E17" t="inlineStr">
        <is>
          <t>0,25%</t>
        </is>
      </c>
    </row>
    <row r="18">
      <c r="A18" t="inlineStr">
        <is>
          <t>DESPESAS DE CAPITAL</t>
        </is>
      </c>
      <c r="B18" t="inlineStr">
        <is>
          <t>R$13.370.100,00</t>
        </is>
      </c>
      <c r="C18" t="inlineStr">
        <is>
          <t>R$8.770.504,76</t>
        </is>
      </c>
      <c r="D18" t="inlineStr">
        <is>
          <t>65,60%</t>
        </is>
      </c>
      <c r="E18" t="inlineStr">
        <is>
          <t>28,62%</t>
        </is>
      </c>
    </row>
    <row r="19">
      <c r="A19" t="inlineStr">
        <is>
          <t>INVESTIMENTOS</t>
        </is>
      </c>
      <c r="B19" t="inlineStr">
        <is>
          <t>R$11.169.900,00</t>
        </is>
      </c>
      <c r="C19" t="inlineStr">
        <is>
          <t>R$6.570.504,76</t>
        </is>
      </c>
      <c r="D19" t="inlineStr">
        <is>
          <t>58,82%</t>
        </is>
      </c>
      <c r="E19" t="inlineStr">
        <is>
          <t>21,44%</t>
        </is>
      </c>
    </row>
    <row r="20">
      <c r="A20" t="inlineStr">
        <is>
          <t>Obras e Instalações</t>
        </is>
      </c>
      <c r="B20" t="inlineStr">
        <is>
          <t>R$2.629.200,00</t>
        </is>
      </c>
      <c r="C20" t="inlineStr">
        <is>
          <t>R$2.343.609,34</t>
        </is>
      </c>
      <c r="D20" t="inlineStr">
        <is>
          <t>89,14%</t>
        </is>
      </c>
      <c r="E20" t="inlineStr">
        <is>
          <t>7,65%</t>
        </is>
      </c>
    </row>
    <row r="21">
      <c r="A21" t="inlineStr">
        <is>
          <t>Equipamentos e Material Permanente</t>
        </is>
      </c>
      <c r="B21" t="inlineStr">
        <is>
          <t>R$8.540.700,00</t>
        </is>
      </c>
      <c r="C21" t="inlineStr">
        <is>
          <t>R$4.226.895,42</t>
        </is>
      </c>
      <c r="D21" t="inlineStr">
        <is>
          <t>49,49%</t>
        </is>
      </c>
      <c r="E21" t="inlineStr">
        <is>
          <t>13,79%</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R$2.508.570,00</t>
        </is>
      </c>
      <c r="C2" t="inlineStr">
        <is>
          <t>R$2.177.693,59</t>
        </is>
      </c>
      <c r="D2" t="inlineStr">
        <is>
          <t>86,81%</t>
        </is>
      </c>
      <c r="E2" t="inlineStr">
        <is>
          <t>7,11%</t>
        </is>
      </c>
    </row>
    <row r="3">
      <c r="A3" t="inlineStr">
        <is>
          <t>02 - Administração Financeira</t>
        </is>
      </c>
      <c r="B3" t="inlineStr">
        <is>
          <t>R$717.600,00</t>
        </is>
      </c>
      <c r="C3" t="inlineStr">
        <is>
          <t>R$693.442,43</t>
        </is>
      </c>
      <c r="D3" t="inlineStr">
        <is>
          <t>96,63%</t>
        </is>
      </c>
      <c r="E3" t="inlineStr">
        <is>
          <t>2,26%</t>
        </is>
      </c>
    </row>
    <row r="4">
      <c r="A4" t="inlineStr">
        <is>
          <t>03 - Formação de Recursos Humanos</t>
        </is>
      </c>
      <c r="B4" t="inlineStr">
        <is>
          <t>R$380.100,00</t>
        </is>
      </c>
      <c r="C4" t="inlineStr">
        <is>
          <t>R$413.767,40</t>
        </is>
      </c>
      <c r="D4" t="inlineStr">
        <is>
          <t>108,86%</t>
        </is>
      </c>
      <c r="E4" t="inlineStr">
        <is>
          <t>1,35%</t>
        </is>
      </c>
    </row>
    <row r="5">
      <c r="A5" t="inlineStr">
        <is>
          <t>04 - Comunicação Social</t>
        </is>
      </c>
      <c r="B5" t="inlineStr">
        <is>
          <t>R$638.400,00</t>
        </is>
      </c>
      <c r="C5" t="inlineStr">
        <is>
          <t>R$300.301,87</t>
        </is>
      </c>
      <c r="D5" t="inlineStr">
        <is>
          <t>47,04%</t>
        </is>
      </c>
      <c r="E5" t="inlineStr">
        <is>
          <t>0,98%</t>
        </is>
      </c>
    </row>
    <row r="6">
      <c r="A6" t="inlineStr">
        <is>
          <t>05 - Atenção Básica</t>
        </is>
      </c>
      <c r="B6" t="inlineStr">
        <is>
          <t>R$900.000,00</t>
        </is>
      </c>
      <c r="C6" t="inlineStr">
        <is>
          <t>R$870.703,98</t>
        </is>
      </c>
      <c r="D6" t="inlineStr">
        <is>
          <t>96,74%</t>
        </is>
      </c>
      <c r="E6" t="inlineStr">
        <is>
          <t>2,84%</t>
        </is>
      </c>
    </row>
    <row r="7">
      <c r="A7" t="inlineStr">
        <is>
          <t>06 - Proteção e Benefícios ao Trabalhador</t>
        </is>
      </c>
      <c r="B7" t="inlineStr">
        <is>
          <t>R$1.002.900,00</t>
        </is>
      </c>
      <c r="C7" t="inlineStr">
        <is>
          <t>R$939.934,76</t>
        </is>
      </c>
      <c r="D7" t="inlineStr">
        <is>
          <t>93,72%</t>
        </is>
      </c>
      <c r="E7" t="inlineStr">
        <is>
          <t>3,07%</t>
        </is>
      </c>
    </row>
    <row r="8">
      <c r="A8" t="inlineStr">
        <is>
          <t>07 - Empregabilidade</t>
        </is>
      </c>
      <c r="B8" t="inlineStr">
        <is>
          <t>R$34.492.110,00</t>
        </is>
      </c>
      <c r="C8" t="inlineStr">
        <is>
          <t>R$25.250.317,89</t>
        </is>
      </c>
      <c r="D8" t="inlineStr">
        <is>
          <t>73,21%</t>
        </is>
      </c>
      <c r="E8" t="inlineStr">
        <is>
          <t>82,39%</t>
        </is>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R$ 29.840.784,00</t>
        </is>
      </c>
      <c r="D2" t="inlineStr">
        <is>
          <t>65,31%</t>
        </is>
      </c>
    </row>
    <row r="3">
      <c r="A3" t="inlineStr">
        <is>
          <t>13110120</t>
        </is>
      </c>
      <c r="B3" t="inlineStr">
        <is>
          <t>Taxas de Ocupação</t>
        </is>
      </c>
      <c r="C3" t="inlineStr">
        <is>
          <t>R$ 42.000,00</t>
        </is>
      </c>
      <c r="D3" t="inlineStr">
        <is>
          <t>0,09%</t>
        </is>
      </c>
    </row>
    <row r="4">
      <c r="A4" t="inlineStr">
        <is>
          <t>13210100</t>
        </is>
      </c>
      <c r="B4" t="inlineStr">
        <is>
          <t>Remuneração de Depósitos Bancários</t>
        </is>
      </c>
      <c r="C4" t="inlineStr">
        <is>
          <t>R$ 5.058.000,00</t>
        </is>
      </c>
      <c r="D4" t="inlineStr">
        <is>
          <t>11,07%</t>
        </is>
      </c>
    </row>
    <row r="5">
      <c r="A5" t="inlineStr">
        <is>
          <t>16999900</t>
        </is>
      </c>
      <c r="B5" t="inlineStr">
        <is>
          <t>Serviços Educacionais</t>
        </is>
      </c>
      <c r="C5" t="inlineStr">
        <is>
          <t>R$ 1.098.720,00</t>
        </is>
      </c>
      <c r="D5" t="inlineStr">
        <is>
          <t>2,40%</t>
        </is>
      </c>
    </row>
    <row r="6">
      <c r="A6" t="inlineStr">
        <is>
          <t>19999900</t>
        </is>
      </c>
      <c r="B6" t="inlineStr">
        <is>
          <t>Outras Receitas Correntes</t>
        </is>
      </c>
      <c r="C6" t="inlineStr">
        <is>
          <t>R$ 9.000,00</t>
        </is>
      </c>
      <c r="D6" t="inlineStr">
        <is>
          <t>0,02%</t>
        </is>
      </c>
    </row>
    <row r="7">
      <c r="A7" t="inlineStr">
        <is>
          <t>22130100</t>
        </is>
      </c>
      <c r="B7" t="inlineStr">
        <is>
          <t>Alienação de Bens Móveis</t>
        </is>
      </c>
      <c r="C7" t="inlineStr">
        <is>
          <t>R$ 78.000,00</t>
        </is>
      </c>
      <c r="D7" t="inlineStr">
        <is>
          <t>0,17%</t>
        </is>
      </c>
    </row>
    <row r="8">
      <c r="A8" t="inlineStr">
        <is>
          <t>99999910</t>
        </is>
      </c>
      <c r="B8" t="inlineStr">
        <is>
          <t>Recurso Arrecadado em Exerc. Anteriores</t>
        </is>
      </c>
      <c r="C8" t="inlineStr">
        <is>
          <t>R$ 9.562.176,00</t>
        </is>
      </c>
      <c r="D8" t="inlineStr">
        <is>
          <t>20,93%</t>
        </is>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R$ 11.638.980,00</t>
        </is>
      </c>
      <c r="D2" t="inlineStr">
        <is>
          <t>25,47%</t>
        </is>
      </c>
    </row>
    <row r="3">
      <c r="A3" t="inlineStr">
        <is>
          <t>31901300</t>
        </is>
      </c>
      <c r="B3" t="inlineStr">
        <is>
          <t>Obrigações Patronais</t>
        </is>
      </c>
      <c r="C3" t="inlineStr">
        <is>
          <t>R$ 1.093.260,00</t>
        </is>
      </c>
      <c r="D3" t="inlineStr">
        <is>
          <t>2,39%</t>
        </is>
      </c>
    </row>
    <row r="4">
      <c r="A4" t="inlineStr">
        <is>
          <t>31901600</t>
        </is>
      </c>
      <c r="B4" t="inlineStr">
        <is>
          <t>Outras Despesas Variáveis</t>
        </is>
      </c>
      <c r="C4" t="inlineStr">
        <is>
          <t>R$ 1.884.300,00</t>
        </is>
      </c>
      <c r="D4" t="inlineStr">
        <is>
          <t>4,12%</t>
        </is>
      </c>
    </row>
    <row r="5">
      <c r="A5" t="inlineStr">
        <is>
          <t>31909100</t>
        </is>
      </c>
      <c r="B5" t="inlineStr">
        <is>
          <t xml:space="preserve">Sentenças Judiciais </t>
        </is>
      </c>
      <c r="C5" t="inlineStr">
        <is>
          <t>R$ 90.000,00</t>
        </is>
      </c>
      <c r="D5" t="inlineStr">
        <is>
          <t>0,20%</t>
        </is>
      </c>
    </row>
    <row r="6">
      <c r="A6" t="inlineStr">
        <is>
          <t>31909400</t>
        </is>
      </c>
      <c r="B6" t="inlineStr">
        <is>
          <t>Indenizações e Restituições Trabalhistas</t>
        </is>
      </c>
      <c r="C6" t="inlineStr">
        <is>
          <t>R$ 351.000,00</t>
        </is>
      </c>
      <c r="D6" t="inlineStr">
        <is>
          <t>0,77%</t>
        </is>
      </c>
    </row>
    <row r="7">
      <c r="A7" t="inlineStr">
        <is>
          <t>33504100</t>
        </is>
      </c>
      <c r="B7" t="inlineStr">
        <is>
          <t>Contribuições</t>
        </is>
      </c>
      <c r="C7" t="inlineStr">
        <is>
          <t>R$ 183.000,00</t>
        </is>
      </c>
      <c r="D7" t="inlineStr">
        <is>
          <t>0,40%</t>
        </is>
      </c>
    </row>
    <row r="8">
      <c r="A8" t="inlineStr">
        <is>
          <t>33901400</t>
        </is>
      </c>
      <c r="B8" t="inlineStr">
        <is>
          <t>Diárias</t>
        </is>
      </c>
      <c r="C8" t="inlineStr">
        <is>
          <t>R$ 377.100,00</t>
        </is>
      </c>
      <c r="D8" t="inlineStr">
        <is>
          <t>0,83%</t>
        </is>
      </c>
    </row>
    <row r="9">
      <c r="A9" t="inlineStr">
        <is>
          <t>33903000</t>
        </is>
      </c>
      <c r="B9" t="inlineStr">
        <is>
          <t>Material de Consumo</t>
        </is>
      </c>
      <c r="C9" t="inlineStr">
        <is>
          <t>R$ 4.015.200,00</t>
        </is>
      </c>
      <c r="D9" t="inlineStr">
        <is>
          <t>8,79%</t>
        </is>
      </c>
    </row>
    <row r="10">
      <c r="A10" t="inlineStr">
        <is>
          <t>33903300</t>
        </is>
      </c>
      <c r="B10" t="inlineStr">
        <is>
          <t>Passagens e Despesas de Locomoção</t>
        </is>
      </c>
      <c r="C10" t="inlineStr">
        <is>
          <t>R$ 550.800,00</t>
        </is>
      </c>
      <c r="D10" t="inlineStr">
        <is>
          <t>1,21%</t>
        </is>
      </c>
    </row>
    <row r="11">
      <c r="A11" t="inlineStr">
        <is>
          <t>33903600</t>
        </is>
      </c>
      <c r="B11" t="inlineStr">
        <is>
          <t>Outros Serviços de Terceiros - PF</t>
        </is>
      </c>
      <c r="C11" t="inlineStr">
        <is>
          <t>R$ 276.000,00</t>
        </is>
      </c>
      <c r="D11" t="inlineStr">
        <is>
          <t>0,60%</t>
        </is>
      </c>
    </row>
    <row r="12">
      <c r="A12" t="inlineStr">
        <is>
          <t>33903700</t>
        </is>
      </c>
      <c r="B12" t="inlineStr">
        <is>
          <t>Locação de Mão de Obra</t>
        </is>
      </c>
      <c r="C12" t="inlineStr">
        <is>
          <t>R$ 408.300,00</t>
        </is>
      </c>
      <c r="D12" t="inlineStr">
        <is>
          <t>0,89%</t>
        </is>
      </c>
    </row>
    <row r="13">
      <c r="A13" t="inlineStr">
        <is>
          <t>33903900</t>
        </is>
      </c>
      <c r="B13" t="inlineStr">
        <is>
          <t>Outros Serviços Terceiros - P. Jurídica</t>
        </is>
      </c>
      <c r="C13" t="inlineStr">
        <is>
          <t>R$ 10.051.500,00</t>
        </is>
      </c>
      <c r="D13" t="inlineStr">
        <is>
          <t>22,00%</t>
        </is>
      </c>
    </row>
    <row r="14">
      <c r="A14" t="inlineStr">
        <is>
          <t>33904000</t>
        </is>
      </c>
      <c r="B14" t="inlineStr">
        <is>
          <t>Serv. Tecn. da Inform. Comunicação - PJ.</t>
        </is>
      </c>
      <c r="C14" t="inlineStr">
        <is>
          <t>R$ 734.100,00</t>
        </is>
      </c>
      <c r="D14" t="inlineStr">
        <is>
          <t>1,61%</t>
        </is>
      </c>
    </row>
    <row r="15">
      <c r="A15" t="inlineStr">
        <is>
          <t>33904700</t>
        </is>
      </c>
      <c r="B15" t="inlineStr">
        <is>
          <t>Obrigações Tributárias e Contributivas</t>
        </is>
      </c>
      <c r="C15" t="inlineStr">
        <is>
          <t>R$ 117.000,00</t>
        </is>
      </c>
      <c r="D15" t="inlineStr">
        <is>
          <t>0,26%</t>
        </is>
      </c>
    </row>
    <row r="16">
      <c r="A16" t="inlineStr">
        <is>
          <t>44905100</t>
        </is>
      </c>
      <c r="B16" t="inlineStr">
        <is>
          <t>Obras e Instalações</t>
        </is>
      </c>
      <c r="C16" t="inlineStr">
        <is>
          <t>R$ 4.770.000,00</t>
        </is>
      </c>
      <c r="D16" t="inlineStr">
        <is>
          <t>10,44%</t>
        </is>
      </c>
    </row>
    <row r="17">
      <c r="A17" t="inlineStr">
        <is>
          <t>44905200</t>
        </is>
      </c>
      <c r="B17" t="inlineStr">
        <is>
          <t>Equipamentos e Material Permanente</t>
        </is>
      </c>
      <c r="C17" t="inlineStr">
        <is>
          <t>R$ 9.148.140,00</t>
        </is>
      </c>
      <c r="D17" t="inlineStr">
        <is>
          <t>20,02%</t>
        </is>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R$3.141.900,00</t>
        </is>
      </c>
      <c r="C2" t="inlineStr">
        <is>
          <t>6,88%</t>
        </is>
      </c>
    </row>
    <row r="3">
      <c r="A3" t="inlineStr">
        <is>
          <t>02 - Administração Financeira</t>
        </is>
      </c>
      <c r="B3" t="inlineStr">
        <is>
          <t>R$838.500,00</t>
        </is>
      </c>
      <c r="C3" t="inlineStr">
        <is>
          <t>1,84%</t>
        </is>
      </c>
    </row>
    <row r="4">
      <c r="A4" t="inlineStr">
        <is>
          <t>03 - Formação de Recursos Humanos</t>
        </is>
      </c>
      <c r="B4" t="inlineStr">
        <is>
          <t>R$738.000,00</t>
        </is>
      </c>
      <c r="C4" t="inlineStr">
        <is>
          <t>1,62%</t>
        </is>
      </c>
    </row>
    <row r="5">
      <c r="A5" t="inlineStr">
        <is>
          <t>04 - Comunicação Social</t>
        </is>
      </c>
      <c r="B5" t="inlineStr">
        <is>
          <t>R$1.461.624,00</t>
        </is>
      </c>
      <c r="C5" t="inlineStr">
        <is>
          <t>3,20%</t>
        </is>
      </c>
    </row>
    <row r="6">
      <c r="A6" t="inlineStr">
        <is>
          <t>05 - Atenção Básica</t>
        </is>
      </c>
      <c r="B6" t="inlineStr">
        <is>
          <t>R$1.035.000,00</t>
        </is>
      </c>
      <c r="C6" t="inlineStr">
        <is>
          <t>2,27%</t>
        </is>
      </c>
    </row>
    <row r="7">
      <c r="A7" t="inlineStr">
        <is>
          <t>06 - Proteção e Benefícios ao Trabalhador</t>
        </is>
      </c>
      <c r="B7" t="inlineStr">
        <is>
          <t>R$1.429.200,00</t>
        </is>
      </c>
      <c r="C7" t="inlineStr">
        <is>
          <t>3,13%</t>
        </is>
      </c>
    </row>
    <row r="8">
      <c r="A8" t="inlineStr">
        <is>
          <t>07 - Empregabilidade</t>
        </is>
      </c>
      <c r="B8" t="inlineStr">
        <is>
          <t>R$37.044.456,00</t>
        </is>
      </c>
      <c r="C8" t="inlineStr">
        <is>
          <t>81,08%</t>
        </is>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R$ 36.048.504,00</t>
        </is>
      </c>
      <c r="C2" t="inlineStr">
        <is>
          <t>R$ 34.034.529,67</t>
        </is>
      </c>
      <c r="D2" t="inlineStr">
        <is>
          <t>94,41%</t>
        </is>
      </c>
      <c r="E2" t="inlineStr">
        <is>
          <t>100,00%</t>
        </is>
      </c>
    </row>
    <row r="3">
      <c r="A3" t="inlineStr">
        <is>
          <t>Contr. para Ent. Privadas Serviço Social e de Formação Prof.</t>
        </is>
      </c>
      <c r="B3" t="inlineStr">
        <is>
          <t>R$ 29.840.784,00</t>
        </is>
      </c>
      <c r="C3" t="inlineStr">
        <is>
          <t>R$ 26.069.381,84</t>
        </is>
      </c>
      <c r="D3" t="inlineStr">
        <is>
          <t>87,36%</t>
        </is>
      </c>
      <c r="E3" t="inlineStr">
        <is>
          <t>76,60%</t>
        </is>
      </c>
    </row>
    <row r="4">
      <c r="A4" t="inlineStr">
        <is>
          <t>Contribuições para o Senac</t>
        </is>
      </c>
      <c r="B4" t="inlineStr">
        <is>
          <t>R$ 29.840.784,00</t>
        </is>
      </c>
      <c r="C4" t="inlineStr">
        <is>
          <t>R$ 26.069.381,84</t>
        </is>
      </c>
      <c r="D4" t="inlineStr">
        <is>
          <t>87,36%</t>
        </is>
      </c>
      <c r="E4" t="inlineStr">
        <is>
          <t>76,60%</t>
        </is>
      </c>
    </row>
    <row r="5">
      <c r="A5" t="inlineStr">
        <is>
          <t>Receita Patrimonial</t>
        </is>
      </c>
      <c r="B5" t="inlineStr">
        <is>
          <t>R$ 5.100.000,00</t>
        </is>
      </c>
      <c r="C5" t="inlineStr">
        <is>
          <t>R$ 6.850.363,73</t>
        </is>
      </c>
      <c r="D5" t="inlineStr">
        <is>
          <t>134,32%</t>
        </is>
      </c>
      <c r="E5" t="inlineStr">
        <is>
          <t>20,13%</t>
        </is>
      </c>
    </row>
    <row r="6">
      <c r="A6" t="inlineStr">
        <is>
          <t>Taxas de Ocupação</t>
        </is>
      </c>
      <c r="B6" t="inlineStr">
        <is>
          <t>R$ 42.000,00</t>
        </is>
      </c>
      <c r="C6" t="inlineStr">
        <is>
          <t>R$ 17.060,00</t>
        </is>
      </c>
      <c r="D6" t="inlineStr">
        <is>
          <t>40,62%</t>
        </is>
      </c>
      <c r="E6" t="inlineStr">
        <is>
          <t>0,05%</t>
        </is>
      </c>
    </row>
    <row r="7">
      <c r="A7" t="inlineStr">
        <is>
          <t>Remuneração de Depósitos Bancários</t>
        </is>
      </c>
      <c r="B7" t="inlineStr">
        <is>
          <t>R$ 5.058.000,00</t>
        </is>
      </c>
      <c r="C7" t="inlineStr">
        <is>
          <t>R$ 6.833.303,73</t>
        </is>
      </c>
      <c r="D7" t="inlineStr">
        <is>
          <t>135,10%</t>
        </is>
      </c>
      <c r="E7" t="inlineStr">
        <is>
          <t>20,08%</t>
        </is>
      </c>
    </row>
    <row r="8">
      <c r="A8" t="inlineStr">
        <is>
          <t>Receita de Serviços</t>
        </is>
      </c>
      <c r="B8" t="inlineStr">
        <is>
          <t>R$ 1.098.720,00</t>
        </is>
      </c>
      <c r="C8" t="inlineStr">
        <is>
          <t>R$ 1.113.498,29</t>
        </is>
      </c>
      <c r="D8" t="inlineStr">
        <is>
          <t>101,35%</t>
        </is>
      </c>
      <c r="E8" t="inlineStr">
        <is>
          <t>3,27%</t>
        </is>
      </c>
    </row>
    <row r="9">
      <c r="A9" t="inlineStr">
        <is>
          <t>Serviços Educacionais</t>
        </is>
      </c>
      <c r="B9" t="inlineStr">
        <is>
          <t>R$ 1.098.720,00</t>
        </is>
      </c>
      <c r="C9" t="inlineStr">
        <is>
          <t>R$ 1.113.498,29</t>
        </is>
      </c>
      <c r="D9" t="inlineStr">
        <is>
          <t>101,35%</t>
        </is>
      </c>
      <c r="E9" t="inlineStr">
        <is>
          <t>3,27%</t>
        </is>
      </c>
    </row>
    <row r="10">
      <c r="A10" t="inlineStr">
        <is>
          <t>Outras Receitas Correntes</t>
        </is>
      </c>
      <c r="B10" t="inlineStr">
        <is>
          <t>R$ 9.000,00</t>
        </is>
      </c>
      <c r="C10" t="inlineStr">
        <is>
          <t>R$ 1.285,81</t>
        </is>
      </c>
      <c r="D10" t="inlineStr">
        <is>
          <t>14,29%</t>
        </is>
      </c>
      <c r="E10" t="inlineStr">
        <is>
          <t>0,00%</t>
        </is>
      </c>
    </row>
    <row r="11">
      <c r="A11" t="inlineStr">
        <is>
          <t xml:space="preserve">Multas e Juros </t>
        </is>
      </c>
      <c r="B11" t="inlineStr">
        <is>
          <t>R$ 0,00</t>
        </is>
      </c>
      <c r="C11" t="inlineStr">
        <is>
          <t>R$ 1.285,81</t>
        </is>
      </c>
      <c r="D11" t="inlineStr">
        <is>
          <t>0,00%</t>
        </is>
      </c>
      <c r="E11" t="inlineStr">
        <is>
          <t>0,00%</t>
        </is>
      </c>
    </row>
    <row r="12">
      <c r="A12" t="inlineStr">
        <is>
          <t>Outras Receitas Correntes</t>
        </is>
      </c>
      <c r="B12" t="inlineStr">
        <is>
          <t>R$ 9.000,00</t>
        </is>
      </c>
      <c r="C12" t="inlineStr">
        <is>
          <t>R$ 0,00</t>
        </is>
      </c>
      <c r="D12" t="inlineStr">
        <is>
          <t>0,00%</t>
        </is>
      </c>
      <c r="E12" t="inlineStr">
        <is>
          <t>0,00%</t>
        </is>
      </c>
    </row>
    <row r="13">
      <c r="A13" t="inlineStr">
        <is>
          <t>RECEITAS DE CAPITAL</t>
        </is>
      </c>
      <c r="B13" t="inlineStr">
        <is>
          <t>R$ 78.000,00</t>
        </is>
      </c>
      <c r="C13" t="inlineStr">
        <is>
          <t>R$ 0,00</t>
        </is>
      </c>
      <c r="D13" t="inlineStr">
        <is>
          <t>0,00%</t>
        </is>
      </c>
      <c r="E13" t="inlineStr">
        <is>
          <t>0,00%</t>
        </is>
      </c>
    </row>
    <row r="14">
      <c r="A14" t="inlineStr">
        <is>
          <t>Alienação de Bens</t>
        </is>
      </c>
      <c r="B14" t="inlineStr">
        <is>
          <t>R$ 78.000,00</t>
        </is>
      </c>
      <c r="C14" t="inlineStr">
        <is>
          <t>R$ 0,00</t>
        </is>
      </c>
      <c r="D14" t="inlineStr">
        <is>
          <t>0,00%</t>
        </is>
      </c>
      <c r="E14" t="inlineStr">
        <is>
          <t>0,00%</t>
        </is>
      </c>
    </row>
    <row r="15">
      <c r="A15" t="inlineStr">
        <is>
          <t>Alienação de Bens Móveis</t>
        </is>
      </c>
      <c r="B15" t="inlineStr">
        <is>
          <t>R$ 78.000,00</t>
        </is>
      </c>
      <c r="C15" t="inlineStr">
        <is>
          <t>R$ 0,00</t>
        </is>
      </c>
      <c r="D15" t="inlineStr">
        <is>
          <t>0,00%</t>
        </is>
      </c>
      <c r="E15" t="inlineStr">
        <is>
          <t>0,00%</t>
        </is>
      </c>
    </row>
    <row r="16">
      <c r="A16" t="inlineStr">
        <is>
          <t>RECURSOS ARREC. EXERC. ANTER.</t>
        </is>
      </c>
      <c r="B16" t="inlineStr">
        <is>
          <t>R$ 9.562.176,00</t>
        </is>
      </c>
      <c r="C16" t="inlineStr">
        <is>
          <t>R$ 0,00</t>
        </is>
      </c>
      <c r="D16" t="inlineStr">
        <is>
          <t>0,00%</t>
        </is>
      </c>
      <c r="E16" t="inlineStr">
        <is>
          <t>0,00%</t>
        </is>
      </c>
    </row>
    <row r="17">
      <c r="A17" t="inlineStr">
        <is>
          <t>Recurso Arrecadado em Exerc. Anteriores</t>
        </is>
      </c>
      <c r="B17" t="inlineStr">
        <is>
          <t>R$ 9.562.176,00</t>
        </is>
      </c>
      <c r="C17" t="inlineStr">
        <is>
          <t>R$ 0,00</t>
        </is>
      </c>
      <c r="D17" t="inlineStr">
        <is>
          <t>0,00%</t>
        </is>
      </c>
      <c r="E17" t="inlineStr">
        <is>
          <t>0,00%</t>
        </is>
      </c>
    </row>
    <row r="18">
      <c r="A18" t="inlineStr">
        <is>
          <t>Recurso Arrecadado em Exerc. Anteriores</t>
        </is>
      </c>
      <c r="B18" t="inlineStr">
        <is>
          <t>R$ 9.562.176,00</t>
        </is>
      </c>
      <c r="C18" t="inlineStr">
        <is>
          <t>R$ 0,00</t>
        </is>
      </c>
      <c r="D18" t="inlineStr">
        <is>
          <t>0,00%</t>
        </is>
      </c>
      <c r="E18" t="inlineStr">
        <is>
          <t>0,00%</t>
        </is>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R$ 31.770.540,00</t>
        </is>
      </c>
      <c r="C2" t="inlineStr">
        <is>
          <t>R$ 26.414.616,56</t>
        </is>
      </c>
      <c r="D2" t="inlineStr">
        <is>
          <t>83,14%</t>
        </is>
      </c>
      <c r="E2" t="inlineStr">
        <is>
          <t>81,92%</t>
        </is>
      </c>
    </row>
    <row r="3">
      <c r="A3" t="inlineStr">
        <is>
          <t>Pessoal e Encargos Sociais</t>
        </is>
      </c>
      <c r="B3" t="inlineStr">
        <is>
          <t>R$ 15.057.540,00</t>
        </is>
      </c>
      <c r="C3" t="inlineStr">
        <is>
          <t>R$ 13.503.396,60</t>
        </is>
      </c>
      <c r="D3" t="inlineStr">
        <is>
          <t>89,68%</t>
        </is>
      </c>
      <c r="E3" t="inlineStr">
        <is>
          <t>41,88%</t>
        </is>
      </c>
    </row>
    <row r="4">
      <c r="A4" t="inlineStr">
        <is>
          <t>Vencimentos e Vantagens Fixas</t>
        </is>
      </c>
      <c r="B4" t="inlineStr">
        <is>
          <t>R$ 11.638.980,00</t>
        </is>
      </c>
      <c r="C4" t="inlineStr">
        <is>
          <t>R$ 10.769.683,70</t>
        </is>
      </c>
      <c r="D4" t="inlineStr">
        <is>
          <t>92,53%</t>
        </is>
      </c>
      <c r="E4" t="inlineStr">
        <is>
          <t>33,40%</t>
        </is>
      </c>
    </row>
    <row r="5">
      <c r="A5" t="inlineStr">
        <is>
          <t>Obrigações Patronais</t>
        </is>
      </c>
      <c r="B5" t="inlineStr">
        <is>
          <t>R$ 1.093.260,00</t>
        </is>
      </c>
      <c r="C5" t="inlineStr">
        <is>
          <t>R$ 1.055.852,44</t>
        </is>
      </c>
      <c r="D5" t="inlineStr">
        <is>
          <t>96,58%</t>
        </is>
      </c>
      <c r="E5" t="inlineStr">
        <is>
          <t>3,27%</t>
        </is>
      </c>
    </row>
    <row r="6">
      <c r="A6" t="inlineStr">
        <is>
          <t>Outras Despesas Variáveis</t>
        </is>
      </c>
      <c r="B6" t="inlineStr">
        <is>
          <t>R$ 1.884.300,00</t>
        </is>
      </c>
      <c r="C6" t="inlineStr">
        <is>
          <t>R$ 1.531.354,96</t>
        </is>
      </c>
      <c r="D6" t="inlineStr">
        <is>
          <t>81,27%</t>
        </is>
      </c>
      <c r="E6" t="inlineStr">
        <is>
          <t>4,75%</t>
        </is>
      </c>
    </row>
    <row r="7">
      <c r="A7" t="inlineStr">
        <is>
          <t xml:space="preserve">Sentenças Judiciais </t>
        </is>
      </c>
      <c r="B7" t="inlineStr">
        <is>
          <t>R$ 90.000,00</t>
        </is>
      </c>
      <c r="C7" t="inlineStr">
        <is>
          <t>R$ 78.615,58</t>
        </is>
      </c>
      <c r="D7" t="inlineStr">
        <is>
          <t>87,35%</t>
        </is>
      </c>
      <c r="E7" t="inlineStr">
        <is>
          <t>0,24%</t>
        </is>
      </c>
    </row>
    <row r="8">
      <c r="A8" t="inlineStr">
        <is>
          <t>Indenizações e Restituições Trabalhistas</t>
        </is>
      </c>
      <c r="B8" t="inlineStr">
        <is>
          <t>R$ 351.000,00</t>
        </is>
      </c>
      <c r="C8" t="inlineStr">
        <is>
          <t>R$ 67.889,92</t>
        </is>
      </c>
      <c r="D8" t="inlineStr">
        <is>
          <t>19,34%</t>
        </is>
      </c>
      <c r="E8" t="inlineStr">
        <is>
          <t>0,21%</t>
        </is>
      </c>
    </row>
    <row r="9">
      <c r="A9" t="inlineStr">
        <is>
          <t>Outras Despesas Correntes</t>
        </is>
      </c>
      <c r="B9" t="inlineStr">
        <is>
          <t>R$ 16.713.000,00</t>
        </is>
      </c>
      <c r="C9" t="inlineStr">
        <is>
          <t>R$ 12.911.219,96</t>
        </is>
      </c>
      <c r="D9" t="inlineStr">
        <is>
          <t>77,25%</t>
        </is>
      </c>
      <c r="E9" t="inlineStr">
        <is>
          <t>40,04%</t>
        </is>
      </c>
    </row>
    <row r="10">
      <c r="A10" t="inlineStr">
        <is>
          <t>Contribuições</t>
        </is>
      </c>
      <c r="B10" t="inlineStr">
        <is>
          <t>R$ 183.000,00</t>
        </is>
      </c>
      <c r="C10" t="inlineStr">
        <is>
          <t>R$ 181.467,62</t>
        </is>
      </c>
      <c r="D10" t="inlineStr">
        <is>
          <t>99,16%</t>
        </is>
      </c>
      <c r="E10" t="inlineStr">
        <is>
          <t>0,56%</t>
        </is>
      </c>
    </row>
    <row r="11">
      <c r="A11" t="inlineStr">
        <is>
          <t>Diárias</t>
        </is>
      </c>
      <c r="B11" t="inlineStr">
        <is>
          <t>R$ 377.100,00</t>
        </is>
      </c>
      <c r="C11" t="inlineStr">
        <is>
          <t>R$ 187.037,16</t>
        </is>
      </c>
      <c r="D11" t="inlineStr">
        <is>
          <t>49,60%</t>
        </is>
      </c>
      <c r="E11" t="inlineStr">
        <is>
          <t>0,58%</t>
        </is>
      </c>
    </row>
    <row r="12">
      <c r="A12" t="inlineStr">
        <is>
          <t>Material de Consumo</t>
        </is>
      </c>
      <c r="B12" t="inlineStr">
        <is>
          <t>R$ 4.015.200,00</t>
        </is>
      </c>
      <c r="C12" t="inlineStr">
        <is>
          <t>R$ 2.974.452,66</t>
        </is>
      </c>
      <c r="D12" t="inlineStr">
        <is>
          <t>74,08%</t>
        </is>
      </c>
      <c r="E12" t="inlineStr">
        <is>
          <t>9,22%</t>
        </is>
      </c>
    </row>
    <row r="13">
      <c r="A13" t="inlineStr">
        <is>
          <t>Passagens e Despesas de Locomoção</t>
        </is>
      </c>
      <c r="B13" t="inlineStr">
        <is>
          <t>R$ 550.800,00</t>
        </is>
      </c>
      <c r="C13" t="inlineStr">
        <is>
          <t>R$ 241.172,85</t>
        </is>
      </c>
      <c r="D13" t="inlineStr">
        <is>
          <t>43,79%</t>
        </is>
      </c>
      <c r="E13" t="inlineStr">
        <is>
          <t>0,75%</t>
        </is>
      </c>
    </row>
    <row r="14">
      <c r="A14" t="inlineStr">
        <is>
          <t>Outros Serviços de Terceiros - PF</t>
        </is>
      </c>
      <c r="B14" t="inlineStr">
        <is>
          <t>R$ 276.000,00</t>
        </is>
      </c>
      <c r="C14" t="inlineStr">
        <is>
          <t>R$ 151.450,90</t>
        </is>
      </c>
      <c r="D14" t="inlineStr">
        <is>
          <t>54,87%</t>
        </is>
      </c>
      <c r="E14" t="inlineStr">
        <is>
          <t>0,47%</t>
        </is>
      </c>
    </row>
    <row r="15">
      <c r="A15" t="inlineStr">
        <is>
          <t>Locação de Mão de Obra</t>
        </is>
      </c>
      <c r="B15" t="inlineStr">
        <is>
          <t>R$ 408.300,00</t>
        </is>
      </c>
      <c r="C15" t="inlineStr">
        <is>
          <t>R$ 303.412,40</t>
        </is>
      </c>
      <c r="D15" t="inlineStr">
        <is>
          <t>74,31%</t>
        </is>
      </c>
      <c r="E15" t="inlineStr">
        <is>
          <t>0,94%</t>
        </is>
      </c>
    </row>
    <row r="16">
      <c r="A16" t="inlineStr">
        <is>
          <t>Outros Serviços Terceiros - P. Jurídica</t>
        </is>
      </c>
      <c r="B16" t="inlineStr">
        <is>
          <t>R$ 10.051.500,00</t>
        </is>
      </c>
      <c r="C16" t="inlineStr">
        <is>
          <t>R$ 8.112.072,40</t>
        </is>
      </c>
      <c r="D16" t="inlineStr">
        <is>
          <t>80,71%</t>
        </is>
      </c>
      <c r="E16" t="inlineStr">
        <is>
          <t>25,16%</t>
        </is>
      </c>
    </row>
    <row r="17">
      <c r="A17" t="inlineStr">
        <is>
          <t>Serv. Tecn. da Inform. Comunicação - PJ.</t>
        </is>
      </c>
      <c r="B17" t="inlineStr">
        <is>
          <t>R$ 734.100,00</t>
        </is>
      </c>
      <c r="C17" t="inlineStr">
        <is>
          <t>R$ 718.941,65</t>
        </is>
      </c>
      <c r="D17" t="inlineStr">
        <is>
          <t>97,94%</t>
        </is>
      </c>
      <c r="E17" t="inlineStr">
        <is>
          <t>2,23%</t>
        </is>
      </c>
    </row>
    <row r="18">
      <c r="A18" t="inlineStr">
        <is>
          <t>Obrigações Tributárias e Contributivas</t>
        </is>
      </c>
      <c r="B18" t="inlineStr">
        <is>
          <t>R$ 117.000,00</t>
        </is>
      </c>
      <c r="C18" t="inlineStr">
        <is>
          <t>R$ 41.212,32</t>
        </is>
      </c>
      <c r="D18" t="inlineStr">
        <is>
          <t>35,22%</t>
        </is>
      </c>
      <c r="E18" t="inlineStr">
        <is>
          <t>0,13%</t>
        </is>
      </c>
    </row>
    <row r="19">
      <c r="A19" t="inlineStr">
        <is>
          <t>DESPESAS DE CAPITAL</t>
        </is>
      </c>
      <c r="B19" t="inlineStr">
        <is>
          <t>R$ 13.918.140,00</t>
        </is>
      </c>
      <c r="C19" t="inlineStr">
        <is>
          <t>R$ 5.830.973,29</t>
        </is>
      </c>
      <c r="D19" t="inlineStr">
        <is>
          <t>41,89%</t>
        </is>
      </c>
      <c r="E19" t="inlineStr">
        <is>
          <t>18,08%</t>
        </is>
      </c>
    </row>
    <row r="20">
      <c r="A20" t="inlineStr">
        <is>
          <t>Investimentos</t>
        </is>
      </c>
      <c r="B20" t="inlineStr">
        <is>
          <t>R$ 13.918.140,00</t>
        </is>
      </c>
      <c r="C20" t="inlineStr">
        <is>
          <t>R$ 5.830.973,29</t>
        </is>
      </c>
      <c r="D20" t="inlineStr">
        <is>
          <t>41,89%</t>
        </is>
      </c>
      <c r="E20" t="inlineStr">
        <is>
          <t>18,08%</t>
        </is>
      </c>
    </row>
    <row r="21">
      <c r="A21" t="inlineStr">
        <is>
          <t>Obras e Instalações</t>
        </is>
      </c>
      <c r="B21" t="inlineStr">
        <is>
          <t>R$ 4.770.000,00</t>
        </is>
      </c>
      <c r="C21" t="inlineStr">
        <is>
          <t>R$ 381.546,42</t>
        </is>
      </c>
      <c r="D21" t="inlineStr">
        <is>
          <t>8,00%</t>
        </is>
      </c>
      <c r="E21" t="inlineStr">
        <is>
          <t>1,18%</t>
        </is>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R$3.141.900,00</t>
        </is>
      </c>
      <c r="C2" t="inlineStr">
        <is>
          <t>R$2.811.941,12</t>
        </is>
      </c>
      <c r="D2" t="inlineStr">
        <is>
          <t>89,50%</t>
        </is>
      </c>
      <c r="E2" t="inlineStr">
        <is>
          <t>8,72%</t>
        </is>
      </c>
    </row>
    <row r="3">
      <c r="A3" t="inlineStr">
        <is>
          <t>02 - Administração Financeira</t>
        </is>
      </c>
      <c r="B3" t="inlineStr">
        <is>
          <t>R$838.500,00</t>
        </is>
      </c>
      <c r="C3" t="inlineStr">
        <is>
          <t>R$842.728,92</t>
        </is>
      </c>
      <c r="D3" t="inlineStr">
        <is>
          <t>100,50%</t>
        </is>
      </c>
      <c r="E3" t="inlineStr">
        <is>
          <t>2,61%</t>
        </is>
      </c>
    </row>
    <row r="4">
      <c r="A4" t="inlineStr">
        <is>
          <t>03 - Formação de Recursos Humanos</t>
        </is>
      </c>
      <c r="B4" t="inlineStr">
        <is>
          <t>R$738.000,00</t>
        </is>
      </c>
      <c r="C4" t="inlineStr">
        <is>
          <t>R$424.349,10</t>
        </is>
      </c>
      <c r="D4" t="inlineStr">
        <is>
          <t>57,50%</t>
        </is>
      </c>
      <c r="E4" t="inlineStr">
        <is>
          <t>1,32%</t>
        </is>
      </c>
    </row>
    <row r="5">
      <c r="A5" t="inlineStr">
        <is>
          <t>04 - Comunicação Social</t>
        </is>
      </c>
      <c r="B5" t="inlineStr">
        <is>
          <t>R$1.461.624,00</t>
        </is>
      </c>
      <c r="C5" t="inlineStr">
        <is>
          <t>R$1.000.885,39</t>
        </is>
      </c>
      <c r="D5" t="inlineStr">
        <is>
          <t>68,48%</t>
        </is>
      </c>
      <c r="E5" t="inlineStr">
        <is>
          <t>3,10%</t>
        </is>
      </c>
    </row>
    <row r="6">
      <c r="A6" t="inlineStr">
        <is>
          <t>05 - Atenção Básica</t>
        </is>
      </c>
      <c r="B6" t="inlineStr">
        <is>
          <t>R$1.035.000,00</t>
        </is>
      </c>
      <c r="C6" t="inlineStr">
        <is>
          <t>R$1.108.162,88</t>
        </is>
      </c>
      <c r="D6" t="inlineStr">
        <is>
          <t>107,07%</t>
        </is>
      </c>
      <c r="E6" t="inlineStr">
        <is>
          <t>3,44%</t>
        </is>
      </c>
    </row>
    <row r="7">
      <c r="A7" t="inlineStr">
        <is>
          <t>06 - Proteção e Benefícios ao Trabalhador</t>
        </is>
      </c>
      <c r="B7" t="inlineStr">
        <is>
          <t>R$1.429.200,00</t>
        </is>
      </c>
      <c r="C7" t="inlineStr">
        <is>
          <t>R$1.319.169,37</t>
        </is>
      </c>
      <c r="D7" t="inlineStr">
        <is>
          <t>92,30%</t>
        </is>
      </c>
      <c r="E7" t="inlineStr">
        <is>
          <t>4,09%</t>
        </is>
      </c>
    </row>
    <row r="8">
      <c r="A8" t="inlineStr">
        <is>
          <t>07 - Empregabilidade</t>
        </is>
      </c>
      <c r="B8" t="inlineStr">
        <is>
          <t>R$37.044.456,00</t>
        </is>
      </c>
      <c r="C8" t="inlineStr">
        <is>
          <t>R$24.738.353,07</t>
        </is>
      </c>
      <c r="D8" t="inlineStr">
        <is>
          <t>66,78%</t>
        </is>
      </c>
      <c r="E8" t="inlineStr">
        <is>
          <t>76,72%</t>
        </is>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R$30.189.936,00</t>
        </is>
      </c>
      <c r="D2" t="inlineStr">
        <is>
          <t>64,32%</t>
        </is>
      </c>
    </row>
    <row r="3">
      <c r="A3" t="inlineStr">
        <is>
          <t>13110120</t>
        </is>
      </c>
      <c r="B3" t="inlineStr">
        <is>
          <t>Taxas de Ocupação</t>
        </is>
      </c>
      <c r="C3" t="inlineStr">
        <is>
          <t>R$36.000,00</t>
        </is>
      </c>
      <c r="D3" t="inlineStr">
        <is>
          <t>0,08%</t>
        </is>
      </c>
    </row>
    <row r="4">
      <c r="A4" t="inlineStr">
        <is>
          <t>13210100</t>
        </is>
      </c>
      <c r="B4" t="inlineStr">
        <is>
          <t>Remuneração de Depósitos Bancários</t>
        </is>
      </c>
      <c r="C4" t="inlineStr">
        <is>
          <t>R$5.964.000,00</t>
        </is>
      </c>
      <c r="D4" t="inlineStr">
        <is>
          <t>12,71%</t>
        </is>
      </c>
    </row>
    <row r="5">
      <c r="A5" t="inlineStr">
        <is>
          <t>16999900</t>
        </is>
      </c>
      <c r="B5" t="inlineStr">
        <is>
          <t>Serviços Educacionais</t>
        </is>
      </c>
      <c r="C5" t="inlineStr">
        <is>
          <t>R$1.419.060,00</t>
        </is>
      </c>
      <c r="D5" t="inlineStr">
        <is>
          <t>3,02%</t>
        </is>
      </c>
    </row>
    <row r="6">
      <c r="A6" t="inlineStr">
        <is>
          <t>19110900</t>
        </is>
      </c>
      <c r="B6" t="inlineStr">
        <is>
          <t xml:space="preserve">Multas e Juros </t>
        </is>
      </c>
      <c r="C6" t="inlineStr">
        <is>
          <t>R$1.200,00</t>
        </is>
      </c>
      <c r="D6" t="inlineStr">
        <is>
          <t>0,00%</t>
        </is>
      </c>
    </row>
    <row r="7">
      <c r="A7" t="inlineStr">
        <is>
          <t>19999900</t>
        </is>
      </c>
      <c r="B7" t="inlineStr">
        <is>
          <t>Outras Receitas Correntes</t>
        </is>
      </c>
      <c r="C7" t="inlineStr">
        <is>
          <t>R$7.800,00</t>
        </is>
      </c>
      <c r="D7" t="inlineStr">
        <is>
          <t>0,02%</t>
        </is>
      </c>
    </row>
    <row r="8">
      <c r="A8" t="inlineStr">
        <is>
          <t>22130100</t>
        </is>
      </c>
      <c r="B8" t="inlineStr">
        <is>
          <t>Alienação de Bens Móveis</t>
        </is>
      </c>
      <c r="C8" t="inlineStr">
        <is>
          <t>R$78.000,00</t>
        </is>
      </c>
      <c r="D8" t="inlineStr">
        <is>
          <t>0,17%</t>
        </is>
      </c>
    </row>
    <row r="9">
      <c r="A9" t="inlineStr">
        <is>
          <t>99999910</t>
        </is>
      </c>
      <c r="B9" t="inlineStr">
        <is>
          <t>Recurso Arrecadado em Exerc. Anteriores</t>
        </is>
      </c>
      <c r="C9" t="inlineStr">
        <is>
          <t>R$9.240.600,00</t>
        </is>
      </c>
      <c r="D9" t="inlineStr">
        <is>
          <t>19,69%</t>
        </is>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R$ 12.712.500,00</t>
        </is>
      </c>
      <c r="D2" t="inlineStr">
        <is>
          <t>27,08%</t>
        </is>
      </c>
    </row>
    <row r="3">
      <c r="A3" t="inlineStr">
        <is>
          <t>31901300</t>
        </is>
      </c>
      <c r="B3" t="inlineStr">
        <is>
          <t>Obrigações Patronais</t>
        </is>
      </c>
      <c r="C3" t="inlineStr">
        <is>
          <t>R$ 1.152.000,00</t>
        </is>
      </c>
      <c r="D3" t="inlineStr">
        <is>
          <t>2,45%</t>
        </is>
      </c>
    </row>
    <row r="4">
      <c r="A4" t="inlineStr">
        <is>
          <t>31901600</t>
        </is>
      </c>
      <c r="B4" t="inlineStr">
        <is>
          <t>Outras Despesas Variáveis</t>
        </is>
      </c>
      <c r="C4" t="inlineStr">
        <is>
          <t>R$ 1.628.100,00</t>
        </is>
      </c>
      <c r="D4" t="inlineStr">
        <is>
          <t>3,47%</t>
        </is>
      </c>
    </row>
    <row r="5">
      <c r="A5" t="inlineStr">
        <is>
          <t>31909100</t>
        </is>
      </c>
      <c r="B5" t="inlineStr">
        <is>
          <t xml:space="preserve">Sentenças Judiciais </t>
        </is>
      </c>
      <c r="C5" t="inlineStr">
        <is>
          <t>R$ 90.000,00</t>
        </is>
      </c>
      <c r="D5" t="inlineStr">
        <is>
          <t>0,19%</t>
        </is>
      </c>
    </row>
    <row r="6">
      <c r="A6" t="inlineStr">
        <is>
          <t>31909400</t>
        </is>
      </c>
      <c r="B6" t="inlineStr">
        <is>
          <t>Indenizações e Restituições Trabalhistas</t>
        </is>
      </c>
      <c r="C6" t="inlineStr">
        <is>
          <t>R$ 351.000,00</t>
        </is>
      </c>
      <c r="D6" t="inlineStr">
        <is>
          <t>0,75%</t>
        </is>
      </c>
    </row>
    <row r="7">
      <c r="A7" t="inlineStr">
        <is>
          <t>33504100</t>
        </is>
      </c>
      <c r="B7" t="inlineStr">
        <is>
          <t>Contribuições</t>
        </is>
      </c>
      <c r="C7" t="inlineStr">
        <is>
          <t>R$ 192.000,00</t>
        </is>
      </c>
      <c r="D7" t="inlineStr">
        <is>
          <t>0,41%</t>
        </is>
      </c>
    </row>
    <row r="8">
      <c r="A8" t="inlineStr">
        <is>
          <t>33901400</t>
        </is>
      </c>
      <c r="B8" t="inlineStr">
        <is>
          <t>Diárias</t>
        </is>
      </c>
      <c r="C8" t="inlineStr">
        <is>
          <t>R$ 335.400,00</t>
        </is>
      </c>
      <c r="D8" t="inlineStr">
        <is>
          <t>0,71%</t>
        </is>
      </c>
    </row>
    <row r="9">
      <c r="A9" t="inlineStr">
        <is>
          <t>33903000</t>
        </is>
      </c>
      <c r="B9" t="inlineStr">
        <is>
          <t>Material de Consumo</t>
        </is>
      </c>
      <c r="C9" t="inlineStr">
        <is>
          <t>R$ 4.233.900,00</t>
        </is>
      </c>
      <c r="D9" t="inlineStr">
        <is>
          <t>9,02%</t>
        </is>
      </c>
    </row>
    <row r="10">
      <c r="A10" t="inlineStr">
        <is>
          <t>33903300</t>
        </is>
      </c>
      <c r="B10" t="inlineStr">
        <is>
          <t>Passagens e Despesas de Locomoção</t>
        </is>
      </c>
      <c r="C10" t="inlineStr">
        <is>
          <t>R$ 420.000,00</t>
        </is>
      </c>
      <c r="D10" t="inlineStr">
        <is>
          <t>0,89%</t>
        </is>
      </c>
    </row>
    <row r="11">
      <c r="A11" t="inlineStr">
        <is>
          <t>33903600</t>
        </is>
      </c>
      <c r="B11" t="inlineStr">
        <is>
          <t>Outros Serviços de Terceiros - PF</t>
        </is>
      </c>
      <c r="C11" t="inlineStr">
        <is>
          <t>R$ 327.300,00</t>
        </is>
      </c>
      <c r="D11" t="inlineStr">
        <is>
          <t>0,70%</t>
        </is>
      </c>
    </row>
    <row r="12">
      <c r="A12" t="inlineStr">
        <is>
          <t>33903700</t>
        </is>
      </c>
      <c r="B12" t="inlineStr">
        <is>
          <t>Locação de Mão de Obra</t>
        </is>
      </c>
      <c r="C12" t="inlineStr">
        <is>
          <t>R$ 447.900,00</t>
        </is>
      </c>
      <c r="D12" t="inlineStr">
        <is>
          <t>0,95%</t>
        </is>
      </c>
    </row>
    <row r="13">
      <c r="A13" t="inlineStr">
        <is>
          <t>33903900</t>
        </is>
      </c>
      <c r="B13" t="inlineStr">
        <is>
          <t>Outros Serviços Terceiros - P. Jurídica</t>
        </is>
      </c>
      <c r="C13" t="inlineStr">
        <is>
          <t>R$ 9.412.980,00</t>
        </is>
      </c>
      <c r="D13" t="inlineStr">
        <is>
          <t>20,05%</t>
        </is>
      </c>
    </row>
    <row r="14">
      <c r="A14" t="inlineStr">
        <is>
          <t>33904000</t>
        </is>
      </c>
      <c r="B14" t="inlineStr">
        <is>
          <t>Serv. Tecn. da Inform. Comunicação - PJ.</t>
        </is>
      </c>
      <c r="C14" t="inlineStr">
        <is>
          <t>R$ 650.100,00</t>
        </is>
      </c>
      <c r="D14" t="inlineStr">
        <is>
          <t>1,39%</t>
        </is>
      </c>
    </row>
    <row r="15">
      <c r="A15" t="inlineStr">
        <is>
          <t>33904700</t>
        </is>
      </c>
      <c r="B15" t="inlineStr">
        <is>
          <t>Obrigações Tributárias e Contributivas</t>
        </is>
      </c>
      <c r="C15" t="inlineStr">
        <is>
          <t>R$ 117.000,00</t>
        </is>
      </c>
      <c r="D15" t="inlineStr">
        <is>
          <t>0,25%</t>
        </is>
      </c>
    </row>
    <row r="16">
      <c r="A16" t="inlineStr">
        <is>
          <t>44905100</t>
        </is>
      </c>
      <c r="B16" t="inlineStr">
        <is>
          <t>Obras e Instalações</t>
        </is>
      </c>
      <c r="C16" t="inlineStr">
        <is>
          <t>R$ 8.213.028,00</t>
        </is>
      </c>
      <c r="D16" t="inlineStr">
        <is>
          <t>17,50%</t>
        </is>
      </c>
    </row>
    <row r="17">
      <c r="A17" t="inlineStr">
        <is>
          <t>44905200</t>
        </is>
      </c>
      <c r="B17" t="inlineStr">
        <is>
          <t>Equipamentos e Material Permanente</t>
        </is>
      </c>
      <c r="C17" t="inlineStr">
        <is>
          <t>R$ 6.653.388,00</t>
        </is>
      </c>
      <c r="D17" t="inlineStr">
        <is>
          <t>14,18%</t>
        </is>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R$ 3.365.100,00</t>
        </is>
      </c>
      <c r="C2" t="inlineStr">
        <is>
          <t>7,17%</t>
        </is>
      </c>
    </row>
    <row r="3">
      <c r="A3" t="inlineStr">
        <is>
          <t>02 - Administração Financeira</t>
        </is>
      </c>
      <c r="B3" t="inlineStr">
        <is>
          <t>R$ 926.100,00</t>
        </is>
      </c>
      <c r="C3" t="inlineStr">
        <is>
          <t>1,97%</t>
        </is>
      </c>
    </row>
    <row r="4">
      <c r="A4" t="inlineStr">
        <is>
          <t>03 - Formação de Recursos Humanos</t>
        </is>
      </c>
      <c r="B4" t="inlineStr">
        <is>
          <t>R$ 545.400,00</t>
        </is>
      </c>
      <c r="C4" t="inlineStr">
        <is>
          <t>1,16%</t>
        </is>
      </c>
    </row>
    <row r="5">
      <c r="A5" t="inlineStr">
        <is>
          <t>04 - Comunicação Social</t>
        </is>
      </c>
      <c r="B5" t="inlineStr">
        <is>
          <t>R$ 759.900,00</t>
        </is>
      </c>
      <c r="C5" t="inlineStr">
        <is>
          <t>1,62%</t>
        </is>
      </c>
    </row>
    <row r="6">
      <c r="A6" t="inlineStr">
        <is>
          <t>05 - Atenção Básica</t>
        </is>
      </c>
      <c r="B6" t="inlineStr">
        <is>
          <t>R$ 1.397.400,00</t>
        </is>
      </c>
      <c r="C6" t="inlineStr">
        <is>
          <t>2,98%</t>
        </is>
      </c>
    </row>
    <row r="7">
      <c r="A7" t="inlineStr">
        <is>
          <t>06 - Proteção e Benefícios ao Trabalhador</t>
        </is>
      </c>
      <c r="B7" t="inlineStr">
        <is>
          <t>R$ 1.524.300,00</t>
        </is>
      </c>
      <c r="C7" t="inlineStr">
        <is>
          <t>3,25%</t>
        </is>
      </c>
    </row>
    <row r="8">
      <c r="A8" t="inlineStr">
        <is>
          <t>07 - Empregabilidade</t>
        </is>
      </c>
      <c r="B8" t="inlineStr">
        <is>
          <t>R$ 38.418.396,00</t>
        </is>
      </c>
      <c r="C8" t="inlineStr">
        <is>
          <t>81,85%</t>
        </is>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R$37.617.996,00</t>
        </is>
      </c>
      <c r="C2" t="inlineStr">
        <is>
          <t>R$17.807.761,91</t>
        </is>
      </c>
      <c r="D2" t="inlineStr">
        <is>
          <t>47,34%</t>
        </is>
      </c>
      <c r="E2" t="inlineStr">
        <is>
          <t>100,00%</t>
        </is>
      </c>
    </row>
    <row r="3">
      <c r="A3" t="inlineStr">
        <is>
          <t>Contr. para Ent. Privadas Serviço Social e de Formação Prof.</t>
        </is>
      </c>
      <c r="B3" t="inlineStr">
        <is>
          <t>R$30.189.936,00</t>
        </is>
      </c>
      <c r="C3" t="inlineStr">
        <is>
          <t>R$13.587.657,19</t>
        </is>
      </c>
      <c r="D3" t="inlineStr">
        <is>
          <t>45,01%</t>
        </is>
      </c>
      <c r="E3" t="inlineStr">
        <is>
          <t>76,30%</t>
        </is>
      </c>
    </row>
    <row r="4">
      <c r="A4" t="inlineStr">
        <is>
          <t>Contribuições para o Senac</t>
        </is>
      </c>
      <c r="B4" t="inlineStr">
        <is>
          <t>R$30.189.936,00</t>
        </is>
      </c>
      <c r="C4" t="inlineStr">
        <is>
          <t>R$13.587.657,19</t>
        </is>
      </c>
      <c r="D4" t="inlineStr">
        <is>
          <t>45,01%</t>
        </is>
      </c>
      <c r="E4" t="inlineStr">
        <is>
          <t>76,30%</t>
        </is>
      </c>
    </row>
    <row r="5">
      <c r="A5" t="inlineStr">
        <is>
          <t>Receita Patrimonial</t>
        </is>
      </c>
      <c r="B5" t="inlineStr">
        <is>
          <t>R$6.000.000,00</t>
        </is>
      </c>
      <c r="C5" t="inlineStr">
        <is>
          <t>R$3.552.745,83</t>
        </is>
      </c>
      <c r="D5" t="inlineStr">
        <is>
          <t>59,21%</t>
        </is>
      </c>
      <c r="E5" t="inlineStr">
        <is>
          <t>19,95%</t>
        </is>
      </c>
    </row>
    <row r="6">
      <c r="A6" t="inlineStr">
        <is>
          <t>Taxas de Ocupação</t>
        </is>
      </c>
      <c r="B6" t="inlineStr">
        <is>
          <t>R$36.000,00</t>
        </is>
      </c>
      <c r="C6" t="inlineStr">
        <is>
          <t>R$25.030,00</t>
        </is>
      </c>
      <c r="D6" t="inlineStr">
        <is>
          <t>69,53%</t>
        </is>
      </c>
      <c r="E6" t="inlineStr">
        <is>
          <t>0,14%</t>
        </is>
      </c>
    </row>
    <row r="7">
      <c r="A7" t="inlineStr">
        <is>
          <t>Remuneração de Depósitos Bancários</t>
        </is>
      </c>
      <c r="B7" t="inlineStr">
        <is>
          <t>R$5.964.000,00</t>
        </is>
      </c>
      <c r="C7" t="inlineStr">
        <is>
          <t>R$3.527.715,83</t>
        </is>
      </c>
      <c r="D7" t="inlineStr">
        <is>
          <t>59,15%</t>
        </is>
      </c>
      <c r="E7" t="inlineStr">
        <is>
          <t>19,81%</t>
        </is>
      </c>
    </row>
    <row r="8">
      <c r="A8" t="inlineStr">
        <is>
          <t>Receita de Serviços</t>
        </is>
      </c>
      <c r="B8" t="inlineStr">
        <is>
          <t>R$1.419.060,00</t>
        </is>
      </c>
      <c r="C8" t="inlineStr">
        <is>
          <t>R$667.024,12</t>
        </is>
      </c>
      <c r="D8" t="inlineStr">
        <is>
          <t>47,00%</t>
        </is>
      </c>
      <c r="E8" t="inlineStr">
        <is>
          <t>3,75%</t>
        </is>
      </c>
    </row>
    <row r="9">
      <c r="A9" t="inlineStr">
        <is>
          <t>Serviços Educacionais</t>
        </is>
      </c>
      <c r="B9" t="inlineStr">
        <is>
          <t>R$1.419.060,00</t>
        </is>
      </c>
      <c r="C9" t="inlineStr">
        <is>
          <t>R$667.024,12</t>
        </is>
      </c>
      <c r="D9" t="inlineStr">
        <is>
          <t>47,00%</t>
        </is>
      </c>
      <c r="E9" t="inlineStr">
        <is>
          <t>3,75%</t>
        </is>
      </c>
    </row>
    <row r="10">
      <c r="A10" t="inlineStr">
        <is>
          <t>Outras Receitas Correntes</t>
        </is>
      </c>
      <c r="B10" t="inlineStr">
        <is>
          <t>R$9.000,00</t>
        </is>
      </c>
      <c r="C10" t="inlineStr">
        <is>
          <t>R$334,77</t>
        </is>
      </c>
      <c r="D10" t="inlineStr">
        <is>
          <t>3,72%</t>
        </is>
      </c>
      <c r="E10" t="inlineStr">
        <is>
          <t>0,00%</t>
        </is>
      </c>
    </row>
    <row r="11">
      <c r="A11" t="inlineStr">
        <is>
          <t xml:space="preserve">Multas e Juros </t>
        </is>
      </c>
      <c r="B11" t="inlineStr">
        <is>
          <t>R$1.200,00</t>
        </is>
      </c>
      <c r="C11" t="inlineStr">
        <is>
          <t>R$334,77</t>
        </is>
      </c>
      <c r="D11" t="inlineStr">
        <is>
          <t>27,90%</t>
        </is>
      </c>
      <c r="E11" t="inlineStr">
        <is>
          <t>0,00%</t>
        </is>
      </c>
    </row>
    <row r="12">
      <c r="A12" t="inlineStr">
        <is>
          <t>Outras Receitas Correntes</t>
        </is>
      </c>
      <c r="B12" t="inlineStr">
        <is>
          <t>R$7.800,00</t>
        </is>
      </c>
      <c r="C12" t="inlineStr">
        <is>
          <t>R$0,00</t>
        </is>
      </c>
      <c r="D12" t="inlineStr">
        <is>
          <t>0,00%</t>
        </is>
      </c>
      <c r="E12" t="inlineStr">
        <is>
          <t>0,00%</t>
        </is>
      </c>
    </row>
    <row r="13">
      <c r="A13" t="inlineStr">
        <is>
          <t>RECEITAS DE CAPITAL</t>
        </is>
      </c>
      <c r="B13" t="inlineStr">
        <is>
          <t>R$78.000,00</t>
        </is>
      </c>
      <c r="C13" t="inlineStr">
        <is>
          <t>R$0,00</t>
        </is>
      </c>
      <c r="D13" t="inlineStr">
        <is>
          <t>0,00%</t>
        </is>
      </c>
      <c r="E13" t="inlineStr">
        <is>
          <t>0,00%</t>
        </is>
      </c>
    </row>
    <row r="14">
      <c r="A14" t="inlineStr">
        <is>
          <t>Alienação de Bens</t>
        </is>
      </c>
      <c r="B14" t="inlineStr">
        <is>
          <t>R$78.000,00</t>
        </is>
      </c>
      <c r="C14" t="inlineStr">
        <is>
          <t>R$0,00</t>
        </is>
      </c>
      <c r="D14" t="inlineStr">
        <is>
          <t>0,00%</t>
        </is>
      </c>
      <c r="E14" t="inlineStr">
        <is>
          <t>0,00%</t>
        </is>
      </c>
    </row>
    <row r="15">
      <c r="A15" t="inlineStr">
        <is>
          <t>Alienação de Bens Móveis</t>
        </is>
      </c>
      <c r="B15" t="inlineStr">
        <is>
          <t>R$78.000,00</t>
        </is>
      </c>
      <c r="C15" t="inlineStr">
        <is>
          <t>R$0,00</t>
        </is>
      </c>
      <c r="D15" t="inlineStr">
        <is>
          <t>0,00%</t>
        </is>
      </c>
      <c r="E15" t="inlineStr">
        <is>
          <t>0,00%</t>
        </is>
      </c>
    </row>
    <row r="16">
      <c r="A16" t="inlineStr">
        <is>
          <t>RECURSOS ARREC. EXERC. ANTER.</t>
        </is>
      </c>
      <c r="B16" t="inlineStr">
        <is>
          <t>R$9.240.600,00</t>
        </is>
      </c>
      <c r="C16" t="inlineStr">
        <is>
          <t>R$0,00</t>
        </is>
      </c>
      <c r="D16" t="inlineStr">
        <is>
          <t>0,00%</t>
        </is>
      </c>
      <c r="E16" t="inlineStr">
        <is>
          <t>0,00%</t>
        </is>
      </c>
    </row>
    <row r="17">
      <c r="A17" t="inlineStr">
        <is>
          <t>Recurso Arrecadado em Exerc. Anteriores</t>
        </is>
      </c>
      <c r="B17" t="inlineStr">
        <is>
          <t>R$9.240.600,00</t>
        </is>
      </c>
      <c r="C17" t="inlineStr">
        <is>
          <t>R$0,00</t>
        </is>
      </c>
      <c r="D17" t="inlineStr">
        <is>
          <t>0,00%</t>
        </is>
      </c>
      <c r="E17" t="inlineStr">
        <is>
          <t>0,00%</t>
        </is>
      </c>
    </row>
    <row r="18">
      <c r="A18" t="inlineStr">
        <is>
          <t>Recurso Arrecadado em Exerc. Anteriores</t>
        </is>
      </c>
      <c r="B18" t="inlineStr">
        <is>
          <t>R$9.240.600,00</t>
        </is>
      </c>
      <c r="C18" t="inlineStr">
        <is>
          <t>R$0,00</t>
        </is>
      </c>
      <c r="D18" t="inlineStr">
        <is>
          <t>0,00%</t>
        </is>
      </c>
      <c r="E18" t="inlineStr">
        <is>
          <t>0,00%</t>
        </is>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R$32.070.180,00</t>
        </is>
      </c>
      <c r="C2" t="inlineStr">
        <is>
          <t>R$13.782.144,69</t>
        </is>
      </c>
      <c r="D2" t="inlineStr">
        <is>
          <t>42,97%</t>
        </is>
      </c>
      <c r="E2" t="inlineStr">
        <is>
          <t>75,97%</t>
        </is>
      </c>
    </row>
    <row r="3">
      <c r="A3" t="inlineStr">
        <is>
          <t>Pessoal e Encargos Sociais</t>
        </is>
      </c>
      <c r="B3" t="inlineStr">
        <is>
          <t>R$15.933.600,00</t>
        </is>
      </c>
      <c r="C3" t="inlineStr">
        <is>
          <t>R$7.289.307,14</t>
        </is>
      </c>
      <c r="D3" t="inlineStr">
        <is>
          <t>45,75%</t>
        </is>
      </c>
      <c r="E3" t="inlineStr">
        <is>
          <t>40,18%</t>
        </is>
      </c>
    </row>
    <row r="4">
      <c r="A4" t="inlineStr">
        <is>
          <t>Vencimentos e Vantagens Fixas</t>
        </is>
      </c>
      <c r="B4" t="inlineStr">
        <is>
          <t>R$12.712.500,00</t>
        </is>
      </c>
      <c r="C4" t="inlineStr">
        <is>
          <t>R$5.856.016,33</t>
        </is>
      </c>
      <c r="D4" t="inlineStr">
        <is>
          <t>46,07%</t>
        </is>
      </c>
      <c r="E4" t="inlineStr">
        <is>
          <t>32,28%</t>
        </is>
      </c>
    </row>
    <row r="5">
      <c r="A5" t="inlineStr">
        <is>
          <t>Obrigações Patronais</t>
        </is>
      </c>
      <c r="B5" t="inlineStr">
        <is>
          <t>R$1.152.000,00</t>
        </is>
      </c>
      <c r="C5" t="inlineStr">
        <is>
          <t>R$561.126,47</t>
        </is>
      </c>
      <c r="D5" t="inlineStr">
        <is>
          <t>48,71%</t>
        </is>
      </c>
      <c r="E5" t="inlineStr">
        <is>
          <t>3,09%</t>
        </is>
      </c>
    </row>
    <row r="6">
      <c r="A6" t="inlineStr">
        <is>
          <t>Outras Despesas Variáveis</t>
        </is>
      </c>
      <c r="B6" t="inlineStr">
        <is>
          <t>R$1.628.100,00</t>
        </is>
      </c>
      <c r="C6" t="inlineStr">
        <is>
          <t>R$587.469,31</t>
        </is>
      </c>
      <c r="D6" t="inlineStr">
        <is>
          <t>36,08%</t>
        </is>
      </c>
      <c r="E6" t="inlineStr">
        <is>
          <t>3,24%</t>
        </is>
      </c>
    </row>
    <row r="7">
      <c r="A7" t="inlineStr">
        <is>
          <t xml:space="preserve">Sentenças Judiciais </t>
        </is>
      </c>
      <c r="B7" t="inlineStr">
        <is>
          <t>R$90.000,00</t>
        </is>
      </c>
      <c r="C7" t="inlineStr">
        <is>
          <t>R$0,00</t>
        </is>
      </c>
      <c r="D7" t="inlineStr">
        <is>
          <t>0,00%</t>
        </is>
      </c>
      <c r="E7" t="inlineStr">
        <is>
          <t>0,00%</t>
        </is>
      </c>
    </row>
    <row r="8">
      <c r="A8" t="inlineStr">
        <is>
          <t>Indenizações e Restituições Trabalhistas</t>
        </is>
      </c>
      <c r="B8" t="inlineStr">
        <is>
          <t>R$351.000,00</t>
        </is>
      </c>
      <c r="C8" t="inlineStr">
        <is>
          <t>R$284.695,03</t>
        </is>
      </c>
      <c r="D8" t="inlineStr">
        <is>
          <t>81,11%</t>
        </is>
      </c>
      <c r="E8" t="inlineStr">
        <is>
          <t>1,57%</t>
        </is>
      </c>
    </row>
    <row r="9">
      <c r="A9" t="inlineStr">
        <is>
          <t>Outras Despesas Correntes</t>
        </is>
      </c>
      <c r="B9" t="inlineStr">
        <is>
          <t>R$16.136.580,00</t>
        </is>
      </c>
      <c r="C9" t="inlineStr">
        <is>
          <t>R$6.492.837,55</t>
        </is>
      </c>
      <c r="D9" t="inlineStr">
        <is>
          <t>40,24%</t>
        </is>
      </c>
      <c r="E9" t="inlineStr">
        <is>
          <t>35,79%</t>
        </is>
      </c>
    </row>
    <row r="10">
      <c r="A10" t="inlineStr">
        <is>
          <t>Contribuições</t>
        </is>
      </c>
      <c r="B10" t="inlineStr">
        <is>
          <t>R$192.000,00</t>
        </is>
      </c>
      <c r="C10" t="inlineStr">
        <is>
          <t>R$99.343,09</t>
        </is>
      </c>
      <c r="D10" t="inlineStr">
        <is>
          <t>51,74%</t>
        </is>
      </c>
      <c r="E10" t="inlineStr">
        <is>
          <t>0,55%</t>
        </is>
      </c>
    </row>
    <row r="11">
      <c r="A11" t="inlineStr">
        <is>
          <t>Diárias</t>
        </is>
      </c>
      <c r="B11" t="inlineStr">
        <is>
          <t>R$335.400,00</t>
        </is>
      </c>
      <c r="C11" t="inlineStr">
        <is>
          <t>R$59.964,60</t>
        </is>
      </c>
      <c r="D11" t="inlineStr">
        <is>
          <t>17,88%</t>
        </is>
      </c>
      <c r="E11" t="inlineStr">
        <is>
          <t>0,33%</t>
        </is>
      </c>
    </row>
    <row r="12">
      <c r="A12" t="inlineStr">
        <is>
          <t>Material de Consumo</t>
        </is>
      </c>
      <c r="B12" t="inlineStr">
        <is>
          <t>R$4.233.900,00</t>
        </is>
      </c>
      <c r="C12" t="inlineStr">
        <is>
          <t>R$1.798.572,50</t>
        </is>
      </c>
      <c r="D12" t="inlineStr">
        <is>
          <t>42,48%</t>
        </is>
      </c>
      <c r="E12" t="inlineStr">
        <is>
          <t>9,91%</t>
        </is>
      </c>
    </row>
    <row r="13">
      <c r="A13" t="inlineStr">
        <is>
          <t>Passagens e Despesas de Locomoção</t>
        </is>
      </c>
      <c r="B13" t="inlineStr">
        <is>
          <t>R$420.000,00</t>
        </is>
      </c>
      <c r="C13" t="inlineStr">
        <is>
          <t>R$72.925,73</t>
        </is>
      </c>
      <c r="D13" t="inlineStr">
        <is>
          <t>17,36%</t>
        </is>
      </c>
      <c r="E13" t="inlineStr">
        <is>
          <t>0,40%</t>
        </is>
      </c>
    </row>
    <row r="14">
      <c r="A14" t="inlineStr">
        <is>
          <t>Outros Serviços de Terceiros - PF</t>
        </is>
      </c>
      <c r="B14" t="inlineStr">
        <is>
          <t>R$327.300,00</t>
        </is>
      </c>
      <c r="C14" t="inlineStr">
        <is>
          <t>R$47.854,71</t>
        </is>
      </c>
      <c r="D14" t="inlineStr">
        <is>
          <t>14,62%</t>
        </is>
      </c>
      <c r="E14" t="inlineStr">
        <is>
          <t>0,26%</t>
        </is>
      </c>
    </row>
    <row r="15">
      <c r="A15" t="inlineStr">
        <is>
          <t>Locação de Mão de Obra</t>
        </is>
      </c>
      <c r="B15" t="inlineStr">
        <is>
          <t>R$447.900,00</t>
        </is>
      </c>
      <c r="C15" t="inlineStr">
        <is>
          <t>R$186.642,38</t>
        </is>
      </c>
      <c r="D15" t="inlineStr">
        <is>
          <t>41,67%</t>
        </is>
      </c>
      <c r="E15" t="inlineStr">
        <is>
          <t>1,03%</t>
        </is>
      </c>
    </row>
    <row r="16">
      <c r="A16" t="inlineStr">
        <is>
          <t>Outros Serviços Terceiros - P. Jurídica</t>
        </is>
      </c>
      <c r="B16" t="inlineStr">
        <is>
          <t>R$9.412.980,00</t>
        </is>
      </c>
      <c r="C16" t="inlineStr">
        <is>
          <t>R$3.804.155,21</t>
        </is>
      </c>
      <c r="D16" t="inlineStr">
        <is>
          <t>40,41%</t>
        </is>
      </c>
      <c r="E16" t="inlineStr">
        <is>
          <t>20,97%</t>
        </is>
      </c>
    </row>
    <row r="17">
      <c r="A17" t="inlineStr">
        <is>
          <t>Serv. Tecn. da Inform. Comunicação - PJ.</t>
        </is>
      </c>
      <c r="B17" t="inlineStr">
        <is>
          <t>R$650.100,00</t>
        </is>
      </c>
      <c r="C17" t="inlineStr">
        <is>
          <t>R$413.368,28</t>
        </is>
      </c>
      <c r="D17" t="inlineStr">
        <is>
          <t>63,59%</t>
        </is>
      </c>
      <c r="E17" t="inlineStr">
        <is>
          <t>2,28%</t>
        </is>
      </c>
    </row>
    <row r="18">
      <c r="A18" t="inlineStr">
        <is>
          <t>Obrigações Tributárias e Contributivas</t>
        </is>
      </c>
      <c r="B18" t="inlineStr">
        <is>
          <t>R$117.000,00</t>
        </is>
      </c>
      <c r="C18" t="inlineStr">
        <is>
          <t>R$10.011,05</t>
        </is>
      </c>
      <c r="D18" t="inlineStr">
        <is>
          <t>8,56%</t>
        </is>
      </c>
      <c r="E18" t="inlineStr">
        <is>
          <t>0,06%</t>
        </is>
      </c>
    </row>
    <row r="19">
      <c r="A19" t="inlineStr">
        <is>
          <t>DESPESAS DE CAPITAL</t>
        </is>
      </c>
      <c r="B19" t="inlineStr">
        <is>
          <t>R$14.866.416,00</t>
        </is>
      </c>
      <c r="C19" t="inlineStr">
        <is>
          <t>R$4.359.068,35</t>
        </is>
      </c>
      <c r="D19" t="inlineStr">
        <is>
          <t>29,32%</t>
        </is>
      </c>
      <c r="E19" t="inlineStr">
        <is>
          <t>24,03%</t>
        </is>
      </c>
    </row>
    <row r="20">
      <c r="A20" t="inlineStr">
        <is>
          <t>Investimentos</t>
        </is>
      </c>
      <c r="B20" t="inlineStr">
        <is>
          <t>R$14.866.416,00</t>
        </is>
      </c>
      <c r="C20" t="inlineStr">
        <is>
          <t>R$4.359.068,35</t>
        </is>
      </c>
      <c r="D20" t="inlineStr">
        <is>
          <t>29,32%</t>
        </is>
      </c>
      <c r="E20" t="inlineStr">
        <is>
          <t>24,03%</t>
        </is>
      </c>
    </row>
    <row r="21">
      <c r="A21" t="inlineStr">
        <is>
          <t>Obras e Instalações</t>
        </is>
      </c>
      <c r="B21" t="inlineStr">
        <is>
          <t>R$8.213.028,00</t>
        </is>
      </c>
      <c r="C21" t="inlineStr">
        <is>
          <t>R$785.079,99</t>
        </is>
      </c>
      <c r="D21" t="inlineStr">
        <is>
          <t>9,56%</t>
        </is>
      </c>
      <c r="E21" t="inlineStr">
        <is>
          <t>4,33%</t>
        </is>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R$ 3.365.100,00</t>
        </is>
      </c>
      <c r="C2" t="inlineStr">
        <is>
          <t>R$ 1.533.184,15</t>
        </is>
      </c>
      <c r="D2" t="inlineStr">
        <is>
          <t>45,56%</t>
        </is>
      </c>
      <c r="E2" t="inlineStr">
        <is>
          <t>8,45%</t>
        </is>
      </c>
    </row>
    <row r="3">
      <c r="A3" t="inlineStr">
        <is>
          <t>02 - Administração Financeira</t>
        </is>
      </c>
      <c r="B3" t="inlineStr">
        <is>
          <t>R$ 926.100,00</t>
        </is>
      </c>
      <c r="C3" t="inlineStr">
        <is>
          <t>R$ 459.613,40</t>
        </is>
      </c>
      <c r="D3" t="inlineStr">
        <is>
          <t>49,63%</t>
        </is>
      </c>
      <c r="E3" t="inlineStr">
        <is>
          <t>2,53%</t>
        </is>
      </c>
    </row>
    <row r="4">
      <c r="A4" t="inlineStr">
        <is>
          <t>03 - Formação de Recursos Humanos</t>
        </is>
      </c>
      <c r="B4" t="inlineStr">
        <is>
          <t>R$ 545.400,00</t>
        </is>
      </c>
      <c r="C4" t="inlineStr">
        <is>
          <t>R$ 179.074,52</t>
        </is>
      </c>
      <c r="D4" t="inlineStr">
        <is>
          <t>32,83%</t>
        </is>
      </c>
      <c r="E4" t="inlineStr">
        <is>
          <t>0,99%</t>
        </is>
      </c>
    </row>
    <row r="5">
      <c r="A5" t="inlineStr">
        <is>
          <t>04 - Comunicação Social</t>
        </is>
      </c>
      <c r="B5" t="inlineStr">
        <is>
          <t>R$ 759.900,00</t>
        </is>
      </c>
      <c r="C5" t="inlineStr">
        <is>
          <t>R$ 232.366,66</t>
        </is>
      </c>
      <c r="D5" t="inlineStr">
        <is>
          <t>30,58%</t>
        </is>
      </c>
      <c r="E5" t="inlineStr">
        <is>
          <t>1,28%</t>
        </is>
      </c>
    </row>
    <row r="6">
      <c r="A6" t="inlineStr">
        <is>
          <t>05 - Atenção Básica</t>
        </is>
      </c>
      <c r="B6" t="inlineStr">
        <is>
          <t>R$ 1.397.400,00</t>
        </is>
      </c>
      <c r="C6" t="inlineStr">
        <is>
          <t>R$ 600.692,91</t>
        </is>
      </c>
      <c r="D6" t="inlineStr">
        <is>
          <t>42,99%</t>
        </is>
      </c>
      <c r="E6" t="inlineStr">
        <is>
          <t>3,31%</t>
        </is>
      </c>
    </row>
    <row r="7">
      <c r="A7" t="inlineStr">
        <is>
          <t>06 - Proteção e Benefícios ao Trabalhador</t>
        </is>
      </c>
      <c r="B7" t="inlineStr">
        <is>
          <t>R$ 1.524.300,00</t>
        </is>
      </c>
      <c r="C7" t="inlineStr">
        <is>
          <t>R$ 742.057,91</t>
        </is>
      </c>
      <c r="D7" t="inlineStr">
        <is>
          <t>48,68%</t>
        </is>
      </c>
      <c r="E7" t="inlineStr">
        <is>
          <t>4,09%</t>
        </is>
      </c>
    </row>
    <row r="8">
      <c r="A8" t="inlineStr">
        <is>
          <t>07 - Empregabilidade</t>
        </is>
      </c>
      <c r="B8" t="inlineStr">
        <is>
          <t>R$ 38.418.396,00</t>
        </is>
      </c>
      <c r="C8" t="inlineStr">
        <is>
          <t>R$ 14.394.223,49</t>
        </is>
      </c>
      <c r="D8" t="inlineStr">
        <is>
          <t>37,47%</t>
        </is>
      </c>
      <c r="E8" t="inlineStr">
        <is>
          <t>79,35%</t>
        </is>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26.069.381,84</t>
        </is>
      </c>
    </row>
    <row r="3">
      <c r="A3" t="inlineStr">
        <is>
          <t>2025</t>
        </is>
      </c>
      <c r="B3" t="inlineStr">
        <is>
          <t>2025</t>
        </is>
      </c>
      <c r="C3" t="inlineStr">
        <is>
          <t>Ingressos</t>
        </is>
      </c>
      <c r="D3" t="inlineStr">
        <is>
          <t>RECEITA ORÇAMENTÁRIA</t>
        </is>
      </c>
      <c r="E3" t="inlineStr">
        <is>
          <t>Receita Patrimonial</t>
        </is>
      </c>
      <c r="F3" t="inlineStr">
        <is>
          <t>6.850.363,73</t>
        </is>
      </c>
    </row>
    <row r="4">
      <c r="A4" t="inlineStr">
        <is>
          <t>2025</t>
        </is>
      </c>
      <c r="B4" t="inlineStr">
        <is>
          <t>2025</t>
        </is>
      </c>
      <c r="C4" t="inlineStr">
        <is>
          <t>Ingressos</t>
        </is>
      </c>
      <c r="D4" t="inlineStr">
        <is>
          <t>RECEITA ORÇAMENTÁRIA</t>
        </is>
      </c>
      <c r="E4" t="inlineStr">
        <is>
          <t>Receitas de Serviços</t>
        </is>
      </c>
      <c r="F4" t="inlineStr">
        <is>
          <t>1.113.498,29</t>
        </is>
      </c>
    </row>
    <row r="5">
      <c r="A5" t="inlineStr">
        <is>
          <t>2025</t>
        </is>
      </c>
      <c r="B5" t="inlineStr">
        <is>
          <t>2025</t>
        </is>
      </c>
      <c r="C5" t="inlineStr">
        <is>
          <t>Ingressos</t>
        </is>
      </c>
      <c r="D5" t="inlineStr">
        <is>
          <t>RECEITA ORÇAMENTÁRIA</t>
        </is>
      </c>
      <c r="E5" t="inlineStr">
        <is>
          <t>Outras Receitas Correntes</t>
        </is>
      </c>
      <c r="F5" t="inlineStr">
        <is>
          <t>1.285,81</t>
        </is>
      </c>
    </row>
    <row r="6">
      <c r="A6" t="inlineStr">
        <is>
          <t>2025</t>
        </is>
      </c>
      <c r="B6" t="inlineStr">
        <is>
          <t>2025</t>
        </is>
      </c>
      <c r="C6" t="inlineStr">
        <is>
          <t>Ingressos</t>
        </is>
      </c>
      <c r="D6" t="inlineStr">
        <is>
          <t>RECEITA ORÇAMENTÁRIA</t>
        </is>
      </c>
      <c r="E6" t="inlineStr">
        <is>
          <t>Alienação de Bens</t>
        </is>
      </c>
      <c r="F6" t="inlineStr">
        <is>
          <t xml:space="preserve"> -   </t>
        </is>
      </c>
    </row>
    <row r="7">
      <c r="A7" t="inlineStr">
        <is>
          <t>2025</t>
        </is>
      </c>
      <c r="B7" t="inlineStr">
        <is>
          <t>2025</t>
        </is>
      </c>
      <c r="C7" t="inlineStr">
        <is>
          <t>Ingressos</t>
        </is>
      </c>
      <c r="D7" t="inlineStr">
        <is>
          <t>RECEBIMENTOS EXTRAORÇAMENTÁRIOS</t>
        </is>
      </c>
      <c r="E7" t="inlineStr">
        <is>
          <t>Créditos a Curto Prazo</t>
        </is>
      </c>
      <c r="F7" t="inlineStr">
        <is>
          <t>1.295.314,90</t>
        </is>
      </c>
    </row>
    <row r="8">
      <c r="A8" t="inlineStr">
        <is>
          <t>2025</t>
        </is>
      </c>
      <c r="B8" t="inlineStr">
        <is>
          <t>2025</t>
        </is>
      </c>
      <c r="C8" t="inlineStr">
        <is>
          <t>Ingressos</t>
        </is>
      </c>
      <c r="D8" t="inlineStr">
        <is>
          <t>RECEBIMENTOS EXTRAORÇAMENTÁRIOS</t>
        </is>
      </c>
      <c r="E8" t="inlineStr">
        <is>
          <t>Demais Créditos e Valores a Curto Prazo</t>
        </is>
      </c>
      <c r="F8" t="inlineStr">
        <is>
          <t xml:space="preserve"> - </t>
        </is>
      </c>
    </row>
    <row r="9">
      <c r="A9" t="inlineStr">
        <is>
          <t>2025</t>
        </is>
      </c>
      <c r="B9" t="inlineStr">
        <is>
          <t>2025</t>
        </is>
      </c>
      <c r="C9" t="inlineStr">
        <is>
          <t>Ingressos</t>
        </is>
      </c>
      <c r="D9" t="inlineStr">
        <is>
          <t>RECEBIMENTOS EXTRAORÇAMENTÁRIOS</t>
        </is>
      </c>
      <c r="E9" t="inlineStr">
        <is>
          <t>Estoques</t>
        </is>
      </c>
      <c r="F9" t="inlineStr">
        <is>
          <t xml:space="preserve"> - </t>
        </is>
      </c>
    </row>
    <row r="10">
      <c r="A10" t="inlineStr">
        <is>
          <t>2025</t>
        </is>
      </c>
      <c r="B10" t="inlineStr">
        <is>
          <t>2025</t>
        </is>
      </c>
      <c r="C10" t="inlineStr">
        <is>
          <t>Ingressos</t>
        </is>
      </c>
      <c r="D10" t="inlineStr">
        <is>
          <t>RECEBIMENTOS EXTRAORÇAMENTÁRIOS</t>
        </is>
      </c>
      <c r="E10" t="inlineStr">
        <is>
          <t>VPDs Pagas Antecipadamente</t>
        </is>
      </c>
      <c r="F10" t="inlineStr">
        <is>
          <t>23.230,80</t>
        </is>
      </c>
    </row>
    <row r="11">
      <c r="A11" t="inlineStr">
        <is>
          <t>2025</t>
        </is>
      </c>
      <c r="B11" t="inlineStr">
        <is>
          <t>2025</t>
        </is>
      </c>
      <c r="C11" t="inlineStr">
        <is>
          <t>Ingressos</t>
        </is>
      </c>
      <c r="D11" t="inlineStr">
        <is>
          <t>RECEBIMENTOS EXTRAORÇAMENTÁRIOS</t>
        </is>
      </c>
      <c r="E11" t="inlineStr">
        <is>
          <t xml:space="preserve">Obrig. trab./prev./assist. a pagar a Curto Prazo </t>
        </is>
      </c>
      <c r="F11" t="inlineStr">
        <is>
          <t>17.912,49</t>
        </is>
      </c>
    </row>
    <row r="12">
      <c r="A12" t="inlineStr">
        <is>
          <t>2025</t>
        </is>
      </c>
      <c r="B12" t="inlineStr">
        <is>
          <t>2025</t>
        </is>
      </c>
      <c r="C12" t="inlineStr">
        <is>
          <t>Ingressos</t>
        </is>
      </c>
      <c r="D12" t="inlineStr">
        <is>
          <t>RECEBIMENTOS EXTRAORÇAMENTÁRIOS</t>
        </is>
      </c>
      <c r="E12" t="inlineStr">
        <is>
          <t>Fornecedores e Contas a Pagar a Curto Prazo</t>
        </is>
      </c>
      <c r="F12" t="inlineStr">
        <is>
          <t>89.644,00</t>
        </is>
      </c>
    </row>
    <row r="13">
      <c r="A13" t="inlineStr">
        <is>
          <t>2025</t>
        </is>
      </c>
      <c r="B13" t="inlineStr">
        <is>
          <t>2025</t>
        </is>
      </c>
      <c r="C13" t="inlineStr">
        <is>
          <t>Ingressos</t>
        </is>
      </c>
      <c r="D13" t="inlineStr">
        <is>
          <t>RECEBIMENTOS EXTRAORÇAMENTÁRIOS</t>
        </is>
      </c>
      <c r="E13" t="inlineStr">
        <is>
          <t>Obrigações fiscais a Curto Prazo</t>
        </is>
      </c>
      <c r="F13" t="inlineStr">
        <is>
          <t>32.592,01</t>
        </is>
      </c>
    </row>
    <row r="14">
      <c r="A14" t="inlineStr">
        <is>
          <t>2025</t>
        </is>
      </c>
      <c r="B14" t="inlineStr">
        <is>
          <t>2025</t>
        </is>
      </c>
      <c r="C14" t="inlineStr">
        <is>
          <t>Ingressos</t>
        </is>
      </c>
      <c r="D14" t="inlineStr">
        <is>
          <t>RECEBIMENTOS EXTRAORÇAMENTÁRIOS</t>
        </is>
      </c>
      <c r="E14" t="inlineStr">
        <is>
          <t xml:space="preserve">Demais obrigações a Curto Prazo </t>
        </is>
      </c>
      <c r="F14" t="inlineStr">
        <is>
          <t>432.833,31</t>
        </is>
      </c>
    </row>
    <row r="15">
      <c r="A15" t="inlineStr">
        <is>
          <t>2025</t>
        </is>
      </c>
      <c r="B15" t="inlineStr">
        <is>
          <t>2025</t>
        </is>
      </c>
      <c r="C15" t="inlineStr">
        <is>
          <t>Ingressos</t>
        </is>
      </c>
      <c r="D15" t="inlineStr">
        <is>
          <t>RECEBIMENTOS EXTRAORÇAMENTÁRIOS</t>
        </is>
      </c>
      <c r="E15" t="inlineStr">
        <is>
          <t>Reserva de Expansão</t>
        </is>
      </c>
      <c r="F15" t="inlineStr">
        <is>
          <t>2.932.421,27</t>
        </is>
      </c>
    </row>
    <row r="16">
      <c r="A16" t="inlineStr">
        <is>
          <t>2025</t>
        </is>
      </c>
      <c r="B16" t="inlineStr">
        <is>
          <t>2025</t>
        </is>
      </c>
      <c r="C16" t="inlineStr">
        <is>
          <t>Ingressos</t>
        </is>
      </c>
      <c r="D16" t="inlineStr">
        <is>
          <t>RECEBIMENTOS EXTRAORÇAMENTÁRIOS</t>
        </is>
      </c>
      <c r="E16" t="inlineStr">
        <is>
          <t>Resultados Acumulados</t>
        </is>
      </c>
      <c r="F16" t="inlineStr">
        <is>
          <t xml:space="preserve"> - </t>
        </is>
      </c>
    </row>
    <row r="17">
      <c r="A17" t="inlineStr">
        <is>
          <t>2025</t>
        </is>
      </c>
      <c r="B17" t="inlineStr">
        <is>
          <t>2025</t>
        </is>
      </c>
      <c r="C17" t="inlineStr">
        <is>
          <t>Ingressos</t>
        </is>
      </c>
      <c r="D17" t="inlineStr">
        <is>
          <t>RECEBIMENTOS EXTRAORÇAMENTÁRIOS</t>
        </is>
      </c>
      <c r="E17" t="inlineStr">
        <is>
          <t>VPAS Financeiras e Não Orçamentárias</t>
        </is>
      </c>
      <c r="F17" t="inlineStr">
        <is>
          <t>7.954,74</t>
        </is>
      </c>
    </row>
    <row r="18">
      <c r="A18" t="inlineStr">
        <is>
          <t>2025</t>
        </is>
      </c>
      <c r="B18" t="inlineStr">
        <is>
          <t>2025</t>
        </is>
      </c>
      <c r="C18" t="inlineStr">
        <is>
          <t>Ingressos</t>
        </is>
      </c>
      <c r="D18" t="inlineStr">
        <is>
          <t>SALDO EM ESPÉCIE DO EXERCÍCIO ANTERIOR</t>
        </is>
      </c>
      <c r="E18" t="inlineStr">
        <is>
          <t>Caixa e Equivalente de Caixa</t>
        </is>
      </c>
      <c r="F18" t="inlineStr">
        <is>
          <t>46.441.998,46</t>
        </is>
      </c>
    </row>
    <row r="19">
      <c r="A19" t="inlineStr">
        <is>
          <t>2025</t>
        </is>
      </c>
      <c r="B19" t="inlineStr">
        <is>
          <t>2024</t>
        </is>
      </c>
      <c r="C19" t="inlineStr">
        <is>
          <t>Ingressos</t>
        </is>
      </c>
      <c r="D19" t="inlineStr">
        <is>
          <t>RECEITA ORÇAMENTÁRIA</t>
        </is>
      </c>
      <c r="E19" t="inlineStr">
        <is>
          <t>Contr. para ent. privadas serviço social e de formação prof.</t>
        </is>
      </c>
      <c r="F19" t="inlineStr">
        <is>
          <t>23.967.420,29</t>
        </is>
      </c>
    </row>
    <row r="20">
      <c r="A20" t="inlineStr">
        <is>
          <t>2025</t>
        </is>
      </c>
      <c r="B20" t="inlineStr">
        <is>
          <t>2024</t>
        </is>
      </c>
      <c r="C20" t="inlineStr">
        <is>
          <t>Ingressos</t>
        </is>
      </c>
      <c r="D20" t="inlineStr">
        <is>
          <t>RECEITA ORÇAMENTÁRIA</t>
        </is>
      </c>
      <c r="E20" t="inlineStr">
        <is>
          <t>Receita Patrimonial</t>
        </is>
      </c>
      <c r="F20" t="inlineStr">
        <is>
          <t>4.986.035,57</t>
        </is>
      </c>
    </row>
    <row r="21">
      <c r="A21" t="inlineStr">
        <is>
          <t>2025</t>
        </is>
      </c>
      <c r="B21" t="inlineStr">
        <is>
          <t>2024</t>
        </is>
      </c>
      <c r="C21" t="inlineStr">
        <is>
          <t>Ingressos</t>
        </is>
      </c>
      <c r="D21" t="inlineStr">
        <is>
          <t>RECEITA ORÇAMENTÁRIA</t>
        </is>
      </c>
      <c r="E21" t="inlineStr">
        <is>
          <t>Receitas de Serviços</t>
        </is>
      </c>
      <c r="F21" t="inlineStr">
        <is>
          <t>761.825,71</t>
        </is>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30.026.520,00</t>
        </is>
      </c>
      <c r="E2" t="inlineStr">
        <is>
          <t>36.048.504,00</t>
        </is>
      </c>
      <c r="F2" t="inlineStr">
        <is>
          <t>34.034.529,67</t>
        </is>
      </c>
      <c r="G2" t="inlineStr">
        <is>
          <t>2.013.974,33</t>
        </is>
      </c>
    </row>
    <row r="3">
      <c r="A3" t="inlineStr">
        <is>
          <t>2025</t>
        </is>
      </c>
      <c r="B3" t="inlineStr">
        <is>
          <t>Contr. para Ent. Privadas Serviço Social e de Formação Prof.</t>
        </is>
      </c>
      <c r="C3" t="inlineStr">
        <is>
          <t>2</t>
        </is>
      </c>
      <c r="D3" t="inlineStr">
        <is>
          <t>25.156.800,00</t>
        </is>
      </c>
      <c r="E3" t="inlineStr">
        <is>
          <t>29.840.784,00</t>
        </is>
      </c>
      <c r="F3" t="inlineStr">
        <is>
          <t>26.069.381,84</t>
        </is>
      </c>
      <c r="G3" t="inlineStr">
        <is>
          <t>3.771.402,16</t>
        </is>
      </c>
    </row>
    <row r="4">
      <c r="A4" t="inlineStr">
        <is>
          <t>2025</t>
        </is>
      </c>
      <c r="B4" t="inlineStr">
        <is>
          <t>Contr. para Ent. Privadas Serviço Social e de Formação Prof.</t>
        </is>
      </c>
      <c r="C4" t="inlineStr">
        <is>
          <t>3</t>
        </is>
      </c>
      <c r="D4" t="inlineStr">
        <is>
          <t>25.156.800,00</t>
        </is>
      </c>
      <c r="E4" t="inlineStr">
        <is>
          <t>29.840.784,00</t>
        </is>
      </c>
      <c r="F4" t="inlineStr">
        <is>
          <t>26.069.381,84</t>
        </is>
      </c>
      <c r="G4" t="inlineStr">
        <is>
          <t>3.771.402,16</t>
        </is>
      </c>
    </row>
    <row r="5">
      <c r="A5" t="inlineStr">
        <is>
          <t>2025</t>
        </is>
      </c>
      <c r="B5" t="inlineStr">
        <is>
          <t>Contribuintes para o Senac</t>
        </is>
      </c>
      <c r="C5" t="inlineStr">
        <is>
          <t>4</t>
        </is>
      </c>
      <c r="D5" t="inlineStr">
        <is>
          <t>25.156.800,00</t>
        </is>
      </c>
      <c r="E5" t="inlineStr">
        <is>
          <t>29.840.784,00</t>
        </is>
      </c>
      <c r="F5" t="inlineStr">
        <is>
          <t>26.069.381,84</t>
        </is>
      </c>
      <c r="G5" t="inlineStr">
        <is>
          <t>3.771.402,16</t>
        </is>
      </c>
    </row>
    <row r="6">
      <c r="A6" t="inlineStr">
        <is>
          <t>2025</t>
        </is>
      </c>
      <c r="B6" t="inlineStr">
        <is>
          <t>Contribuintes para o Senac</t>
        </is>
      </c>
      <c r="C6" t="inlineStr">
        <is>
          <t>5</t>
        </is>
      </c>
      <c r="D6" t="inlineStr">
        <is>
          <t>25.156.800,00</t>
        </is>
      </c>
      <c r="E6" t="inlineStr">
        <is>
          <t>29.840.784,00</t>
        </is>
      </c>
      <c r="F6" t="inlineStr">
        <is>
          <t>26.069.381,85</t>
        </is>
      </c>
      <c r="G6" t="inlineStr">
        <is>
          <t>3.771.402,16</t>
        </is>
      </c>
    </row>
    <row r="7">
      <c r="A7" t="inlineStr">
        <is>
          <t>2025</t>
        </is>
      </c>
      <c r="B7" t="inlineStr">
        <is>
          <t>Receita Patrimonial</t>
        </is>
      </c>
      <c r="C7" t="inlineStr">
        <is>
          <t>2</t>
        </is>
      </c>
      <c r="D7" t="inlineStr">
        <is>
          <t>3.762.000,00</t>
        </is>
      </c>
      <c r="E7" t="inlineStr">
        <is>
          <t>5.100.000,00</t>
        </is>
      </c>
      <c r="F7" t="inlineStr">
        <is>
          <t>6.850.363,73</t>
        </is>
      </c>
      <c r="G7" t="inlineStr">
        <is>
          <t>-1.750.363,73</t>
        </is>
      </c>
    </row>
    <row r="8">
      <c r="A8" t="inlineStr">
        <is>
          <t>2025</t>
        </is>
      </c>
      <c r="B8" t="inlineStr">
        <is>
          <t>Exploração do Patrimônio Imobiliário</t>
        </is>
      </c>
      <c r="C8" t="inlineStr">
        <is>
          <t>3</t>
        </is>
      </c>
      <c r="D8" t="inlineStr">
        <is>
          <t>42.000,00</t>
        </is>
      </c>
      <c r="E8" t="inlineStr">
        <is>
          <t>42.000,00</t>
        </is>
      </c>
      <c r="F8" t="inlineStr">
        <is>
          <t>17.060,00</t>
        </is>
      </c>
      <c r="G8" t="inlineStr">
        <is>
          <t>24.940,00</t>
        </is>
      </c>
    </row>
    <row r="9">
      <c r="A9" t="inlineStr">
        <is>
          <t>2025</t>
        </is>
      </c>
      <c r="B9" t="inlineStr">
        <is>
          <t>Aluguéis, Arrendamentos, e Ocupação</t>
        </is>
      </c>
      <c r="C9" t="inlineStr">
        <is>
          <t>4</t>
        </is>
      </c>
      <c r="D9" t="inlineStr">
        <is>
          <t>42.000,00</t>
        </is>
      </c>
      <c r="E9" t="inlineStr">
        <is>
          <t>42.000,00</t>
        </is>
      </c>
      <c r="F9" t="inlineStr">
        <is>
          <t>17.060,00</t>
        </is>
      </c>
      <c r="G9" t="inlineStr">
        <is>
          <t>24.940,00</t>
        </is>
      </c>
    </row>
    <row r="10">
      <c r="A10" t="inlineStr">
        <is>
          <t>2025</t>
        </is>
      </c>
      <c r="B10" t="inlineStr">
        <is>
          <t>Taxas de Ocupação</t>
        </is>
      </c>
      <c r="C10" t="inlineStr">
        <is>
          <t>5</t>
        </is>
      </c>
      <c r="D10" t="inlineStr">
        <is>
          <t>42.000,00</t>
        </is>
      </c>
      <c r="E10" t="inlineStr">
        <is>
          <t>42.000,00</t>
        </is>
      </c>
      <c r="F10" t="inlineStr">
        <is>
          <t>17.060,01</t>
        </is>
      </c>
      <c r="G10" t="inlineStr">
        <is>
          <t>24.940,00</t>
        </is>
      </c>
    </row>
    <row r="11">
      <c r="A11" t="inlineStr">
        <is>
          <t>2025</t>
        </is>
      </c>
      <c r="B11" t="inlineStr">
        <is>
          <t>Juros e Correções Monetárias</t>
        </is>
      </c>
      <c r="C11" t="inlineStr">
        <is>
          <t>5</t>
        </is>
      </c>
      <c r="D11" t="inlineStr">
        <is>
          <t>3.720.000,00</t>
        </is>
      </c>
      <c r="E11" t="inlineStr">
        <is>
          <t>5.058.000,00</t>
        </is>
      </c>
      <c r="F11" t="inlineStr">
        <is>
          <t>6.833.303,73</t>
        </is>
      </c>
      <c r="G11" t="inlineStr">
        <is>
          <t>-1.775.303,73</t>
        </is>
      </c>
    </row>
    <row r="12">
      <c r="A12" t="inlineStr">
        <is>
          <t>2025</t>
        </is>
      </c>
      <c r="B12" t="inlineStr">
        <is>
          <t>Remuneração de Depósitos Bancários</t>
        </is>
      </c>
      <c r="C12" t="inlineStr">
        <is>
          <t>3</t>
        </is>
      </c>
      <c r="D12" t="inlineStr">
        <is>
          <t>3.720.000,00</t>
        </is>
      </c>
      <c r="E12" t="inlineStr">
        <is>
          <t>5.058.000,00</t>
        </is>
      </c>
      <c r="F12" t="inlineStr">
        <is>
          <t>6.833.303,73</t>
        </is>
      </c>
      <c r="G12" t="inlineStr">
        <is>
          <t>-1.775.303,73</t>
        </is>
      </c>
    </row>
    <row r="13">
      <c r="A13" t="inlineStr">
        <is>
          <t>2025</t>
        </is>
      </c>
      <c r="B13" t="inlineStr">
        <is>
          <t>Remuneração de Depósitos Bancários</t>
        </is>
      </c>
      <c r="C13" t="inlineStr">
        <is>
          <t>4</t>
        </is>
      </c>
      <c r="D13" t="inlineStr">
        <is>
          <t>3.720.000,00</t>
        </is>
      </c>
      <c r="E13" t="inlineStr">
        <is>
          <t>5.058.000,00</t>
        </is>
      </c>
      <c r="F13" t="inlineStr">
        <is>
          <t>6.833.303,74</t>
        </is>
      </c>
      <c r="G13" t="inlineStr">
        <is>
          <t>-1.775.303,73</t>
        </is>
      </c>
    </row>
    <row r="14">
      <c r="A14" t="inlineStr">
        <is>
          <t>2025</t>
        </is>
      </c>
      <c r="B14" t="inlineStr">
        <is>
          <t>Receita de Serviços</t>
        </is>
      </c>
      <c r="C14" t="inlineStr">
        <is>
          <t>5</t>
        </is>
      </c>
      <c r="D14" t="inlineStr">
        <is>
          <t>1.098.720,00</t>
        </is>
      </c>
      <c r="E14" t="inlineStr">
        <is>
          <t>1.098.720,00</t>
        </is>
      </c>
      <c r="F14" t="inlineStr">
        <is>
          <t>1.113.498,29</t>
        </is>
      </c>
      <c r="G14" t="inlineStr">
        <is>
          <t>-14.778,29</t>
        </is>
      </c>
    </row>
    <row r="15">
      <c r="A15" t="inlineStr">
        <is>
          <t>2025</t>
        </is>
      </c>
      <c r="B15" t="inlineStr">
        <is>
          <t>Outros Serviços</t>
        </is>
      </c>
      <c r="C15" t="inlineStr">
        <is>
          <t>3</t>
        </is>
      </c>
      <c r="D15" t="inlineStr">
        <is>
          <t>1.098.720,00</t>
        </is>
      </c>
      <c r="E15" t="inlineStr">
        <is>
          <t>1.098.720,00</t>
        </is>
      </c>
      <c r="F15" t="inlineStr">
        <is>
          <t>1.113.498,29</t>
        </is>
      </c>
      <c r="G15" t="inlineStr">
        <is>
          <t>-14.778,29</t>
        </is>
      </c>
    </row>
    <row r="16">
      <c r="A16" t="inlineStr">
        <is>
          <t>2025</t>
        </is>
      </c>
      <c r="B16" t="inlineStr">
        <is>
          <t>Outros Serviços</t>
        </is>
      </c>
      <c r="C16" t="inlineStr">
        <is>
          <t>4</t>
        </is>
      </c>
      <c r="D16" t="inlineStr">
        <is>
          <t>1.098.720,00</t>
        </is>
      </c>
      <c r="E16" t="inlineStr">
        <is>
          <t>1.098.720,00</t>
        </is>
      </c>
      <c r="F16" t="inlineStr">
        <is>
          <t>1.113.498,29</t>
        </is>
      </c>
      <c r="G16" t="inlineStr">
        <is>
          <t>-14.778,29</t>
        </is>
      </c>
    </row>
    <row r="17">
      <c r="A17" t="inlineStr">
        <is>
          <t>2025</t>
        </is>
      </c>
      <c r="B17" t="inlineStr">
        <is>
          <t>Serviços Educacionais</t>
        </is>
      </c>
      <c r="C17" t="inlineStr">
        <is>
          <t>5</t>
        </is>
      </c>
      <c r="D17" t="inlineStr">
        <is>
          <t>1.098.720,00</t>
        </is>
      </c>
      <c r="E17" t="inlineStr">
        <is>
          <t>1.098.720,00</t>
        </is>
      </c>
      <c r="F17" t="inlineStr">
        <is>
          <t>1.113.498,30</t>
        </is>
      </c>
      <c r="G17" t="inlineStr">
        <is>
          <t>-14.778,29</t>
        </is>
      </c>
    </row>
    <row r="18">
      <c r="A18" t="inlineStr">
        <is>
          <t>2025</t>
        </is>
      </c>
      <c r="B18" t="inlineStr">
        <is>
          <t>Outras Receitas Correntes</t>
        </is>
      </c>
      <c r="C18" t="inlineStr">
        <is>
          <t>3</t>
        </is>
      </c>
      <c r="D18" t="inlineStr">
        <is>
          <t>9.000,00</t>
        </is>
      </c>
      <c r="E18" t="inlineStr">
        <is>
          <t>9.000,00</t>
        </is>
      </c>
      <c r="F18" t="inlineStr">
        <is>
          <t>1.285,81</t>
        </is>
      </c>
      <c r="G18" t="inlineStr">
        <is>
          <t>7.714,19</t>
        </is>
      </c>
    </row>
    <row r="19">
      <c r="A19" t="inlineStr">
        <is>
          <t>2025</t>
        </is>
      </c>
      <c r="B19" t="inlineStr">
        <is>
          <t>Multas Administrativas, Contratuais e Judiciais</t>
        </is>
      </c>
      <c r="C19" t="inlineStr">
        <is>
          <t>4</t>
        </is>
      </c>
      <c r="D19" t="inlineStr">
        <is>
          <t xml:space="preserve"> - </t>
        </is>
      </c>
      <c r="E19" t="inlineStr">
        <is>
          <t xml:space="preserve"> - </t>
        </is>
      </c>
      <c r="F19" t="inlineStr">
        <is>
          <t>1.285,81</t>
        </is>
      </c>
      <c r="G19" t="inlineStr">
        <is>
          <t>-1.285,81</t>
        </is>
      </c>
    </row>
    <row r="20">
      <c r="A20" t="inlineStr">
        <is>
          <t>2025</t>
        </is>
      </c>
      <c r="B20" t="inlineStr">
        <is>
          <t xml:space="preserve">Multas e Juros </t>
        </is>
      </c>
      <c r="C20" t="inlineStr">
        <is>
          <t>5</t>
        </is>
      </c>
      <c r="D20" t="inlineStr">
        <is>
          <t xml:space="preserve"> - </t>
        </is>
      </c>
      <c r="E20" t="inlineStr">
        <is>
          <t xml:space="preserve"> - </t>
        </is>
      </c>
      <c r="F20" t="inlineStr">
        <is>
          <t>1.285,81</t>
        </is>
      </c>
      <c r="G20" t="inlineStr">
        <is>
          <t>-1.285,81</t>
        </is>
      </c>
    </row>
    <row r="21">
      <c r="A21" t="inlineStr">
        <is>
          <t>2025</t>
        </is>
      </c>
      <c r="B21" t="inlineStr">
        <is>
          <t xml:space="preserve">Multas e Juros </t>
        </is>
      </c>
      <c r="C21" t="inlineStr">
        <is>
          <t>2</t>
        </is>
      </c>
      <c r="D21" t="inlineStr">
        <is>
          <t xml:space="preserve"> - </t>
        </is>
      </c>
      <c r="E21" t="inlineStr">
        <is>
          <t xml:space="preserve"> - </t>
        </is>
      </c>
      <c r="F21" t="inlineStr">
        <is>
          <t>1.285,82</t>
        </is>
      </c>
      <c r="G21" t="inlineStr">
        <is>
          <t>-1.285,81</t>
        </is>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5.336.440,85</t>
        </is>
      </c>
    </row>
    <row r="3">
      <c r="A3" t="inlineStr">
        <is>
          <t>2025</t>
        </is>
      </c>
      <c r="B3" t="inlineStr">
        <is>
          <t>2025</t>
        </is>
      </c>
      <c r="C3" t="inlineStr">
        <is>
          <t>Ajustes a Conciliar do Resultado Patrimonial ao fluxo de caixa das operações</t>
        </is>
      </c>
      <c r="D3" t="inlineStr">
        <is>
          <t>2.281.405,86</t>
        </is>
      </c>
    </row>
    <row r="4">
      <c r="A4" t="inlineStr">
        <is>
          <t>2025</t>
        </is>
      </c>
      <c r="B4" t="inlineStr">
        <is>
          <t>2025</t>
        </is>
      </c>
      <c r="C4" t="inlineStr">
        <is>
          <t>Depreciação</t>
        </is>
      </c>
      <c r="D4" t="inlineStr">
        <is>
          <t>2.182.317,79</t>
        </is>
      </c>
    </row>
    <row r="5">
      <c r="A5" t="inlineStr">
        <is>
          <t>2025</t>
        </is>
      </c>
      <c r="B5" t="inlineStr">
        <is>
          <t>2025</t>
        </is>
      </c>
      <c r="C5" t="inlineStr">
        <is>
          <t>Amortização</t>
        </is>
      </c>
      <c r="D5" t="inlineStr">
        <is>
          <t>92.971,44</t>
        </is>
      </c>
    </row>
    <row r="6">
      <c r="A6" t="inlineStr">
        <is>
          <t>2025</t>
        </is>
      </c>
      <c r="B6" t="inlineStr">
        <is>
          <t>2025</t>
        </is>
      </c>
      <c r="C6" t="inlineStr">
        <is>
          <t>Outras VPDs</t>
        </is>
      </c>
      <c r="D6" t="inlineStr">
        <is>
          <t>16.417,77</t>
        </is>
      </c>
    </row>
    <row r="7">
      <c r="A7" t="inlineStr">
        <is>
          <t>2025</t>
        </is>
      </c>
      <c r="B7" t="inlineStr">
        <is>
          <t>2025</t>
        </is>
      </c>
      <c r="C7" t="inlineStr">
        <is>
          <t>Outras VPAs</t>
        </is>
      </c>
      <c r="D7" t="inlineStr">
        <is>
          <t>-10.301,14</t>
        </is>
      </c>
    </row>
    <row r="8">
      <c r="A8" t="inlineStr">
        <is>
          <t>2025</t>
        </is>
      </c>
      <c r="B8" t="inlineStr">
        <is>
          <t>2025</t>
        </is>
      </c>
      <c r="C8" t="inlineStr">
        <is>
          <t>Ajuste nas Contas Patrimoniais</t>
        </is>
      </c>
      <c r="D8" t="inlineStr">
        <is>
          <t>-1.630.647,97</t>
        </is>
      </c>
    </row>
    <row r="9">
      <c r="A9" t="inlineStr">
        <is>
          <t>2025</t>
        </is>
      </c>
      <c r="B9" t="inlineStr">
        <is>
          <t>2025</t>
        </is>
      </c>
      <c r="C9" t="inlineStr">
        <is>
          <t>Créditos a Curto Prazo</t>
        </is>
      </c>
      <c r="D9" t="inlineStr">
        <is>
          <t>1.295.314,90</t>
        </is>
      </c>
    </row>
    <row r="10">
      <c r="A10" t="inlineStr">
        <is>
          <t>2025</t>
        </is>
      </c>
      <c r="B10" t="inlineStr">
        <is>
          <t>2025</t>
        </is>
      </c>
      <c r="C10" t="inlineStr">
        <is>
          <t>Demais Créditos e Valores a Curto Prazo</t>
        </is>
      </c>
      <c r="D10" t="inlineStr">
        <is>
          <t>-2.984.142,23</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-496.400,36</t>
        </is>
      </c>
    </row>
    <row r="13">
      <c r="A13" t="inlineStr">
        <is>
          <t>2025</t>
        </is>
      </c>
      <c r="B13" t="inlineStr">
        <is>
          <t>2025</t>
        </is>
      </c>
      <c r="C13" t="inlineStr">
        <is>
          <t>VPD's Pagas Antecipadamente</t>
        </is>
      </c>
      <c r="D13" t="inlineStr">
        <is>
          <t>23.230,80</t>
        </is>
      </c>
    </row>
    <row r="14">
      <c r="A14" t="inlineStr">
        <is>
          <t>2025</t>
        </is>
      </c>
      <c r="B14" t="inlineStr">
        <is>
          <t>2025</t>
        </is>
      </c>
      <c r="C14" t="inlineStr">
        <is>
          <t>Ativo Realizável a Longo Prazo</t>
        </is>
      </c>
      <c r="D14" t="inlineStr">
        <is>
          <t>-4.690,00</t>
        </is>
      </c>
    </row>
    <row r="15">
      <c r="A15" t="inlineStr">
        <is>
          <t>2025</t>
        </is>
      </c>
      <c r="B15" t="inlineStr">
        <is>
          <t>2025</t>
        </is>
      </c>
      <c r="C15" t="inlineStr">
        <is>
          <t>Obrig. Trab/Prev/Assist. Pagar a Curto Prazo</t>
        </is>
      </c>
      <c r="D15" t="inlineStr">
        <is>
          <t>17.912,49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89.644,00</t>
        </is>
      </c>
    </row>
    <row r="18">
      <c r="A18" t="inlineStr">
        <is>
          <t>2025</t>
        </is>
      </c>
      <c r="B18" t="inlineStr">
        <is>
          <t>2025</t>
        </is>
      </c>
      <c r="C18" t="inlineStr">
        <is>
          <t>Obrigações Fiscais a Curto Prazo</t>
        </is>
      </c>
      <c r="D18" t="inlineStr">
        <is>
          <t>32.592,01</t>
        </is>
      </c>
    </row>
    <row r="19">
      <c r="A19" t="inlineStr">
        <is>
          <t>2025</t>
        </is>
      </c>
      <c r="B19" t="inlineStr">
        <is>
          <t>2025</t>
        </is>
      </c>
      <c r="C19" t="inlineStr">
        <is>
          <t>Demais Obrigações a Curto Prazo</t>
        </is>
      </c>
      <c r="D19" t="inlineStr">
        <is>
          <t>432.833,31</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26.069.381,84</t>
        </is>
      </c>
    </row>
    <row r="3">
      <c r="A3" t="inlineStr">
        <is>
          <t>2025</t>
        </is>
      </c>
      <c r="B3" t="inlineStr">
        <is>
          <t>2025</t>
        </is>
      </c>
      <c r="C3" t="inlineStr">
        <is>
          <t>Ingressos</t>
        </is>
      </c>
      <c r="D3" t="inlineStr">
        <is>
          <t>RECEITA ORÇAMENTÁRIA</t>
        </is>
      </c>
      <c r="E3" t="inlineStr">
        <is>
          <t>Receita Patrimonial</t>
        </is>
      </c>
      <c r="F3" t="inlineStr">
        <is>
          <t>6.850.363,73</t>
        </is>
      </c>
    </row>
    <row r="4">
      <c r="A4" t="inlineStr">
        <is>
          <t>2025</t>
        </is>
      </c>
      <c r="B4" t="inlineStr">
        <is>
          <t>2025</t>
        </is>
      </c>
      <c r="C4" t="inlineStr">
        <is>
          <t>Ingressos</t>
        </is>
      </c>
      <c r="D4" t="inlineStr">
        <is>
          <t>RECEITA ORÇAMENTÁRIA</t>
        </is>
      </c>
      <c r="E4" t="inlineStr">
        <is>
          <t>Receitas de Serviços</t>
        </is>
      </c>
      <c r="F4" t="inlineStr">
        <is>
          <t>1.113.498,29</t>
        </is>
      </c>
    </row>
    <row r="5">
      <c r="A5" t="inlineStr">
        <is>
          <t>2025</t>
        </is>
      </c>
      <c r="B5" t="inlineStr">
        <is>
          <t>2025</t>
        </is>
      </c>
      <c r="C5" t="inlineStr">
        <is>
          <t>Ingressos</t>
        </is>
      </c>
      <c r="D5" t="inlineStr">
        <is>
          <t>RECEITA ORÇAMENTÁRIA</t>
        </is>
      </c>
      <c r="E5" t="inlineStr">
        <is>
          <t>Outras Receitas Correntes</t>
        </is>
      </c>
      <c r="F5" t="inlineStr">
        <is>
          <t>1.285,81</t>
        </is>
      </c>
    </row>
    <row r="6">
      <c r="A6" t="inlineStr">
        <is>
          <t>2025</t>
        </is>
      </c>
      <c r="B6" t="inlineStr">
        <is>
          <t>2025</t>
        </is>
      </c>
      <c r="C6" t="inlineStr">
        <is>
          <t>Ingressos</t>
        </is>
      </c>
      <c r="D6" t="inlineStr">
        <is>
          <t>RECEITA ORÇAMENTÁRIA</t>
        </is>
      </c>
      <c r="E6" t="inlineStr">
        <is>
          <t>Alienação de Bens</t>
        </is>
      </c>
      <c r="F6" t="inlineStr">
        <is>
          <t xml:space="preserve"> -   </t>
        </is>
      </c>
    </row>
    <row r="7">
      <c r="A7" t="inlineStr">
        <is>
          <t>2025</t>
        </is>
      </c>
      <c r="B7" t="inlineStr">
        <is>
          <t>2025</t>
        </is>
      </c>
      <c r="C7" t="inlineStr">
        <is>
          <t>Ingressos</t>
        </is>
      </c>
      <c r="D7" t="inlineStr">
        <is>
          <t>RECEBIMENTOS EXTRAORÇAMENTÁRIOS</t>
        </is>
      </c>
      <c r="E7" t="inlineStr">
        <is>
          <t>Créditos a Curto Prazo</t>
        </is>
      </c>
      <c r="F7" t="inlineStr">
        <is>
          <t>1.295.314,90</t>
        </is>
      </c>
    </row>
    <row r="8">
      <c r="A8" t="inlineStr">
        <is>
          <t>2025</t>
        </is>
      </c>
      <c r="B8" t="inlineStr">
        <is>
          <t>2025</t>
        </is>
      </c>
      <c r="C8" t="inlineStr">
        <is>
          <t>Ingressos</t>
        </is>
      </c>
      <c r="D8" t="inlineStr">
        <is>
          <t>RECEBIMENTOS EXTRAORÇAMENTÁRIOS</t>
        </is>
      </c>
      <c r="E8" t="inlineStr">
        <is>
          <t>Demais Créditos e Valores a Curto Prazo</t>
        </is>
      </c>
      <c r="F8" t="inlineStr">
        <is>
          <t xml:space="preserve"> - </t>
        </is>
      </c>
    </row>
    <row r="9">
      <c r="A9" t="inlineStr">
        <is>
          <t>2025</t>
        </is>
      </c>
      <c r="B9" t="inlineStr">
        <is>
          <t>2025</t>
        </is>
      </c>
      <c r="C9" t="inlineStr">
        <is>
          <t>Ingressos</t>
        </is>
      </c>
      <c r="D9" t="inlineStr">
        <is>
          <t>RECEBIMENTOS EXTRAORÇAMENTÁRIOS</t>
        </is>
      </c>
      <c r="E9" t="inlineStr">
        <is>
          <t>Estoques</t>
        </is>
      </c>
      <c r="F9" t="inlineStr">
        <is>
          <t xml:space="preserve"> - </t>
        </is>
      </c>
    </row>
    <row r="10">
      <c r="A10" t="inlineStr">
        <is>
          <t>2025</t>
        </is>
      </c>
      <c r="B10" t="inlineStr">
        <is>
          <t>2025</t>
        </is>
      </c>
      <c r="C10" t="inlineStr">
        <is>
          <t>Ingressos</t>
        </is>
      </c>
      <c r="D10" t="inlineStr">
        <is>
          <t>RECEBIMENTOS EXTRAORÇAMENTÁRIOS</t>
        </is>
      </c>
      <c r="E10" t="inlineStr">
        <is>
          <t>VPDs Pagas Antecipadamente</t>
        </is>
      </c>
      <c r="F10" t="inlineStr">
        <is>
          <t>23.230,80</t>
        </is>
      </c>
    </row>
    <row r="11">
      <c r="A11" t="inlineStr">
        <is>
          <t>2025</t>
        </is>
      </c>
      <c r="B11" t="inlineStr">
        <is>
          <t>2025</t>
        </is>
      </c>
      <c r="C11" t="inlineStr">
        <is>
          <t>Ingressos</t>
        </is>
      </c>
      <c r="D11" t="inlineStr">
        <is>
          <t>RECEBIMENTOS EXTRAORÇAMENTÁRIOS</t>
        </is>
      </c>
      <c r="E11" t="inlineStr">
        <is>
          <t xml:space="preserve">Obrig. trab./prev./assist. a pagar a Curto Prazo </t>
        </is>
      </c>
      <c r="F11" t="inlineStr">
        <is>
          <t>17.912,49</t>
        </is>
      </c>
    </row>
    <row r="12">
      <c r="A12" t="inlineStr">
        <is>
          <t>2025</t>
        </is>
      </c>
      <c r="B12" t="inlineStr">
        <is>
          <t>2025</t>
        </is>
      </c>
      <c r="C12" t="inlineStr">
        <is>
          <t>Ingressos</t>
        </is>
      </c>
      <c r="D12" t="inlineStr">
        <is>
          <t>RECEBIMENTOS EXTRAORÇAMENTÁRIOS</t>
        </is>
      </c>
      <c r="E12" t="inlineStr">
        <is>
          <t>Fornecedores e Contas a Pagar a Curto Prazo</t>
        </is>
      </c>
      <c r="F12" t="inlineStr">
        <is>
          <t>89.644,00</t>
        </is>
      </c>
    </row>
    <row r="13">
      <c r="A13" t="inlineStr">
        <is>
          <t>2025</t>
        </is>
      </c>
      <c r="B13" t="inlineStr">
        <is>
          <t>2025</t>
        </is>
      </c>
      <c r="C13" t="inlineStr">
        <is>
          <t>Ingressos</t>
        </is>
      </c>
      <c r="D13" t="inlineStr">
        <is>
          <t>RECEBIMENTOS EXTRAORÇAMENTÁRIOS</t>
        </is>
      </c>
      <c r="E13" t="inlineStr">
        <is>
          <t>Obrigações fiscais a Curto Prazo</t>
        </is>
      </c>
      <c r="F13" t="inlineStr">
        <is>
          <t>32.592,01</t>
        </is>
      </c>
    </row>
    <row r="14">
      <c r="A14" t="inlineStr">
        <is>
          <t>2025</t>
        </is>
      </c>
      <c r="B14" t="inlineStr">
        <is>
          <t>2025</t>
        </is>
      </c>
      <c r="C14" t="inlineStr">
        <is>
          <t>Ingressos</t>
        </is>
      </c>
      <c r="D14" t="inlineStr">
        <is>
          <t>RECEBIMENTOS EXTRAORÇAMENTÁRIOS</t>
        </is>
      </c>
      <c r="E14" t="inlineStr">
        <is>
          <t xml:space="preserve">Demais obrigações a Curto Prazo </t>
        </is>
      </c>
      <c r="F14" t="inlineStr">
        <is>
          <t>432.833,31</t>
        </is>
      </c>
    </row>
    <row r="15">
      <c r="A15" t="inlineStr">
        <is>
          <t>2025</t>
        </is>
      </c>
      <c r="B15" t="inlineStr">
        <is>
          <t>2025</t>
        </is>
      </c>
      <c r="C15" t="inlineStr">
        <is>
          <t>Ingressos</t>
        </is>
      </c>
      <c r="D15" t="inlineStr">
        <is>
          <t>RECEBIMENTOS EXTRAORÇAMENTÁRIOS</t>
        </is>
      </c>
      <c r="E15" t="inlineStr">
        <is>
          <t>Reserva de Expansão</t>
        </is>
      </c>
      <c r="F15" t="inlineStr">
        <is>
          <t>2.932.421,27</t>
        </is>
      </c>
    </row>
    <row r="16">
      <c r="A16" t="inlineStr">
        <is>
          <t>2025</t>
        </is>
      </c>
      <c r="B16" t="inlineStr">
        <is>
          <t>2025</t>
        </is>
      </c>
      <c r="C16" t="inlineStr">
        <is>
          <t>Ingressos</t>
        </is>
      </c>
      <c r="D16" t="inlineStr">
        <is>
          <t>RECEBIMENTOS EXTRAORÇAMENTÁRIOS</t>
        </is>
      </c>
      <c r="E16" t="inlineStr">
        <is>
          <t>Resultados Acumulados</t>
        </is>
      </c>
      <c r="F16" t="inlineStr">
        <is>
          <t xml:space="preserve"> - </t>
        </is>
      </c>
    </row>
    <row r="17">
      <c r="A17" t="inlineStr">
        <is>
          <t>2025</t>
        </is>
      </c>
      <c r="B17" t="inlineStr">
        <is>
          <t>2025</t>
        </is>
      </c>
      <c r="C17" t="inlineStr">
        <is>
          <t>Ingressos</t>
        </is>
      </c>
      <c r="D17" t="inlineStr">
        <is>
          <t>RECEBIMENTOS EXTRAORÇAMENTÁRIOS</t>
        </is>
      </c>
      <c r="E17" t="inlineStr">
        <is>
          <t>VPAS Financeiras e Não Orçamentárias</t>
        </is>
      </c>
      <c r="F17" t="inlineStr">
        <is>
          <t>7.954,74</t>
        </is>
      </c>
    </row>
    <row r="18">
      <c r="A18" t="inlineStr">
        <is>
          <t>2025</t>
        </is>
      </c>
      <c r="B18" t="inlineStr">
        <is>
          <t>2025</t>
        </is>
      </c>
      <c r="C18" t="inlineStr">
        <is>
          <t>Ingressos</t>
        </is>
      </c>
      <c r="D18" t="inlineStr">
        <is>
          <t>SALDO EM ESPÉCIE DO EXERCÍCIO ANTERIOR</t>
        </is>
      </c>
      <c r="E18" t="inlineStr">
        <is>
          <t>Caixa e Equivalente de Caixa</t>
        </is>
      </c>
      <c r="F18" t="inlineStr">
        <is>
          <t>46.441.998,46</t>
        </is>
      </c>
    </row>
    <row r="19">
      <c r="A19" t="inlineStr">
        <is>
          <t>2025</t>
        </is>
      </c>
      <c r="B19" t="inlineStr">
        <is>
          <t>2024</t>
        </is>
      </c>
      <c r="C19" t="inlineStr">
        <is>
          <t>Ingressos</t>
        </is>
      </c>
      <c r="D19" t="inlineStr">
        <is>
          <t>RECEITA ORÇAMENTÁRIA</t>
        </is>
      </c>
      <c r="E19" t="inlineStr">
        <is>
          <t>Contr. para ent. privadas serviço social e de formação prof.</t>
        </is>
      </c>
      <c r="F19" t="inlineStr">
        <is>
          <t>23.967.420,29</t>
        </is>
      </c>
    </row>
    <row r="20">
      <c r="A20" t="inlineStr">
        <is>
          <t>2025</t>
        </is>
      </c>
      <c r="B20" t="inlineStr">
        <is>
          <t>2024</t>
        </is>
      </c>
      <c r="C20" t="inlineStr">
        <is>
          <t>Ingressos</t>
        </is>
      </c>
      <c r="D20" t="inlineStr">
        <is>
          <t>RECEITA ORÇAMENTÁRIA</t>
        </is>
      </c>
      <c r="E20" t="inlineStr">
        <is>
          <t>Receita Patrimonial</t>
        </is>
      </c>
      <c r="F20" t="inlineStr">
        <is>
          <t>4.986.035,57</t>
        </is>
      </c>
    </row>
    <row r="21">
      <c r="A21" t="inlineStr">
        <is>
          <t>2025</t>
        </is>
      </c>
      <c r="B21" t="inlineStr">
        <is>
          <t>2024</t>
        </is>
      </c>
      <c r="C21" t="inlineStr">
        <is>
          <t>Ingressos</t>
        </is>
      </c>
      <c r="D21" t="inlineStr">
        <is>
          <t>RECEITA ORÇAMENTÁRIA</t>
        </is>
      </c>
      <c r="E21" t="inlineStr">
        <is>
          <t>Receitas de Serviços</t>
        </is>
      </c>
      <c r="F21" t="inlineStr">
        <is>
          <t>761.825,71</t>
        </is>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30.026.520,00</t>
        </is>
      </c>
      <c r="E2" t="inlineStr">
        <is>
          <t>36.048.504,00</t>
        </is>
      </c>
      <c r="F2" t="inlineStr">
        <is>
          <t>34.034.529,67</t>
        </is>
      </c>
      <c r="G2" t="inlineStr">
        <is>
          <t>2.013.974,33</t>
        </is>
      </c>
    </row>
    <row r="3">
      <c r="A3" t="inlineStr">
        <is>
          <t>2025</t>
        </is>
      </c>
      <c r="B3" t="inlineStr">
        <is>
          <t>Contr. para Ent. Privadas Serviço Social e de Formação Prof.</t>
        </is>
      </c>
      <c r="C3" t="inlineStr">
        <is>
          <t>2</t>
        </is>
      </c>
      <c r="D3" t="inlineStr">
        <is>
          <t>25.156.800,00</t>
        </is>
      </c>
      <c r="E3" t="inlineStr">
        <is>
          <t>29.840.784,00</t>
        </is>
      </c>
      <c r="F3" t="inlineStr">
        <is>
          <t>26.069.381,84</t>
        </is>
      </c>
      <c r="G3" t="inlineStr">
        <is>
          <t>3.771.402,16</t>
        </is>
      </c>
    </row>
    <row r="4">
      <c r="A4" t="inlineStr">
        <is>
          <t>2025</t>
        </is>
      </c>
      <c r="B4" t="inlineStr">
        <is>
          <t>Contr. para Ent. Privadas Serviço Social e de Formação Prof.</t>
        </is>
      </c>
      <c r="C4" t="inlineStr">
        <is>
          <t>3</t>
        </is>
      </c>
      <c r="D4" t="inlineStr">
        <is>
          <t>25.156.800,00</t>
        </is>
      </c>
      <c r="E4" t="inlineStr">
        <is>
          <t>29.840.784,00</t>
        </is>
      </c>
      <c r="F4" t="inlineStr">
        <is>
          <t>26.069.381,84</t>
        </is>
      </c>
      <c r="G4" t="inlineStr">
        <is>
          <t>3.771.402,16</t>
        </is>
      </c>
    </row>
    <row r="5">
      <c r="A5" t="inlineStr">
        <is>
          <t>2025</t>
        </is>
      </c>
      <c r="B5" t="inlineStr">
        <is>
          <t>Contribuintes para o Senac</t>
        </is>
      </c>
      <c r="C5" t="inlineStr">
        <is>
          <t>4</t>
        </is>
      </c>
      <c r="D5" t="inlineStr">
        <is>
          <t>25.156.800,00</t>
        </is>
      </c>
      <c r="E5" t="inlineStr">
        <is>
          <t>29.840.784,00</t>
        </is>
      </c>
      <c r="F5" t="inlineStr">
        <is>
          <t>26.069.381,84</t>
        </is>
      </c>
      <c r="G5" t="inlineStr">
        <is>
          <t>3.771.402,16</t>
        </is>
      </c>
    </row>
    <row r="6">
      <c r="A6" t="inlineStr">
        <is>
          <t>2025</t>
        </is>
      </c>
      <c r="B6" t="inlineStr">
        <is>
          <t>Contribuintes para o Senac</t>
        </is>
      </c>
      <c r="C6" t="inlineStr">
        <is>
          <t>5</t>
        </is>
      </c>
      <c r="D6" t="inlineStr">
        <is>
          <t>25.156.800,00</t>
        </is>
      </c>
      <c r="E6" t="inlineStr">
        <is>
          <t>29.840.784,00</t>
        </is>
      </c>
      <c r="F6" t="inlineStr">
        <is>
          <t>26.069.381,85</t>
        </is>
      </c>
      <c r="G6" t="inlineStr">
        <is>
          <t>3.771.402,16</t>
        </is>
      </c>
    </row>
    <row r="7">
      <c r="A7" t="inlineStr">
        <is>
          <t>2025</t>
        </is>
      </c>
      <c r="B7" t="inlineStr">
        <is>
          <t>Receita Patrimonial</t>
        </is>
      </c>
      <c r="C7" t="inlineStr">
        <is>
          <t>2</t>
        </is>
      </c>
      <c r="D7" t="inlineStr">
        <is>
          <t>3.762.000,00</t>
        </is>
      </c>
      <c r="E7" t="inlineStr">
        <is>
          <t>5.100.000,00</t>
        </is>
      </c>
      <c r="F7" t="inlineStr">
        <is>
          <t>6.850.363,73</t>
        </is>
      </c>
      <c r="G7" t="inlineStr">
        <is>
          <t>-1.750.363,73</t>
        </is>
      </c>
    </row>
    <row r="8">
      <c r="A8" t="inlineStr">
        <is>
          <t>2025</t>
        </is>
      </c>
      <c r="B8" t="inlineStr">
        <is>
          <t>Exploração do Patrimônio Imobiliário</t>
        </is>
      </c>
      <c r="C8" t="inlineStr">
        <is>
          <t>3</t>
        </is>
      </c>
      <c r="D8" t="inlineStr">
        <is>
          <t>42.000,00</t>
        </is>
      </c>
      <c r="E8" t="inlineStr">
        <is>
          <t>42.000,00</t>
        </is>
      </c>
      <c r="F8" t="inlineStr">
        <is>
          <t>17.060,00</t>
        </is>
      </c>
      <c r="G8" t="inlineStr">
        <is>
          <t>24.940,00</t>
        </is>
      </c>
    </row>
    <row r="9">
      <c r="A9" t="inlineStr">
        <is>
          <t>2025</t>
        </is>
      </c>
      <c r="B9" t="inlineStr">
        <is>
          <t>Aluguéis, Arrendamentos, e Ocupação</t>
        </is>
      </c>
      <c r="C9" t="inlineStr">
        <is>
          <t>4</t>
        </is>
      </c>
      <c r="D9" t="inlineStr">
        <is>
          <t>42.000,00</t>
        </is>
      </c>
      <c r="E9" t="inlineStr">
        <is>
          <t>42.000,00</t>
        </is>
      </c>
      <c r="F9" t="inlineStr">
        <is>
          <t>17.060,00</t>
        </is>
      </c>
      <c r="G9" t="inlineStr">
        <is>
          <t>24.940,00</t>
        </is>
      </c>
    </row>
    <row r="10">
      <c r="A10" t="inlineStr">
        <is>
          <t>2025</t>
        </is>
      </c>
      <c r="B10" t="inlineStr">
        <is>
          <t>Taxas de Ocupação</t>
        </is>
      </c>
      <c r="C10" t="inlineStr">
        <is>
          <t>5</t>
        </is>
      </c>
      <c r="D10" t="inlineStr">
        <is>
          <t>42.000,00</t>
        </is>
      </c>
      <c r="E10" t="inlineStr">
        <is>
          <t>42.000,00</t>
        </is>
      </c>
      <c r="F10" t="inlineStr">
        <is>
          <t>17.060,01</t>
        </is>
      </c>
      <c r="G10" t="inlineStr">
        <is>
          <t>24.940,00</t>
        </is>
      </c>
    </row>
    <row r="11">
      <c r="A11" t="inlineStr">
        <is>
          <t>2025</t>
        </is>
      </c>
      <c r="B11" t="inlineStr">
        <is>
          <t>Juros e Correções Monetárias</t>
        </is>
      </c>
      <c r="C11" t="inlineStr">
        <is>
          <t>5</t>
        </is>
      </c>
      <c r="D11" t="inlineStr">
        <is>
          <t>3.720.000,00</t>
        </is>
      </c>
      <c r="E11" t="inlineStr">
        <is>
          <t>5.058.000,00</t>
        </is>
      </c>
      <c r="F11" t="inlineStr">
        <is>
          <t>6.833.303,73</t>
        </is>
      </c>
      <c r="G11" t="inlineStr">
        <is>
          <t>-1.775.303,73</t>
        </is>
      </c>
    </row>
    <row r="12">
      <c r="A12" t="inlineStr">
        <is>
          <t>2025</t>
        </is>
      </c>
      <c r="B12" t="inlineStr">
        <is>
          <t>Remuneração de Depósitos Bancários</t>
        </is>
      </c>
      <c r="C12" t="inlineStr">
        <is>
          <t>3</t>
        </is>
      </c>
      <c r="D12" t="inlineStr">
        <is>
          <t>3.720.000,00</t>
        </is>
      </c>
      <c r="E12" t="inlineStr">
        <is>
          <t>5.058.000,00</t>
        </is>
      </c>
      <c r="F12" t="inlineStr">
        <is>
          <t>6.833.303,73</t>
        </is>
      </c>
      <c r="G12" t="inlineStr">
        <is>
          <t>-1.775.303,73</t>
        </is>
      </c>
    </row>
    <row r="13">
      <c r="A13" t="inlineStr">
        <is>
          <t>2025</t>
        </is>
      </c>
      <c r="B13" t="inlineStr">
        <is>
          <t>Remuneração de Depósitos Bancários</t>
        </is>
      </c>
      <c r="C13" t="inlineStr">
        <is>
          <t>4</t>
        </is>
      </c>
      <c r="D13" t="inlineStr">
        <is>
          <t>3.720.000,00</t>
        </is>
      </c>
      <c r="E13" t="inlineStr">
        <is>
          <t>5.058.000,00</t>
        </is>
      </c>
      <c r="F13" t="inlineStr">
        <is>
          <t>6.833.303,74</t>
        </is>
      </c>
      <c r="G13" t="inlineStr">
        <is>
          <t>-1.775.303,73</t>
        </is>
      </c>
    </row>
    <row r="14">
      <c r="A14" t="inlineStr">
        <is>
          <t>2025</t>
        </is>
      </c>
      <c r="B14" t="inlineStr">
        <is>
          <t>Receita de Serviços</t>
        </is>
      </c>
      <c r="C14" t="inlineStr">
        <is>
          <t>5</t>
        </is>
      </c>
      <c r="D14" t="inlineStr">
        <is>
          <t>1.098.720,00</t>
        </is>
      </c>
      <c r="E14" t="inlineStr">
        <is>
          <t>1.098.720,00</t>
        </is>
      </c>
      <c r="F14" t="inlineStr">
        <is>
          <t>1.113.498,29</t>
        </is>
      </c>
      <c r="G14" t="inlineStr">
        <is>
          <t>-14.778,29</t>
        </is>
      </c>
    </row>
    <row r="15">
      <c r="A15" t="inlineStr">
        <is>
          <t>2025</t>
        </is>
      </c>
      <c r="B15" t="inlineStr">
        <is>
          <t>Outros Serviços</t>
        </is>
      </c>
      <c r="C15" t="inlineStr">
        <is>
          <t>3</t>
        </is>
      </c>
      <c r="D15" t="inlineStr">
        <is>
          <t>1.098.720,00</t>
        </is>
      </c>
      <c r="E15" t="inlineStr">
        <is>
          <t>1.098.720,00</t>
        </is>
      </c>
      <c r="F15" t="inlineStr">
        <is>
          <t>1.113.498,29</t>
        </is>
      </c>
      <c r="G15" t="inlineStr">
        <is>
          <t>-14.778,29</t>
        </is>
      </c>
    </row>
    <row r="16">
      <c r="A16" t="inlineStr">
        <is>
          <t>2025</t>
        </is>
      </c>
      <c r="B16" t="inlineStr">
        <is>
          <t>Outros Serviços</t>
        </is>
      </c>
      <c r="C16" t="inlineStr">
        <is>
          <t>4</t>
        </is>
      </c>
      <c r="D16" t="inlineStr">
        <is>
          <t>1.098.720,00</t>
        </is>
      </c>
      <c r="E16" t="inlineStr">
        <is>
          <t>1.098.720,00</t>
        </is>
      </c>
      <c r="F16" t="inlineStr">
        <is>
          <t>1.113.498,29</t>
        </is>
      </c>
      <c r="G16" t="inlineStr">
        <is>
          <t>-14.778,29</t>
        </is>
      </c>
    </row>
    <row r="17">
      <c r="A17" t="inlineStr">
        <is>
          <t>2025</t>
        </is>
      </c>
      <c r="B17" t="inlineStr">
        <is>
          <t>Serviços Educacionais</t>
        </is>
      </c>
      <c r="C17" t="inlineStr">
        <is>
          <t>5</t>
        </is>
      </c>
      <c r="D17" t="inlineStr">
        <is>
          <t>1.098.720,00</t>
        </is>
      </c>
      <c r="E17" t="inlineStr">
        <is>
          <t>1.098.720,00</t>
        </is>
      </c>
      <c r="F17" t="inlineStr">
        <is>
          <t>1.113.498,30</t>
        </is>
      </c>
      <c r="G17" t="inlineStr">
        <is>
          <t>-14.778,29</t>
        </is>
      </c>
    </row>
    <row r="18">
      <c r="A18" t="inlineStr">
        <is>
          <t>2025</t>
        </is>
      </c>
      <c r="B18" t="inlineStr">
        <is>
          <t>Outras Receitas Correntes</t>
        </is>
      </c>
      <c r="C18" t="inlineStr">
        <is>
          <t>3</t>
        </is>
      </c>
      <c r="D18" t="inlineStr">
        <is>
          <t>9.000,00</t>
        </is>
      </c>
      <c r="E18" t="inlineStr">
        <is>
          <t>9.000,00</t>
        </is>
      </c>
      <c r="F18" t="inlineStr">
        <is>
          <t>1.285,81</t>
        </is>
      </c>
      <c r="G18" t="inlineStr">
        <is>
          <t>7.714,19</t>
        </is>
      </c>
    </row>
    <row r="19">
      <c r="A19" t="inlineStr">
        <is>
          <t>2025</t>
        </is>
      </c>
      <c r="B19" t="inlineStr">
        <is>
          <t>Multas Administrativas, Contratuais e Judiciais</t>
        </is>
      </c>
      <c r="C19" t="inlineStr">
        <is>
          <t>4</t>
        </is>
      </c>
      <c r="D19" t="inlineStr">
        <is>
          <t xml:space="preserve"> - </t>
        </is>
      </c>
      <c r="E19" t="inlineStr">
        <is>
          <t xml:space="preserve"> - </t>
        </is>
      </c>
      <c r="F19" t="inlineStr">
        <is>
          <t>1.285,81</t>
        </is>
      </c>
      <c r="G19" t="inlineStr">
        <is>
          <t>-1.285,81</t>
        </is>
      </c>
    </row>
    <row r="20">
      <c r="A20" t="inlineStr">
        <is>
          <t>2025</t>
        </is>
      </c>
      <c r="B20" t="inlineStr">
        <is>
          <t xml:space="preserve">Multas e Juros </t>
        </is>
      </c>
      <c r="C20" t="inlineStr">
        <is>
          <t>5</t>
        </is>
      </c>
      <c r="D20" t="inlineStr">
        <is>
          <t xml:space="preserve"> - </t>
        </is>
      </c>
      <c r="E20" t="inlineStr">
        <is>
          <t xml:space="preserve"> - </t>
        </is>
      </c>
      <c r="F20" t="inlineStr">
        <is>
          <t>1.285,81</t>
        </is>
      </c>
      <c r="G20" t="inlineStr">
        <is>
          <t>-1.285,81</t>
        </is>
      </c>
    </row>
    <row r="21">
      <c r="A21" t="inlineStr">
        <is>
          <t>2025</t>
        </is>
      </c>
      <c r="B21" t="inlineStr">
        <is>
          <t xml:space="preserve">Multas e Juros </t>
        </is>
      </c>
      <c r="C21" t="inlineStr">
        <is>
          <t>2</t>
        </is>
      </c>
      <c r="D21" t="inlineStr">
        <is>
          <t xml:space="preserve"> - </t>
        </is>
      </c>
      <c r="E21" t="inlineStr">
        <is>
          <t xml:space="preserve"> - </t>
        </is>
      </c>
      <c r="F21" t="inlineStr">
        <is>
          <t>1.285,82</t>
        </is>
      </c>
      <c r="G21" t="inlineStr">
        <is>
          <t>-1.285,81</t>
        </is>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5.336.440,85</t>
        </is>
      </c>
    </row>
    <row r="3">
      <c r="A3" t="inlineStr">
        <is>
          <t>2025</t>
        </is>
      </c>
      <c r="B3" t="inlineStr">
        <is>
          <t>2025</t>
        </is>
      </c>
      <c r="C3" t="inlineStr">
        <is>
          <t>Ajustes a Conciliar do Resultado Patrimonial ao fluxo de caixa das operações</t>
        </is>
      </c>
      <c r="D3" t="inlineStr">
        <is>
          <t>2.281.405,86</t>
        </is>
      </c>
    </row>
    <row r="4">
      <c r="A4" t="inlineStr">
        <is>
          <t>2025</t>
        </is>
      </c>
      <c r="B4" t="inlineStr">
        <is>
          <t>2025</t>
        </is>
      </c>
      <c r="C4" t="inlineStr">
        <is>
          <t>Depreciação</t>
        </is>
      </c>
      <c r="D4" t="inlineStr">
        <is>
          <t>2.182.317,79</t>
        </is>
      </c>
    </row>
    <row r="5">
      <c r="A5" t="inlineStr">
        <is>
          <t>2025</t>
        </is>
      </c>
      <c r="B5" t="inlineStr">
        <is>
          <t>2025</t>
        </is>
      </c>
      <c r="C5" t="inlineStr">
        <is>
          <t>Amortização</t>
        </is>
      </c>
      <c r="D5" t="inlineStr">
        <is>
          <t>92.971,44</t>
        </is>
      </c>
    </row>
    <row r="6">
      <c r="A6" t="inlineStr">
        <is>
          <t>2025</t>
        </is>
      </c>
      <c r="B6" t="inlineStr">
        <is>
          <t>2025</t>
        </is>
      </c>
      <c r="C6" t="inlineStr">
        <is>
          <t>Outras VPDs</t>
        </is>
      </c>
      <c r="D6" t="inlineStr">
        <is>
          <t>16.417,77</t>
        </is>
      </c>
    </row>
    <row r="7">
      <c r="A7" t="inlineStr">
        <is>
          <t>2025</t>
        </is>
      </c>
      <c r="B7" t="inlineStr">
        <is>
          <t>2025</t>
        </is>
      </c>
      <c r="C7" t="inlineStr">
        <is>
          <t>Outras VPAs</t>
        </is>
      </c>
      <c r="D7" t="inlineStr">
        <is>
          <t>-10.301,14</t>
        </is>
      </c>
    </row>
    <row r="8">
      <c r="A8" t="inlineStr">
        <is>
          <t>2025</t>
        </is>
      </c>
      <c r="B8" t="inlineStr">
        <is>
          <t>2025</t>
        </is>
      </c>
      <c r="C8" t="inlineStr">
        <is>
          <t>Ajuste nas Contas Patrimoniais</t>
        </is>
      </c>
      <c r="D8" t="inlineStr">
        <is>
          <t>-1.630.647,97</t>
        </is>
      </c>
    </row>
    <row r="9">
      <c r="A9" t="inlineStr">
        <is>
          <t>2025</t>
        </is>
      </c>
      <c r="B9" t="inlineStr">
        <is>
          <t>2025</t>
        </is>
      </c>
      <c r="C9" t="inlineStr">
        <is>
          <t>Créditos a Curto Prazo</t>
        </is>
      </c>
      <c r="D9" t="inlineStr">
        <is>
          <t>1.295.314,90</t>
        </is>
      </c>
    </row>
    <row r="10">
      <c r="A10" t="inlineStr">
        <is>
          <t>2025</t>
        </is>
      </c>
      <c r="B10" t="inlineStr">
        <is>
          <t>2025</t>
        </is>
      </c>
      <c r="C10" t="inlineStr">
        <is>
          <t>Demais Créditos e Valores a Curto Prazo</t>
        </is>
      </c>
      <c r="D10" t="inlineStr">
        <is>
          <t>-2.984.142,23</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-496.400,36</t>
        </is>
      </c>
    </row>
    <row r="13">
      <c r="A13" t="inlineStr">
        <is>
          <t>2025</t>
        </is>
      </c>
      <c r="B13" t="inlineStr">
        <is>
          <t>2025</t>
        </is>
      </c>
      <c r="C13" t="inlineStr">
        <is>
          <t>VPD's Pagas Antecipadamente</t>
        </is>
      </c>
      <c r="D13" t="inlineStr">
        <is>
          <t>23.230,80</t>
        </is>
      </c>
    </row>
    <row r="14">
      <c r="A14" t="inlineStr">
        <is>
          <t>2025</t>
        </is>
      </c>
      <c r="B14" t="inlineStr">
        <is>
          <t>2025</t>
        </is>
      </c>
      <c r="C14" t="inlineStr">
        <is>
          <t>Ativo Realizável a Longo Prazo</t>
        </is>
      </c>
      <c r="D14" t="inlineStr">
        <is>
          <t>-4.690,00</t>
        </is>
      </c>
    </row>
    <row r="15">
      <c r="A15" t="inlineStr">
        <is>
          <t>2025</t>
        </is>
      </c>
      <c r="B15" t="inlineStr">
        <is>
          <t>2025</t>
        </is>
      </c>
      <c r="C15" t="inlineStr">
        <is>
          <t>Obrig. Trab/Prev/Assist. Pagar a Curto Prazo</t>
        </is>
      </c>
      <c r="D15" t="inlineStr">
        <is>
          <t>17.912,49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89.644,00</t>
        </is>
      </c>
    </row>
    <row r="18">
      <c r="A18" t="inlineStr">
        <is>
          <t>2025</t>
        </is>
      </c>
      <c r="B18" t="inlineStr">
        <is>
          <t>2025</t>
        </is>
      </c>
      <c r="C18" t="inlineStr">
        <is>
          <t>Obrigações Fiscais a Curto Prazo</t>
        </is>
      </c>
      <c r="D18" t="inlineStr">
        <is>
          <t>32.592,01</t>
        </is>
      </c>
    </row>
    <row r="19">
      <c r="A19" t="inlineStr">
        <is>
          <t>2025</t>
        </is>
      </c>
      <c r="B19" t="inlineStr">
        <is>
          <t>2025</t>
        </is>
      </c>
      <c r="C19" t="inlineStr">
        <is>
          <t>Demais Obrigações a Curto Prazo</t>
        </is>
      </c>
      <c r="D19" t="inlineStr">
        <is>
          <t>432.833,31</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26.069.381,84</t>
        </is>
      </c>
    </row>
    <row r="3">
      <c r="A3" t="inlineStr">
        <is>
          <t>2025</t>
        </is>
      </c>
      <c r="B3" t="inlineStr">
        <is>
          <t>2025</t>
        </is>
      </c>
      <c r="C3" t="inlineStr">
        <is>
          <t>Ingressos</t>
        </is>
      </c>
      <c r="D3" t="inlineStr">
        <is>
          <t>RECEITA ORÇAMENTÁRIA</t>
        </is>
      </c>
      <c r="E3" t="inlineStr">
        <is>
          <t>Receita Patrimonial</t>
        </is>
      </c>
      <c r="F3" t="inlineStr">
        <is>
          <t>6.850.363,73</t>
        </is>
      </c>
    </row>
    <row r="4">
      <c r="A4" t="inlineStr">
        <is>
          <t>2025</t>
        </is>
      </c>
      <c r="B4" t="inlineStr">
        <is>
          <t>2025</t>
        </is>
      </c>
      <c r="C4" t="inlineStr">
        <is>
          <t>Ingressos</t>
        </is>
      </c>
      <c r="D4" t="inlineStr">
        <is>
          <t>RECEITA ORÇAMENTÁRIA</t>
        </is>
      </c>
      <c r="E4" t="inlineStr">
        <is>
          <t>Receitas de Serviços</t>
        </is>
      </c>
      <c r="F4" t="inlineStr">
        <is>
          <t>1.113.498,29</t>
        </is>
      </c>
    </row>
    <row r="5">
      <c r="A5" t="inlineStr">
        <is>
          <t>2025</t>
        </is>
      </c>
      <c r="B5" t="inlineStr">
        <is>
          <t>2025</t>
        </is>
      </c>
      <c r="C5" t="inlineStr">
        <is>
          <t>Ingressos</t>
        </is>
      </c>
      <c r="D5" t="inlineStr">
        <is>
          <t>RECEITA ORÇAMENTÁRIA</t>
        </is>
      </c>
      <c r="E5" t="inlineStr">
        <is>
          <t>Outras Receitas Correntes</t>
        </is>
      </c>
      <c r="F5" t="inlineStr">
        <is>
          <t>1.285,81</t>
        </is>
      </c>
    </row>
    <row r="6">
      <c r="A6" t="inlineStr">
        <is>
          <t>2025</t>
        </is>
      </c>
      <c r="B6" t="inlineStr">
        <is>
          <t>2025</t>
        </is>
      </c>
      <c r="C6" t="inlineStr">
        <is>
          <t>Ingressos</t>
        </is>
      </c>
      <c r="D6" t="inlineStr">
        <is>
          <t>RECEITA ORÇAMENTÁRIA</t>
        </is>
      </c>
      <c r="E6" t="inlineStr">
        <is>
          <t>Alienação de Bens</t>
        </is>
      </c>
      <c r="F6" t="inlineStr">
        <is>
          <t xml:space="preserve"> -   </t>
        </is>
      </c>
    </row>
    <row r="7">
      <c r="A7" t="inlineStr">
        <is>
          <t>2025</t>
        </is>
      </c>
      <c r="B7" t="inlineStr">
        <is>
          <t>2025</t>
        </is>
      </c>
      <c r="C7" t="inlineStr">
        <is>
          <t>Ingressos</t>
        </is>
      </c>
      <c r="D7" t="inlineStr">
        <is>
          <t>RECEBIMENTOS EXTRAORÇAMENTÁRIOS</t>
        </is>
      </c>
      <c r="E7" t="inlineStr">
        <is>
          <t>Créditos a Curto Prazo</t>
        </is>
      </c>
      <c r="F7" t="inlineStr">
        <is>
          <t>1.295.314,90</t>
        </is>
      </c>
    </row>
    <row r="8">
      <c r="A8" t="inlineStr">
        <is>
          <t>2025</t>
        </is>
      </c>
      <c r="B8" t="inlineStr">
        <is>
          <t>2025</t>
        </is>
      </c>
      <c r="C8" t="inlineStr">
        <is>
          <t>Ingressos</t>
        </is>
      </c>
      <c r="D8" t="inlineStr">
        <is>
          <t>RECEBIMENTOS EXTRAORÇAMENTÁRIOS</t>
        </is>
      </c>
      <c r="E8" t="inlineStr">
        <is>
          <t>Demais Créditos e Valores a Curto Prazo</t>
        </is>
      </c>
      <c r="F8" t="inlineStr">
        <is>
          <t xml:space="preserve"> - </t>
        </is>
      </c>
    </row>
    <row r="9">
      <c r="A9" t="inlineStr">
        <is>
          <t>2025</t>
        </is>
      </c>
      <c r="B9" t="inlineStr">
        <is>
          <t>2025</t>
        </is>
      </c>
      <c r="C9" t="inlineStr">
        <is>
          <t>Ingressos</t>
        </is>
      </c>
      <c r="D9" t="inlineStr">
        <is>
          <t>RECEBIMENTOS EXTRAORÇAMENTÁRIOS</t>
        </is>
      </c>
      <c r="E9" t="inlineStr">
        <is>
          <t>Estoques</t>
        </is>
      </c>
      <c r="F9" t="inlineStr">
        <is>
          <t xml:space="preserve"> - </t>
        </is>
      </c>
    </row>
    <row r="10">
      <c r="A10" t="inlineStr">
        <is>
          <t>2025</t>
        </is>
      </c>
      <c r="B10" t="inlineStr">
        <is>
          <t>2025</t>
        </is>
      </c>
      <c r="C10" t="inlineStr">
        <is>
          <t>Ingressos</t>
        </is>
      </c>
      <c r="D10" t="inlineStr">
        <is>
          <t>RECEBIMENTOS EXTRAORÇAMENTÁRIOS</t>
        </is>
      </c>
      <c r="E10" t="inlineStr">
        <is>
          <t>VPDs Pagas Antecipadamente</t>
        </is>
      </c>
      <c r="F10" t="inlineStr">
        <is>
          <t>23.230,80</t>
        </is>
      </c>
    </row>
    <row r="11">
      <c r="A11" t="inlineStr">
        <is>
          <t>2025</t>
        </is>
      </c>
      <c r="B11" t="inlineStr">
        <is>
          <t>2025</t>
        </is>
      </c>
      <c r="C11" t="inlineStr">
        <is>
          <t>Ingressos</t>
        </is>
      </c>
      <c r="D11" t="inlineStr">
        <is>
          <t>RECEBIMENTOS EXTRAORÇAMENTÁRIOS</t>
        </is>
      </c>
      <c r="E11" t="inlineStr">
        <is>
          <t xml:space="preserve">Obrig. trab./prev./assist. a pagar a Curto Prazo </t>
        </is>
      </c>
      <c r="F11" t="inlineStr">
        <is>
          <t>17.912,49</t>
        </is>
      </c>
    </row>
    <row r="12">
      <c r="A12" t="inlineStr">
        <is>
          <t>2025</t>
        </is>
      </c>
      <c r="B12" t="inlineStr">
        <is>
          <t>2025</t>
        </is>
      </c>
      <c r="C12" t="inlineStr">
        <is>
          <t>Ingressos</t>
        </is>
      </c>
      <c r="D12" t="inlineStr">
        <is>
          <t>RECEBIMENTOS EXTRAORÇAMENTÁRIOS</t>
        </is>
      </c>
      <c r="E12" t="inlineStr">
        <is>
          <t>Fornecedores e Contas a Pagar a Curto Prazo</t>
        </is>
      </c>
      <c r="F12" t="inlineStr">
        <is>
          <t>89.644,00</t>
        </is>
      </c>
    </row>
    <row r="13">
      <c r="A13" t="inlineStr">
        <is>
          <t>2025</t>
        </is>
      </c>
      <c r="B13" t="inlineStr">
        <is>
          <t>2025</t>
        </is>
      </c>
      <c r="C13" t="inlineStr">
        <is>
          <t>Ingressos</t>
        </is>
      </c>
      <c r="D13" t="inlineStr">
        <is>
          <t>RECEBIMENTOS EXTRAORÇAMENTÁRIOS</t>
        </is>
      </c>
      <c r="E13" t="inlineStr">
        <is>
          <t>Obrigações fiscais a Curto Prazo</t>
        </is>
      </c>
      <c r="F13" t="inlineStr">
        <is>
          <t>32.592,01</t>
        </is>
      </c>
    </row>
    <row r="14">
      <c r="A14" t="inlineStr">
        <is>
          <t>2025</t>
        </is>
      </c>
      <c r="B14" t="inlineStr">
        <is>
          <t>2025</t>
        </is>
      </c>
      <c r="C14" t="inlineStr">
        <is>
          <t>Ingressos</t>
        </is>
      </c>
      <c r="D14" t="inlineStr">
        <is>
          <t>RECEBIMENTOS EXTRAORÇAMENTÁRIOS</t>
        </is>
      </c>
      <c r="E14" t="inlineStr">
        <is>
          <t xml:space="preserve">Demais obrigações a Curto Prazo </t>
        </is>
      </c>
      <c r="F14" t="inlineStr">
        <is>
          <t>432.833,31</t>
        </is>
      </c>
    </row>
    <row r="15">
      <c r="A15" t="inlineStr">
        <is>
          <t>2025</t>
        </is>
      </c>
      <c r="B15" t="inlineStr">
        <is>
          <t>2025</t>
        </is>
      </c>
      <c r="C15" t="inlineStr">
        <is>
          <t>Ingressos</t>
        </is>
      </c>
      <c r="D15" t="inlineStr">
        <is>
          <t>RECEBIMENTOS EXTRAORÇAMENTÁRIOS</t>
        </is>
      </c>
      <c r="E15" t="inlineStr">
        <is>
          <t>Reserva de Expansão</t>
        </is>
      </c>
      <c r="F15" t="inlineStr">
        <is>
          <t>2.932.421,27</t>
        </is>
      </c>
    </row>
    <row r="16">
      <c r="A16" t="inlineStr">
        <is>
          <t>2025</t>
        </is>
      </c>
      <c r="B16" t="inlineStr">
        <is>
          <t>2025</t>
        </is>
      </c>
      <c r="C16" t="inlineStr">
        <is>
          <t>Ingressos</t>
        </is>
      </c>
      <c r="D16" t="inlineStr">
        <is>
          <t>RECEBIMENTOS EXTRAORÇAMENTÁRIOS</t>
        </is>
      </c>
      <c r="E16" t="inlineStr">
        <is>
          <t>Resultados Acumulados</t>
        </is>
      </c>
      <c r="F16" t="inlineStr">
        <is>
          <t xml:space="preserve"> - </t>
        </is>
      </c>
    </row>
    <row r="17">
      <c r="A17" t="inlineStr">
        <is>
          <t>2025</t>
        </is>
      </c>
      <c r="B17" t="inlineStr">
        <is>
          <t>2025</t>
        </is>
      </c>
      <c r="C17" t="inlineStr">
        <is>
          <t>Ingressos</t>
        </is>
      </c>
      <c r="D17" t="inlineStr">
        <is>
          <t>RECEBIMENTOS EXTRAORÇAMENTÁRIOS</t>
        </is>
      </c>
      <c r="E17" t="inlineStr">
        <is>
          <t>VPAS Financeiras e Não Orçamentárias</t>
        </is>
      </c>
      <c r="F17" t="inlineStr">
        <is>
          <t>7.954,74</t>
        </is>
      </c>
    </row>
    <row r="18">
      <c r="A18" t="inlineStr">
        <is>
          <t>2025</t>
        </is>
      </c>
      <c r="B18" t="inlineStr">
        <is>
          <t>2025</t>
        </is>
      </c>
      <c r="C18" t="inlineStr">
        <is>
          <t>Ingressos</t>
        </is>
      </c>
      <c r="D18" t="inlineStr">
        <is>
          <t>SALDO EM ESPÉCIE DO EXERCÍCIO ANTERIOR</t>
        </is>
      </c>
      <c r="E18" t="inlineStr">
        <is>
          <t>Caixa e Equivalente de Caixa</t>
        </is>
      </c>
      <c r="F18" t="inlineStr">
        <is>
          <t>46.441.998,46</t>
        </is>
      </c>
    </row>
    <row r="19">
      <c r="A19" t="inlineStr">
        <is>
          <t>2025</t>
        </is>
      </c>
      <c r="B19" t="inlineStr">
        <is>
          <t>2024</t>
        </is>
      </c>
      <c r="C19" t="inlineStr">
        <is>
          <t>Ingressos</t>
        </is>
      </c>
      <c r="D19" t="inlineStr">
        <is>
          <t>RECEITA ORÇAMENTÁRIA</t>
        </is>
      </c>
      <c r="E19" t="inlineStr">
        <is>
          <t>Contr. para ent. privadas serviço social e de formação prof.</t>
        </is>
      </c>
      <c r="F19" t="inlineStr">
        <is>
          <t>23.967.420,29</t>
        </is>
      </c>
    </row>
    <row r="20">
      <c r="A20" t="inlineStr">
        <is>
          <t>2025</t>
        </is>
      </c>
      <c r="B20" t="inlineStr">
        <is>
          <t>2024</t>
        </is>
      </c>
      <c r="C20" t="inlineStr">
        <is>
          <t>Ingressos</t>
        </is>
      </c>
      <c r="D20" t="inlineStr">
        <is>
          <t>RECEITA ORÇAMENTÁRIA</t>
        </is>
      </c>
      <c r="E20" t="inlineStr">
        <is>
          <t>Receita Patrimonial</t>
        </is>
      </c>
      <c r="F20" t="inlineStr">
        <is>
          <t>4.986.035,57</t>
        </is>
      </c>
    </row>
    <row r="21">
      <c r="A21" t="inlineStr">
        <is>
          <t>2025</t>
        </is>
      </c>
      <c r="B21" t="inlineStr">
        <is>
          <t>2024</t>
        </is>
      </c>
      <c r="C21" t="inlineStr">
        <is>
          <t>Ingressos</t>
        </is>
      </c>
      <c r="D21" t="inlineStr">
        <is>
          <t>RECEITA ORÇAMENTÁRIA</t>
        </is>
      </c>
      <c r="E21" t="inlineStr">
        <is>
          <t>Receitas de Serviços</t>
        </is>
      </c>
      <c r="F21" t="inlineStr">
        <is>
          <t>761.825,71</t>
        </is>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30.026.520,00</t>
        </is>
      </c>
      <c r="E2" t="inlineStr">
        <is>
          <t>36.048.504,00</t>
        </is>
      </c>
      <c r="F2" t="inlineStr">
        <is>
          <t>34.034.529,67</t>
        </is>
      </c>
      <c r="G2" t="inlineStr">
        <is>
          <t>2.013.974,33</t>
        </is>
      </c>
    </row>
    <row r="3">
      <c r="A3" t="inlineStr">
        <is>
          <t>2025</t>
        </is>
      </c>
      <c r="B3" t="inlineStr">
        <is>
          <t>Contr. para Ent. Privadas Serviço Social e de Formação Prof.</t>
        </is>
      </c>
      <c r="C3" t="inlineStr">
        <is>
          <t>2</t>
        </is>
      </c>
      <c r="D3" t="inlineStr">
        <is>
          <t>25.156.800,00</t>
        </is>
      </c>
      <c r="E3" t="inlineStr">
        <is>
          <t>29.840.784,00</t>
        </is>
      </c>
      <c r="F3" t="inlineStr">
        <is>
          <t>26.069.381,84</t>
        </is>
      </c>
      <c r="G3" t="inlineStr">
        <is>
          <t>3.771.402,16</t>
        </is>
      </c>
    </row>
    <row r="4">
      <c r="A4" t="inlineStr">
        <is>
          <t>2025</t>
        </is>
      </c>
      <c r="B4" t="inlineStr">
        <is>
          <t>Contr. para Ent. Privadas Serviço Social e de Formação Prof.</t>
        </is>
      </c>
      <c r="C4" t="inlineStr">
        <is>
          <t>3</t>
        </is>
      </c>
      <c r="D4" t="inlineStr">
        <is>
          <t>25.156.800,00</t>
        </is>
      </c>
      <c r="E4" t="inlineStr">
        <is>
          <t>29.840.784,00</t>
        </is>
      </c>
      <c r="F4" t="inlineStr">
        <is>
          <t>26.069.381,84</t>
        </is>
      </c>
      <c r="G4" t="inlineStr">
        <is>
          <t>3.771.402,16</t>
        </is>
      </c>
    </row>
    <row r="5">
      <c r="A5" t="inlineStr">
        <is>
          <t>2025</t>
        </is>
      </c>
      <c r="B5" t="inlineStr">
        <is>
          <t>Contribuintes para o Senac</t>
        </is>
      </c>
      <c r="C5" t="inlineStr">
        <is>
          <t>4</t>
        </is>
      </c>
      <c r="D5" t="inlineStr">
        <is>
          <t>25.156.800,00</t>
        </is>
      </c>
      <c r="E5" t="inlineStr">
        <is>
          <t>29.840.784,00</t>
        </is>
      </c>
      <c r="F5" t="inlineStr">
        <is>
          <t>26.069.381,84</t>
        </is>
      </c>
      <c r="G5" t="inlineStr">
        <is>
          <t>3.771.402,16</t>
        </is>
      </c>
    </row>
    <row r="6">
      <c r="A6" t="inlineStr">
        <is>
          <t>2025</t>
        </is>
      </c>
      <c r="B6" t="inlineStr">
        <is>
          <t>Contribuintes para o Senac</t>
        </is>
      </c>
      <c r="C6" t="inlineStr">
        <is>
          <t>5</t>
        </is>
      </c>
      <c r="D6" t="inlineStr">
        <is>
          <t>25.156.800,00</t>
        </is>
      </c>
      <c r="E6" t="inlineStr">
        <is>
          <t>29.840.784,00</t>
        </is>
      </c>
      <c r="F6" t="inlineStr">
        <is>
          <t>26.069.381,85</t>
        </is>
      </c>
      <c r="G6" t="inlineStr">
        <is>
          <t>3.771.402,16</t>
        </is>
      </c>
    </row>
    <row r="7">
      <c r="A7" t="inlineStr">
        <is>
          <t>2025</t>
        </is>
      </c>
      <c r="B7" t="inlineStr">
        <is>
          <t>Receita Patrimonial</t>
        </is>
      </c>
      <c r="C7" t="inlineStr">
        <is>
          <t>2</t>
        </is>
      </c>
      <c r="D7" t="inlineStr">
        <is>
          <t>3.762.000,00</t>
        </is>
      </c>
      <c r="E7" t="inlineStr">
        <is>
          <t>5.100.000,00</t>
        </is>
      </c>
      <c r="F7" t="inlineStr">
        <is>
          <t>6.850.363,73</t>
        </is>
      </c>
      <c r="G7" t="inlineStr">
        <is>
          <t>-1.750.363,73</t>
        </is>
      </c>
    </row>
    <row r="8">
      <c r="A8" t="inlineStr">
        <is>
          <t>2025</t>
        </is>
      </c>
      <c r="B8" t="inlineStr">
        <is>
          <t>Exploração do Patrimônio Imobiliário</t>
        </is>
      </c>
      <c r="C8" t="inlineStr">
        <is>
          <t>3</t>
        </is>
      </c>
      <c r="D8" t="inlineStr">
        <is>
          <t>42.000,00</t>
        </is>
      </c>
      <c r="E8" t="inlineStr">
        <is>
          <t>42.000,00</t>
        </is>
      </c>
      <c r="F8" t="inlineStr">
        <is>
          <t>17.060,00</t>
        </is>
      </c>
      <c r="G8" t="inlineStr">
        <is>
          <t>24.940,00</t>
        </is>
      </c>
    </row>
    <row r="9">
      <c r="A9" t="inlineStr">
        <is>
          <t>2025</t>
        </is>
      </c>
      <c r="B9" t="inlineStr">
        <is>
          <t>Aluguéis, Arrendamentos, e Ocupação</t>
        </is>
      </c>
      <c r="C9" t="inlineStr">
        <is>
          <t>4</t>
        </is>
      </c>
      <c r="D9" t="inlineStr">
        <is>
          <t>42.000,00</t>
        </is>
      </c>
      <c r="E9" t="inlineStr">
        <is>
          <t>42.000,00</t>
        </is>
      </c>
      <c r="F9" t="inlineStr">
        <is>
          <t>17.060,00</t>
        </is>
      </c>
      <c r="G9" t="inlineStr">
        <is>
          <t>24.940,00</t>
        </is>
      </c>
    </row>
    <row r="10">
      <c r="A10" t="inlineStr">
        <is>
          <t>2025</t>
        </is>
      </c>
      <c r="B10" t="inlineStr">
        <is>
          <t>Taxas de Ocupação</t>
        </is>
      </c>
      <c r="C10" t="inlineStr">
        <is>
          <t>5</t>
        </is>
      </c>
      <c r="D10" t="inlineStr">
        <is>
          <t>42.000,00</t>
        </is>
      </c>
      <c r="E10" t="inlineStr">
        <is>
          <t>42.000,00</t>
        </is>
      </c>
      <c r="F10" t="inlineStr">
        <is>
          <t>17.060,01</t>
        </is>
      </c>
      <c r="G10" t="inlineStr">
        <is>
          <t>24.940,00</t>
        </is>
      </c>
    </row>
    <row r="11">
      <c r="A11" t="inlineStr">
        <is>
          <t>2025</t>
        </is>
      </c>
      <c r="B11" t="inlineStr">
        <is>
          <t>Juros e Correções Monetárias</t>
        </is>
      </c>
      <c r="C11" t="inlineStr">
        <is>
          <t>5</t>
        </is>
      </c>
      <c r="D11" t="inlineStr">
        <is>
          <t>3.720.000,00</t>
        </is>
      </c>
      <c r="E11" t="inlineStr">
        <is>
          <t>5.058.000,00</t>
        </is>
      </c>
      <c r="F11" t="inlineStr">
        <is>
          <t>6.833.303,73</t>
        </is>
      </c>
      <c r="G11" t="inlineStr">
        <is>
          <t>-1.775.303,73</t>
        </is>
      </c>
    </row>
    <row r="12">
      <c r="A12" t="inlineStr">
        <is>
          <t>2025</t>
        </is>
      </c>
      <c r="B12" t="inlineStr">
        <is>
          <t>Remuneração de Depósitos Bancários</t>
        </is>
      </c>
      <c r="C12" t="inlineStr">
        <is>
          <t>3</t>
        </is>
      </c>
      <c r="D12" t="inlineStr">
        <is>
          <t>3.720.000,00</t>
        </is>
      </c>
      <c r="E12" t="inlineStr">
        <is>
          <t>5.058.000,00</t>
        </is>
      </c>
      <c r="F12" t="inlineStr">
        <is>
          <t>6.833.303,73</t>
        </is>
      </c>
      <c r="G12" t="inlineStr">
        <is>
          <t>-1.775.303,73</t>
        </is>
      </c>
    </row>
    <row r="13">
      <c r="A13" t="inlineStr">
        <is>
          <t>2025</t>
        </is>
      </c>
      <c r="B13" t="inlineStr">
        <is>
          <t>Remuneração de Depósitos Bancários</t>
        </is>
      </c>
      <c r="C13" t="inlineStr">
        <is>
          <t>4</t>
        </is>
      </c>
      <c r="D13" t="inlineStr">
        <is>
          <t>3.720.000,00</t>
        </is>
      </c>
      <c r="E13" t="inlineStr">
        <is>
          <t>5.058.000,00</t>
        </is>
      </c>
      <c r="F13" t="inlineStr">
        <is>
          <t>6.833.303,74</t>
        </is>
      </c>
      <c r="G13" t="inlineStr">
        <is>
          <t>-1.775.303,73</t>
        </is>
      </c>
    </row>
    <row r="14">
      <c r="A14" t="inlineStr">
        <is>
          <t>2025</t>
        </is>
      </c>
      <c r="B14" t="inlineStr">
        <is>
          <t>Receita de Serviços</t>
        </is>
      </c>
      <c r="C14" t="inlineStr">
        <is>
          <t>5</t>
        </is>
      </c>
      <c r="D14" t="inlineStr">
        <is>
          <t>1.098.720,00</t>
        </is>
      </c>
      <c r="E14" t="inlineStr">
        <is>
          <t>1.098.720,00</t>
        </is>
      </c>
      <c r="F14" t="inlineStr">
        <is>
          <t>1.113.498,29</t>
        </is>
      </c>
      <c r="G14" t="inlineStr">
        <is>
          <t>-14.778,29</t>
        </is>
      </c>
    </row>
    <row r="15">
      <c r="A15" t="inlineStr">
        <is>
          <t>2025</t>
        </is>
      </c>
      <c r="B15" t="inlineStr">
        <is>
          <t>Outros Serviços</t>
        </is>
      </c>
      <c r="C15" t="inlineStr">
        <is>
          <t>3</t>
        </is>
      </c>
      <c r="D15" t="inlineStr">
        <is>
          <t>1.098.720,00</t>
        </is>
      </c>
      <c r="E15" t="inlineStr">
        <is>
          <t>1.098.720,00</t>
        </is>
      </c>
      <c r="F15" t="inlineStr">
        <is>
          <t>1.113.498,29</t>
        </is>
      </c>
      <c r="G15" t="inlineStr">
        <is>
          <t>-14.778,29</t>
        </is>
      </c>
    </row>
    <row r="16">
      <c r="A16" t="inlineStr">
        <is>
          <t>2025</t>
        </is>
      </c>
      <c r="B16" t="inlineStr">
        <is>
          <t>Outros Serviços</t>
        </is>
      </c>
      <c r="C16" t="inlineStr">
        <is>
          <t>4</t>
        </is>
      </c>
      <c r="D16" t="inlineStr">
        <is>
          <t>1.098.720,00</t>
        </is>
      </c>
      <c r="E16" t="inlineStr">
        <is>
          <t>1.098.720,00</t>
        </is>
      </c>
      <c r="F16" t="inlineStr">
        <is>
          <t>1.113.498,29</t>
        </is>
      </c>
      <c r="G16" t="inlineStr">
        <is>
          <t>-14.778,29</t>
        </is>
      </c>
    </row>
    <row r="17">
      <c r="A17" t="inlineStr">
        <is>
          <t>2025</t>
        </is>
      </c>
      <c r="B17" t="inlineStr">
        <is>
          <t>Serviços Educacionais</t>
        </is>
      </c>
      <c r="C17" t="inlineStr">
        <is>
          <t>5</t>
        </is>
      </c>
      <c r="D17" t="inlineStr">
        <is>
          <t>1.098.720,00</t>
        </is>
      </c>
      <c r="E17" t="inlineStr">
        <is>
          <t>1.098.720,00</t>
        </is>
      </c>
      <c r="F17" t="inlineStr">
        <is>
          <t>1.113.498,30</t>
        </is>
      </c>
      <c r="G17" t="inlineStr">
        <is>
          <t>-14.778,29</t>
        </is>
      </c>
    </row>
    <row r="18">
      <c r="A18" t="inlineStr">
        <is>
          <t>2025</t>
        </is>
      </c>
      <c r="B18" t="inlineStr">
        <is>
          <t>Outras Receitas Correntes</t>
        </is>
      </c>
      <c r="C18" t="inlineStr">
        <is>
          <t>3</t>
        </is>
      </c>
      <c r="D18" t="inlineStr">
        <is>
          <t>9.000,00</t>
        </is>
      </c>
      <c r="E18" t="inlineStr">
        <is>
          <t>9.000,00</t>
        </is>
      </c>
      <c r="F18" t="inlineStr">
        <is>
          <t>1.285,81</t>
        </is>
      </c>
      <c r="G18" t="inlineStr">
        <is>
          <t>7.714,19</t>
        </is>
      </c>
    </row>
    <row r="19">
      <c r="A19" t="inlineStr">
        <is>
          <t>2025</t>
        </is>
      </c>
      <c r="B19" t="inlineStr">
        <is>
          <t>Multas Administrativas, Contratuais e Judiciais</t>
        </is>
      </c>
      <c r="C19" t="inlineStr">
        <is>
          <t>4</t>
        </is>
      </c>
      <c r="D19" t="inlineStr">
        <is>
          <t xml:space="preserve"> - </t>
        </is>
      </c>
      <c r="E19" t="inlineStr">
        <is>
          <t xml:space="preserve"> - </t>
        </is>
      </c>
      <c r="F19" t="inlineStr">
        <is>
          <t>1.285,81</t>
        </is>
      </c>
      <c r="G19" t="inlineStr">
        <is>
          <t>-1.285,81</t>
        </is>
      </c>
    </row>
    <row r="20">
      <c r="A20" t="inlineStr">
        <is>
          <t>2025</t>
        </is>
      </c>
      <c r="B20" t="inlineStr">
        <is>
          <t xml:space="preserve">Multas e Juros </t>
        </is>
      </c>
      <c r="C20" t="inlineStr">
        <is>
          <t>5</t>
        </is>
      </c>
      <c r="D20" t="inlineStr">
        <is>
          <t xml:space="preserve"> - </t>
        </is>
      </c>
      <c r="E20" t="inlineStr">
        <is>
          <t xml:space="preserve"> - </t>
        </is>
      </c>
      <c r="F20" t="inlineStr">
        <is>
          <t>1.285,81</t>
        </is>
      </c>
      <c r="G20" t="inlineStr">
        <is>
          <t>-1.285,81</t>
        </is>
      </c>
    </row>
    <row r="21">
      <c r="A21" t="inlineStr">
        <is>
          <t>2025</t>
        </is>
      </c>
      <c r="B21" t="inlineStr">
        <is>
          <t xml:space="preserve">Multas e Juros </t>
        </is>
      </c>
      <c r="C21" t="inlineStr">
        <is>
          <t>2</t>
        </is>
      </c>
      <c r="D21" t="inlineStr">
        <is>
          <t xml:space="preserve"> - </t>
        </is>
      </c>
      <c r="E21" t="inlineStr">
        <is>
          <t xml:space="preserve"> - </t>
        </is>
      </c>
      <c r="F21" t="inlineStr">
        <is>
          <t>1.285,82</t>
        </is>
      </c>
      <c r="G21" t="inlineStr">
        <is>
          <t>-1.285,81</t>
        </is>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5.336.440,85</t>
        </is>
      </c>
    </row>
    <row r="3">
      <c r="A3" t="inlineStr">
        <is>
          <t>2025</t>
        </is>
      </c>
      <c r="B3" t="inlineStr">
        <is>
          <t>2025</t>
        </is>
      </c>
      <c r="C3" t="inlineStr">
        <is>
          <t>Ajustes a Conciliar do Resultado Patrimonial ao fluxo de caixa das operações</t>
        </is>
      </c>
      <c r="D3" t="inlineStr">
        <is>
          <t>2.281.405,86</t>
        </is>
      </c>
    </row>
    <row r="4">
      <c r="A4" t="inlineStr">
        <is>
          <t>2025</t>
        </is>
      </c>
      <c r="B4" t="inlineStr">
        <is>
          <t>2025</t>
        </is>
      </c>
      <c r="C4" t="inlineStr">
        <is>
          <t>Depreciação</t>
        </is>
      </c>
      <c r="D4" t="inlineStr">
        <is>
          <t>2.182.317,79</t>
        </is>
      </c>
    </row>
    <row r="5">
      <c r="A5" t="inlineStr">
        <is>
          <t>2025</t>
        </is>
      </c>
      <c r="B5" t="inlineStr">
        <is>
          <t>2025</t>
        </is>
      </c>
      <c r="C5" t="inlineStr">
        <is>
          <t>Amortização</t>
        </is>
      </c>
      <c r="D5" t="inlineStr">
        <is>
          <t>92.971,44</t>
        </is>
      </c>
    </row>
    <row r="6">
      <c r="A6" t="inlineStr">
        <is>
          <t>2025</t>
        </is>
      </c>
      <c r="B6" t="inlineStr">
        <is>
          <t>2025</t>
        </is>
      </c>
      <c r="C6" t="inlineStr">
        <is>
          <t>Outras VPDs</t>
        </is>
      </c>
      <c r="D6" t="inlineStr">
        <is>
          <t>16.417,77</t>
        </is>
      </c>
    </row>
    <row r="7">
      <c r="A7" t="inlineStr">
        <is>
          <t>2025</t>
        </is>
      </c>
      <c r="B7" t="inlineStr">
        <is>
          <t>2025</t>
        </is>
      </c>
      <c r="C7" t="inlineStr">
        <is>
          <t>Outras VPAs</t>
        </is>
      </c>
      <c r="D7" t="inlineStr">
        <is>
          <t>-10.301,14</t>
        </is>
      </c>
    </row>
    <row r="8">
      <c r="A8" t="inlineStr">
        <is>
          <t>2025</t>
        </is>
      </c>
      <c r="B8" t="inlineStr">
        <is>
          <t>2025</t>
        </is>
      </c>
      <c r="C8" t="inlineStr">
        <is>
          <t>Ajuste nas Contas Patrimoniais</t>
        </is>
      </c>
      <c r="D8" t="inlineStr">
        <is>
          <t>-1.630.647,97</t>
        </is>
      </c>
    </row>
    <row r="9">
      <c r="A9" t="inlineStr">
        <is>
          <t>2025</t>
        </is>
      </c>
      <c r="B9" t="inlineStr">
        <is>
          <t>2025</t>
        </is>
      </c>
      <c r="C9" t="inlineStr">
        <is>
          <t>Créditos a Curto Prazo</t>
        </is>
      </c>
      <c r="D9" t="inlineStr">
        <is>
          <t>1.295.314,90</t>
        </is>
      </c>
    </row>
    <row r="10">
      <c r="A10" t="inlineStr">
        <is>
          <t>2025</t>
        </is>
      </c>
      <c r="B10" t="inlineStr">
        <is>
          <t>2025</t>
        </is>
      </c>
      <c r="C10" t="inlineStr">
        <is>
          <t>Demais Créditos e Valores a Curto Prazo</t>
        </is>
      </c>
      <c r="D10" t="inlineStr">
        <is>
          <t>-2.984.142,23</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-496.400,36</t>
        </is>
      </c>
    </row>
    <row r="13">
      <c r="A13" t="inlineStr">
        <is>
          <t>2025</t>
        </is>
      </c>
      <c r="B13" t="inlineStr">
        <is>
          <t>2025</t>
        </is>
      </c>
      <c r="C13" t="inlineStr">
        <is>
          <t>VPD's Pagas Antecipadamente</t>
        </is>
      </c>
      <c r="D13" t="inlineStr">
        <is>
          <t>23.230,80</t>
        </is>
      </c>
    </row>
    <row r="14">
      <c r="A14" t="inlineStr">
        <is>
          <t>2025</t>
        </is>
      </c>
      <c r="B14" t="inlineStr">
        <is>
          <t>2025</t>
        </is>
      </c>
      <c r="C14" t="inlineStr">
        <is>
          <t>Ativo Realizável a Longo Prazo</t>
        </is>
      </c>
      <c r="D14" t="inlineStr">
        <is>
          <t>-4.690,00</t>
        </is>
      </c>
    </row>
    <row r="15">
      <c r="A15" t="inlineStr">
        <is>
          <t>2025</t>
        </is>
      </c>
      <c r="B15" t="inlineStr">
        <is>
          <t>2025</t>
        </is>
      </c>
      <c r="C15" t="inlineStr">
        <is>
          <t>Obrig. Trab/Prev/Assist. Pagar a Curto Prazo</t>
        </is>
      </c>
      <c r="D15" t="inlineStr">
        <is>
          <t>17.912,49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89.644,00</t>
        </is>
      </c>
    </row>
    <row r="18">
      <c r="A18" t="inlineStr">
        <is>
          <t>2025</t>
        </is>
      </c>
      <c r="B18" t="inlineStr">
        <is>
          <t>2025</t>
        </is>
      </c>
      <c r="C18" t="inlineStr">
        <is>
          <t>Obrigações Fiscais a Curto Prazo</t>
        </is>
      </c>
      <c r="D18" t="inlineStr">
        <is>
          <t>32.592,01</t>
        </is>
      </c>
    </row>
    <row r="19">
      <c r="A19" t="inlineStr">
        <is>
          <t>2025</t>
        </is>
      </c>
      <c r="B19" t="inlineStr">
        <is>
          <t>2025</t>
        </is>
      </c>
      <c r="C19" t="inlineStr">
        <is>
          <t>Demais Obrigações a Curto Prazo</t>
        </is>
      </c>
      <c r="D19" t="inlineStr">
        <is>
          <t>432.833,31</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02/2026</t>
        </is>
      </c>
      <c r="B2" t="inlineStr">
        <is>
          <t>Contratação de empresa especializada em serviços de obras de engenharia para adaptações, fornecimento e montagem de câmaras frigoríficas. As obras serão realizadas na rua Henrique Galúcio, 1999 , Central CEP:68900.115, Macapá-AP, SENAC/AP.</t>
        </is>
      </c>
      <c r="C2" t="inlineStr">
        <is>
          <t>17/08/2026 09:00:00</t>
        </is>
      </c>
      <c r="D2" t="inlineStr">
        <is>
          <t>Em processo</t>
        </is>
      </c>
      <c r="E2" t="inlineStr"/>
      <c r="F2" t="inlineStr"/>
      <c r="G2" t="inlineStr"/>
      <c r="H2" t="inlineStr"/>
    </row>
    <row r="3">
      <c r="A3" t="inlineStr">
        <is>
          <t>01/2026</t>
        </is>
      </c>
      <c r="B3" t="inlineStr">
        <is>
          <t>Contratação de empresa especializada para execução da obra de Construção da Nova Unidade de Educação Profissional Senac Zona Norte de Macapá (ZN).</t>
        </is>
      </c>
      <c r="C3" t="inlineStr">
        <is>
          <t>25/02/2026 09:00:00</t>
        </is>
      </c>
      <c r="D3" t="inlineStr">
        <is>
          <t>Em processo</t>
        </is>
      </c>
      <c r="E3" t="inlineStr"/>
      <c r="F3" t="inlineStr"/>
      <c r="G3" t="inlineStr"/>
      <c r="H3" t="inlineStr"/>
    </row>
    <row r="4">
      <c r="A4" t="inlineStr">
        <is>
          <t>02/2025</t>
        </is>
      </c>
      <c r="B4" t="inlineStr">
        <is>
          <t>Contratação de empresa especializada para execução da obra de Construção da Nova Unidade de Educação Profissional Senac Zona Norte de Macapá (ZN), localizado na Tancredo Neves, 1889 - Infraero –, no município de Macapá, no estado do Amapá.</t>
        </is>
      </c>
      <c r="C4" t="inlineStr">
        <is>
          <t>14/11/2025 09:00:00</t>
        </is>
      </c>
      <c r="D4" t="inlineStr">
        <is>
          <t>Em processo</t>
        </is>
      </c>
      <c r="E4" t="inlineStr"/>
      <c r="F4" t="inlineStr"/>
      <c r="G4" t="inlineStr"/>
      <c r="H4" t="inlineStr"/>
    </row>
    <row r="5">
      <c r="A5" t="inlineStr">
        <is>
          <t>01/2025</t>
        </is>
      </c>
      <c r="B5" t="inlineStr">
        <is>
          <t xml:space="preserve">Contratação de empresa especializada em serviços de obras de engenharia para reforma, ampliação e adaptação de ambientes na área denominada COAC, assim como, adaptação da fachada principal da Unidade Senac AP. </t>
        </is>
      </c>
      <c r="C5" t="inlineStr">
        <is>
          <t>27/08/2025 09:00:00</t>
        </is>
      </c>
      <c r="D5" t="inlineStr">
        <is>
          <t>Em processo</t>
        </is>
      </c>
      <c r="E5" t="inlineStr"/>
      <c r="F5" t="inlineStr"/>
      <c r="G5" t="inlineStr"/>
      <c r="H5" t="inlineStr"/>
    </row>
    <row r="6">
      <c r="A6" t="inlineStr">
        <is>
          <t>02/2024</t>
        </is>
      </c>
      <c r="B6" t="inlineStr">
        <is>
          <t>Contratação de empresa especializada em prestação de serviço de engenharia civil para construção e adaptação da Sala de Convivência, Laboratório Pedagógico de Saúde e Sala da Coordenadoria de Aprendizagem Comercial – COAP, na Sede do Senac/AP</t>
        </is>
      </c>
      <c r="C6" t="inlineStr">
        <is>
          <t>15/07/2024 09:00:00</t>
        </is>
      </c>
      <c r="D6" t="inlineStr">
        <is>
          <t>Em processo</t>
        </is>
      </c>
      <c r="E6" t="inlineStr"/>
      <c r="F6" t="inlineStr">
        <is>
          <t>02/08/2024 09:00:00</t>
        </is>
      </c>
      <c r="G6" t="inlineStr"/>
      <c r="H6" t="inlineStr"/>
    </row>
    <row r="7">
      <c r="A7" t="inlineStr">
        <is>
          <t>01/2024</t>
        </is>
      </c>
      <c r="B7" t="inlineStr">
        <is>
          <t xml:space="preserve">Contratação de empresa especializada em serviços de obras de engenharia para reforma e adaptação de ambiente para implantação do Restaurante Escola do Senac-AP </t>
        </is>
      </c>
      <c r="C7" t="inlineStr">
        <is>
          <t>03/05/2024 09:00:00</t>
        </is>
      </c>
      <c r="D7" t="inlineStr">
        <is>
          <t>Em processo</t>
        </is>
      </c>
      <c r="E7" t="inlineStr"/>
      <c r="F7" t="inlineStr"/>
      <c r="G7" t="inlineStr"/>
      <c r="H7" t="inlineStr"/>
    </row>
    <row r="8">
      <c r="A8" t="inlineStr">
        <is>
          <t>01/2023</t>
        </is>
      </c>
      <c r="B8" t="inlineStr">
        <is>
          <t>Contratação de empresa especializada em prestação de serviço de engenharia civil e de Tecnologia das Informações – TI para construção e adaptação de área para implantação do novo DATA CENTER no SENAC-AP</t>
        </is>
      </c>
      <c r="C8" t="inlineStr">
        <is>
          <t>13/12/2023 09:00:00</t>
        </is>
      </c>
      <c r="D8" t="inlineStr">
        <is>
          <t>Em processo</t>
        </is>
      </c>
      <c r="E8" t="inlineStr"/>
      <c r="F8" t="inlineStr"/>
      <c r="G8" t="inlineStr"/>
      <c r="H8" t="inlineStr"/>
    </row>
    <row r="9">
      <c r="A9" t="inlineStr">
        <is>
          <t>Convite nº 02/2020</t>
        </is>
      </c>
      <c r="B9" t="inlineStr">
        <is>
          <t>contratação de empresa especializada para execução de serviço de fornecimento de equipamentos e de instalação de Circuito Fechado de Televisão na Sede do Senac/AP localizado na Avenida Henrique Galúcio, 1999, Santa Rita, Macapá/AP, CEP: 68.901-255.</t>
        </is>
      </c>
      <c r="C9" t="inlineStr">
        <is>
          <t>27/10/2020 09:00:00</t>
        </is>
      </c>
      <c r="D9" t="inlineStr">
        <is>
          <t>Em processo</t>
        </is>
      </c>
      <c r="E9" t="inlineStr"/>
      <c r="F9" t="inlineStr">
        <is>
          <t>27/10/2020 09:00:00</t>
        </is>
      </c>
      <c r="G9" t="inlineStr"/>
      <c r="H9" t="inlineStr"/>
    </row>
    <row r="10">
      <c r="A10" t="inlineStr">
        <is>
          <t>01/2026</t>
        </is>
      </c>
      <c r="B10" t="inlineStr">
        <is>
          <t>Credenciamento de pessoas físicas para prestação de serviços de garçom, cozinheiro, confeiteiro, auxiliar de cozinha, auxiliar de serviços gerais e hostess (Recepcionista de clientes), com vistas a atender às demandas eventuais do Senac/AP</t>
        </is>
      </c>
      <c r="C10" t="inlineStr">
        <is>
          <t>27/04/2026 00:00:00</t>
        </is>
      </c>
      <c r="D10" t="inlineStr">
        <is>
          <t>Em processo</t>
        </is>
      </c>
      <c r="E10" t="inlineStr"/>
      <c r="F10" t="inlineStr"/>
      <c r="G10" t="inlineStr"/>
      <c r="H10" t="inlineStr"/>
    </row>
    <row r="11">
      <c r="A11" t="inlineStr">
        <is>
          <t>02/2026</t>
        </is>
      </c>
      <c r="B11" t="inlineStr">
        <is>
          <t>Alienação de 01 (um) veículo automotor marca Chevrolet, modelo S10 LT 2.5, flex, 4x4, cabine dupla, automático, ano/modelo 2018/2019, avaliada em R$: 70.000,00, cor branco summit, placa QLQ2397, para a qual será adotado o critério de maior lance ofertado.</t>
        </is>
      </c>
      <c r="C11" t="inlineStr">
        <is>
          <t>25/09/2026 09:00:00</t>
        </is>
      </c>
      <c r="D11" t="inlineStr">
        <is>
          <t>Em processo</t>
        </is>
      </c>
      <c r="E11" t="inlineStr"/>
      <c r="F11" t="inlineStr"/>
      <c r="G11" t="inlineStr"/>
      <c r="H11" t="inlineStr"/>
    </row>
    <row r="12">
      <c r="A12" t="inlineStr">
        <is>
          <t>01/2026</t>
        </is>
      </c>
      <c r="B12" t="inlineStr">
        <is>
          <t>Alienação e venda de 01 (um) veículo automotor marca Chevrolet, modelo S10 LT 2.5, flex, 4x4, cabine dupla, automático, ano/modelo 2018/2019, avaliada em R$: 108.000,00, cor branca, placa: QLQ-2397.</t>
        </is>
      </c>
      <c r="C12" t="inlineStr">
        <is>
          <t>24/08/2026 09:00:00</t>
        </is>
      </c>
      <c r="D12" t="inlineStr">
        <is>
          <t>Em processo</t>
        </is>
      </c>
      <c r="E12" t="inlineStr"/>
      <c r="F12" t="inlineStr"/>
      <c r="G12" t="inlineStr"/>
      <c r="H12" t="inlineStr"/>
    </row>
    <row r="13">
      <c r="A13" t="inlineStr">
        <is>
          <t>02/2023</t>
        </is>
      </c>
      <c r="B13" t="inlineStr">
        <is>
          <t>Leilão de 01 (um) veículo automotor marca Ford, modelo New Fiesta SD 1.6 LSE, ano 2014, placa NEQ 8706,  cor branca</t>
        </is>
      </c>
      <c r="C13" t="inlineStr">
        <is>
          <t>23/01/2024 09:00:00</t>
        </is>
      </c>
      <c r="D13" t="inlineStr">
        <is>
          <t>Em processo</t>
        </is>
      </c>
      <c r="E13" t="inlineStr"/>
      <c r="F13" t="inlineStr">
        <is>
          <t>26/01/2024 10:00:00</t>
        </is>
      </c>
      <c r="G13" t="inlineStr"/>
      <c r="H13" t="inlineStr"/>
    </row>
    <row r="14">
      <c r="A14" t="inlineStr">
        <is>
          <t>01/2023</t>
        </is>
      </c>
      <c r="B14" t="inlineStr">
        <is>
          <t>Venda de 01 (um) veículo automotor marca Ford, modelo New Fiesta SD 1.6 LSE, ano 2014, placa NEQ 8706, cor branca</t>
        </is>
      </c>
      <c r="C14" t="inlineStr">
        <is>
          <t>27/11/2023 09:00:00</t>
        </is>
      </c>
      <c r="D14" t="inlineStr">
        <is>
          <t>Em processo</t>
        </is>
      </c>
      <c r="E14" t="inlineStr"/>
      <c r="F14" t="inlineStr"/>
      <c r="G14" t="inlineStr"/>
      <c r="H14" t="inlineStr"/>
    </row>
    <row r="15">
      <c r="A15" t="inlineStr">
        <is>
          <t>02/2021</t>
        </is>
      </c>
      <c r="B15" t="inlineStr">
        <is>
          <t>Alienação de 01 (um) veículo automotor marca Renault, modelo Master Minibus Executive L3 H2 2.3 DCI 16 passageiros, ano 2014/2015, placa NEO 8676, cor branca</t>
        </is>
      </c>
      <c r="C15" t="inlineStr">
        <is>
          <t>16/12/2021 09:00:00</t>
        </is>
      </c>
      <c r="D15" t="inlineStr">
        <is>
          <t>Em processo</t>
        </is>
      </c>
      <c r="E15" t="inlineStr"/>
      <c r="F15" t="inlineStr">
        <is>
          <t>16/12/2021 09:00:00</t>
        </is>
      </c>
      <c r="G15" t="inlineStr"/>
      <c r="H15" t="inlineStr"/>
    </row>
    <row r="16">
      <c r="A16" t="inlineStr">
        <is>
          <t>01/2021</t>
        </is>
      </c>
      <c r="B16" t="inlineStr">
        <is>
          <t>Alienação de 01 (um) veículo automotor marca Mitsubishi, modelo L200 Triton GLX 3.2 Turbo 4x4, ano de fabricação 2016/2017, placa QLO 8023, cor branca, e um veículo automotor marca Renault, modelo Master Minibus Executive L3 H2 2.3 DCI 16 passageiros, ano 2014/2015, placa NEO 8676,  cor branca</t>
        </is>
      </c>
      <c r="C16" t="inlineStr">
        <is>
          <t>14/10/2021 09:00:00</t>
        </is>
      </c>
      <c r="D16" t="inlineStr">
        <is>
          <t>Em processo</t>
        </is>
      </c>
      <c r="E16" t="inlineStr"/>
      <c r="F16" t="inlineStr">
        <is>
          <t>14/10/2021 09:00:00</t>
        </is>
      </c>
      <c r="G16" t="inlineStr"/>
      <c r="H16" t="inlineStr"/>
    </row>
    <row r="17">
      <c r="A17" t="inlineStr">
        <is>
          <t xml:space="preserve"> 23/2026</t>
        </is>
      </c>
      <c r="B17" t="inlineStr">
        <is>
          <t>Registro de Preços para a Contratação de empresa especializada na prestação de serviços de ORGANIZAÇÃO DE EVENTOS, envolvendo a ambientação, infraestrutura e apoio logístico, e demais serviços necessários previstos no calendário institucional, pelo período de 12 meses para o Senac/AP..</t>
        </is>
      </c>
      <c r="C17" t="inlineStr">
        <is>
          <t>08/10/2026 09:00:00</t>
        </is>
      </c>
      <c r="D17" t="inlineStr">
        <is>
          <t>Em processo</t>
        </is>
      </c>
      <c r="E17" t="inlineStr"/>
      <c r="F17" t="inlineStr"/>
      <c r="G17" t="inlineStr"/>
      <c r="H17" t="inlineStr"/>
    </row>
    <row r="18">
      <c r="A18" t="inlineStr">
        <is>
          <t>20/2026</t>
        </is>
      </c>
      <c r="B18" t="inlineStr">
        <is>
          <t>Aquisição de mobiliário e bancada em granito sob medida, destinados à modernização do laboratório de odontologia do Senac/AP.</t>
        </is>
      </c>
      <c r="C18" t="inlineStr">
        <is>
          <t>22/09/2026 09:00:00</t>
        </is>
      </c>
      <c r="D18" t="inlineStr">
        <is>
          <t>Em processo</t>
        </is>
      </c>
      <c r="E18" t="inlineStr"/>
      <c r="F18" t="inlineStr"/>
      <c r="G18" t="inlineStr"/>
      <c r="H18" t="inlineStr"/>
    </row>
    <row r="19">
      <c r="A19" t="inlineStr">
        <is>
          <t>25/2026</t>
        </is>
      </c>
      <c r="B19" t="inlineStr">
        <is>
          <t>Aquisição de Appliance corporativo para armazenamento e proteção de dados de backup, serviços especializados de instalação, configuração, testes operacionais, migração assistida e operação assistida, destinado ao fortalecimento da infraestrutura de proteção de dados do Senac Amapá.</t>
        </is>
      </c>
      <c r="C19" t="inlineStr">
        <is>
          <t>31/08/2026 09:00:00</t>
        </is>
      </c>
      <c r="D19" t="inlineStr">
        <is>
          <t>Em processo</t>
        </is>
      </c>
      <c r="E19" t="inlineStr"/>
      <c r="F19" t="inlineStr"/>
      <c r="G19" t="inlineStr"/>
      <c r="H19" t="inlineStr"/>
    </row>
    <row r="20">
      <c r="A20" t="inlineStr">
        <is>
          <t>13/2026</t>
        </is>
      </c>
      <c r="B20" t="inlineStr">
        <is>
          <t xml:space="preserve">Contratação de empresa especializada para a prestação de Serviços, sob demanda, de Manutenção Preventiva e Corretiva nos Equipamentos dos Laboratórios de Saúde do Senac Amapá. </t>
        </is>
      </c>
      <c r="C20" t="inlineStr">
        <is>
          <t>28/08/2026 09:00:00</t>
        </is>
      </c>
      <c r="D20" t="inlineStr">
        <is>
          <t>Em processo</t>
        </is>
      </c>
      <c r="E20" t="inlineStr"/>
      <c r="F20" t="inlineStr"/>
      <c r="G20" t="inlineStr"/>
      <c r="H20" t="inlineStr"/>
    </row>
    <row r="21">
      <c r="A21" t="inlineStr">
        <is>
          <t>16/2026</t>
        </is>
      </c>
      <c r="B21" t="inlineStr">
        <is>
          <t>Aquisição de gêneros alimentícios (panificação, confeitaria e produtos light/diet), para as Unidades Senac Sede, Unidade Educacional Senac Santana e Restaurante Escola Senac Terraço, pelo período de 12 (doze) meses.</t>
        </is>
      </c>
      <c r="C21" t="inlineStr">
        <is>
          <t>24/08/2026 09:00:00</t>
        </is>
      </c>
      <c r="D21" t="inlineStr">
        <is>
          <t>Em processo</t>
        </is>
      </c>
      <c r="E21" t="inlineStr"/>
      <c r="F21" t="inlineStr"/>
      <c r="G21" t="inlineStr"/>
      <c r="H21" t="inlineStr"/>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02/2026</t>
        </is>
      </c>
      <c r="B2" t="inlineStr">
        <is>
          <t>Contratação de empresa especializada em serviços de obras de engenharia para adaptações, fornecimento e montagem de câmaras frigoríficas. As obras serão realizadas na rua Henrique Galúcio, 1999 , Central CEP:68900.115, Macapá-AP, SENAC/AP.</t>
        </is>
      </c>
      <c r="C2" t="inlineStr">
        <is>
          <t>17/08/2026 09:00:00</t>
        </is>
      </c>
      <c r="D2" t="inlineStr">
        <is>
          <t>Em processo</t>
        </is>
      </c>
      <c r="E2" t="inlineStr"/>
      <c r="F2" t="inlineStr"/>
      <c r="G2" t="inlineStr"/>
      <c r="H2" t="inlineStr"/>
    </row>
    <row r="3">
      <c r="A3" t="inlineStr">
        <is>
          <t>01/2026</t>
        </is>
      </c>
      <c r="B3" t="inlineStr">
        <is>
          <t>Contratação de empresa especializada para execução da obra de Construção da Nova Unidade de Educação Profissional Senac Zona Norte de Macapá (ZN).</t>
        </is>
      </c>
      <c r="C3" t="inlineStr">
        <is>
          <t>25/02/2026 09:00:00</t>
        </is>
      </c>
      <c r="D3" t="inlineStr">
        <is>
          <t>Em processo</t>
        </is>
      </c>
      <c r="E3" t="inlineStr"/>
      <c r="F3" t="inlineStr"/>
      <c r="G3" t="inlineStr"/>
      <c r="H3" t="inlineStr"/>
    </row>
    <row r="4">
      <c r="A4" t="inlineStr">
        <is>
          <t>02/2025</t>
        </is>
      </c>
      <c r="B4" t="inlineStr">
        <is>
          <t>Contratação de empresa especializada para execução da obra de Construção da Nova Unidade de Educação Profissional Senac Zona Norte de Macapá (ZN), localizado na Tancredo Neves, 1889 - Infraero –, no município de Macapá, no estado do Amapá.</t>
        </is>
      </c>
      <c r="C4" t="inlineStr">
        <is>
          <t>14/11/2025 09:00:00</t>
        </is>
      </c>
      <c r="D4" t="inlineStr">
        <is>
          <t>Em processo</t>
        </is>
      </c>
      <c r="E4" t="inlineStr"/>
      <c r="F4" t="inlineStr"/>
      <c r="G4" t="inlineStr"/>
      <c r="H4" t="inlineStr"/>
    </row>
    <row r="5">
      <c r="A5" t="inlineStr">
        <is>
          <t>01/2025</t>
        </is>
      </c>
      <c r="B5" t="inlineStr">
        <is>
          <t xml:space="preserve">Contratação de empresa especializada em serviços de obras de engenharia para reforma, ampliação e adaptação de ambientes na área denominada COAC, assim como, adaptação da fachada principal da Unidade Senac AP. </t>
        </is>
      </c>
      <c r="C5" t="inlineStr">
        <is>
          <t>27/08/2025 09:00:00</t>
        </is>
      </c>
      <c r="D5" t="inlineStr">
        <is>
          <t>Em processo</t>
        </is>
      </c>
      <c r="E5" t="inlineStr"/>
      <c r="F5" t="inlineStr"/>
      <c r="G5" t="inlineStr"/>
      <c r="H5" t="inlineStr"/>
    </row>
    <row r="6">
      <c r="A6" t="inlineStr">
        <is>
          <t>02/2024</t>
        </is>
      </c>
      <c r="B6" t="inlineStr">
        <is>
          <t>Contratação de empresa especializada em prestação de serviço de engenharia civil para construção e adaptação da Sala de Convivência, Laboratório Pedagógico de Saúde e Sala da Coordenadoria de Aprendizagem Comercial – COAP, na Sede do Senac/AP</t>
        </is>
      </c>
      <c r="C6" t="inlineStr">
        <is>
          <t>15/07/2024 09:00:00</t>
        </is>
      </c>
      <c r="D6" t="inlineStr">
        <is>
          <t>Em processo</t>
        </is>
      </c>
      <c r="E6" t="inlineStr"/>
      <c r="F6" t="inlineStr">
        <is>
          <t>02/08/2024 09:00:00</t>
        </is>
      </c>
      <c r="G6" t="inlineStr"/>
      <c r="H6" t="inlineStr"/>
    </row>
    <row r="7">
      <c r="A7" t="inlineStr">
        <is>
          <t>01/2024</t>
        </is>
      </c>
      <c r="B7" t="inlineStr">
        <is>
          <t xml:space="preserve">Contratação de empresa especializada em serviços de obras de engenharia para reforma e adaptação de ambiente para implantação do Restaurante Escola do Senac-AP </t>
        </is>
      </c>
      <c r="C7" t="inlineStr">
        <is>
          <t>03/05/2024 09:00:00</t>
        </is>
      </c>
      <c r="D7" t="inlineStr">
        <is>
          <t>Em processo</t>
        </is>
      </c>
      <c r="E7" t="inlineStr"/>
      <c r="F7" t="inlineStr"/>
      <c r="G7" t="inlineStr"/>
      <c r="H7" t="inlineStr"/>
    </row>
    <row r="8">
      <c r="A8" t="inlineStr">
        <is>
          <t>01/2023</t>
        </is>
      </c>
      <c r="B8" t="inlineStr">
        <is>
          <t>Contratação de empresa especializada em prestação de serviço de engenharia civil e de Tecnologia das Informações – TI para construção e adaptação de área para implantação do novo DATA CENTER no SENAC-AP</t>
        </is>
      </c>
      <c r="C8" t="inlineStr">
        <is>
          <t>13/12/2023 09:00:00</t>
        </is>
      </c>
      <c r="D8" t="inlineStr">
        <is>
          <t>Em processo</t>
        </is>
      </c>
      <c r="E8" t="inlineStr"/>
      <c r="F8" t="inlineStr"/>
      <c r="G8" t="inlineStr"/>
      <c r="H8" t="inlineStr"/>
    </row>
    <row r="9">
      <c r="A9" t="inlineStr">
        <is>
          <t>Convite nº 02/2020</t>
        </is>
      </c>
      <c r="B9" t="inlineStr">
        <is>
          <t>contratação de empresa especializada para execução de serviço de fornecimento de equipamentos e de instalação de Circuito Fechado de Televisão na Sede do Senac/AP localizado na Avenida Henrique Galúcio, 1999, Santa Rita, Macapá/AP, CEP: 68.901-255.</t>
        </is>
      </c>
      <c r="C9" t="inlineStr">
        <is>
          <t>27/10/2020 09:00:00</t>
        </is>
      </c>
      <c r="D9" t="inlineStr">
        <is>
          <t>Em processo</t>
        </is>
      </c>
      <c r="E9" t="inlineStr"/>
      <c r="F9" t="inlineStr">
        <is>
          <t>27/10/2020 09:00:00</t>
        </is>
      </c>
      <c r="G9" t="inlineStr"/>
      <c r="H9" t="inlineStr"/>
    </row>
    <row r="10">
      <c r="A10" t="inlineStr">
        <is>
          <t>01/2026</t>
        </is>
      </c>
      <c r="B10" t="inlineStr">
        <is>
          <t>Credenciamento de pessoas físicas para prestação de serviços de garçom, cozinheiro, confeiteiro, auxiliar de cozinha, auxiliar de serviços gerais e hostess (Recepcionista de clientes), com vistas a atender às demandas eventuais do Senac/AP</t>
        </is>
      </c>
      <c r="C10" t="inlineStr">
        <is>
          <t>27/04/2026 00:00:00</t>
        </is>
      </c>
      <c r="D10" t="inlineStr">
        <is>
          <t>Em processo</t>
        </is>
      </c>
      <c r="E10" t="inlineStr"/>
      <c r="F10" t="inlineStr"/>
      <c r="G10" t="inlineStr"/>
      <c r="H10" t="inlineStr"/>
    </row>
    <row r="11">
      <c r="A11" t="inlineStr">
        <is>
          <t>02/2026</t>
        </is>
      </c>
      <c r="B11" t="inlineStr">
        <is>
          <t>Alienação de 01 (um) veículo automotor marca Chevrolet, modelo S10 LT 2.5, flex, 4x4, cabine dupla, automático, ano/modelo 2018/2019, avaliada em R$: 70.000,00, cor branco summit, placa QLQ2397, para a qual será adotado o critério de maior lance ofertado.</t>
        </is>
      </c>
      <c r="C11" t="inlineStr">
        <is>
          <t>25/09/2026 09:00:00</t>
        </is>
      </c>
      <c r="D11" t="inlineStr">
        <is>
          <t>Em processo</t>
        </is>
      </c>
      <c r="E11" t="inlineStr"/>
      <c r="F11" t="inlineStr"/>
      <c r="G11" t="inlineStr"/>
      <c r="H11" t="inlineStr"/>
    </row>
    <row r="12">
      <c r="A12" t="inlineStr">
        <is>
          <t>01/2026</t>
        </is>
      </c>
      <c r="B12" t="inlineStr">
        <is>
          <t>Alienação e venda de 01 (um) veículo automotor marca Chevrolet, modelo S10 LT 2.5, flex, 4x4, cabine dupla, automático, ano/modelo 2018/2019, avaliada em R$: 108.000,00, cor branca, placa: QLQ-2397.</t>
        </is>
      </c>
      <c r="C12" t="inlineStr">
        <is>
          <t>24/08/2026 09:00:00</t>
        </is>
      </c>
      <c r="D12" t="inlineStr">
        <is>
          <t>Em processo</t>
        </is>
      </c>
      <c r="E12" t="inlineStr"/>
      <c r="F12" t="inlineStr"/>
      <c r="G12" t="inlineStr"/>
      <c r="H12" t="inlineStr"/>
    </row>
    <row r="13">
      <c r="A13" t="inlineStr">
        <is>
          <t>02/2023</t>
        </is>
      </c>
      <c r="B13" t="inlineStr">
        <is>
          <t>Leilão de 01 (um) veículo automotor marca Ford, modelo New Fiesta SD 1.6 LSE, ano 2014, placa NEQ 8706,  cor branca</t>
        </is>
      </c>
      <c r="C13" t="inlineStr">
        <is>
          <t>23/01/2024 09:00:00</t>
        </is>
      </c>
      <c r="D13" t="inlineStr">
        <is>
          <t>Em processo</t>
        </is>
      </c>
      <c r="E13" t="inlineStr"/>
      <c r="F13" t="inlineStr">
        <is>
          <t>26/01/2024 10:00:00</t>
        </is>
      </c>
      <c r="G13" t="inlineStr"/>
      <c r="H13" t="inlineStr"/>
    </row>
    <row r="14">
      <c r="A14" t="inlineStr">
        <is>
          <t>01/2023</t>
        </is>
      </c>
      <c r="B14" t="inlineStr">
        <is>
          <t>Venda de 01 (um) veículo automotor marca Ford, modelo New Fiesta SD 1.6 LSE, ano 2014, placa NEQ 8706, cor branca</t>
        </is>
      </c>
      <c r="C14" t="inlineStr">
        <is>
          <t>27/11/2023 09:00:00</t>
        </is>
      </c>
      <c r="D14" t="inlineStr">
        <is>
          <t>Em processo</t>
        </is>
      </c>
      <c r="E14" t="inlineStr"/>
      <c r="F14" t="inlineStr"/>
      <c r="G14" t="inlineStr"/>
      <c r="H14" t="inlineStr"/>
    </row>
    <row r="15">
      <c r="A15" t="inlineStr">
        <is>
          <t>02/2021</t>
        </is>
      </c>
      <c r="B15" t="inlineStr">
        <is>
          <t>Alienação de 01 (um) veículo automotor marca Renault, modelo Master Minibus Executive L3 H2 2.3 DCI 16 passageiros, ano 2014/2015, placa NEO 8676, cor branca</t>
        </is>
      </c>
      <c r="C15" t="inlineStr">
        <is>
          <t>16/12/2021 09:00:00</t>
        </is>
      </c>
      <c r="D15" t="inlineStr">
        <is>
          <t>Em processo</t>
        </is>
      </c>
      <c r="E15" t="inlineStr"/>
      <c r="F15" t="inlineStr">
        <is>
          <t>16/12/2021 09:00:00</t>
        </is>
      </c>
      <c r="G15" t="inlineStr"/>
      <c r="H15" t="inlineStr"/>
    </row>
    <row r="16">
      <c r="A16" t="inlineStr">
        <is>
          <t>01/2021</t>
        </is>
      </c>
      <c r="B16" t="inlineStr">
        <is>
          <t>Alienação de 01 (um) veículo automotor marca Mitsubishi, modelo L200 Triton GLX 3.2 Turbo 4x4, ano de fabricação 2016/2017, placa QLO 8023, cor branca, e um veículo automotor marca Renault, modelo Master Minibus Executive L3 H2 2.3 DCI 16 passageiros, ano 2014/2015, placa NEO 8676,  cor branca</t>
        </is>
      </c>
      <c r="C16" t="inlineStr">
        <is>
          <t>14/10/2021 09:00:00</t>
        </is>
      </c>
      <c r="D16" t="inlineStr">
        <is>
          <t>Em processo</t>
        </is>
      </c>
      <c r="E16" t="inlineStr"/>
      <c r="F16" t="inlineStr">
        <is>
          <t>14/10/2021 09:00:00</t>
        </is>
      </c>
      <c r="G16" t="inlineStr"/>
      <c r="H16" t="inlineStr"/>
    </row>
    <row r="17">
      <c r="A17" t="inlineStr">
        <is>
          <t xml:space="preserve"> 23/2026</t>
        </is>
      </c>
      <c r="B17" t="inlineStr">
        <is>
          <t>Registro de Preços para a Contratação de empresa especializada na prestação de serviços de ORGANIZAÇÃO DE EVENTOS, envolvendo a ambientação, infraestrutura e apoio logístico, e demais serviços necessários previstos no calendário institucional, pelo período de 12 meses para o Senac/AP..</t>
        </is>
      </c>
      <c r="C17" t="inlineStr">
        <is>
          <t>08/10/2026 09:00:00</t>
        </is>
      </c>
      <c r="D17" t="inlineStr">
        <is>
          <t>Em processo</t>
        </is>
      </c>
      <c r="E17" t="inlineStr"/>
      <c r="F17" t="inlineStr"/>
      <c r="G17" t="inlineStr"/>
      <c r="H17" t="inlineStr"/>
    </row>
    <row r="18">
      <c r="A18" t="inlineStr">
        <is>
          <t>20/2026</t>
        </is>
      </c>
      <c r="B18" t="inlineStr">
        <is>
          <t>Aquisição de mobiliário e bancada em granito sob medida, destinados à modernização do laboratório de odontologia do Senac/AP.</t>
        </is>
      </c>
      <c r="C18" t="inlineStr">
        <is>
          <t>22/09/2026 09:00:00</t>
        </is>
      </c>
      <c r="D18" t="inlineStr">
        <is>
          <t>Em processo</t>
        </is>
      </c>
      <c r="E18" t="inlineStr"/>
      <c r="F18" t="inlineStr"/>
      <c r="G18" t="inlineStr"/>
      <c r="H18" t="inlineStr"/>
    </row>
    <row r="19">
      <c r="A19" t="inlineStr">
        <is>
          <t>25/2026</t>
        </is>
      </c>
      <c r="B19" t="inlineStr">
        <is>
          <t>Aquisição de Appliance corporativo para armazenamento e proteção de dados de backup, serviços especializados de instalação, configuração, testes operacionais, migração assistida e operação assistida, destinado ao fortalecimento da infraestrutura de proteção de dados do Senac Amapá.</t>
        </is>
      </c>
      <c r="C19" t="inlineStr">
        <is>
          <t>31/08/2026 09:00:00</t>
        </is>
      </c>
      <c r="D19" t="inlineStr">
        <is>
          <t>Em processo</t>
        </is>
      </c>
      <c r="E19" t="inlineStr"/>
      <c r="F19" t="inlineStr"/>
      <c r="G19" t="inlineStr"/>
      <c r="H19" t="inlineStr"/>
    </row>
    <row r="20">
      <c r="A20" t="inlineStr">
        <is>
          <t>13/2026</t>
        </is>
      </c>
      <c r="B20" t="inlineStr">
        <is>
          <t xml:space="preserve">Contratação de empresa especializada para a prestação de Serviços, sob demanda, de Manutenção Preventiva e Corretiva nos Equipamentos dos Laboratórios de Saúde do Senac Amapá. </t>
        </is>
      </c>
      <c r="C20" t="inlineStr">
        <is>
          <t>28/08/2026 09:00:00</t>
        </is>
      </c>
      <c r="D20" t="inlineStr">
        <is>
          <t>Em processo</t>
        </is>
      </c>
      <c r="E20" t="inlineStr"/>
      <c r="F20" t="inlineStr"/>
      <c r="G20" t="inlineStr"/>
      <c r="H20" t="inlineStr"/>
    </row>
    <row r="21">
      <c r="A21" t="inlineStr">
        <is>
          <t>16/2026</t>
        </is>
      </c>
      <c r="B21" t="inlineStr">
        <is>
          <t>Aquisição de gêneros alimentícios (panificação, confeitaria e produtos light/diet), para as Unidades Senac Sede, Unidade Educacional Senac Santana e Restaurante Escola Senac Terraço, pelo período de 12 (doze) meses.</t>
        </is>
      </c>
      <c r="C21" t="inlineStr">
        <is>
          <t>24/08/2026 09:00:00</t>
        </is>
      </c>
      <c r="D21" t="inlineStr">
        <is>
          <t>Em processo</t>
        </is>
      </c>
      <c r="E21" t="inlineStr"/>
      <c r="F21" t="inlineStr"/>
      <c r="G21" t="inlineStr"/>
      <c r="H21" t="inlineStr"/>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02/2026</t>
        </is>
      </c>
      <c r="B2" t="inlineStr">
        <is>
          <t>Contratação de empresa especializada em serviços de obras de engenharia para adaptações, fornecimento e montagem de câmaras frigoríficas. As obras serão realizadas na rua Henrique Galúcio, 1999 , Central CEP:68900.115, Macapá-AP, SENAC/AP.</t>
        </is>
      </c>
      <c r="C2" t="inlineStr">
        <is>
          <t>17/08/2026 09:00:00</t>
        </is>
      </c>
      <c r="D2" t="inlineStr">
        <is>
          <t>Em processo</t>
        </is>
      </c>
      <c r="E2" t="inlineStr"/>
      <c r="F2" t="inlineStr"/>
      <c r="G2" t="inlineStr"/>
      <c r="H2" t="inlineStr"/>
    </row>
    <row r="3">
      <c r="A3" t="inlineStr">
        <is>
          <t>01/2026</t>
        </is>
      </c>
      <c r="B3" t="inlineStr">
        <is>
          <t>Contratação de empresa especializada para execução da obra de Construção da Nova Unidade de Educação Profissional Senac Zona Norte de Macapá (ZN).</t>
        </is>
      </c>
      <c r="C3" t="inlineStr">
        <is>
          <t>25/02/2026 09:00:00</t>
        </is>
      </c>
      <c r="D3" t="inlineStr">
        <is>
          <t>Em processo</t>
        </is>
      </c>
      <c r="E3" t="inlineStr"/>
      <c r="F3" t="inlineStr"/>
      <c r="G3" t="inlineStr"/>
      <c r="H3" t="inlineStr"/>
    </row>
    <row r="4">
      <c r="A4" t="inlineStr">
        <is>
          <t>02/2025</t>
        </is>
      </c>
      <c r="B4" t="inlineStr">
        <is>
          <t>Contratação de empresa especializada para execução da obra de Construção da Nova Unidade de Educação Profissional Senac Zona Norte de Macapá (ZN), localizado na Tancredo Neves, 1889 - Infraero –, no município de Macapá, no estado do Amapá.</t>
        </is>
      </c>
      <c r="C4" t="inlineStr">
        <is>
          <t>14/11/2025 09:00:00</t>
        </is>
      </c>
      <c r="D4" t="inlineStr">
        <is>
          <t>Em processo</t>
        </is>
      </c>
      <c r="E4" t="inlineStr"/>
      <c r="F4" t="inlineStr"/>
      <c r="G4" t="inlineStr"/>
      <c r="H4" t="inlineStr"/>
    </row>
    <row r="5">
      <c r="A5" t="inlineStr">
        <is>
          <t>01/2025</t>
        </is>
      </c>
      <c r="B5" t="inlineStr">
        <is>
          <t xml:space="preserve">Contratação de empresa especializada em serviços de obras de engenharia para reforma, ampliação e adaptação de ambientes na área denominada COAC, assim como, adaptação da fachada principal da Unidade Senac AP. </t>
        </is>
      </c>
      <c r="C5" t="inlineStr">
        <is>
          <t>27/08/2025 09:00:00</t>
        </is>
      </c>
      <c r="D5" t="inlineStr">
        <is>
          <t>Em processo</t>
        </is>
      </c>
      <c r="E5" t="inlineStr"/>
      <c r="F5" t="inlineStr"/>
      <c r="G5" t="inlineStr"/>
      <c r="H5" t="inlineStr"/>
    </row>
    <row r="6">
      <c r="A6" t="inlineStr">
        <is>
          <t>02/2024</t>
        </is>
      </c>
      <c r="B6" t="inlineStr">
        <is>
          <t>Contratação de empresa especializada em prestação de serviço de engenharia civil para construção e adaptação da Sala de Convivência, Laboratório Pedagógico de Saúde e Sala da Coordenadoria de Aprendizagem Comercial – COAP, na Sede do Senac/AP</t>
        </is>
      </c>
      <c r="C6" t="inlineStr">
        <is>
          <t>15/07/2024 09:00:00</t>
        </is>
      </c>
      <c r="D6" t="inlineStr">
        <is>
          <t>Em processo</t>
        </is>
      </c>
      <c r="E6" t="inlineStr"/>
      <c r="F6" t="inlineStr">
        <is>
          <t>02/08/2024 09:00:00</t>
        </is>
      </c>
      <c r="G6" t="inlineStr"/>
      <c r="H6" t="inlineStr"/>
    </row>
    <row r="7">
      <c r="A7" t="inlineStr">
        <is>
          <t>01/2024</t>
        </is>
      </c>
      <c r="B7" t="inlineStr">
        <is>
          <t xml:space="preserve">Contratação de empresa especializada em serviços de obras de engenharia para reforma e adaptação de ambiente para implantação do Restaurante Escola do Senac-AP </t>
        </is>
      </c>
      <c r="C7" t="inlineStr">
        <is>
          <t>03/05/2024 09:00:00</t>
        </is>
      </c>
      <c r="D7" t="inlineStr">
        <is>
          <t>Em processo</t>
        </is>
      </c>
      <c r="E7" t="inlineStr"/>
      <c r="F7" t="inlineStr"/>
      <c r="G7" t="inlineStr"/>
      <c r="H7" t="inlineStr"/>
    </row>
    <row r="8">
      <c r="A8" t="inlineStr">
        <is>
          <t>01/2023</t>
        </is>
      </c>
      <c r="B8" t="inlineStr">
        <is>
          <t>Contratação de empresa especializada em prestação de serviço de engenharia civil e de Tecnologia das Informações – TI para construção e adaptação de área para implantação do novo DATA CENTER no SENAC-AP</t>
        </is>
      </c>
      <c r="C8" t="inlineStr">
        <is>
          <t>13/12/2023 09:00:00</t>
        </is>
      </c>
      <c r="D8" t="inlineStr">
        <is>
          <t>Em processo</t>
        </is>
      </c>
      <c r="E8" t="inlineStr"/>
      <c r="F8" t="inlineStr"/>
      <c r="G8" t="inlineStr"/>
      <c r="H8" t="inlineStr"/>
    </row>
    <row r="9">
      <c r="A9" t="inlineStr">
        <is>
          <t>Convite nº 02/2020</t>
        </is>
      </c>
      <c r="B9" t="inlineStr">
        <is>
          <t>contratação de empresa especializada para execução de serviço de fornecimento de equipamentos e de instalação de Circuito Fechado de Televisão na Sede do Senac/AP localizado na Avenida Henrique Galúcio, 1999, Santa Rita, Macapá/AP, CEP: 68.901-255.</t>
        </is>
      </c>
      <c r="C9" t="inlineStr">
        <is>
          <t>27/10/2020 09:00:00</t>
        </is>
      </c>
      <c r="D9" t="inlineStr">
        <is>
          <t>Em processo</t>
        </is>
      </c>
      <c r="E9" t="inlineStr"/>
      <c r="F9" t="inlineStr">
        <is>
          <t>27/10/2020 09:00:00</t>
        </is>
      </c>
      <c r="G9" t="inlineStr"/>
      <c r="H9" t="inlineStr"/>
    </row>
    <row r="10">
      <c r="A10" t="inlineStr">
        <is>
          <t>01/2026</t>
        </is>
      </c>
      <c r="B10" t="inlineStr">
        <is>
          <t>Credenciamento de pessoas físicas para prestação de serviços de garçom, cozinheiro, confeiteiro, auxiliar de cozinha, auxiliar de serviços gerais e hostess (Recepcionista de clientes), com vistas a atender às demandas eventuais do Senac/AP</t>
        </is>
      </c>
      <c r="C10" t="inlineStr">
        <is>
          <t>27/04/2026 00:00:00</t>
        </is>
      </c>
      <c r="D10" t="inlineStr">
        <is>
          <t>Em processo</t>
        </is>
      </c>
      <c r="E10" t="inlineStr"/>
      <c r="F10" t="inlineStr"/>
      <c r="G10" t="inlineStr"/>
      <c r="H10" t="inlineStr"/>
    </row>
    <row r="11">
      <c r="A11" t="inlineStr">
        <is>
          <t>02/2026</t>
        </is>
      </c>
      <c r="B11" t="inlineStr">
        <is>
          <t>Alienação de 01 (um) veículo automotor marca Chevrolet, modelo S10 LT 2.5, flex, 4x4, cabine dupla, automático, ano/modelo 2018/2019, avaliada em R$: 70.000,00, cor branco summit, placa QLQ2397, para a qual será adotado o critério de maior lance ofertado.</t>
        </is>
      </c>
      <c r="C11" t="inlineStr">
        <is>
          <t>25/09/2026 09:00:00</t>
        </is>
      </c>
      <c r="D11" t="inlineStr">
        <is>
          <t>Em processo</t>
        </is>
      </c>
      <c r="E11" t="inlineStr"/>
      <c r="F11" t="inlineStr"/>
      <c r="G11" t="inlineStr"/>
      <c r="H11" t="inlineStr"/>
    </row>
    <row r="12">
      <c r="A12" t="inlineStr">
        <is>
          <t>01/2026</t>
        </is>
      </c>
      <c r="B12" t="inlineStr">
        <is>
          <t>Alienação e venda de 01 (um) veículo automotor marca Chevrolet, modelo S10 LT 2.5, flex, 4x4, cabine dupla, automático, ano/modelo 2018/2019, avaliada em R$: 108.000,00, cor branca, placa: QLQ-2397.</t>
        </is>
      </c>
      <c r="C12" t="inlineStr">
        <is>
          <t>24/08/2026 09:00:00</t>
        </is>
      </c>
      <c r="D12" t="inlineStr">
        <is>
          <t>Em processo</t>
        </is>
      </c>
      <c r="E12" t="inlineStr"/>
      <c r="F12" t="inlineStr"/>
      <c r="G12" t="inlineStr"/>
      <c r="H12" t="inlineStr"/>
    </row>
    <row r="13">
      <c r="A13" t="inlineStr">
        <is>
          <t>02/2023</t>
        </is>
      </c>
      <c r="B13" t="inlineStr">
        <is>
          <t>Leilão de 01 (um) veículo automotor marca Ford, modelo New Fiesta SD 1.6 LSE, ano 2014, placa NEQ 8706,  cor branca</t>
        </is>
      </c>
      <c r="C13" t="inlineStr">
        <is>
          <t>23/01/2024 09:00:00</t>
        </is>
      </c>
      <c r="D13" t="inlineStr">
        <is>
          <t>Em processo</t>
        </is>
      </c>
      <c r="E13" t="inlineStr"/>
      <c r="F13" t="inlineStr">
        <is>
          <t>26/01/2024 10:00:00</t>
        </is>
      </c>
      <c r="G13" t="inlineStr"/>
      <c r="H13" t="inlineStr"/>
    </row>
    <row r="14">
      <c r="A14" t="inlineStr">
        <is>
          <t>01/2023</t>
        </is>
      </c>
      <c r="B14" t="inlineStr">
        <is>
          <t>Venda de 01 (um) veículo automotor marca Ford, modelo New Fiesta SD 1.6 LSE, ano 2014, placa NEQ 8706, cor branca</t>
        </is>
      </c>
      <c r="C14" t="inlineStr">
        <is>
          <t>27/11/2023 09:00:00</t>
        </is>
      </c>
      <c r="D14" t="inlineStr">
        <is>
          <t>Em processo</t>
        </is>
      </c>
      <c r="E14" t="inlineStr"/>
      <c r="F14" t="inlineStr"/>
      <c r="G14" t="inlineStr"/>
      <c r="H14" t="inlineStr"/>
    </row>
    <row r="15">
      <c r="A15" t="inlineStr">
        <is>
          <t>02/2021</t>
        </is>
      </c>
      <c r="B15" t="inlineStr">
        <is>
          <t>Alienação de 01 (um) veículo automotor marca Renault, modelo Master Minibus Executive L3 H2 2.3 DCI 16 passageiros, ano 2014/2015, placa NEO 8676, cor branca</t>
        </is>
      </c>
      <c r="C15" t="inlineStr">
        <is>
          <t>16/12/2021 09:00:00</t>
        </is>
      </c>
      <c r="D15" t="inlineStr">
        <is>
          <t>Em processo</t>
        </is>
      </c>
      <c r="E15" t="inlineStr"/>
      <c r="F15" t="inlineStr">
        <is>
          <t>16/12/2021 09:00:00</t>
        </is>
      </c>
      <c r="G15" t="inlineStr"/>
      <c r="H15" t="inlineStr"/>
    </row>
    <row r="16">
      <c r="A16" t="inlineStr">
        <is>
          <t>01/2021</t>
        </is>
      </c>
      <c r="B16" t="inlineStr">
        <is>
          <t>Alienação de 01 (um) veículo automotor marca Mitsubishi, modelo L200 Triton GLX 3.2 Turbo 4x4, ano de fabricação 2016/2017, placa QLO 8023, cor branca, e um veículo automotor marca Renault, modelo Master Minibus Executive L3 H2 2.3 DCI 16 passageiros, ano 2014/2015, placa NEO 8676,  cor branca</t>
        </is>
      </c>
      <c r="C16" t="inlineStr">
        <is>
          <t>14/10/2021 09:00:00</t>
        </is>
      </c>
      <c r="D16" t="inlineStr">
        <is>
          <t>Em processo</t>
        </is>
      </c>
      <c r="E16" t="inlineStr"/>
      <c r="F16" t="inlineStr">
        <is>
          <t>14/10/2021 09:00:00</t>
        </is>
      </c>
      <c r="G16" t="inlineStr"/>
      <c r="H16" t="inlineStr"/>
    </row>
    <row r="17">
      <c r="A17" t="inlineStr">
        <is>
          <t xml:space="preserve"> 23/2026</t>
        </is>
      </c>
      <c r="B17" t="inlineStr">
        <is>
          <t>Registro de Preços para a Contratação de empresa especializada na prestação de serviços de ORGANIZAÇÃO DE EVENTOS, envolvendo a ambientação, infraestrutura e apoio logístico, e demais serviços necessários previstos no calendário institucional, pelo período de 12 meses para o Senac/AP..</t>
        </is>
      </c>
      <c r="C17" t="inlineStr">
        <is>
          <t>08/10/2026 09:00:00</t>
        </is>
      </c>
      <c r="D17" t="inlineStr">
        <is>
          <t>Em processo</t>
        </is>
      </c>
      <c r="E17" t="inlineStr"/>
      <c r="F17" t="inlineStr"/>
      <c r="G17" t="inlineStr"/>
      <c r="H17" t="inlineStr"/>
    </row>
    <row r="18">
      <c r="A18" t="inlineStr">
        <is>
          <t>20/2026</t>
        </is>
      </c>
      <c r="B18" t="inlineStr">
        <is>
          <t>Aquisição de mobiliário e bancada em granito sob medida, destinados à modernização do laboratório de odontologia do Senac/AP.</t>
        </is>
      </c>
      <c r="C18" t="inlineStr">
        <is>
          <t>22/09/2026 09:00:00</t>
        </is>
      </c>
      <c r="D18" t="inlineStr">
        <is>
          <t>Em processo</t>
        </is>
      </c>
      <c r="E18" t="inlineStr"/>
      <c r="F18" t="inlineStr"/>
      <c r="G18" t="inlineStr"/>
      <c r="H18" t="inlineStr"/>
    </row>
    <row r="19">
      <c r="A19" t="inlineStr">
        <is>
          <t>25/2026</t>
        </is>
      </c>
      <c r="B19" t="inlineStr">
        <is>
          <t>Aquisição de Appliance corporativo para armazenamento e proteção de dados de backup, serviços especializados de instalação, configuração, testes operacionais, migração assistida e operação assistida, destinado ao fortalecimento da infraestrutura de proteção de dados do Senac Amapá.</t>
        </is>
      </c>
      <c r="C19" t="inlineStr">
        <is>
          <t>31/08/2026 09:00:00</t>
        </is>
      </c>
      <c r="D19" t="inlineStr">
        <is>
          <t>Em processo</t>
        </is>
      </c>
      <c r="E19" t="inlineStr"/>
      <c r="F19" t="inlineStr"/>
      <c r="G19" t="inlineStr"/>
      <c r="H19" t="inlineStr"/>
    </row>
    <row r="20">
      <c r="A20" t="inlineStr">
        <is>
          <t>13/2026</t>
        </is>
      </c>
      <c r="B20" t="inlineStr">
        <is>
          <t xml:space="preserve">Contratação de empresa especializada para a prestação de Serviços, sob demanda, de Manutenção Preventiva e Corretiva nos Equipamentos dos Laboratórios de Saúde do Senac Amapá. </t>
        </is>
      </c>
      <c r="C20" t="inlineStr">
        <is>
          <t>28/08/2026 09:00:00</t>
        </is>
      </c>
      <c r="D20" t="inlineStr">
        <is>
          <t>Em processo</t>
        </is>
      </c>
      <c r="E20" t="inlineStr"/>
      <c r="F20" t="inlineStr"/>
      <c r="G20" t="inlineStr"/>
      <c r="H20" t="inlineStr"/>
    </row>
    <row r="21">
      <c r="A21" t="inlineStr">
        <is>
          <t>16/2026</t>
        </is>
      </c>
      <c r="B21" t="inlineStr">
        <is>
          <t>Aquisição de gêneros alimentícios (panificação, confeitaria e produtos light/diet), para as Unidades Senac Sede, Unidade Educacional Senac Santana e Restaurante Escola Senac Terraço, pelo período de 12 (doze) meses.</t>
        </is>
      </c>
      <c r="C21" t="inlineStr">
        <is>
          <t>24/08/2026 09:00:00</t>
        </is>
      </c>
      <c r="D21" t="inlineStr">
        <is>
          <t>Em processo</t>
        </is>
      </c>
      <c r="E21" t="inlineStr"/>
      <c r="F21" t="inlineStr"/>
      <c r="G21" t="inlineStr"/>
      <c r="H21" t="inlineStr"/>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ALIMENTAÇÃO COLETIVA - VALE ALIMENTAÇÃO</t>
        </is>
      </c>
      <c r="B2" t="inlineStr">
        <is>
          <t>ALELO INSTITUIÇÃO DE PAGAMENTO S/A</t>
        </is>
      </c>
      <c r="C2">
        <f>"04740876000125"</f>
        <v/>
      </c>
      <c r="D2" t="inlineStr">
        <is>
          <t>Pregão Presencial</t>
        </is>
      </c>
      <c r="E2" t="inlineStr">
        <is>
          <t>23/11/2022 00:00:00</t>
        </is>
      </c>
      <c r="F2" t="inlineStr">
        <is>
          <t>23/11/2025</t>
        </is>
      </c>
      <c r="G2" t="inlineStr">
        <is>
          <t>Ativo</t>
        </is>
      </c>
      <c r="H2" t="inlineStr">
        <is>
          <t>Ordinária</t>
        </is>
      </c>
      <c r="I2" t="inlineStr">
        <is>
          <t>339039</t>
        </is>
      </c>
      <c r="J2" t="inlineStr">
        <is>
          <t>810000,00</t>
        </is>
      </c>
      <c r="K2" t="inlineStr"/>
      <c r="L2" t="inlineStr"/>
    </row>
    <row r="3">
      <c r="A3" t="inlineStr">
        <is>
          <t>CONTRATAÇÃO DE EMPRESA ESPECIALIZADA EM SERVIÇOS DE OBRAS DE ENGENHARIA PARA REFORMA E</t>
        </is>
      </c>
      <c r="B3" t="inlineStr">
        <is>
          <t>EDIFICA ENGENHARIA LTDA</t>
        </is>
      </c>
      <c r="C3">
        <f>"23074719000172"</f>
        <v/>
      </c>
      <c r="D3" t="inlineStr">
        <is>
          <t>Convite</t>
        </is>
      </c>
      <c r="E3" t="inlineStr">
        <is>
          <t>20/05/2024 00:00:00</t>
        </is>
      </c>
      <c r="F3" t="inlineStr">
        <is>
          <t>30/04/2025</t>
        </is>
      </c>
      <c r="G3" t="inlineStr">
        <is>
          <t>Ativo</t>
        </is>
      </c>
      <c r="H3" t="inlineStr">
        <is>
          <t>Ordinária</t>
        </is>
      </c>
      <c r="I3" t="inlineStr">
        <is>
          <t>449051</t>
        </is>
      </c>
      <c r="J3" t="inlineStr">
        <is>
          <t>637727,73</t>
        </is>
      </c>
      <c r="K3" t="inlineStr"/>
      <c r="L3" t="inlineStr"/>
    </row>
    <row r="4">
      <c r="A4" t="inlineStr">
        <is>
          <t>FORNECIMENTO DE PASSAGENS AÉREAS EM TERITÓRIO NACIONAL E INTERNACIONAL</t>
        </is>
      </c>
      <c r="B4" t="inlineStr">
        <is>
          <t>ÉTICA TURISMO AGÊNCIA DE VIAGENS</t>
        </is>
      </c>
      <c r="C4">
        <f>"16604411000126"</f>
        <v/>
      </c>
      <c r="D4" t="inlineStr">
        <is>
          <t>Pregão Presencial</t>
        </is>
      </c>
      <c r="E4" t="inlineStr">
        <is>
          <t>22/09/2023 00:00:00</t>
        </is>
      </c>
      <c r="F4" t="inlineStr">
        <is>
          <t>22/09/2025</t>
        </is>
      </c>
      <c r="G4" t="inlineStr">
        <is>
          <t>Ativo</t>
        </is>
      </c>
      <c r="H4" t="inlineStr">
        <is>
          <t>Ordinária</t>
        </is>
      </c>
      <c r="I4" t="inlineStr">
        <is>
          <t>339039</t>
        </is>
      </c>
      <c r="J4" t="inlineStr">
        <is>
          <t>464001,26</t>
        </is>
      </c>
      <c r="K4" t="inlineStr"/>
      <c r="L4" t="inlineStr"/>
    </row>
    <row r="5">
      <c r="A5" t="inlineStr">
        <is>
          <t>CONSULTORIA DEL (DESENVOLVIMENTO ECONÔMICO LOCAL) PARA O SENAC/AP (CONTRATANTE) VISANDO A ELABORAÇÃO E IMPLEMENTAÇÃO DA POLÍTICA DO TURISMO POR MEIO DA INSTITUIÇÃO</t>
        </is>
      </c>
      <c r="B5" t="inlineStr">
        <is>
          <t>FÓRUM EMPRESARIAL DE INOVAÇÃO E DESENVOLVIMENTO DO ACRE,</t>
        </is>
      </c>
      <c r="C5">
        <f>"39674717000154"</f>
        <v/>
      </c>
      <c r="D5" t="inlineStr">
        <is>
          <t>Inexigibilidade</t>
        </is>
      </c>
      <c r="E5" t="inlineStr">
        <is>
          <t>01/04/2025 00:00:00</t>
        </is>
      </c>
      <c r="F5" t="inlineStr">
        <is>
          <t>01/04/2026</t>
        </is>
      </c>
      <c r="G5" t="inlineStr">
        <is>
          <t>Ativo</t>
        </is>
      </c>
      <c r="H5" t="inlineStr">
        <is>
          <t>Ordinária</t>
        </is>
      </c>
      <c r="I5" t="inlineStr">
        <is>
          <t>339039</t>
        </is>
      </c>
      <c r="J5" t="inlineStr">
        <is>
          <t>450000,00</t>
        </is>
      </c>
      <c r="K5" t="inlineStr"/>
      <c r="L5" t="inlineStr"/>
    </row>
    <row r="6">
      <c r="A6" t="inlineStr">
        <is>
          <t>AQUISIÇÃO DE LICENÇA DE USO DOS SOFTWARES MICROSOFT - EES.</t>
        </is>
      </c>
      <c r="B6" t="inlineStr">
        <is>
          <t>SERVIÇO NACIONAL DE APRENDIZAGEM COMERCIAL - ADMINISTRAÇÃO REGIONAL DE SÃO PAULO</t>
        </is>
      </c>
      <c r="C6">
        <f>"03709814000198"</f>
        <v/>
      </c>
      <c r="D6" t="inlineStr">
        <is>
          <t>Concorrência</t>
        </is>
      </c>
      <c r="E6" t="inlineStr">
        <is>
          <t>26/09/2023 00:00:00</t>
        </is>
      </c>
      <c r="F6" t="inlineStr">
        <is>
          <t>26/09/2026</t>
        </is>
      </c>
      <c r="G6" t="inlineStr">
        <is>
          <t>Ativo</t>
        </is>
      </c>
      <c r="H6" t="inlineStr">
        <is>
          <t>Ordinária</t>
        </is>
      </c>
      <c r="I6" t="inlineStr">
        <is>
          <t>449051</t>
        </is>
      </c>
      <c r="J6" t="inlineStr">
        <is>
          <t>329709,36</t>
        </is>
      </c>
      <c r="K6" t="inlineStr"/>
      <c r="L6" t="inlineStr"/>
    </row>
    <row r="7">
      <c r="A7" t="inlineStr">
        <is>
          <t>SERV. FORNECIMENTO DE LANCHES</t>
        </is>
      </c>
      <c r="B7" t="inlineStr">
        <is>
          <t>REALIZA LTDA</t>
        </is>
      </c>
      <c r="C7">
        <f>"19750559000167"</f>
        <v/>
      </c>
      <c r="D7" t="inlineStr">
        <is>
          <t>Pregão Presencial</t>
        </is>
      </c>
      <c r="E7" t="inlineStr">
        <is>
          <t>15/03/2019 00:00:00</t>
        </is>
      </c>
      <c r="F7" t="inlineStr">
        <is>
          <t>16/09/2025</t>
        </is>
      </c>
      <c r="G7" t="inlineStr">
        <is>
          <t>Ativo</t>
        </is>
      </c>
      <c r="H7" t="inlineStr">
        <is>
          <t>Ordinária</t>
        </is>
      </c>
      <c r="I7" t="inlineStr">
        <is>
          <t>339039</t>
        </is>
      </c>
      <c r="J7" t="inlineStr">
        <is>
          <t>224029,57</t>
        </is>
      </c>
      <c r="K7" t="inlineStr"/>
      <c r="L7" t="inlineStr"/>
    </row>
    <row r="8">
      <c r="A8" t="inlineStr">
        <is>
          <t>AQUISIÇÃO DE LICENÇA DOS SOFTWARES ADOBE - ETLA</t>
        </is>
      </c>
      <c r="B8" t="inlineStr">
        <is>
          <t>SERVIÇO NACIONAL DE APRENDIZAGEM COMERCIAL - ADMINISTRAÇÃO REGIONAL DE SÃO PAULO</t>
        </is>
      </c>
      <c r="C8">
        <f>"03709814000198"</f>
        <v/>
      </c>
      <c r="D8" t="inlineStr">
        <is>
          <t>Concorrência</t>
        </is>
      </c>
      <c r="E8" t="inlineStr">
        <is>
          <t>01/12/2022 00:00:00</t>
        </is>
      </c>
      <c r="F8" t="inlineStr">
        <is>
          <t>30/11/2025</t>
        </is>
      </c>
      <c r="G8" t="inlineStr">
        <is>
          <t>Ativo</t>
        </is>
      </c>
      <c r="H8" t="inlineStr">
        <is>
          <t>Ordinária</t>
        </is>
      </c>
      <c r="I8" t="inlineStr">
        <is>
          <t>449051</t>
        </is>
      </c>
      <c r="J8" t="inlineStr">
        <is>
          <t>158694,48</t>
        </is>
      </c>
      <c r="K8" t="inlineStr"/>
      <c r="L8" t="inlineStr"/>
    </row>
    <row r="9">
      <c r="A9" t="inlineStr">
        <is>
          <t>EXECUÇÃO PELA CONTRATADA, DOS SERVIÇOS DE JARDINAGEM VISANDO A CONSERVAÇÃO DAS ÁREAS VERDES COM FORNECIMENTO DE MÃO-DE-OBRA, MATERIAIS E EQUIPAMENTOS, OS SERVIÇOS SERÃO REALIZADOS NA UNIDADE SENAC SEDE/AP</t>
        </is>
      </c>
      <c r="B9" t="inlineStr">
        <is>
          <t>M N P CASTRO LTDA</t>
        </is>
      </c>
      <c r="C9">
        <f>"05036039000182"</f>
        <v/>
      </c>
      <c r="D9" t="inlineStr">
        <is>
          <t>Dispensa</t>
        </is>
      </c>
      <c r="E9" t="inlineStr">
        <is>
          <t>06/05/2025 00:00:00</t>
        </is>
      </c>
      <c r="F9" t="inlineStr">
        <is>
          <t>11/06/2025</t>
        </is>
      </c>
      <c r="G9" t="inlineStr">
        <is>
          <t>Ativo</t>
        </is>
      </c>
      <c r="H9" t="inlineStr">
        <is>
          <t>Ordinária</t>
        </is>
      </c>
      <c r="I9" t="inlineStr">
        <is>
          <t>339039</t>
        </is>
      </c>
      <c r="J9" t="inlineStr">
        <is>
          <t>91692,83</t>
        </is>
      </c>
      <c r="K9" t="inlineStr"/>
      <c r="L9" t="inlineStr"/>
    </row>
    <row r="10">
      <c r="A10" t="inlineStr">
        <is>
          <t>COMPLETA DE INFRAESTRUTURA DE VISUALIZAÇÃO E SINALIZAÇÃO DIGITAL PERMANENTE (PAINEL DE LED), INCLUINDO O FORNECIMENTO, MONTAGEM (COM TODOS OS CABOS, ESTRUTURAS E ACESSÓRIOS NECESSÁRIOS) E A INSTALAÇÃO DO SISTEMA</t>
        </is>
      </c>
      <c r="B10" t="inlineStr">
        <is>
          <t>RC BRANDAO LTDA</t>
        </is>
      </c>
      <c r="C10">
        <f>"32568619000193"</f>
        <v/>
      </c>
      <c r="D10" t="inlineStr">
        <is>
          <t>Dispensa</t>
        </is>
      </c>
      <c r="E10" t="inlineStr">
        <is>
          <t>24/03/2025 00:00:00</t>
        </is>
      </c>
      <c r="F10" t="inlineStr">
        <is>
          <t>26/07/2025</t>
        </is>
      </c>
      <c r="G10" t="inlineStr">
        <is>
          <t>Ativo</t>
        </is>
      </c>
      <c r="H10" t="inlineStr">
        <is>
          <t>Ordinária</t>
        </is>
      </c>
      <c r="I10" t="inlineStr">
        <is>
          <t>339039</t>
        </is>
      </c>
      <c r="J10" t="inlineStr">
        <is>
          <t>84600,00</t>
        </is>
      </c>
      <c r="K10" t="inlineStr"/>
      <c r="L10" t="inlineStr"/>
    </row>
    <row r="11">
      <c r="A11" t="inlineStr">
        <is>
          <t>CONTRATAÇÃO DE EMPRESA ESPECIALIZADA PARA PRESTAÇÃO DE SERVIÇOS DE ADMINISTRAÇÃO, GERENCIAMENTO, CONTROLE INFORMATIZADO E INTERMEDIAÇÃO DE AQUISIÇÃO DE COMBUSTÍVEIS</t>
        </is>
      </c>
      <c r="B11" t="inlineStr">
        <is>
          <t>PRIME CONSULTORIA E ASSESSORIA EMPRESARIAL LTDA</t>
        </is>
      </c>
      <c r="C11">
        <f>"05340639000130"</f>
        <v/>
      </c>
      <c r="D11" t="inlineStr">
        <is>
          <t>Pregão Presencial</t>
        </is>
      </c>
      <c r="E11" t="inlineStr">
        <is>
          <t>17/01/2024 00:00:00</t>
        </is>
      </c>
      <c r="F11" t="inlineStr">
        <is>
          <t>17/01/2026</t>
        </is>
      </c>
      <c r="G11" t="inlineStr">
        <is>
          <t>Ativo</t>
        </is>
      </c>
      <c r="H11" t="inlineStr">
        <is>
          <t>Ordinária</t>
        </is>
      </c>
      <c r="I11" t="inlineStr">
        <is>
          <t>339039</t>
        </is>
      </c>
      <c r="J11" t="inlineStr">
        <is>
          <t>80127,75</t>
        </is>
      </c>
      <c r="K11" t="inlineStr"/>
      <c r="L11" t="inlineStr"/>
    </row>
    <row r="12">
      <c r="A12" t="inlineStr">
        <is>
          <t>SERV. DE MANUTENÇÃO PREVENTIVA E CORRETIVA, COM INSTALAÇÃO E DESINSTALAÇÃO DE APARELHOS</t>
        </is>
      </c>
      <c r="B12" t="inlineStr">
        <is>
          <t>WILSON REFRIGERAÇÃO LTDA</t>
        </is>
      </c>
      <c r="C12">
        <f>"06140972000168"</f>
        <v/>
      </c>
      <c r="D12" t="inlineStr">
        <is>
          <t>Pregão Presencial</t>
        </is>
      </c>
      <c r="E12" t="inlineStr">
        <is>
          <t>30/03/2023 00:00:00</t>
        </is>
      </c>
      <c r="F12" t="inlineStr">
        <is>
          <t>31/03/2026</t>
        </is>
      </c>
      <c r="G12" t="inlineStr">
        <is>
          <t>Ativo</t>
        </is>
      </c>
      <c r="H12" t="inlineStr">
        <is>
          <t>Ordinária</t>
        </is>
      </c>
      <c r="I12" t="inlineStr">
        <is>
          <t>339039</t>
        </is>
      </c>
      <c r="J12" t="inlineStr">
        <is>
          <t>80000,00</t>
        </is>
      </c>
      <c r="K12" t="inlineStr"/>
      <c r="L12" t="inlineStr"/>
    </row>
    <row r="13">
      <c r="A13" t="inlineStr">
        <is>
          <t>SERVIÇOS DE COLETA, TRANSPORTE E DESITNAÇÃO FINAL DE RESÍDUOS SÓLIDOS (LIXO COMERCIAL).</t>
        </is>
      </c>
      <c r="B13" t="inlineStr">
        <is>
          <t>ECOSERVICE SOLUÇÕES AMBIENTAIS LTDA</t>
        </is>
      </c>
      <c r="C13">
        <f>"21540169000104"</f>
        <v/>
      </c>
      <c r="D13" t="inlineStr">
        <is>
          <t>Pregão Presencial</t>
        </is>
      </c>
      <c r="E13" t="inlineStr">
        <is>
          <t>23/06/2023 00:00:00</t>
        </is>
      </c>
      <c r="F13" t="inlineStr">
        <is>
          <t>24/06/2026</t>
        </is>
      </c>
      <c r="G13" t="inlineStr">
        <is>
          <t>Ativo</t>
        </is>
      </c>
      <c r="H13" t="inlineStr">
        <is>
          <t>Ordinária</t>
        </is>
      </c>
      <c r="I13" t="inlineStr">
        <is>
          <t>339039</t>
        </is>
      </c>
      <c r="J13" t="inlineStr">
        <is>
          <t>80000,00</t>
        </is>
      </c>
      <c r="K13" t="inlineStr"/>
      <c r="L13" t="inlineStr"/>
    </row>
    <row r="14">
      <c r="A14" t="inlineStr">
        <is>
          <t>SERV. DE MANUTENÇÃO PREVENTIVA E CORRETIVA, COM INSTALAÇÃO E DESINSTALAÇÃO DE APARELHOS CONDICIONADORES DE AR E EQUIPAMENTOS DE REFRIGERAÇÃO</t>
        </is>
      </c>
      <c r="B14" t="inlineStr">
        <is>
          <t>WILSON E ROCHA REFRIGERAÇÃO LTDA</t>
        </is>
      </c>
      <c r="C14">
        <f>"06140972000168"</f>
        <v/>
      </c>
      <c r="D14" t="inlineStr">
        <is>
          <t>Pregão Presencial</t>
        </is>
      </c>
      <c r="E14" t="inlineStr">
        <is>
          <t>30/03/2023 00:00:00</t>
        </is>
      </c>
      <c r="F14" t="inlineStr">
        <is>
          <t>31/03/2026</t>
        </is>
      </c>
      <c r="G14" t="inlineStr">
        <is>
          <t>Ativo</t>
        </is>
      </c>
      <c r="H14" t="inlineStr">
        <is>
          <t>Ordinária</t>
        </is>
      </c>
      <c r="I14" t="inlineStr">
        <is>
          <t>339039</t>
        </is>
      </c>
      <c r="J14" t="inlineStr">
        <is>
          <t>80000,00</t>
        </is>
      </c>
      <c r="K14" t="inlineStr"/>
      <c r="L14" t="inlineStr"/>
    </row>
    <row r="15">
      <c r="A15" t="inlineStr">
        <is>
          <t>CONTRATAÇÃO DE EMPRESA PRESTADORA DE SERVIÇO DE UMA SOLUÇÃO DE SEGURANÇA PARA PREVENÇÃO DE ARQUIVOS MALICIOSOS</t>
        </is>
      </c>
      <c r="B15" t="inlineStr">
        <is>
          <t>E F DO C DANIN EIRELI</t>
        </is>
      </c>
      <c r="C15">
        <f>"17384724000189"</f>
        <v/>
      </c>
      <c r="D15" t="inlineStr">
        <is>
          <t>Dispensa</t>
        </is>
      </c>
      <c r="E15" t="inlineStr">
        <is>
          <t>03/02/2023 00:00:00</t>
        </is>
      </c>
      <c r="F15" t="inlineStr">
        <is>
          <t>03/02/2026</t>
        </is>
      </c>
      <c r="G15" t="inlineStr">
        <is>
          <t>Ativo</t>
        </is>
      </c>
      <c r="H15" t="inlineStr">
        <is>
          <t>Ordinária</t>
        </is>
      </c>
      <c r="I15" t="inlineStr">
        <is>
          <t>339039</t>
        </is>
      </c>
      <c r="J15" t="inlineStr">
        <is>
          <t>61164,46</t>
        </is>
      </c>
      <c r="K15" t="inlineStr"/>
      <c r="L15" t="inlineStr"/>
    </row>
    <row r="16">
      <c r="A16" t="inlineStr">
        <is>
          <t>SERVIÇO DE REPROGRAFIA</t>
        </is>
      </c>
      <c r="B16" t="inlineStr">
        <is>
          <t>KTECH LTDA - ME</t>
        </is>
      </c>
      <c r="C16">
        <f>"19169651000138"</f>
        <v/>
      </c>
      <c r="D16" t="inlineStr">
        <is>
          <t>Pregão Presencial</t>
        </is>
      </c>
      <c r="E16" t="inlineStr">
        <is>
          <t>11/06/2021 00:00:00</t>
        </is>
      </c>
      <c r="F16" t="inlineStr">
        <is>
          <t>11/06/2025</t>
        </is>
      </c>
      <c r="G16" t="inlineStr">
        <is>
          <t>Ativo</t>
        </is>
      </c>
      <c r="H16" t="inlineStr">
        <is>
          <t>Ordinária</t>
        </is>
      </c>
      <c r="I16" t="inlineStr">
        <is>
          <t>339039</t>
        </is>
      </c>
      <c r="J16" t="inlineStr">
        <is>
          <t>55497,07</t>
        </is>
      </c>
      <c r="K16" t="inlineStr"/>
      <c r="L16" t="inlineStr"/>
    </row>
    <row r="17">
      <c r="A17" t="inlineStr">
        <is>
          <t>PRESTAÇÃO DE SERVIÇOS COMO PROFISSIONAL DE PSICOLOGIA DE FORMA PRESENCIAL PARA AVALIAÇÃO COMPORTAMENTAL DOS CANDIDATOS ORIUNDOS DE PROCESSOS SELETIVOS DO SENAC AP</t>
        </is>
      </c>
      <c r="B17" t="inlineStr">
        <is>
          <t>AURELIO WINICIUS SANTOS ALBUQUERQUE</t>
        </is>
      </c>
      <c r="C17">
        <f>"03208957262"</f>
        <v/>
      </c>
      <c r="D17" t="inlineStr">
        <is>
          <t>Dispensa</t>
        </is>
      </c>
      <c r="E17" t="inlineStr">
        <is>
          <t>12/09/2024 00:00:00</t>
        </is>
      </c>
      <c r="F17" t="inlineStr">
        <is>
          <t>12/09/2025</t>
        </is>
      </c>
      <c r="G17" t="inlineStr">
        <is>
          <t>Ativo</t>
        </is>
      </c>
      <c r="H17" t="inlineStr">
        <is>
          <t>Ordinária</t>
        </is>
      </c>
      <c r="I17" t="inlineStr">
        <is>
          <t>339036</t>
        </is>
      </c>
      <c r="J17" t="inlineStr">
        <is>
          <t>54000,00</t>
        </is>
      </c>
      <c r="K17" t="inlineStr"/>
      <c r="L17" t="inlineStr"/>
    </row>
    <row r="18">
      <c r="A18" t="inlineStr">
        <is>
          <t>SERVIÇOS DE COMUNICACAO DE DADOS PARA PROVER LINKS DE ACESSO A INTERNET</t>
        </is>
      </c>
      <c r="B18" t="inlineStr">
        <is>
          <t>COMPUSERVICE EMPREENDIMENTOS LT</t>
        </is>
      </c>
      <c r="C18">
        <f>"02985578000170"</f>
        <v/>
      </c>
      <c r="D18" t="inlineStr">
        <is>
          <t>Pregão Presencial</t>
        </is>
      </c>
      <c r="E18" t="inlineStr">
        <is>
          <t>27/09/2024 00:00:00</t>
        </is>
      </c>
      <c r="F18" t="inlineStr">
        <is>
          <t>27/09/2025</t>
        </is>
      </c>
      <c r="G18" t="inlineStr">
        <is>
          <t>Ativo</t>
        </is>
      </c>
      <c r="H18" t="inlineStr">
        <is>
          <t>Ordinária</t>
        </is>
      </c>
      <c r="I18" t="inlineStr">
        <is>
          <t>339039</t>
        </is>
      </c>
      <c r="J18" t="inlineStr">
        <is>
          <t>47899,56</t>
        </is>
      </c>
      <c r="K18" t="inlineStr"/>
      <c r="L18" t="inlineStr"/>
    </row>
    <row r="19">
      <c r="A19" t="inlineStr">
        <is>
          <t>CONTRATAÇÃO DE EMPRESA OU PROFISSIONAL ESPECIALIZADO PARA ELABORAÇÃO E DESENVOLVIMENTO DE PROJETOS EXECUTIVOS DE ENGENHARIA, ARQUITETURA E ELABORAÇÃO DE IMAGENS E PASSEIO VIRTUAL EM 3D.</t>
        </is>
      </c>
      <c r="B19" t="inlineStr">
        <is>
          <t>SIMONE CÉLIA DA SILVA ASSUMPÇÃO</t>
        </is>
      </c>
      <c r="C19">
        <f>"61677000287"</f>
        <v/>
      </c>
      <c r="D19" t="inlineStr">
        <is>
          <t>Dispensa</t>
        </is>
      </c>
      <c r="E19" t="inlineStr">
        <is>
          <t>14/07/2025 00:00:00</t>
        </is>
      </c>
      <c r="F19" t="inlineStr">
        <is>
          <t>14/07/2025</t>
        </is>
      </c>
      <c r="G19" t="inlineStr">
        <is>
          <t>Ativo</t>
        </is>
      </c>
      <c r="H19" t="inlineStr">
        <is>
          <t>Ordinária</t>
        </is>
      </c>
      <c r="I19" t="inlineStr">
        <is>
          <t>339039</t>
        </is>
      </c>
      <c r="J19" t="inlineStr">
        <is>
          <t>38000,00</t>
        </is>
      </c>
      <c r="K19" t="inlineStr"/>
      <c r="L19" t="inlineStr"/>
    </row>
    <row r="20">
      <c r="A20" t="inlineStr">
        <is>
          <t>SERVIÇO NACIONAL DE APRENDIZAGEM COMERCIAL  ADMINISTRAÇÃO REGIONAL DO ESTADO DO AMAPA  SENAC AP</t>
        </is>
      </c>
      <c r="B20" t="inlineStr">
        <is>
          <t>ADALCINEIA COSTA FERREIRA LTDA (CLIQUE TELECOM)</t>
        </is>
      </c>
      <c r="C20">
        <f>"33292847000146"</f>
        <v/>
      </c>
      <c r="D20" t="inlineStr">
        <is>
          <t>Pregão Presencial</t>
        </is>
      </c>
      <c r="E20" t="inlineStr">
        <is>
          <t>05/04/2024 00:00:00</t>
        </is>
      </c>
      <c r="F20" t="inlineStr">
        <is>
          <t>06/04/2026</t>
        </is>
      </c>
      <c r="G20" t="inlineStr">
        <is>
          <t>Ativo</t>
        </is>
      </c>
      <c r="H20" t="inlineStr">
        <is>
          <t>Ordinária</t>
        </is>
      </c>
      <c r="I20" t="inlineStr">
        <is>
          <t>339039</t>
        </is>
      </c>
      <c r="J20" t="inlineStr">
        <is>
          <t>36000,00</t>
        </is>
      </c>
      <c r="K20" t="inlineStr"/>
      <c r="L20" t="inlineStr"/>
    </row>
    <row r="21">
      <c r="A21" t="inlineStr">
        <is>
          <t>MANUTENÇÃO PREVENTIVA E CORRETIVA DE IMPRESSORAS, COM CAPACIDADE ADEQUADA PARA SERVIÇOS DE MANUTENÇÃO E TROCA DE PEÇAS PARA O SENAC-AP</t>
        </is>
      </c>
      <c r="B21" t="inlineStr">
        <is>
          <t>A. DA S. BELO LTDA</t>
        </is>
      </c>
      <c r="C21">
        <f>"21829995000178"</f>
        <v/>
      </c>
      <c r="D21" t="inlineStr">
        <is>
          <t>Dispensa</t>
        </is>
      </c>
      <c r="E21" t="inlineStr">
        <is>
          <t>19/01/2024 00:00:00</t>
        </is>
      </c>
      <c r="F21" t="inlineStr">
        <is>
          <t>21/07/2025</t>
        </is>
      </c>
      <c r="G21" t="inlineStr">
        <is>
          <t>Ativo</t>
        </is>
      </c>
      <c r="H21" t="inlineStr">
        <is>
          <t>Ordinária</t>
        </is>
      </c>
      <c r="I21" t="inlineStr">
        <is>
          <t>339039</t>
        </is>
      </c>
      <c r="J21" t="inlineStr">
        <is>
          <t>34715,00</t>
        </is>
      </c>
      <c r="K21" t="inlineStr"/>
      <c r="L21" t="inlineStr"/>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CONTRATO DE PATROCÎNIO 002/2025</t>
        </is>
      </c>
      <c r="B2" t="inlineStr">
        <is>
          <t>DICIPLINAR AS AÇÕES DE PATROCÍNIO, APOIO INSTITUCIONAL E/OU COPARTICIPAÇÃO AO EVENTO DENOMINADO MISS GRAND AMAPÁ, NOS TERMOS DA RESOLUÇÕA SENAC N° 1.268/2024.</t>
        </is>
      </c>
      <c r="C2" t="inlineStr">
        <is>
          <t>LFB MODELS</t>
        </is>
      </c>
      <c r="D2" t="inlineStr">
        <is>
          <t>00593411000138</t>
        </is>
      </c>
      <c r="E2" t="inlineStr"/>
      <c r="F2" t="inlineStr">
        <is>
          <t>27/05/2025 00:00:00</t>
        </is>
      </c>
      <c r="G2" t="inlineStr">
        <is>
          <t>30/05/2025</t>
        </is>
      </c>
      <c r="H2" t="inlineStr">
        <is>
          <t>Encerrado</t>
        </is>
      </c>
      <c r="I2" t="inlineStr">
        <is>
          <t>Ordinária</t>
        </is>
      </c>
      <c r="J2" t="inlineStr"/>
    </row>
    <row r="3">
      <c r="A3" t="inlineStr">
        <is>
          <t>CONTRATO DE PATROCÎNIO 001/2025</t>
        </is>
      </c>
      <c r="B3" t="inlineStr">
        <is>
          <t>SEMANA DA ENFERMAGEM 2025</t>
        </is>
      </c>
      <c r="C3" t="inlineStr">
        <is>
          <t xml:space="preserve">CONSELHO REGIONAL DE ENFERMAGEM DO ESTADO DO AMAPÁ </t>
        </is>
      </c>
      <c r="D3" t="inlineStr">
        <is>
          <t>55805271000106</t>
        </is>
      </c>
      <c r="E3" t="inlineStr"/>
      <c r="F3" t="inlineStr">
        <is>
          <t>29/05/2025 00:00:00</t>
        </is>
      </c>
      <c r="G3" t="inlineStr">
        <is>
          <t>01/06/2025</t>
        </is>
      </c>
      <c r="H3" t="inlineStr">
        <is>
          <t>Encerrado</t>
        </is>
      </c>
      <c r="I3" t="inlineStr">
        <is>
          <t>Ordinária</t>
        </is>
      </c>
      <c r="J3" t="inlineStr"/>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ALIMENTAÇÃO COLETIVA - VALE ALIMENTAÇÃO</t>
        </is>
      </c>
      <c r="B2" t="inlineStr">
        <is>
          <t>ALELO INSTITUIÇÃO DE PAGAMENTO S/A</t>
        </is>
      </c>
      <c r="C2">
        <f>"04740876000125"</f>
        <v/>
      </c>
      <c r="D2" t="inlineStr">
        <is>
          <t>Pregão Presencial</t>
        </is>
      </c>
      <c r="E2" t="inlineStr">
        <is>
          <t>23/11/2022 00:00:00</t>
        </is>
      </c>
      <c r="F2" t="inlineStr">
        <is>
          <t>23/11/2025</t>
        </is>
      </c>
      <c r="G2" t="inlineStr">
        <is>
          <t>Ativo</t>
        </is>
      </c>
      <c r="H2" t="inlineStr">
        <is>
          <t>Ordinária</t>
        </is>
      </c>
      <c r="I2" t="inlineStr">
        <is>
          <t>339039</t>
        </is>
      </c>
      <c r="J2" t="inlineStr">
        <is>
          <t>810000,00</t>
        </is>
      </c>
      <c r="K2" t="inlineStr"/>
      <c r="L2" t="inlineStr"/>
    </row>
    <row r="3">
      <c r="A3" t="inlineStr">
        <is>
          <t>CONTRATAÇÃO DE EMPRESA ESPECIALIZADA EM SERVIÇOS DE OBRAS DE ENGENHARIA PARA REFORMA E</t>
        </is>
      </c>
      <c r="B3" t="inlineStr">
        <is>
          <t>EDIFICA ENGENHARIA LTDA</t>
        </is>
      </c>
      <c r="C3">
        <f>"23074719000172"</f>
        <v/>
      </c>
      <c r="D3" t="inlineStr">
        <is>
          <t>Convite</t>
        </is>
      </c>
      <c r="E3" t="inlineStr">
        <is>
          <t>20/05/2024 00:00:00</t>
        </is>
      </c>
      <c r="F3" t="inlineStr">
        <is>
          <t>30/04/2025</t>
        </is>
      </c>
      <c r="G3" t="inlineStr">
        <is>
          <t>Ativo</t>
        </is>
      </c>
      <c r="H3" t="inlineStr">
        <is>
          <t>Ordinária</t>
        </is>
      </c>
      <c r="I3" t="inlineStr">
        <is>
          <t>449051</t>
        </is>
      </c>
      <c r="J3" t="inlineStr">
        <is>
          <t>637727,73</t>
        </is>
      </c>
      <c r="K3" t="inlineStr"/>
      <c r="L3" t="inlineStr"/>
    </row>
    <row r="4">
      <c r="A4" t="inlineStr">
        <is>
          <t>FORNECIMENTO DE PASSAGENS AÉREAS EM TERITÓRIO NACIONAL E INTERNACIONAL</t>
        </is>
      </c>
      <c r="B4" t="inlineStr">
        <is>
          <t>ÉTICA TURISMO AGÊNCIA DE VIAGENS</t>
        </is>
      </c>
      <c r="C4">
        <f>"16604411000126"</f>
        <v/>
      </c>
      <c r="D4" t="inlineStr">
        <is>
          <t>Pregão Presencial</t>
        </is>
      </c>
      <c r="E4" t="inlineStr">
        <is>
          <t>22/09/2023 00:00:00</t>
        </is>
      </c>
      <c r="F4" t="inlineStr">
        <is>
          <t>22/09/2025</t>
        </is>
      </c>
      <c r="G4" t="inlineStr">
        <is>
          <t>Ativo</t>
        </is>
      </c>
      <c r="H4" t="inlineStr">
        <is>
          <t>Ordinária</t>
        </is>
      </c>
      <c r="I4" t="inlineStr">
        <is>
          <t>339039</t>
        </is>
      </c>
      <c r="J4" t="inlineStr">
        <is>
          <t>464001,26</t>
        </is>
      </c>
      <c r="K4" t="inlineStr"/>
      <c r="L4" t="inlineStr"/>
    </row>
    <row r="5">
      <c r="A5" t="inlineStr">
        <is>
          <t>CONSULTORIA DEL (DESENVOLVIMENTO ECONÔMICO LOCAL) PARA O SENAC/AP (CONTRATANTE) VISANDO A ELABORAÇÃO E IMPLEMENTAÇÃO DA POLÍTICA DO TURISMO POR MEIO DA INSTITUIÇÃO</t>
        </is>
      </c>
      <c r="B5" t="inlineStr">
        <is>
          <t>FÓRUM EMPRESARIAL DE INOVAÇÃO E DESENVOLVIMENTO DO ACRE,</t>
        </is>
      </c>
      <c r="C5">
        <f>"39674717000154"</f>
        <v/>
      </c>
      <c r="D5" t="inlineStr">
        <is>
          <t>Inexigibilidade</t>
        </is>
      </c>
      <c r="E5" t="inlineStr">
        <is>
          <t>01/04/2025 00:00:00</t>
        </is>
      </c>
      <c r="F5" t="inlineStr">
        <is>
          <t>01/04/2026</t>
        </is>
      </c>
      <c r="G5" t="inlineStr">
        <is>
          <t>Ativo</t>
        </is>
      </c>
      <c r="H5" t="inlineStr">
        <is>
          <t>Ordinária</t>
        </is>
      </c>
      <c r="I5" t="inlineStr">
        <is>
          <t>339039</t>
        </is>
      </c>
      <c r="J5" t="inlineStr">
        <is>
          <t>450000,00</t>
        </is>
      </c>
      <c r="K5" t="inlineStr"/>
      <c r="L5" t="inlineStr"/>
    </row>
    <row r="6">
      <c r="A6" t="inlineStr">
        <is>
          <t>AQUISIÇÃO DE LICENÇA DE USO DOS SOFTWARES MICROSOFT - EES.</t>
        </is>
      </c>
      <c r="B6" t="inlineStr">
        <is>
          <t>SERVIÇO NACIONAL DE APRENDIZAGEM COMERCIAL - ADMINISTRAÇÃO REGIONAL DE SÃO PAULO</t>
        </is>
      </c>
      <c r="C6">
        <f>"03709814000198"</f>
        <v/>
      </c>
      <c r="D6" t="inlineStr">
        <is>
          <t>Concorrência</t>
        </is>
      </c>
      <c r="E6" t="inlineStr">
        <is>
          <t>26/09/2023 00:00:00</t>
        </is>
      </c>
      <c r="F6" t="inlineStr">
        <is>
          <t>26/09/2026</t>
        </is>
      </c>
      <c r="G6" t="inlineStr">
        <is>
          <t>Ativo</t>
        </is>
      </c>
      <c r="H6" t="inlineStr">
        <is>
          <t>Ordinária</t>
        </is>
      </c>
      <c r="I6" t="inlineStr">
        <is>
          <t>449051</t>
        </is>
      </c>
      <c r="J6" t="inlineStr">
        <is>
          <t>329709,36</t>
        </is>
      </c>
      <c r="K6" t="inlineStr"/>
      <c r="L6" t="inlineStr"/>
    </row>
    <row r="7">
      <c r="A7" t="inlineStr">
        <is>
          <t>SERV. FORNECIMENTO DE LANCHES</t>
        </is>
      </c>
      <c r="B7" t="inlineStr">
        <is>
          <t>REALIZA LTDA</t>
        </is>
      </c>
      <c r="C7">
        <f>"19750559000167"</f>
        <v/>
      </c>
      <c r="D7" t="inlineStr">
        <is>
          <t>Pregão Presencial</t>
        </is>
      </c>
      <c r="E7" t="inlineStr">
        <is>
          <t>15/03/2019 00:00:00</t>
        </is>
      </c>
      <c r="F7" t="inlineStr">
        <is>
          <t>16/09/2025</t>
        </is>
      </c>
      <c r="G7" t="inlineStr">
        <is>
          <t>Ativo</t>
        </is>
      </c>
      <c r="H7" t="inlineStr">
        <is>
          <t>Ordinária</t>
        </is>
      </c>
      <c r="I7" t="inlineStr">
        <is>
          <t>339039</t>
        </is>
      </c>
      <c r="J7" t="inlineStr">
        <is>
          <t>224029,57</t>
        </is>
      </c>
      <c r="K7" t="inlineStr"/>
      <c r="L7" t="inlineStr"/>
    </row>
    <row r="8">
      <c r="A8" t="inlineStr">
        <is>
          <t>AQUISIÇÃO DE LICENÇA DOS SOFTWARES ADOBE - ETLA</t>
        </is>
      </c>
      <c r="B8" t="inlineStr">
        <is>
          <t>SERVIÇO NACIONAL DE APRENDIZAGEM COMERCIAL - ADMINISTRAÇÃO REGIONAL DE SÃO PAULO</t>
        </is>
      </c>
      <c r="C8">
        <f>"03709814000198"</f>
        <v/>
      </c>
      <c r="D8" t="inlineStr">
        <is>
          <t>Concorrência</t>
        </is>
      </c>
      <c r="E8" t="inlineStr">
        <is>
          <t>01/12/2022 00:00:00</t>
        </is>
      </c>
      <c r="F8" t="inlineStr">
        <is>
          <t>30/11/2025</t>
        </is>
      </c>
      <c r="G8" t="inlineStr">
        <is>
          <t>Ativo</t>
        </is>
      </c>
      <c r="H8" t="inlineStr">
        <is>
          <t>Ordinária</t>
        </is>
      </c>
      <c r="I8" t="inlineStr">
        <is>
          <t>449051</t>
        </is>
      </c>
      <c r="J8" t="inlineStr">
        <is>
          <t>158694,48</t>
        </is>
      </c>
      <c r="K8" t="inlineStr"/>
      <c r="L8" t="inlineStr"/>
    </row>
    <row r="9">
      <c r="A9" t="inlineStr">
        <is>
          <t>EXECUÇÃO PELA CONTRATADA, DOS SERVIÇOS DE JARDINAGEM VISANDO A CONSERVAÇÃO DAS ÁREAS VERDES COM FORNECIMENTO DE MÃO-DE-OBRA, MATERIAIS E EQUIPAMENTOS, OS SERVIÇOS SERÃO REALIZADOS NA UNIDADE SENAC SEDE/AP</t>
        </is>
      </c>
      <c r="B9" t="inlineStr">
        <is>
          <t>M N P CASTRO LTDA</t>
        </is>
      </c>
      <c r="C9">
        <f>"05036039000182"</f>
        <v/>
      </c>
      <c r="D9" t="inlineStr">
        <is>
          <t>Dispensa</t>
        </is>
      </c>
      <c r="E9" t="inlineStr">
        <is>
          <t>06/05/2025 00:00:00</t>
        </is>
      </c>
      <c r="F9" t="inlineStr">
        <is>
          <t>11/06/2025</t>
        </is>
      </c>
      <c r="G9" t="inlineStr">
        <is>
          <t>Ativo</t>
        </is>
      </c>
      <c r="H9" t="inlineStr">
        <is>
          <t>Ordinária</t>
        </is>
      </c>
      <c r="I9" t="inlineStr">
        <is>
          <t>339039</t>
        </is>
      </c>
      <c r="J9" t="inlineStr">
        <is>
          <t>91692,83</t>
        </is>
      </c>
      <c r="K9" t="inlineStr"/>
      <c r="L9" t="inlineStr"/>
    </row>
    <row r="10">
      <c r="A10" t="inlineStr">
        <is>
          <t>COMPLETA DE INFRAESTRUTURA DE VISUALIZAÇÃO E SINALIZAÇÃO DIGITAL PERMANENTE (PAINEL DE LED), INCLUINDO O FORNECIMENTO, MONTAGEM (COM TODOS OS CABOS, ESTRUTURAS E ACESSÓRIOS NECESSÁRIOS) E A INSTALAÇÃO DO SISTEMA</t>
        </is>
      </c>
      <c r="B10" t="inlineStr">
        <is>
          <t>RC BRANDAO LTDA</t>
        </is>
      </c>
      <c r="C10">
        <f>"32568619000193"</f>
        <v/>
      </c>
      <c r="D10" t="inlineStr">
        <is>
          <t>Dispensa</t>
        </is>
      </c>
      <c r="E10" t="inlineStr">
        <is>
          <t>24/03/2025 00:00:00</t>
        </is>
      </c>
      <c r="F10" t="inlineStr">
        <is>
          <t>26/07/2025</t>
        </is>
      </c>
      <c r="G10" t="inlineStr">
        <is>
          <t>Ativo</t>
        </is>
      </c>
      <c r="H10" t="inlineStr">
        <is>
          <t>Ordinária</t>
        </is>
      </c>
      <c r="I10" t="inlineStr">
        <is>
          <t>339039</t>
        </is>
      </c>
      <c r="J10" t="inlineStr">
        <is>
          <t>84600,00</t>
        </is>
      </c>
      <c r="K10" t="inlineStr"/>
      <c r="L10" t="inlineStr"/>
    </row>
    <row r="11">
      <c r="A11" t="inlineStr">
        <is>
          <t>CONTRATAÇÃO DE EMPRESA ESPECIALIZADA PARA PRESTAÇÃO DE SERVIÇOS DE ADMINISTRAÇÃO, GERENCIAMENTO, CONTROLE INFORMATIZADO E INTERMEDIAÇÃO DE AQUISIÇÃO DE COMBUSTÍVEIS</t>
        </is>
      </c>
      <c r="B11" t="inlineStr">
        <is>
          <t>PRIME CONSULTORIA E ASSESSORIA EMPRESARIAL LTDA</t>
        </is>
      </c>
      <c r="C11">
        <f>"05340639000130"</f>
        <v/>
      </c>
      <c r="D11" t="inlineStr">
        <is>
          <t>Pregão Presencial</t>
        </is>
      </c>
      <c r="E11" t="inlineStr">
        <is>
          <t>17/01/2024 00:00:00</t>
        </is>
      </c>
      <c r="F11" t="inlineStr">
        <is>
          <t>17/01/2026</t>
        </is>
      </c>
      <c r="G11" t="inlineStr">
        <is>
          <t>Ativo</t>
        </is>
      </c>
      <c r="H11" t="inlineStr">
        <is>
          <t>Ordinária</t>
        </is>
      </c>
      <c r="I11" t="inlineStr">
        <is>
          <t>339039</t>
        </is>
      </c>
      <c r="J11" t="inlineStr">
        <is>
          <t>80127,75</t>
        </is>
      </c>
      <c r="K11" t="inlineStr"/>
      <c r="L11" t="inlineStr"/>
    </row>
    <row r="12">
      <c r="A12" t="inlineStr">
        <is>
          <t>SERV. DE MANUTENÇÃO PREVENTIVA E CORRETIVA, COM INSTALAÇÃO E DESINSTALAÇÃO DE APARELHOS</t>
        </is>
      </c>
      <c r="B12" t="inlineStr">
        <is>
          <t>WILSON REFRIGERAÇÃO LTDA</t>
        </is>
      </c>
      <c r="C12">
        <f>"06140972000168"</f>
        <v/>
      </c>
      <c r="D12" t="inlineStr">
        <is>
          <t>Pregão Presencial</t>
        </is>
      </c>
      <c r="E12" t="inlineStr">
        <is>
          <t>30/03/2023 00:00:00</t>
        </is>
      </c>
      <c r="F12" t="inlineStr">
        <is>
          <t>31/03/2026</t>
        </is>
      </c>
      <c r="G12" t="inlineStr">
        <is>
          <t>Ativo</t>
        </is>
      </c>
      <c r="H12" t="inlineStr">
        <is>
          <t>Ordinária</t>
        </is>
      </c>
      <c r="I12" t="inlineStr">
        <is>
          <t>339039</t>
        </is>
      </c>
      <c r="J12" t="inlineStr">
        <is>
          <t>80000,00</t>
        </is>
      </c>
      <c r="K12" t="inlineStr"/>
      <c r="L12" t="inlineStr"/>
    </row>
    <row r="13">
      <c r="A13" t="inlineStr">
        <is>
          <t>SERVIÇOS DE COLETA, TRANSPORTE E DESITNAÇÃO FINAL DE RESÍDUOS SÓLIDOS (LIXO COMERCIAL).</t>
        </is>
      </c>
      <c r="B13" t="inlineStr">
        <is>
          <t>ECOSERVICE SOLUÇÕES AMBIENTAIS LTDA</t>
        </is>
      </c>
      <c r="C13">
        <f>"21540169000104"</f>
        <v/>
      </c>
      <c r="D13" t="inlineStr">
        <is>
          <t>Pregão Presencial</t>
        </is>
      </c>
      <c r="E13" t="inlineStr">
        <is>
          <t>23/06/2023 00:00:00</t>
        </is>
      </c>
      <c r="F13" t="inlineStr">
        <is>
          <t>24/06/2026</t>
        </is>
      </c>
      <c r="G13" t="inlineStr">
        <is>
          <t>Ativo</t>
        </is>
      </c>
      <c r="H13" t="inlineStr">
        <is>
          <t>Ordinária</t>
        </is>
      </c>
      <c r="I13" t="inlineStr">
        <is>
          <t>339039</t>
        </is>
      </c>
      <c r="J13" t="inlineStr">
        <is>
          <t>80000,00</t>
        </is>
      </c>
      <c r="K13" t="inlineStr"/>
      <c r="L13" t="inlineStr"/>
    </row>
    <row r="14">
      <c r="A14" t="inlineStr">
        <is>
          <t>SERV. DE MANUTENÇÃO PREVENTIVA E CORRETIVA, COM INSTALAÇÃO E DESINSTALAÇÃO DE APARELHOS CONDICIONADORES DE AR E EQUIPAMENTOS DE REFRIGERAÇÃO</t>
        </is>
      </c>
      <c r="B14" t="inlineStr">
        <is>
          <t>WILSON E ROCHA REFRIGERAÇÃO LTDA</t>
        </is>
      </c>
      <c r="C14">
        <f>"06140972000168"</f>
        <v/>
      </c>
      <c r="D14" t="inlineStr">
        <is>
          <t>Pregão Presencial</t>
        </is>
      </c>
      <c r="E14" t="inlineStr">
        <is>
          <t>30/03/2023 00:00:00</t>
        </is>
      </c>
      <c r="F14" t="inlineStr">
        <is>
          <t>31/03/2026</t>
        </is>
      </c>
      <c r="G14" t="inlineStr">
        <is>
          <t>Ativo</t>
        </is>
      </c>
      <c r="H14" t="inlineStr">
        <is>
          <t>Ordinária</t>
        </is>
      </c>
      <c r="I14" t="inlineStr">
        <is>
          <t>339039</t>
        </is>
      </c>
      <c r="J14" t="inlineStr">
        <is>
          <t>80000,00</t>
        </is>
      </c>
      <c r="K14" t="inlineStr"/>
      <c r="L14" t="inlineStr"/>
    </row>
    <row r="15">
      <c r="A15" t="inlineStr">
        <is>
          <t>CONTRATAÇÃO DE EMPRESA PRESTADORA DE SERVIÇO DE UMA SOLUÇÃO DE SEGURANÇA PARA PREVENÇÃO DE ARQUIVOS MALICIOSOS</t>
        </is>
      </c>
      <c r="B15" t="inlineStr">
        <is>
          <t>E F DO C DANIN EIRELI</t>
        </is>
      </c>
      <c r="C15">
        <f>"17384724000189"</f>
        <v/>
      </c>
      <c r="D15" t="inlineStr">
        <is>
          <t>Dispensa</t>
        </is>
      </c>
      <c r="E15" t="inlineStr">
        <is>
          <t>03/02/2023 00:00:00</t>
        </is>
      </c>
      <c r="F15" t="inlineStr">
        <is>
          <t>03/02/2026</t>
        </is>
      </c>
      <c r="G15" t="inlineStr">
        <is>
          <t>Ativo</t>
        </is>
      </c>
      <c r="H15" t="inlineStr">
        <is>
          <t>Ordinária</t>
        </is>
      </c>
      <c r="I15" t="inlineStr">
        <is>
          <t>339039</t>
        </is>
      </c>
      <c r="J15" t="inlineStr">
        <is>
          <t>61164,46</t>
        </is>
      </c>
      <c r="K15" t="inlineStr"/>
      <c r="L15" t="inlineStr"/>
    </row>
    <row r="16">
      <c r="A16" t="inlineStr">
        <is>
          <t>SERVIÇO DE REPROGRAFIA</t>
        </is>
      </c>
      <c r="B16" t="inlineStr">
        <is>
          <t>KTECH LTDA - ME</t>
        </is>
      </c>
      <c r="C16">
        <f>"19169651000138"</f>
        <v/>
      </c>
      <c r="D16" t="inlineStr">
        <is>
          <t>Pregão Presencial</t>
        </is>
      </c>
      <c r="E16" t="inlineStr">
        <is>
          <t>11/06/2021 00:00:00</t>
        </is>
      </c>
      <c r="F16" t="inlineStr">
        <is>
          <t>11/06/2025</t>
        </is>
      </c>
      <c r="G16" t="inlineStr">
        <is>
          <t>Ativo</t>
        </is>
      </c>
      <c r="H16" t="inlineStr">
        <is>
          <t>Ordinária</t>
        </is>
      </c>
      <c r="I16" t="inlineStr">
        <is>
          <t>339039</t>
        </is>
      </c>
      <c r="J16" t="inlineStr">
        <is>
          <t>55497,07</t>
        </is>
      </c>
      <c r="K16" t="inlineStr"/>
      <c r="L16" t="inlineStr"/>
    </row>
    <row r="17">
      <c r="A17" t="inlineStr">
        <is>
          <t>PRESTAÇÃO DE SERVIÇOS COMO PROFISSIONAL DE PSICOLOGIA DE FORMA PRESENCIAL PARA AVALIAÇÃO COMPORTAMENTAL DOS CANDIDATOS ORIUNDOS DE PROCESSOS SELETIVOS DO SENAC AP</t>
        </is>
      </c>
      <c r="B17" t="inlineStr">
        <is>
          <t>AURELIO WINICIUS SANTOS ALBUQUERQUE</t>
        </is>
      </c>
      <c r="C17">
        <f>"03208957262"</f>
        <v/>
      </c>
      <c r="D17" t="inlineStr">
        <is>
          <t>Dispensa</t>
        </is>
      </c>
      <c r="E17" t="inlineStr">
        <is>
          <t>12/09/2024 00:00:00</t>
        </is>
      </c>
      <c r="F17" t="inlineStr">
        <is>
          <t>12/09/2025</t>
        </is>
      </c>
      <c r="G17" t="inlineStr">
        <is>
          <t>Ativo</t>
        </is>
      </c>
      <c r="H17" t="inlineStr">
        <is>
          <t>Ordinária</t>
        </is>
      </c>
      <c r="I17" t="inlineStr">
        <is>
          <t>339036</t>
        </is>
      </c>
      <c r="J17" t="inlineStr">
        <is>
          <t>54000,00</t>
        </is>
      </c>
      <c r="K17" t="inlineStr"/>
      <c r="L17" t="inlineStr"/>
    </row>
    <row r="18">
      <c r="A18" t="inlineStr">
        <is>
          <t>SERVIÇOS DE COMUNICACAO DE DADOS PARA PROVER LINKS DE ACESSO A INTERNET</t>
        </is>
      </c>
      <c r="B18" t="inlineStr">
        <is>
          <t>COMPUSERVICE EMPREENDIMENTOS LT</t>
        </is>
      </c>
      <c r="C18">
        <f>"02985578000170"</f>
        <v/>
      </c>
      <c r="D18" t="inlineStr">
        <is>
          <t>Pregão Presencial</t>
        </is>
      </c>
      <c r="E18" t="inlineStr">
        <is>
          <t>27/09/2024 00:00:00</t>
        </is>
      </c>
      <c r="F18" t="inlineStr">
        <is>
          <t>27/09/2025</t>
        </is>
      </c>
      <c r="G18" t="inlineStr">
        <is>
          <t>Ativo</t>
        </is>
      </c>
      <c r="H18" t="inlineStr">
        <is>
          <t>Ordinária</t>
        </is>
      </c>
      <c r="I18" t="inlineStr">
        <is>
          <t>339039</t>
        </is>
      </c>
      <c r="J18" t="inlineStr">
        <is>
          <t>47899,56</t>
        </is>
      </c>
      <c r="K18" t="inlineStr"/>
      <c r="L18" t="inlineStr"/>
    </row>
    <row r="19">
      <c r="A19" t="inlineStr">
        <is>
          <t>CONTRATAÇÃO DE EMPRESA OU PROFISSIONAL ESPECIALIZADO PARA ELABORAÇÃO E DESENVOLVIMENTO DE PROJETOS EXECUTIVOS DE ENGENHARIA, ARQUITETURA E ELABORAÇÃO DE IMAGENS E PASSEIO VIRTUAL EM 3D.</t>
        </is>
      </c>
      <c r="B19" t="inlineStr">
        <is>
          <t>SIMONE CÉLIA DA SILVA ASSUMPÇÃO</t>
        </is>
      </c>
      <c r="C19">
        <f>"61677000287"</f>
        <v/>
      </c>
      <c r="D19" t="inlineStr">
        <is>
          <t>Dispensa</t>
        </is>
      </c>
      <c r="E19" t="inlineStr">
        <is>
          <t>14/07/2025 00:00:00</t>
        </is>
      </c>
      <c r="F19" t="inlineStr">
        <is>
          <t>14/07/2025</t>
        </is>
      </c>
      <c r="G19" t="inlineStr">
        <is>
          <t>Ativo</t>
        </is>
      </c>
      <c r="H19" t="inlineStr">
        <is>
          <t>Ordinária</t>
        </is>
      </c>
      <c r="I19" t="inlineStr">
        <is>
          <t>339039</t>
        </is>
      </c>
      <c r="J19" t="inlineStr">
        <is>
          <t>38000,00</t>
        </is>
      </c>
      <c r="K19" t="inlineStr"/>
      <c r="L19" t="inlineStr"/>
    </row>
    <row r="20">
      <c r="A20" t="inlineStr">
        <is>
          <t>SERVIÇO NACIONAL DE APRENDIZAGEM COMERCIAL  ADMINISTRAÇÃO REGIONAL DO ESTADO DO AMAPA  SENAC AP</t>
        </is>
      </c>
      <c r="B20" t="inlineStr">
        <is>
          <t>ADALCINEIA COSTA FERREIRA LTDA (CLIQUE TELECOM)</t>
        </is>
      </c>
      <c r="C20">
        <f>"33292847000146"</f>
        <v/>
      </c>
      <c r="D20" t="inlineStr">
        <is>
          <t>Pregão Presencial</t>
        </is>
      </c>
      <c r="E20" t="inlineStr">
        <is>
          <t>05/04/2024 00:00:00</t>
        </is>
      </c>
      <c r="F20" t="inlineStr">
        <is>
          <t>06/04/2026</t>
        </is>
      </c>
      <c r="G20" t="inlineStr">
        <is>
          <t>Ativo</t>
        </is>
      </c>
      <c r="H20" t="inlineStr">
        <is>
          <t>Ordinária</t>
        </is>
      </c>
      <c r="I20" t="inlineStr">
        <is>
          <t>339039</t>
        </is>
      </c>
      <c r="J20" t="inlineStr">
        <is>
          <t>36000,00</t>
        </is>
      </c>
      <c r="K20" t="inlineStr"/>
      <c r="L20" t="inlineStr"/>
    </row>
    <row r="21">
      <c r="A21" t="inlineStr">
        <is>
          <t>MANUTENÇÃO PREVENTIVA E CORRETIVA DE IMPRESSORAS, COM CAPACIDADE ADEQUADA PARA SERVIÇOS DE MANUTENÇÃO E TROCA DE PEÇAS PARA O SENAC-AP</t>
        </is>
      </c>
      <c r="B21" t="inlineStr">
        <is>
          <t>A. DA S. BELO LTDA</t>
        </is>
      </c>
      <c r="C21">
        <f>"21829995000178"</f>
        <v/>
      </c>
      <c r="D21" t="inlineStr">
        <is>
          <t>Dispensa</t>
        </is>
      </c>
      <c r="E21" t="inlineStr">
        <is>
          <t>19/01/2024 00:00:00</t>
        </is>
      </c>
      <c r="F21" t="inlineStr">
        <is>
          <t>21/07/2025</t>
        </is>
      </c>
      <c r="G21" t="inlineStr">
        <is>
          <t>Ativo</t>
        </is>
      </c>
      <c r="H21" t="inlineStr">
        <is>
          <t>Ordinária</t>
        </is>
      </c>
      <c r="I21" t="inlineStr">
        <is>
          <t>339039</t>
        </is>
      </c>
      <c r="J21" t="inlineStr">
        <is>
          <t>34715,00</t>
        </is>
      </c>
      <c r="K21" t="inlineStr"/>
      <c r="L21" t="inlineStr"/>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CONTRATO DE PATROCÎNIO 002/2025</t>
        </is>
      </c>
      <c r="B2" t="inlineStr">
        <is>
          <t>DICIPLINAR AS AÇÕES DE PATROCÍNIO, APOIO INSTITUCIONAL E/OU COPARTICIPAÇÃO AO EVENTO DENOMINADO MISS GRAND AMAPÁ, NOS TERMOS DA RESOLUÇÕA SENAC N° 1.268/2024.</t>
        </is>
      </c>
      <c r="C2" t="inlineStr">
        <is>
          <t>LFB MODELS</t>
        </is>
      </c>
      <c r="D2" t="inlineStr">
        <is>
          <t>00593411000138</t>
        </is>
      </c>
      <c r="E2" t="inlineStr"/>
      <c r="F2" t="inlineStr">
        <is>
          <t>27/05/2025 00:00:00</t>
        </is>
      </c>
      <c r="G2" t="inlineStr">
        <is>
          <t>30/05/2025</t>
        </is>
      </c>
      <c r="H2" t="inlineStr">
        <is>
          <t>Encerrado</t>
        </is>
      </c>
      <c r="I2" t="inlineStr">
        <is>
          <t>Ordinária</t>
        </is>
      </c>
      <c r="J2" t="inlineStr"/>
    </row>
    <row r="3">
      <c r="A3" t="inlineStr">
        <is>
          <t>CONTRATO DE PATROCÎNIO 001/2025</t>
        </is>
      </c>
      <c r="B3" t="inlineStr">
        <is>
          <t>SEMANA DA ENFERMAGEM 2025</t>
        </is>
      </c>
      <c r="C3" t="inlineStr">
        <is>
          <t xml:space="preserve">CONSELHO REGIONAL DE ENFERMAGEM DO ESTADO DO AMAPÁ </t>
        </is>
      </c>
      <c r="D3" t="inlineStr">
        <is>
          <t>55805271000106</t>
        </is>
      </c>
      <c r="E3" t="inlineStr"/>
      <c r="F3" t="inlineStr">
        <is>
          <t>29/05/2025 00:00:00</t>
        </is>
      </c>
      <c r="G3" t="inlineStr">
        <is>
          <t>01/06/2025</t>
        </is>
      </c>
      <c r="H3" t="inlineStr">
        <is>
          <t>Encerrado</t>
        </is>
      </c>
      <c r="I3" t="inlineStr">
        <is>
          <t>Ordinária</t>
        </is>
      </c>
      <c r="J3" t="inlineStr"/>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ALIMENTAÇÃO COLETIVA - VALE ALIMENTAÇÃO</t>
        </is>
      </c>
      <c r="B2" t="inlineStr">
        <is>
          <t>ALELO INSTITUIÇÃO DE PAGAMENTO S/A</t>
        </is>
      </c>
      <c r="C2">
        <f>"04740876000125"</f>
        <v/>
      </c>
      <c r="D2" t="inlineStr">
        <is>
          <t>Pregão Presencial</t>
        </is>
      </c>
      <c r="E2" t="inlineStr">
        <is>
          <t>23/11/2022 00:00:00</t>
        </is>
      </c>
      <c r="F2" t="inlineStr">
        <is>
          <t>23/11/2025</t>
        </is>
      </c>
      <c r="G2" t="inlineStr">
        <is>
          <t>Ativo</t>
        </is>
      </c>
      <c r="H2" t="inlineStr">
        <is>
          <t>Ordinária</t>
        </is>
      </c>
      <c r="I2" t="inlineStr">
        <is>
          <t>339039</t>
        </is>
      </c>
      <c r="J2" t="inlineStr">
        <is>
          <t>810000,00</t>
        </is>
      </c>
      <c r="K2" t="inlineStr"/>
      <c r="L2" t="inlineStr"/>
    </row>
    <row r="3">
      <c r="A3" t="inlineStr">
        <is>
          <t>CONTRATAÇÃO DE EMPRESA ESPECIALIZADA EM SERVIÇOS DE OBRAS DE ENGENHARIA PARA REFORMA E</t>
        </is>
      </c>
      <c r="B3" t="inlineStr">
        <is>
          <t>EDIFICA ENGENHARIA LTDA</t>
        </is>
      </c>
      <c r="C3">
        <f>"23074719000172"</f>
        <v/>
      </c>
      <c r="D3" t="inlineStr">
        <is>
          <t>Convite</t>
        </is>
      </c>
      <c r="E3" t="inlineStr">
        <is>
          <t>20/05/2024 00:00:00</t>
        </is>
      </c>
      <c r="F3" t="inlineStr">
        <is>
          <t>30/04/2025</t>
        </is>
      </c>
      <c r="G3" t="inlineStr">
        <is>
          <t>Ativo</t>
        </is>
      </c>
      <c r="H3" t="inlineStr">
        <is>
          <t>Ordinária</t>
        </is>
      </c>
      <c r="I3" t="inlineStr">
        <is>
          <t>449051</t>
        </is>
      </c>
      <c r="J3" t="inlineStr">
        <is>
          <t>637727,73</t>
        </is>
      </c>
      <c r="K3" t="inlineStr"/>
      <c r="L3" t="inlineStr"/>
    </row>
    <row r="4">
      <c r="A4" t="inlineStr">
        <is>
          <t>FORNECIMENTO DE PASSAGENS AÉREAS EM TERITÓRIO NACIONAL E INTERNACIONAL</t>
        </is>
      </c>
      <c r="B4" t="inlineStr">
        <is>
          <t>ÉTICA TURISMO AGÊNCIA DE VIAGENS</t>
        </is>
      </c>
      <c r="C4">
        <f>"16604411000126"</f>
        <v/>
      </c>
      <c r="D4" t="inlineStr">
        <is>
          <t>Pregão Presencial</t>
        </is>
      </c>
      <c r="E4" t="inlineStr">
        <is>
          <t>22/09/2023 00:00:00</t>
        </is>
      </c>
      <c r="F4" t="inlineStr">
        <is>
          <t>22/09/2025</t>
        </is>
      </c>
      <c r="G4" t="inlineStr">
        <is>
          <t>Ativo</t>
        </is>
      </c>
      <c r="H4" t="inlineStr">
        <is>
          <t>Ordinária</t>
        </is>
      </c>
      <c r="I4" t="inlineStr">
        <is>
          <t>339039</t>
        </is>
      </c>
      <c r="J4" t="inlineStr">
        <is>
          <t>464001,26</t>
        </is>
      </c>
      <c r="K4" t="inlineStr"/>
      <c r="L4" t="inlineStr"/>
    </row>
    <row r="5">
      <c r="A5" t="inlineStr">
        <is>
          <t>CONSULTORIA DEL (DESENVOLVIMENTO ECONÔMICO LOCAL) PARA O SENAC/AP (CONTRATANTE) VISANDO A ELABORAÇÃO E IMPLEMENTAÇÃO DA POLÍTICA DO TURISMO POR MEIO DA INSTITUIÇÃO</t>
        </is>
      </c>
      <c r="B5" t="inlineStr">
        <is>
          <t>FÓRUM EMPRESARIAL DE INOVAÇÃO E DESENVOLVIMENTO DO ACRE,</t>
        </is>
      </c>
      <c r="C5">
        <f>"39674717000154"</f>
        <v/>
      </c>
      <c r="D5" t="inlineStr">
        <is>
          <t>Inexigibilidade</t>
        </is>
      </c>
      <c r="E5" t="inlineStr">
        <is>
          <t>01/04/2025 00:00:00</t>
        </is>
      </c>
      <c r="F5" t="inlineStr">
        <is>
          <t>01/04/2026</t>
        </is>
      </c>
      <c r="G5" t="inlineStr">
        <is>
          <t>Ativo</t>
        </is>
      </c>
      <c r="H5" t="inlineStr">
        <is>
          <t>Ordinária</t>
        </is>
      </c>
      <c r="I5" t="inlineStr">
        <is>
          <t>339039</t>
        </is>
      </c>
      <c r="J5" t="inlineStr">
        <is>
          <t>450000,00</t>
        </is>
      </c>
      <c r="K5" t="inlineStr"/>
      <c r="L5" t="inlineStr"/>
    </row>
    <row r="6">
      <c r="A6" t="inlineStr">
        <is>
          <t>AQUISIÇÃO DE LICENÇA DE USO DOS SOFTWARES MICROSOFT - EES.</t>
        </is>
      </c>
      <c r="B6" t="inlineStr">
        <is>
          <t>SERVIÇO NACIONAL DE APRENDIZAGEM COMERCIAL - ADMINISTRAÇÃO REGIONAL DE SÃO PAULO</t>
        </is>
      </c>
      <c r="C6">
        <f>"03709814000198"</f>
        <v/>
      </c>
      <c r="D6" t="inlineStr">
        <is>
          <t>Concorrência</t>
        </is>
      </c>
      <c r="E6" t="inlineStr">
        <is>
          <t>26/09/2023 00:00:00</t>
        </is>
      </c>
      <c r="F6" t="inlineStr">
        <is>
          <t>26/09/2026</t>
        </is>
      </c>
      <c r="G6" t="inlineStr">
        <is>
          <t>Ativo</t>
        </is>
      </c>
      <c r="H6" t="inlineStr">
        <is>
          <t>Ordinária</t>
        </is>
      </c>
      <c r="I6" t="inlineStr">
        <is>
          <t>449051</t>
        </is>
      </c>
      <c r="J6" t="inlineStr">
        <is>
          <t>329709,36</t>
        </is>
      </c>
      <c r="K6" t="inlineStr"/>
      <c r="L6" t="inlineStr"/>
    </row>
    <row r="7">
      <c r="A7" t="inlineStr">
        <is>
          <t>SERV. FORNECIMENTO DE LANCHES</t>
        </is>
      </c>
      <c r="B7" t="inlineStr">
        <is>
          <t>REALIZA LTDA</t>
        </is>
      </c>
      <c r="C7">
        <f>"19750559000167"</f>
        <v/>
      </c>
      <c r="D7" t="inlineStr">
        <is>
          <t>Pregão Presencial</t>
        </is>
      </c>
      <c r="E7" t="inlineStr">
        <is>
          <t>15/03/2019 00:00:00</t>
        </is>
      </c>
      <c r="F7" t="inlineStr">
        <is>
          <t>16/09/2025</t>
        </is>
      </c>
      <c r="G7" t="inlineStr">
        <is>
          <t>Ativo</t>
        </is>
      </c>
      <c r="H7" t="inlineStr">
        <is>
          <t>Ordinária</t>
        </is>
      </c>
      <c r="I7" t="inlineStr">
        <is>
          <t>339039</t>
        </is>
      </c>
      <c r="J7" t="inlineStr">
        <is>
          <t>224029,57</t>
        </is>
      </c>
      <c r="K7" t="inlineStr"/>
      <c r="L7" t="inlineStr"/>
    </row>
    <row r="8">
      <c r="A8" t="inlineStr">
        <is>
          <t>AQUISIÇÃO DE LICENÇA DOS SOFTWARES ADOBE - ETLA</t>
        </is>
      </c>
      <c r="B8" t="inlineStr">
        <is>
          <t>SERVIÇO NACIONAL DE APRENDIZAGEM COMERCIAL - ADMINISTRAÇÃO REGIONAL DE SÃO PAULO</t>
        </is>
      </c>
      <c r="C8">
        <f>"03709814000198"</f>
        <v/>
      </c>
      <c r="D8" t="inlineStr">
        <is>
          <t>Concorrência</t>
        </is>
      </c>
      <c r="E8" t="inlineStr">
        <is>
          <t>01/12/2022 00:00:00</t>
        </is>
      </c>
      <c r="F8" t="inlineStr">
        <is>
          <t>30/11/2025</t>
        </is>
      </c>
      <c r="G8" t="inlineStr">
        <is>
          <t>Ativo</t>
        </is>
      </c>
      <c r="H8" t="inlineStr">
        <is>
          <t>Ordinária</t>
        </is>
      </c>
      <c r="I8" t="inlineStr">
        <is>
          <t>449051</t>
        </is>
      </c>
      <c r="J8" t="inlineStr">
        <is>
          <t>158694,48</t>
        </is>
      </c>
      <c r="K8" t="inlineStr"/>
      <c r="L8" t="inlineStr"/>
    </row>
    <row r="9">
      <c r="A9" t="inlineStr">
        <is>
          <t>EXECUÇÃO PELA CONTRATADA, DOS SERVIÇOS DE JARDINAGEM VISANDO A CONSERVAÇÃO DAS ÁREAS VERDES COM FORNECIMENTO DE MÃO-DE-OBRA, MATERIAIS E EQUIPAMENTOS, OS SERVIÇOS SERÃO REALIZADOS NA UNIDADE SENAC SEDE/AP</t>
        </is>
      </c>
      <c r="B9" t="inlineStr">
        <is>
          <t>M N P CASTRO LTDA</t>
        </is>
      </c>
      <c r="C9">
        <f>"05036039000182"</f>
        <v/>
      </c>
      <c r="D9" t="inlineStr">
        <is>
          <t>Dispensa</t>
        </is>
      </c>
      <c r="E9" t="inlineStr">
        <is>
          <t>06/05/2025 00:00:00</t>
        </is>
      </c>
      <c r="F9" t="inlineStr">
        <is>
          <t>11/06/2025</t>
        </is>
      </c>
      <c r="G9" t="inlineStr">
        <is>
          <t>Ativo</t>
        </is>
      </c>
      <c r="H9" t="inlineStr">
        <is>
          <t>Ordinária</t>
        </is>
      </c>
      <c r="I9" t="inlineStr">
        <is>
          <t>339039</t>
        </is>
      </c>
      <c r="J9" t="inlineStr">
        <is>
          <t>91692,83</t>
        </is>
      </c>
      <c r="K9" t="inlineStr"/>
      <c r="L9" t="inlineStr"/>
    </row>
    <row r="10">
      <c r="A10" t="inlineStr">
        <is>
          <t>COMPLETA DE INFRAESTRUTURA DE VISUALIZAÇÃO E SINALIZAÇÃO DIGITAL PERMANENTE (PAINEL DE LED), INCLUINDO O FORNECIMENTO, MONTAGEM (COM TODOS OS CABOS, ESTRUTURAS E ACESSÓRIOS NECESSÁRIOS) E A INSTALAÇÃO DO SISTEMA</t>
        </is>
      </c>
      <c r="B10" t="inlineStr">
        <is>
          <t>RC BRANDAO LTDA</t>
        </is>
      </c>
      <c r="C10">
        <f>"32568619000193"</f>
        <v/>
      </c>
      <c r="D10" t="inlineStr">
        <is>
          <t>Dispensa</t>
        </is>
      </c>
      <c r="E10" t="inlineStr">
        <is>
          <t>24/03/2025 00:00:00</t>
        </is>
      </c>
      <c r="F10" t="inlineStr">
        <is>
          <t>26/07/2025</t>
        </is>
      </c>
      <c r="G10" t="inlineStr">
        <is>
          <t>Ativo</t>
        </is>
      </c>
      <c r="H10" t="inlineStr">
        <is>
          <t>Ordinária</t>
        </is>
      </c>
      <c r="I10" t="inlineStr">
        <is>
          <t>339039</t>
        </is>
      </c>
      <c r="J10" t="inlineStr">
        <is>
          <t>84600,00</t>
        </is>
      </c>
      <c r="K10" t="inlineStr"/>
      <c r="L10" t="inlineStr"/>
    </row>
    <row r="11">
      <c r="A11" t="inlineStr">
        <is>
          <t>CONTRATAÇÃO DE EMPRESA ESPECIALIZADA PARA PRESTAÇÃO DE SERVIÇOS DE ADMINISTRAÇÃO, GERENCIAMENTO, CONTROLE INFORMATIZADO E INTERMEDIAÇÃO DE AQUISIÇÃO DE COMBUSTÍVEIS</t>
        </is>
      </c>
      <c r="B11" t="inlineStr">
        <is>
          <t>PRIME CONSULTORIA E ASSESSORIA EMPRESARIAL LTDA</t>
        </is>
      </c>
      <c r="C11">
        <f>"05340639000130"</f>
        <v/>
      </c>
      <c r="D11" t="inlineStr">
        <is>
          <t>Pregão Presencial</t>
        </is>
      </c>
      <c r="E11" t="inlineStr">
        <is>
          <t>17/01/2024 00:00:00</t>
        </is>
      </c>
      <c r="F11" t="inlineStr">
        <is>
          <t>17/01/2026</t>
        </is>
      </c>
      <c r="G11" t="inlineStr">
        <is>
          <t>Ativo</t>
        </is>
      </c>
      <c r="H11" t="inlineStr">
        <is>
          <t>Ordinária</t>
        </is>
      </c>
      <c r="I11" t="inlineStr">
        <is>
          <t>339039</t>
        </is>
      </c>
      <c r="J11" t="inlineStr">
        <is>
          <t>80127,75</t>
        </is>
      </c>
      <c r="K11" t="inlineStr"/>
      <c r="L11" t="inlineStr"/>
    </row>
    <row r="12">
      <c r="A12" t="inlineStr">
        <is>
          <t>SERV. DE MANUTENÇÃO PREVENTIVA E CORRETIVA, COM INSTALAÇÃO E DESINSTALAÇÃO DE APARELHOS</t>
        </is>
      </c>
      <c r="B12" t="inlineStr">
        <is>
          <t>WILSON REFRIGERAÇÃO LTDA</t>
        </is>
      </c>
      <c r="C12">
        <f>"06140972000168"</f>
        <v/>
      </c>
      <c r="D12" t="inlineStr">
        <is>
          <t>Pregão Presencial</t>
        </is>
      </c>
      <c r="E12" t="inlineStr">
        <is>
          <t>30/03/2023 00:00:00</t>
        </is>
      </c>
      <c r="F12" t="inlineStr">
        <is>
          <t>31/03/2026</t>
        </is>
      </c>
      <c r="G12" t="inlineStr">
        <is>
          <t>Ativo</t>
        </is>
      </c>
      <c r="H12" t="inlineStr">
        <is>
          <t>Ordinária</t>
        </is>
      </c>
      <c r="I12" t="inlineStr">
        <is>
          <t>339039</t>
        </is>
      </c>
      <c r="J12" t="inlineStr">
        <is>
          <t>80000,00</t>
        </is>
      </c>
      <c r="K12" t="inlineStr"/>
      <c r="L12" t="inlineStr"/>
    </row>
    <row r="13">
      <c r="A13" t="inlineStr">
        <is>
          <t>SERVIÇOS DE COLETA, TRANSPORTE E DESITNAÇÃO FINAL DE RESÍDUOS SÓLIDOS (LIXO COMERCIAL).</t>
        </is>
      </c>
      <c r="B13" t="inlineStr">
        <is>
          <t>ECOSERVICE SOLUÇÕES AMBIENTAIS LTDA</t>
        </is>
      </c>
      <c r="C13">
        <f>"21540169000104"</f>
        <v/>
      </c>
      <c r="D13" t="inlineStr">
        <is>
          <t>Pregão Presencial</t>
        </is>
      </c>
      <c r="E13" t="inlineStr">
        <is>
          <t>23/06/2023 00:00:00</t>
        </is>
      </c>
      <c r="F13" t="inlineStr">
        <is>
          <t>24/06/2026</t>
        </is>
      </c>
      <c r="G13" t="inlineStr">
        <is>
          <t>Ativo</t>
        </is>
      </c>
      <c r="H13" t="inlineStr">
        <is>
          <t>Ordinária</t>
        </is>
      </c>
      <c r="I13" t="inlineStr">
        <is>
          <t>339039</t>
        </is>
      </c>
      <c r="J13" t="inlineStr">
        <is>
          <t>80000,00</t>
        </is>
      </c>
      <c r="K13" t="inlineStr"/>
      <c r="L13" t="inlineStr"/>
    </row>
    <row r="14">
      <c r="A14" t="inlineStr">
        <is>
          <t>SERV. DE MANUTENÇÃO PREVENTIVA E CORRETIVA, COM INSTALAÇÃO E DESINSTALAÇÃO DE APARELHOS CONDICIONADORES DE AR E EQUIPAMENTOS DE REFRIGERAÇÃO</t>
        </is>
      </c>
      <c r="B14" t="inlineStr">
        <is>
          <t>WILSON E ROCHA REFRIGERAÇÃO LTDA</t>
        </is>
      </c>
      <c r="C14">
        <f>"06140972000168"</f>
        <v/>
      </c>
      <c r="D14" t="inlineStr">
        <is>
          <t>Pregão Presencial</t>
        </is>
      </c>
      <c r="E14" t="inlineStr">
        <is>
          <t>30/03/2023 00:00:00</t>
        </is>
      </c>
      <c r="F14" t="inlineStr">
        <is>
          <t>31/03/2026</t>
        </is>
      </c>
      <c r="G14" t="inlineStr">
        <is>
          <t>Ativo</t>
        </is>
      </c>
      <c r="H14" t="inlineStr">
        <is>
          <t>Ordinária</t>
        </is>
      </c>
      <c r="I14" t="inlineStr">
        <is>
          <t>339039</t>
        </is>
      </c>
      <c r="J14" t="inlineStr">
        <is>
          <t>80000,00</t>
        </is>
      </c>
      <c r="K14" t="inlineStr"/>
      <c r="L14" t="inlineStr"/>
    </row>
    <row r="15">
      <c r="A15" t="inlineStr">
        <is>
          <t>CONTRATAÇÃO DE EMPRESA PRESTADORA DE SERVIÇO DE UMA SOLUÇÃO DE SEGURANÇA PARA PREVENÇÃO DE ARQUIVOS MALICIOSOS</t>
        </is>
      </c>
      <c r="B15" t="inlineStr">
        <is>
          <t>E F DO C DANIN EIRELI</t>
        </is>
      </c>
      <c r="C15">
        <f>"17384724000189"</f>
        <v/>
      </c>
      <c r="D15" t="inlineStr">
        <is>
          <t>Dispensa</t>
        </is>
      </c>
      <c r="E15" t="inlineStr">
        <is>
          <t>03/02/2023 00:00:00</t>
        </is>
      </c>
      <c r="F15" t="inlineStr">
        <is>
          <t>03/02/2026</t>
        </is>
      </c>
      <c r="G15" t="inlineStr">
        <is>
          <t>Ativo</t>
        </is>
      </c>
      <c r="H15" t="inlineStr">
        <is>
          <t>Ordinária</t>
        </is>
      </c>
      <c r="I15" t="inlineStr">
        <is>
          <t>339039</t>
        </is>
      </c>
      <c r="J15" t="inlineStr">
        <is>
          <t>61164,46</t>
        </is>
      </c>
      <c r="K15" t="inlineStr"/>
      <c r="L15" t="inlineStr"/>
    </row>
    <row r="16">
      <c r="A16" t="inlineStr">
        <is>
          <t>SERVIÇO DE REPROGRAFIA</t>
        </is>
      </c>
      <c r="B16" t="inlineStr">
        <is>
          <t>KTECH LTDA - ME</t>
        </is>
      </c>
      <c r="C16">
        <f>"19169651000138"</f>
        <v/>
      </c>
      <c r="D16" t="inlineStr">
        <is>
          <t>Pregão Presencial</t>
        </is>
      </c>
      <c r="E16" t="inlineStr">
        <is>
          <t>11/06/2021 00:00:00</t>
        </is>
      </c>
      <c r="F16" t="inlineStr">
        <is>
          <t>11/06/2025</t>
        </is>
      </c>
      <c r="G16" t="inlineStr">
        <is>
          <t>Ativo</t>
        </is>
      </c>
      <c r="H16" t="inlineStr">
        <is>
          <t>Ordinária</t>
        </is>
      </c>
      <c r="I16" t="inlineStr">
        <is>
          <t>339039</t>
        </is>
      </c>
      <c r="J16" t="inlineStr">
        <is>
          <t>55497,07</t>
        </is>
      </c>
      <c r="K16" t="inlineStr"/>
      <c r="L16" t="inlineStr"/>
    </row>
    <row r="17">
      <c r="A17" t="inlineStr">
        <is>
          <t>PRESTAÇÃO DE SERVIÇOS COMO PROFISSIONAL DE PSICOLOGIA DE FORMA PRESENCIAL PARA AVALIAÇÃO COMPORTAMENTAL DOS CANDIDATOS ORIUNDOS DE PROCESSOS SELETIVOS DO SENAC AP</t>
        </is>
      </c>
      <c r="B17" t="inlineStr">
        <is>
          <t>AURELIO WINICIUS SANTOS ALBUQUERQUE</t>
        </is>
      </c>
      <c r="C17">
        <f>"03208957262"</f>
        <v/>
      </c>
      <c r="D17" t="inlineStr">
        <is>
          <t>Dispensa</t>
        </is>
      </c>
      <c r="E17" t="inlineStr">
        <is>
          <t>12/09/2024 00:00:00</t>
        </is>
      </c>
      <c r="F17" t="inlineStr">
        <is>
          <t>12/09/2025</t>
        </is>
      </c>
      <c r="G17" t="inlineStr">
        <is>
          <t>Ativo</t>
        </is>
      </c>
      <c r="H17" t="inlineStr">
        <is>
          <t>Ordinária</t>
        </is>
      </c>
      <c r="I17" t="inlineStr">
        <is>
          <t>339036</t>
        </is>
      </c>
      <c r="J17" t="inlineStr">
        <is>
          <t>54000,00</t>
        </is>
      </c>
      <c r="K17" t="inlineStr"/>
      <c r="L17" t="inlineStr"/>
    </row>
    <row r="18">
      <c r="A18" t="inlineStr">
        <is>
          <t>SERVIÇOS DE COMUNICACAO DE DADOS PARA PROVER LINKS DE ACESSO A INTERNET</t>
        </is>
      </c>
      <c r="B18" t="inlineStr">
        <is>
          <t>COMPUSERVICE EMPREENDIMENTOS LT</t>
        </is>
      </c>
      <c r="C18">
        <f>"02985578000170"</f>
        <v/>
      </c>
      <c r="D18" t="inlineStr">
        <is>
          <t>Pregão Presencial</t>
        </is>
      </c>
      <c r="E18" t="inlineStr">
        <is>
          <t>27/09/2024 00:00:00</t>
        </is>
      </c>
      <c r="F18" t="inlineStr">
        <is>
          <t>27/09/2025</t>
        </is>
      </c>
      <c r="G18" t="inlineStr">
        <is>
          <t>Ativo</t>
        </is>
      </c>
      <c r="H18" t="inlineStr">
        <is>
          <t>Ordinária</t>
        </is>
      </c>
      <c r="I18" t="inlineStr">
        <is>
          <t>339039</t>
        </is>
      </c>
      <c r="J18" t="inlineStr">
        <is>
          <t>47899,56</t>
        </is>
      </c>
      <c r="K18" t="inlineStr"/>
      <c r="L18" t="inlineStr"/>
    </row>
    <row r="19">
      <c r="A19" t="inlineStr">
        <is>
          <t>CONTRATAÇÃO DE EMPRESA OU PROFISSIONAL ESPECIALIZADO PARA ELABORAÇÃO E DESENVOLVIMENTO DE PROJETOS EXECUTIVOS DE ENGENHARIA, ARQUITETURA E ELABORAÇÃO DE IMAGENS E PASSEIO VIRTUAL EM 3D.</t>
        </is>
      </c>
      <c r="B19" t="inlineStr">
        <is>
          <t>SIMONE CÉLIA DA SILVA ASSUMPÇÃO</t>
        </is>
      </c>
      <c r="C19">
        <f>"61677000287"</f>
        <v/>
      </c>
      <c r="D19" t="inlineStr">
        <is>
          <t>Dispensa</t>
        </is>
      </c>
      <c r="E19" t="inlineStr">
        <is>
          <t>14/07/2025 00:00:00</t>
        </is>
      </c>
      <c r="F19" t="inlineStr">
        <is>
          <t>14/07/2025</t>
        </is>
      </c>
      <c r="G19" t="inlineStr">
        <is>
          <t>Ativo</t>
        </is>
      </c>
      <c r="H19" t="inlineStr">
        <is>
          <t>Ordinária</t>
        </is>
      </c>
      <c r="I19" t="inlineStr">
        <is>
          <t>339039</t>
        </is>
      </c>
      <c r="J19" t="inlineStr">
        <is>
          <t>38000,00</t>
        </is>
      </c>
      <c r="K19" t="inlineStr"/>
      <c r="L19" t="inlineStr"/>
    </row>
    <row r="20">
      <c r="A20" t="inlineStr">
        <is>
          <t>SERVIÇO NACIONAL DE APRENDIZAGEM COMERCIAL  ADMINISTRAÇÃO REGIONAL DO ESTADO DO AMAPA  SENAC AP</t>
        </is>
      </c>
      <c r="B20" t="inlineStr">
        <is>
          <t>ADALCINEIA COSTA FERREIRA LTDA (CLIQUE TELECOM)</t>
        </is>
      </c>
      <c r="C20">
        <f>"33292847000146"</f>
        <v/>
      </c>
      <c r="D20" t="inlineStr">
        <is>
          <t>Pregão Presencial</t>
        </is>
      </c>
      <c r="E20" t="inlineStr">
        <is>
          <t>05/04/2024 00:00:00</t>
        </is>
      </c>
      <c r="F20" t="inlineStr">
        <is>
          <t>06/04/2026</t>
        </is>
      </c>
      <c r="G20" t="inlineStr">
        <is>
          <t>Ativo</t>
        </is>
      </c>
      <c r="H20" t="inlineStr">
        <is>
          <t>Ordinária</t>
        </is>
      </c>
      <c r="I20" t="inlineStr">
        <is>
          <t>339039</t>
        </is>
      </c>
      <c r="J20" t="inlineStr">
        <is>
          <t>36000,00</t>
        </is>
      </c>
      <c r="K20" t="inlineStr"/>
      <c r="L20" t="inlineStr"/>
    </row>
    <row r="21">
      <c r="A21" t="inlineStr">
        <is>
          <t>MANUTENÇÃO PREVENTIVA E CORRETIVA DE IMPRESSORAS, COM CAPACIDADE ADEQUADA PARA SERVIÇOS DE MANUTENÇÃO E TROCA DE PEÇAS PARA O SENAC-AP</t>
        </is>
      </c>
      <c r="B21" t="inlineStr">
        <is>
          <t>A. DA S. BELO LTDA</t>
        </is>
      </c>
      <c r="C21">
        <f>"21829995000178"</f>
        <v/>
      </c>
      <c r="D21" t="inlineStr">
        <is>
          <t>Dispensa</t>
        </is>
      </c>
      <c r="E21" t="inlineStr">
        <is>
          <t>19/01/2024 00:00:00</t>
        </is>
      </c>
      <c r="F21" t="inlineStr">
        <is>
          <t>21/07/2025</t>
        </is>
      </c>
      <c r="G21" t="inlineStr">
        <is>
          <t>Ativo</t>
        </is>
      </c>
      <c r="H21" t="inlineStr">
        <is>
          <t>Ordinária</t>
        </is>
      </c>
      <c r="I21" t="inlineStr">
        <is>
          <t>339039</t>
        </is>
      </c>
      <c r="J21" t="inlineStr">
        <is>
          <t>34715,00</t>
        </is>
      </c>
      <c r="K21" t="inlineStr"/>
      <c r="L21" t="inlineStr"/>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CONTRATO DE PATROCÎNIO 002/2025</t>
        </is>
      </c>
      <c r="B2" t="inlineStr">
        <is>
          <t>DICIPLINAR AS AÇÕES DE PATROCÍNIO, APOIO INSTITUCIONAL E/OU COPARTICIPAÇÃO AO EVENTO DENOMINADO MISS GRAND AMAPÁ, NOS TERMOS DA RESOLUÇÕA SENAC N° 1.268/2024.</t>
        </is>
      </c>
      <c r="C2" t="inlineStr">
        <is>
          <t>LFB MODELS</t>
        </is>
      </c>
      <c r="D2" t="inlineStr">
        <is>
          <t>00593411000138</t>
        </is>
      </c>
      <c r="E2" t="inlineStr"/>
      <c r="F2" t="inlineStr">
        <is>
          <t>27/05/2025 00:00:00</t>
        </is>
      </c>
      <c r="G2" t="inlineStr">
        <is>
          <t>30/05/2025</t>
        </is>
      </c>
      <c r="H2" t="inlineStr">
        <is>
          <t>Encerrado</t>
        </is>
      </c>
      <c r="I2" t="inlineStr">
        <is>
          <t>Ordinária</t>
        </is>
      </c>
      <c r="J2" t="inlineStr"/>
    </row>
    <row r="3">
      <c r="A3" t="inlineStr">
        <is>
          <t>CONTRATO DE PATROCÎNIO 001/2025</t>
        </is>
      </c>
      <c r="B3" t="inlineStr">
        <is>
          <t>SEMANA DA ENFERMAGEM 2025</t>
        </is>
      </c>
      <c r="C3" t="inlineStr">
        <is>
          <t xml:space="preserve">CONSELHO REGIONAL DE ENFERMAGEM DO ESTADO DO AMAPÁ </t>
        </is>
      </c>
      <c r="D3" t="inlineStr">
        <is>
          <t>55805271000106</t>
        </is>
      </c>
      <c r="E3" t="inlineStr"/>
      <c r="F3" t="inlineStr">
        <is>
          <t>29/05/2025 00:00:00</t>
        </is>
      </c>
      <c r="G3" t="inlineStr">
        <is>
          <t>01/06/2025</t>
        </is>
      </c>
      <c r="H3" t="inlineStr">
        <is>
          <t>Encerrado</t>
        </is>
      </c>
      <c r="I3" t="inlineStr">
        <is>
          <t>Ordinária</t>
        </is>
      </c>
      <c r="J3" t="inlineStr"/>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CNC - Fecomercio AP</t>
        </is>
      </c>
      <c r="C2" t="inlineStr">
        <is>
          <t>33.423.575/0001-76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R$ 99,34</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R$ 67,58</t>
        </is>
      </c>
    </row>
    <row r="4">
      <c r="A4" t="inlineStr">
        <is>
          <t>2026</t>
        </is>
      </c>
      <c r="B4" t="inlineStr">
        <is>
          <t>Serviço Nacional de Aprendizagem Comercial - PR</t>
        </is>
      </c>
      <c r="C4" t="inlineStr">
        <is>
          <t>03.541.088/0001-47</t>
        </is>
      </c>
      <c r="D4" t="inlineStr">
        <is>
          <t>Despesas rateadas</t>
        </is>
      </c>
      <c r="E4" t="inlineStr">
        <is>
          <t>Compartilhamento de estruturas físicas, infraestrutura tecnológica e ações conjuntas entre as Entidades.</t>
        </is>
      </c>
      <c r="F4" t="inlineStr">
        <is>
          <t>R$ 4,30</t>
        </is>
      </c>
    </row>
    <row r="5">
      <c r="A5" t="inlineStr">
        <is>
          <t>2026</t>
        </is>
      </c>
      <c r="B5" t="inlineStr">
        <is>
          <t>Serviço Nacional de Aprendizagem Comercial - RS</t>
        </is>
      </c>
      <c r="C5" t="inlineStr">
        <is>
          <t>03.422.707/0001-84</t>
        </is>
      </c>
      <c r="D5" t="inlineStr">
        <is>
          <t>Despesas rateadas</t>
        </is>
      </c>
      <c r="E5" t="inlineStr">
        <is>
          <t>Compartilhamento de estruturas físicas, infraestrutura tecnológica e ações conjuntas entre as Entidades.</t>
        </is>
      </c>
      <c r="F5" t="inlineStr">
        <is>
          <t>R$ 145,80</t>
        </is>
      </c>
    </row>
    <row r="6">
      <c r="A6" t="inlineStr">
        <is>
          <t>2026</t>
        </is>
      </c>
      <c r="B6" t="inlineStr">
        <is>
          <t>Serviço Nacional de Aprendizagem Comercial - SC</t>
        </is>
      </c>
      <c r="C6" t="inlineStr">
        <is>
          <t>03.603.739/0018-24</t>
        </is>
      </c>
      <c r="D6" t="inlineStr">
        <is>
          <t>Despesas rateadas</t>
        </is>
      </c>
      <c r="E6" t="inlineStr">
        <is>
          <t>Compartilhamento de estruturas físicas, infraestrutura tecnológica e ações conjuntas entre as Entidades.</t>
        </is>
      </c>
      <c r="F6" t="inlineStr">
        <is>
          <t>R$ 24,48</t>
        </is>
      </c>
    </row>
    <row r="7">
      <c r="A7" t="inlineStr">
        <is>
          <t>2026</t>
        </is>
      </c>
      <c r="B7" t="inlineStr">
        <is>
          <t>Serviço Social do Comercio - SESC-AR/AP</t>
        </is>
      </c>
      <c r="C7" t="inlineStr">
        <is>
          <t>03.593.251/0001-15</t>
        </is>
      </c>
      <c r="D7" t="inlineStr">
        <is>
          <t>Despesas rateadas</t>
        </is>
      </c>
      <c r="E7" t="inlineStr">
        <is>
          <t>Compartilhamento de estruturas físicas, infraestrutura tecnológica e ações conjuntas entre as Entidades.</t>
        </is>
      </c>
      <c r="F7" t="inlineStr">
        <is>
          <t>R$ 65,97</t>
        </is>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CNC - Fecomercio AP</t>
        </is>
      </c>
      <c r="C2" t="inlineStr">
        <is>
          <t>33.423.575/0001-76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R$ 99,34</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R$ 67,58</t>
        </is>
      </c>
    </row>
    <row r="4">
      <c r="A4" t="inlineStr">
        <is>
          <t>2026</t>
        </is>
      </c>
      <c r="B4" t="inlineStr">
        <is>
          <t>Serviço Nacional de Aprendizagem Comercial - PR</t>
        </is>
      </c>
      <c r="C4" t="inlineStr">
        <is>
          <t>03.541.088/0001-47</t>
        </is>
      </c>
      <c r="D4" t="inlineStr">
        <is>
          <t>Despesas rateadas</t>
        </is>
      </c>
      <c r="E4" t="inlineStr">
        <is>
          <t>Compartilhamento de estruturas físicas, infraestrutura tecnológica e ações conjuntas entre as Entidades.</t>
        </is>
      </c>
      <c r="F4" t="inlineStr">
        <is>
          <t>R$ 4,30</t>
        </is>
      </c>
    </row>
    <row r="5">
      <c r="A5" t="inlineStr">
        <is>
          <t>2026</t>
        </is>
      </c>
      <c r="B5" t="inlineStr">
        <is>
          <t>Serviço Nacional de Aprendizagem Comercial - RS</t>
        </is>
      </c>
      <c r="C5" t="inlineStr">
        <is>
          <t>03.422.707/0001-84</t>
        </is>
      </c>
      <c r="D5" t="inlineStr">
        <is>
          <t>Despesas rateadas</t>
        </is>
      </c>
      <c r="E5" t="inlineStr">
        <is>
          <t>Compartilhamento de estruturas físicas, infraestrutura tecnológica e ações conjuntas entre as Entidades.</t>
        </is>
      </c>
      <c r="F5" t="inlineStr">
        <is>
          <t>R$ 145,80</t>
        </is>
      </c>
    </row>
    <row r="6">
      <c r="A6" t="inlineStr">
        <is>
          <t>2026</t>
        </is>
      </c>
      <c r="B6" t="inlineStr">
        <is>
          <t>Serviço Nacional de Aprendizagem Comercial - SC</t>
        </is>
      </c>
      <c r="C6" t="inlineStr">
        <is>
          <t>03.603.739/0018-24</t>
        </is>
      </c>
      <c r="D6" t="inlineStr">
        <is>
          <t>Despesas rateadas</t>
        </is>
      </c>
      <c r="E6" t="inlineStr">
        <is>
          <t>Compartilhamento de estruturas físicas, infraestrutura tecnológica e ações conjuntas entre as Entidades.</t>
        </is>
      </c>
      <c r="F6" t="inlineStr">
        <is>
          <t>R$ 24,48</t>
        </is>
      </c>
    </row>
    <row r="7">
      <c r="A7" t="inlineStr">
        <is>
          <t>2026</t>
        </is>
      </c>
      <c r="B7" t="inlineStr">
        <is>
          <t>Serviço Social do Comercio - SESC-AR/AP</t>
        </is>
      </c>
      <c r="C7" t="inlineStr">
        <is>
          <t>03.593.251/0001-15</t>
        </is>
      </c>
      <c r="D7" t="inlineStr">
        <is>
          <t>Despesas rateadas</t>
        </is>
      </c>
      <c r="E7" t="inlineStr">
        <is>
          <t>Compartilhamento de estruturas físicas, infraestrutura tecnológica e ações conjuntas entre as Entidades.</t>
        </is>
      </c>
      <c r="F7" t="inlineStr">
        <is>
          <t>R$ 65,97</t>
        </is>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CNC - Fecomercio AP</t>
        </is>
      </c>
      <c r="C2" t="inlineStr">
        <is>
          <t>33.423.575/0001-76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R$ 99,34</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R$ 67,58</t>
        </is>
      </c>
    </row>
    <row r="4">
      <c r="A4" t="inlineStr">
        <is>
          <t>2026</t>
        </is>
      </c>
      <c r="B4" t="inlineStr">
        <is>
          <t>Serviço Nacional de Aprendizagem Comercial - PR</t>
        </is>
      </c>
      <c r="C4" t="inlineStr">
        <is>
          <t>03.541.088/0001-47</t>
        </is>
      </c>
      <c r="D4" t="inlineStr">
        <is>
          <t>Despesas rateadas</t>
        </is>
      </c>
      <c r="E4" t="inlineStr">
        <is>
          <t>Compartilhamento de estruturas físicas, infraestrutura tecnológica e ações conjuntas entre as Entidades.</t>
        </is>
      </c>
      <c r="F4" t="inlineStr">
        <is>
          <t>R$ 4,30</t>
        </is>
      </c>
    </row>
    <row r="5">
      <c r="A5" t="inlineStr">
        <is>
          <t>2026</t>
        </is>
      </c>
      <c r="B5" t="inlineStr">
        <is>
          <t>Serviço Nacional de Aprendizagem Comercial - RS</t>
        </is>
      </c>
      <c r="C5" t="inlineStr">
        <is>
          <t>03.422.707/0001-84</t>
        </is>
      </c>
      <c r="D5" t="inlineStr">
        <is>
          <t>Despesas rateadas</t>
        </is>
      </c>
      <c r="E5" t="inlineStr">
        <is>
          <t>Compartilhamento de estruturas físicas, infraestrutura tecnológica e ações conjuntas entre as Entidades.</t>
        </is>
      </c>
      <c r="F5" t="inlineStr">
        <is>
          <t>R$ 145,80</t>
        </is>
      </c>
    </row>
    <row r="6">
      <c r="A6" t="inlineStr">
        <is>
          <t>2026</t>
        </is>
      </c>
      <c r="B6" t="inlineStr">
        <is>
          <t>Serviço Nacional de Aprendizagem Comercial - SC</t>
        </is>
      </c>
      <c r="C6" t="inlineStr">
        <is>
          <t>03.603.739/0018-24</t>
        </is>
      </c>
      <c r="D6" t="inlineStr">
        <is>
          <t>Despesas rateadas</t>
        </is>
      </c>
      <c r="E6" t="inlineStr">
        <is>
          <t>Compartilhamento de estruturas físicas, infraestrutura tecnológica e ações conjuntas entre as Entidades.</t>
        </is>
      </c>
      <c r="F6" t="inlineStr">
        <is>
          <t>R$ 24,48</t>
        </is>
      </c>
    </row>
    <row r="7">
      <c r="A7" t="inlineStr">
        <is>
          <t>2026</t>
        </is>
      </c>
      <c r="B7" t="inlineStr">
        <is>
          <t>Serviço Social do Comercio - SESC-AR/AP</t>
        </is>
      </c>
      <c r="C7" t="inlineStr">
        <is>
          <t>03.593.251/0001-15</t>
        </is>
      </c>
      <c r="D7" t="inlineStr">
        <is>
          <t>Despesas rateadas</t>
        </is>
      </c>
      <c r="E7" t="inlineStr">
        <is>
          <t>Compartilhamento de estruturas físicas, infraestrutura tecnológica e ações conjuntas entre as Entidades.</t>
        </is>
      </c>
      <c r="F7" t="inlineStr">
        <is>
          <t>R$ 65,97</t>
        </is>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R$ 132.658.800,00</t>
        </is>
      </c>
      <c r="D2" t="inlineStr">
        <is>
          <t>71,59%</t>
        </is>
      </c>
    </row>
    <row r="3">
      <c r="A3" t="inlineStr">
        <is>
          <t>131530</t>
        </is>
      </c>
      <c r="B3" t="inlineStr">
        <is>
          <t>Taxa de Ocupação de Outros Imóveis</t>
        </is>
      </c>
      <c r="C3" t="inlineStr">
        <is>
          <t>R$ 60.000,00</t>
        </is>
      </c>
      <c r="D3" t="inlineStr">
        <is>
          <t>0,03%</t>
        </is>
      </c>
    </row>
    <row r="4">
      <c r="A4" t="inlineStr">
        <is>
          <t>132500</t>
        </is>
      </c>
      <c r="B4" t="inlineStr">
        <is>
          <t>Remuneração de Depósitos Bancários</t>
        </is>
      </c>
      <c r="C4" t="inlineStr">
        <is>
          <t>R$ 16.939.992,00</t>
        </is>
      </c>
      <c r="D4" t="inlineStr">
        <is>
          <t>9,14%</t>
        </is>
      </c>
    </row>
    <row r="5">
      <c r="A5" t="inlineStr">
        <is>
          <t>160016</t>
        </is>
      </c>
      <c r="B5" t="inlineStr">
        <is>
          <t>Serviços Educacionais</t>
        </is>
      </c>
      <c r="C5" t="inlineStr">
        <is>
          <t>R$ 18.675.492,00</t>
        </is>
      </c>
      <c r="D5" t="inlineStr">
        <is>
          <t>10,08%</t>
        </is>
      </c>
    </row>
    <row r="6">
      <c r="A6" t="inlineStr">
        <is>
          <t>191899</t>
        </is>
      </c>
      <c r="B6" t="inlineStr">
        <is>
          <t>Outras Multas e Juros de Mora</t>
        </is>
      </c>
      <c r="C6" t="inlineStr">
        <is>
          <t>R$ 7.884,00</t>
        </is>
      </c>
      <c r="D6" t="inlineStr">
        <is>
          <t>0,00%</t>
        </is>
      </c>
    </row>
    <row r="7">
      <c r="A7" t="inlineStr">
        <is>
          <t>192299</t>
        </is>
      </c>
      <c r="B7" t="inlineStr">
        <is>
          <t>Outras Restituições</t>
        </is>
      </c>
      <c r="C7" t="inlineStr">
        <is>
          <t>R$ 3.996,00</t>
        </is>
      </c>
      <c r="D7" t="inlineStr">
        <is>
          <t>0,00%</t>
        </is>
      </c>
    </row>
    <row r="8">
      <c r="A8" t="inlineStr">
        <is>
          <t>199099</t>
        </is>
      </c>
      <c r="B8" t="inlineStr">
        <is>
          <t>Outras Receitas</t>
        </is>
      </c>
      <c r="C8" t="inlineStr">
        <is>
          <t>R$ 21.996,00</t>
        </is>
      </c>
      <c r="D8" t="inlineStr">
        <is>
          <t>0,01%</t>
        </is>
      </c>
    </row>
    <row r="9">
      <c r="A9" t="inlineStr">
        <is>
          <t>221600</t>
        </is>
      </c>
      <c r="B9" t="inlineStr">
        <is>
          <t>Alienação de Móveis e Utensílios</t>
        </is>
      </c>
      <c r="C9" t="inlineStr">
        <is>
          <t>R$ 129.600,00</t>
        </is>
      </c>
      <c r="D9" t="inlineStr">
        <is>
          <t>0,07%</t>
        </is>
      </c>
    </row>
    <row r="10">
      <c r="A10" t="inlineStr">
        <is>
          <t>221700</t>
        </is>
      </c>
      <c r="B10" t="inlineStr">
        <is>
          <t>Alienação de Equipamentos</t>
        </is>
      </c>
      <c r="C10" t="inlineStr">
        <is>
          <t>R$ 114.792,00</t>
        </is>
      </c>
      <c r="D10" t="inlineStr">
        <is>
          <t>0,06%</t>
        </is>
      </c>
    </row>
    <row r="11">
      <c r="A11" t="inlineStr">
        <is>
          <t>999000</t>
        </is>
      </c>
      <c r="B11" t="inlineStr">
        <is>
          <t>Recursos Arrecadados Exerc. Anteriores</t>
        </is>
      </c>
      <c r="C11" t="inlineStr">
        <is>
          <t>R$ 16.679.052,00</t>
        </is>
      </c>
      <c r="D11" t="inlineStr">
        <is>
          <t>9,00%</t>
        </is>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R$ 59.727.492,00</t>
        </is>
      </c>
      <c r="D2" t="inlineStr">
        <is>
          <t>32,23%</t>
        </is>
      </c>
    </row>
    <row r="3">
      <c r="A3" t="inlineStr">
        <is>
          <t>319013</t>
        </is>
      </c>
      <c r="B3" t="inlineStr">
        <is>
          <t>Obrigações Patronais</t>
        </is>
      </c>
      <c r="C3" t="inlineStr">
        <is>
          <t>R$ 5.262.384,00</t>
        </is>
      </c>
      <c r="D3" t="inlineStr">
        <is>
          <t>2,84%</t>
        </is>
      </c>
    </row>
    <row r="4">
      <c r="A4" t="inlineStr">
        <is>
          <t>319016</t>
        </is>
      </c>
      <c r="B4" t="inlineStr">
        <is>
          <t>Outras Despesas Variáveis</t>
        </is>
      </c>
      <c r="C4" t="inlineStr">
        <is>
          <t>R$ 429.960,00</t>
        </is>
      </c>
      <c r="D4" t="inlineStr">
        <is>
          <t>0,23%</t>
        </is>
      </c>
    </row>
    <row r="5">
      <c r="A5" t="inlineStr">
        <is>
          <t>319091</t>
        </is>
      </c>
      <c r="B5" t="inlineStr">
        <is>
          <t>Sentenças Judiciais - Pessoal e Encargos</t>
        </is>
      </c>
      <c r="C5" t="inlineStr">
        <is>
          <t>R$ 247.392,00</t>
        </is>
      </c>
      <c r="D5" t="inlineStr">
        <is>
          <t>0,13%</t>
        </is>
      </c>
    </row>
    <row r="6">
      <c r="A6" t="inlineStr">
        <is>
          <t>319094</t>
        </is>
      </c>
      <c r="B6" t="inlineStr">
        <is>
          <t>Indenizações e Restituições Trabalhistas</t>
        </is>
      </c>
      <c r="C6" t="inlineStr">
        <is>
          <t>R$ 3.106.080,00</t>
        </is>
      </c>
      <c r="D6" t="inlineStr">
        <is>
          <t>1,68%</t>
        </is>
      </c>
    </row>
    <row r="7">
      <c r="A7" t="inlineStr">
        <is>
          <t>335041</t>
        </is>
      </c>
      <c r="B7" t="inlineStr">
        <is>
          <t>Contribuições</t>
        </is>
      </c>
      <c r="C7" t="inlineStr">
        <is>
          <t>R$ 3.412.800,00</t>
        </is>
      </c>
      <c r="D7" t="inlineStr">
        <is>
          <t>1,84%</t>
        </is>
      </c>
    </row>
    <row r="8">
      <c r="A8" t="inlineStr">
        <is>
          <t>339014</t>
        </is>
      </c>
      <c r="B8" t="inlineStr">
        <is>
          <t>Diárias</t>
        </is>
      </c>
      <c r="C8" t="inlineStr">
        <is>
          <t>R$ 1.761.480,00</t>
        </is>
      </c>
      <c r="D8" t="inlineStr">
        <is>
          <t>0,95%</t>
        </is>
      </c>
    </row>
    <row r="9">
      <c r="A9" t="inlineStr">
        <is>
          <t>339018</t>
        </is>
      </c>
      <c r="B9" t="inlineStr">
        <is>
          <t>Auxílio Financeiro a Estudantes</t>
        </is>
      </c>
      <c r="C9" t="inlineStr">
        <is>
          <t>R$ 583.488,00</t>
        </is>
      </c>
      <c r="D9" t="inlineStr">
        <is>
          <t>0,31%</t>
        </is>
      </c>
    </row>
    <row r="10">
      <c r="A10" t="inlineStr">
        <is>
          <t>339030</t>
        </is>
      </c>
      <c r="B10" t="inlineStr">
        <is>
          <t>Material de Consumo</t>
        </is>
      </c>
      <c r="C10" t="inlineStr">
        <is>
          <t>R$ 17.673.000,00</t>
        </is>
      </c>
      <c r="D10" t="inlineStr">
        <is>
          <t>9,54%</t>
        </is>
      </c>
    </row>
    <row r="11">
      <c r="A11" t="inlineStr">
        <is>
          <t>339033</t>
        </is>
      </c>
      <c r="B11" t="inlineStr">
        <is>
          <t>Passagens e Despesas de Locomoção</t>
        </is>
      </c>
      <c r="C11" t="inlineStr">
        <is>
          <t>R$ 3.674.400,00</t>
        </is>
      </c>
      <c r="D11" t="inlineStr">
        <is>
          <t>1,98%</t>
        </is>
      </c>
    </row>
    <row r="12">
      <c r="A12" t="inlineStr">
        <is>
          <t>339036</t>
        </is>
      </c>
      <c r="B12" t="inlineStr">
        <is>
          <t>Outros Serviços Terceiros - P. Física</t>
        </is>
      </c>
      <c r="C12" t="inlineStr">
        <is>
          <t>R$ 5.048.400,00</t>
        </is>
      </c>
      <c r="D12" t="inlineStr">
        <is>
          <t>2,72%</t>
        </is>
      </c>
    </row>
    <row r="13">
      <c r="A13" t="inlineStr">
        <is>
          <t>339037</t>
        </is>
      </c>
      <c r="B13" t="inlineStr">
        <is>
          <t>Locação de Mão de Obra</t>
        </is>
      </c>
      <c r="C13" t="inlineStr">
        <is>
          <t>R$ 336.996,00</t>
        </is>
      </c>
      <c r="D13" t="inlineStr">
        <is>
          <t>0,18%</t>
        </is>
      </c>
    </row>
    <row r="14">
      <c r="A14" t="inlineStr">
        <is>
          <t>339039</t>
        </is>
      </c>
      <c r="B14" t="inlineStr">
        <is>
          <t>Outros Serviços Terceiros - P. Jurídica</t>
        </is>
      </c>
      <c r="C14" t="inlineStr">
        <is>
          <t>R$ 53.099.232,00</t>
        </is>
      </c>
      <c r="D14" t="inlineStr">
        <is>
          <t>28,66%</t>
        </is>
      </c>
    </row>
    <row r="15">
      <c r="A15" t="inlineStr">
        <is>
          <t>339047</t>
        </is>
      </c>
      <c r="B15" t="inlineStr">
        <is>
          <t>Obrigações Tributárias e Contributivas</t>
        </is>
      </c>
      <c r="C15" t="inlineStr">
        <is>
          <t>R$ 343.200,00</t>
        </is>
      </c>
      <c r="D15" t="inlineStr">
        <is>
          <t>0,19%</t>
        </is>
      </c>
    </row>
    <row r="16">
      <c r="A16" t="inlineStr">
        <is>
          <t>339091</t>
        </is>
      </c>
      <c r="B16" t="inlineStr">
        <is>
          <t>Sentenças Judiciais-Outras DespCorrentes</t>
        </is>
      </c>
      <c r="C16" t="inlineStr">
        <is>
          <t>R$ 15.000,00</t>
        </is>
      </c>
      <c r="D16" t="inlineStr">
        <is>
          <t>0,01%</t>
        </is>
      </c>
    </row>
    <row r="17">
      <c r="A17" t="inlineStr">
        <is>
          <t>449051</t>
        </is>
      </c>
      <c r="B17" t="inlineStr">
        <is>
          <t>Obras e Instalações</t>
        </is>
      </c>
      <c r="C17" t="inlineStr">
        <is>
          <t>R$ 5.439.000,00</t>
        </is>
      </c>
      <c r="D17" t="inlineStr">
        <is>
          <t>2,94%</t>
        </is>
      </c>
    </row>
    <row r="18">
      <c r="A18" t="inlineStr">
        <is>
          <t>449052</t>
        </is>
      </c>
      <c r="B18" t="inlineStr">
        <is>
          <t>Equipamentos e Material Permanente</t>
        </is>
      </c>
      <c r="C18" t="inlineStr">
        <is>
          <t>R$ 14.131.260,00</t>
        </is>
      </c>
      <c r="D18" t="inlineStr">
        <is>
          <t>7,63%</t>
        </is>
      </c>
    </row>
    <row r="19">
      <c r="A19" t="inlineStr">
        <is>
          <t>459061</t>
        </is>
      </c>
      <c r="B19" t="inlineStr">
        <is>
          <t>Aquisição de Imóveis</t>
        </is>
      </c>
      <c r="C19" t="inlineStr">
        <is>
          <t>R$ 11.000.040,00</t>
        </is>
      </c>
      <c r="D19" t="inlineStr">
        <is>
          <t>5,94%</t>
        </is>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R$23.556.244,00</t>
        </is>
      </c>
      <c r="C2" t="inlineStr">
        <is>
          <t>12,71%</t>
        </is>
      </c>
    </row>
    <row r="3">
      <c r="A3" t="inlineStr">
        <is>
          <t>02 - Administração Financeira</t>
        </is>
      </c>
      <c r="B3" t="inlineStr">
        <is>
          <t>R$7.536.312,00</t>
        </is>
      </c>
      <c r="C3" t="inlineStr">
        <is>
          <t>4,07%</t>
        </is>
      </c>
    </row>
    <row r="4">
      <c r="A4" t="inlineStr">
        <is>
          <t>03 - Formação de Recursos Humanos</t>
        </is>
      </c>
      <c r="B4" t="inlineStr">
        <is>
          <t>R$2.576.900,00</t>
        </is>
      </c>
      <c r="C4" t="inlineStr">
        <is>
          <t>1,39%</t>
        </is>
      </c>
    </row>
    <row r="5">
      <c r="A5" t="inlineStr">
        <is>
          <t>04 - Comunicação Social</t>
        </is>
      </c>
      <c r="B5" t="inlineStr">
        <is>
          <t>R$3.573.196,00</t>
        </is>
      </c>
      <c r="C5" t="inlineStr">
        <is>
          <t>1,93%</t>
        </is>
      </c>
    </row>
    <row r="6">
      <c r="A6" t="inlineStr">
        <is>
          <t>05 - Atenção Básica</t>
        </is>
      </c>
      <c r="B6" t="inlineStr">
        <is>
          <t>R$7.140.000,00</t>
        </is>
      </c>
      <c r="C6" t="inlineStr">
        <is>
          <t>3,85%</t>
        </is>
      </c>
    </row>
    <row r="7">
      <c r="A7" t="inlineStr">
        <is>
          <t>06 - Proteção e Benefícios ao Trabalhador</t>
        </is>
      </c>
      <c r="B7" t="inlineStr">
        <is>
          <t>R$6.076.000,00</t>
        </is>
      </c>
      <c r="C7" t="inlineStr">
        <is>
          <t>3,28%</t>
        </is>
      </c>
    </row>
    <row r="8">
      <c r="A8" t="inlineStr">
        <is>
          <t>07 - Empregabilidade</t>
        </is>
      </c>
      <c r="B8" t="inlineStr">
        <is>
          <t>R$134.832.952,00</t>
        </is>
      </c>
      <c r="C8" t="inlineStr">
        <is>
          <t>72,77%</t>
        </is>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R$168.368.160,00</t>
        </is>
      </c>
      <c r="C2" t="inlineStr">
        <is>
          <t>R$174.532.544,49</t>
        </is>
      </c>
      <c r="D2" t="inlineStr">
        <is>
          <t>103,66%</t>
        </is>
      </c>
      <c r="E2" t="inlineStr">
        <is>
          <t>99,86%</t>
        </is>
      </c>
    </row>
    <row r="3">
      <c r="A3" t="inlineStr">
        <is>
          <t>RECEITA DE CONTRIBUIÇÕES</t>
        </is>
      </c>
      <c r="B3" t="inlineStr">
        <is>
          <t>R$132.658.800,00</t>
        </is>
      </c>
      <c r="C3" t="inlineStr">
        <is>
          <t>R$136.047.180,52</t>
        </is>
      </c>
      <c r="D3" t="inlineStr">
        <is>
          <t>102,55%</t>
        </is>
      </c>
      <c r="E3" t="inlineStr">
        <is>
          <t>77,84%</t>
        </is>
      </c>
    </row>
    <row r="4">
      <c r="A4" t="inlineStr">
        <is>
          <t>Contribuições para o Senac</t>
        </is>
      </c>
      <c r="B4" t="inlineStr">
        <is>
          <t>R$132.658.800,00</t>
        </is>
      </c>
      <c r="C4" t="inlineStr">
        <is>
          <t>R$136.047.180,52</t>
        </is>
      </c>
      <c r="D4" t="inlineStr">
        <is>
          <t>102,55%</t>
        </is>
      </c>
      <c r="E4" t="inlineStr">
        <is>
          <t>77,84%</t>
        </is>
      </c>
    </row>
    <row r="5">
      <c r="A5" t="inlineStr">
        <is>
          <t>RECEITA PATRIMONIAL</t>
        </is>
      </c>
      <c r="B5" t="inlineStr">
        <is>
          <t>R$16.999.992,00</t>
        </is>
      </c>
      <c r="C5" t="inlineStr">
        <is>
          <t>R$17.319.327,41</t>
        </is>
      </c>
      <c r="D5" t="inlineStr">
        <is>
          <t>101,88%</t>
        </is>
      </c>
      <c r="E5" t="inlineStr">
        <is>
          <t>9,91%</t>
        </is>
      </c>
    </row>
    <row r="6">
      <c r="A6" t="inlineStr">
        <is>
          <t>Taxa de Ocupação de Outros Imóveis</t>
        </is>
      </c>
      <c r="B6" t="inlineStr">
        <is>
          <t>R$60.000,00</t>
        </is>
      </c>
      <c r="C6" t="inlineStr">
        <is>
          <t>R$86.118,99</t>
        </is>
      </c>
      <c r="D6" t="inlineStr">
        <is>
          <t>143,53%</t>
        </is>
      </c>
      <c r="E6" t="inlineStr">
        <is>
          <t>0,05%</t>
        </is>
      </c>
    </row>
    <row r="7">
      <c r="A7" t="inlineStr">
        <is>
          <t>Remuneração de Depósitos Bancários</t>
        </is>
      </c>
      <c r="B7" t="inlineStr">
        <is>
          <t>R$16.939.992,00</t>
        </is>
      </c>
      <c r="C7" t="inlineStr">
        <is>
          <t>R$17.233.208,42</t>
        </is>
      </c>
      <c r="D7" t="inlineStr">
        <is>
          <t>101,73%</t>
        </is>
      </c>
      <c r="E7" t="inlineStr">
        <is>
          <t>9,86%</t>
        </is>
      </c>
    </row>
    <row r="8">
      <c r="A8" t="inlineStr">
        <is>
          <t>RECEITA DE SERVIÇOS</t>
        </is>
      </c>
      <c r="B8" t="inlineStr">
        <is>
          <t>R$18.675.492,00</t>
        </is>
      </c>
      <c r="C8" t="inlineStr">
        <is>
          <t>R$21.133.662,20</t>
        </is>
      </c>
      <c r="D8" t="inlineStr">
        <is>
          <t>113,16%</t>
        </is>
      </c>
      <c r="E8" t="inlineStr">
        <is>
          <t>12,09%</t>
        </is>
      </c>
    </row>
    <row r="9">
      <c r="A9" t="inlineStr">
        <is>
          <t>Serviços Educacionais</t>
        </is>
      </c>
      <c r="B9" t="inlineStr">
        <is>
          <t>R$18.675.492,00</t>
        </is>
      </c>
      <c r="C9" t="inlineStr">
        <is>
          <t>R$21.133.662,20</t>
        </is>
      </c>
      <c r="D9" t="inlineStr">
        <is>
          <t>113,16%</t>
        </is>
      </c>
      <c r="E9" t="inlineStr">
        <is>
          <t>12,09%</t>
        </is>
      </c>
    </row>
    <row r="10">
      <c r="A10" t="inlineStr">
        <is>
          <t>OUTRAS RECEITAS CORRENTES</t>
        </is>
      </c>
      <c r="B10" t="inlineStr">
        <is>
          <t>R$33.876,00</t>
        </is>
      </c>
      <c r="C10" t="inlineStr">
        <is>
          <t>R$32.374,36</t>
        </is>
      </c>
      <c r="D10" t="inlineStr">
        <is>
          <t>95,57%</t>
        </is>
      </c>
      <c r="E10" t="inlineStr">
        <is>
          <t>0,02%</t>
        </is>
      </c>
    </row>
    <row r="11">
      <c r="A11" t="inlineStr">
        <is>
          <t>Outras Multas e Juros de Mora</t>
        </is>
      </c>
      <c r="B11" t="inlineStr">
        <is>
          <t>R$7.884,00</t>
        </is>
      </c>
      <c r="C11" t="inlineStr">
        <is>
          <t>R$5.538,87</t>
        </is>
      </c>
      <c r="D11" t="inlineStr">
        <is>
          <t>70,25%</t>
        </is>
      </c>
      <c r="E11" t="inlineStr">
        <is>
          <t>0,00%</t>
        </is>
      </c>
    </row>
    <row r="12">
      <c r="A12" t="inlineStr">
        <is>
          <t>Outras Restituições</t>
        </is>
      </c>
      <c r="B12" t="inlineStr">
        <is>
          <t>R$3.996,00</t>
        </is>
      </c>
      <c r="C12" t="inlineStr">
        <is>
          <t>R$3.542,60</t>
        </is>
      </c>
      <c r="D12" t="inlineStr">
        <is>
          <t>88,65%</t>
        </is>
      </c>
      <c r="E12" t="inlineStr">
        <is>
          <t>0,00%</t>
        </is>
      </c>
    </row>
    <row r="13">
      <c r="A13" t="inlineStr">
        <is>
          <t>Outras Receitas</t>
        </is>
      </c>
      <c r="B13" t="inlineStr">
        <is>
          <t>R$21.996,00</t>
        </is>
      </c>
      <c r="C13" t="inlineStr">
        <is>
          <t>R$23.292,89</t>
        </is>
      </c>
      <c r="D13" t="inlineStr">
        <is>
          <t>105,90%</t>
        </is>
      </c>
      <c r="E13" t="inlineStr">
        <is>
          <t>0,01%</t>
        </is>
      </c>
    </row>
    <row r="14">
      <c r="A14" t="inlineStr">
        <is>
          <t>RECEITAS DE CAPITAL</t>
        </is>
      </c>
      <c r="B14" t="inlineStr">
        <is>
          <t>R$244.392,00</t>
        </is>
      </c>
      <c r="C14" t="inlineStr">
        <is>
          <t>R$239.032,40</t>
        </is>
      </c>
      <c r="D14" t="inlineStr">
        <is>
          <t>97,81%</t>
        </is>
      </c>
      <c r="E14" t="inlineStr">
        <is>
          <t>0,14%</t>
        </is>
      </c>
    </row>
    <row r="15">
      <c r="A15" t="inlineStr">
        <is>
          <t>ALIENAÇÃO DE BENS</t>
        </is>
      </c>
      <c r="B15" t="inlineStr">
        <is>
          <t>R$244.392,00</t>
        </is>
      </c>
      <c r="C15" t="inlineStr">
        <is>
          <t>R$239.032,40</t>
        </is>
      </c>
      <c r="D15" t="inlineStr">
        <is>
          <t>97,81%</t>
        </is>
      </c>
      <c r="E15" t="inlineStr">
        <is>
          <t>0,14%</t>
        </is>
      </c>
    </row>
    <row r="16">
      <c r="A16" t="inlineStr">
        <is>
          <t>Alienação de Veículos</t>
        </is>
      </c>
      <c r="B16" t="inlineStr">
        <is>
          <t>R$0,00</t>
        </is>
      </c>
      <c r="C16" t="inlineStr">
        <is>
          <t>R$154.307,40</t>
        </is>
      </c>
      <c r="D16" t="inlineStr">
        <is>
          <t>0,00%</t>
        </is>
      </c>
      <c r="E16" t="inlineStr">
        <is>
          <t>0,09%</t>
        </is>
      </c>
    </row>
    <row r="17">
      <c r="A17" t="inlineStr">
        <is>
          <t>Alienação de Móveis e Utensílios</t>
        </is>
      </c>
      <c r="B17" t="inlineStr">
        <is>
          <t>R$129.600,00</t>
        </is>
      </c>
      <c r="C17" t="inlineStr">
        <is>
          <t>R$0,00</t>
        </is>
      </c>
      <c r="D17" t="inlineStr">
        <is>
          <t>0,00%</t>
        </is>
      </c>
      <c r="E17" t="inlineStr">
        <is>
          <t>0,00%</t>
        </is>
      </c>
    </row>
    <row r="18">
      <c r="A18" t="inlineStr">
        <is>
          <t>Alienação de Equipamentos</t>
        </is>
      </c>
      <c r="B18" t="inlineStr">
        <is>
          <t>R$114.792,00</t>
        </is>
      </c>
      <c r="C18" t="inlineStr">
        <is>
          <t>R$84.725,00</t>
        </is>
      </c>
      <c r="D18" t="inlineStr">
        <is>
          <t>73,81%</t>
        </is>
      </c>
      <c r="E18" t="inlineStr">
        <is>
          <t>0,05%</t>
        </is>
      </c>
    </row>
    <row r="19">
      <c r="A19" t="inlineStr">
        <is>
          <t>RECURSOS ARREC. EXERC. ANTER.</t>
        </is>
      </c>
      <c r="B19" t="inlineStr">
        <is>
          <t>R$16.679.052,00</t>
        </is>
      </c>
      <c r="C19" t="inlineStr">
        <is>
          <t>R$0,00</t>
        </is>
      </c>
      <c r="D19" t="inlineStr">
        <is>
          <t>0,00%</t>
        </is>
      </c>
      <c r="E19" t="inlineStr">
        <is>
          <t>0,00%</t>
        </is>
      </c>
    </row>
    <row r="20">
      <c r="A20" t="inlineStr">
        <is>
          <t>RECURSOS ARRECADADOS EXERC. ANTERIORES</t>
        </is>
      </c>
      <c r="B20" t="inlineStr">
        <is>
          <t>R$16.679.052,00</t>
        </is>
      </c>
      <c r="C20" t="inlineStr">
        <is>
          <t>R$0,00</t>
        </is>
      </c>
      <c r="D20" t="inlineStr">
        <is>
          <t>0,00%</t>
        </is>
      </c>
      <c r="E20" t="inlineStr">
        <is>
          <t>0,00%</t>
        </is>
      </c>
    </row>
    <row r="21">
      <c r="A21" t="inlineStr">
        <is>
          <t>Recursos Arrecadados Exerc. Anteriores</t>
        </is>
      </c>
      <c r="B21" t="inlineStr">
        <is>
          <t>R$16.679.052,00</t>
        </is>
      </c>
      <c r="C21" t="inlineStr">
        <is>
          <t>R$0,00</t>
        </is>
      </c>
      <c r="D21" t="inlineStr">
        <is>
          <t>0,00%</t>
        </is>
      </c>
      <c r="E21" t="inlineStr">
        <is>
          <t>0,00%</t>
        </is>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R$ 154.721.304,00</t>
        </is>
      </c>
      <c r="C2" t="inlineStr">
        <is>
          <t>R$ 137.117.983,30</t>
        </is>
      </c>
      <c r="D2" t="inlineStr">
        <is>
          <t>88,62%</t>
        </is>
      </c>
      <c r="E2" t="inlineStr">
        <is>
          <t>93,91%</t>
        </is>
      </c>
    </row>
    <row r="3">
      <c r="A3" t="inlineStr">
        <is>
          <t>PESSOAL E ENCARGOS SOCIAIS</t>
        </is>
      </c>
      <c r="B3" t="inlineStr">
        <is>
          <t>R$ 68.773.308,00</t>
        </is>
      </c>
      <c r="C3" t="inlineStr">
        <is>
          <t>R$ 63.070.493,79</t>
        </is>
      </c>
      <c r="D3" t="inlineStr">
        <is>
          <t>91,71%</t>
        </is>
      </c>
      <c r="E3" t="inlineStr">
        <is>
          <t>43,20%</t>
        </is>
      </c>
    </row>
    <row r="4">
      <c r="A4" t="inlineStr">
        <is>
          <t>Vencimentos e Vantagens Fixas</t>
        </is>
      </c>
      <c r="B4" t="inlineStr">
        <is>
          <t>R$ 59.727.492,00</t>
        </is>
      </c>
      <c r="C4" t="inlineStr">
        <is>
          <t>R$ 55.564.975,11</t>
        </is>
      </c>
      <c r="D4" t="inlineStr">
        <is>
          <t>93,03%</t>
        </is>
      </c>
      <c r="E4" t="inlineStr">
        <is>
          <t>38,06%</t>
        </is>
      </c>
    </row>
    <row r="5">
      <c r="A5" t="inlineStr">
        <is>
          <t>Obrigações Patronais</t>
        </is>
      </c>
      <c r="B5" t="inlineStr">
        <is>
          <t>R$ 5.262.384,00</t>
        </is>
      </c>
      <c r="C5" t="inlineStr">
        <is>
          <t>R$ 4.409.451,13</t>
        </is>
      </c>
      <c r="D5" t="inlineStr">
        <is>
          <t>83,79%</t>
        </is>
      </c>
      <c r="E5" t="inlineStr">
        <is>
          <t>3,02%</t>
        </is>
      </c>
    </row>
    <row r="6">
      <c r="A6" t="inlineStr">
        <is>
          <t>Outras Despesas Variáveis</t>
        </is>
      </c>
      <c r="B6" t="inlineStr">
        <is>
          <t>R$ 429.960,00</t>
        </is>
      </c>
      <c r="C6" t="inlineStr">
        <is>
          <t>R$ 219.248,56</t>
        </is>
      </c>
      <c r="D6" t="inlineStr">
        <is>
          <t>50,99%</t>
        </is>
      </c>
      <c r="E6" t="inlineStr">
        <is>
          <t>0,15%</t>
        </is>
      </c>
    </row>
    <row r="7">
      <c r="A7" t="inlineStr">
        <is>
          <t>Sentenças Judiciais - Pessoal e Encargos</t>
        </is>
      </c>
      <c r="B7" t="inlineStr">
        <is>
          <t>R$ 247.392,00</t>
        </is>
      </c>
      <c r="C7" t="inlineStr">
        <is>
          <t>R$ 108.884,31</t>
        </is>
      </c>
      <c r="D7" t="inlineStr">
        <is>
          <t>44,01%</t>
        </is>
      </c>
      <c r="E7" t="inlineStr">
        <is>
          <t>0,07%</t>
        </is>
      </c>
    </row>
    <row r="8">
      <c r="A8" t="inlineStr">
        <is>
          <t>Indenizações e Restituições Trabalhistas</t>
        </is>
      </c>
      <c r="B8" t="inlineStr">
        <is>
          <t>R$ 3.106.080,00</t>
        </is>
      </c>
      <c r="C8" t="inlineStr">
        <is>
          <t>R$ 2.767.934,68</t>
        </is>
      </c>
      <c r="D8" t="inlineStr">
        <is>
          <t>89,11%</t>
        </is>
      </c>
      <c r="E8" t="inlineStr">
        <is>
          <t>1,90%</t>
        </is>
      </c>
    </row>
    <row r="9">
      <c r="A9" t="inlineStr">
        <is>
          <t>OUTRAS DESPESAS CORRENTES</t>
        </is>
      </c>
      <c r="B9" t="inlineStr">
        <is>
          <t>R$ 85.947.996,00</t>
        </is>
      </c>
      <c r="C9" t="inlineStr">
        <is>
          <t>R$ 74.047.489,51</t>
        </is>
      </c>
      <c r="D9" t="inlineStr">
        <is>
          <t>86,15%</t>
        </is>
      </c>
      <c r="E9" t="inlineStr">
        <is>
          <t>50,72%</t>
        </is>
      </c>
    </row>
    <row r="10">
      <c r="A10" t="inlineStr">
        <is>
          <t>Contribuições</t>
        </is>
      </c>
      <c r="B10" t="inlineStr">
        <is>
          <t>R$ 3.412.800,00</t>
        </is>
      </c>
      <c r="C10" t="inlineStr">
        <is>
          <t>R$ 3.511.305,40</t>
        </is>
      </c>
      <c r="D10" t="inlineStr">
        <is>
          <t>102,89%</t>
        </is>
      </c>
      <c r="E10" t="inlineStr">
        <is>
          <t>2,40%</t>
        </is>
      </c>
    </row>
    <row r="11">
      <c r="A11" t="inlineStr">
        <is>
          <t>Diárias</t>
        </is>
      </c>
      <c r="B11" t="inlineStr">
        <is>
          <t>R$ 1.761.480,00</t>
        </is>
      </c>
      <c r="C11" t="inlineStr">
        <is>
          <t>R$ 1.087.697,23</t>
        </is>
      </c>
      <c r="D11" t="inlineStr">
        <is>
          <t>61,75%</t>
        </is>
      </c>
      <c r="E11" t="inlineStr">
        <is>
          <t>0,74%</t>
        </is>
      </c>
    </row>
    <row r="12">
      <c r="A12" t="inlineStr">
        <is>
          <t>Auxílio Financeiro a Estudantes</t>
        </is>
      </c>
      <c r="B12" t="inlineStr">
        <is>
          <t>R$ 583.488,00</t>
        </is>
      </c>
      <c r="C12" t="inlineStr">
        <is>
          <t>R$ 322.487,35</t>
        </is>
      </c>
      <c r="D12" t="inlineStr">
        <is>
          <t>55,27%</t>
        </is>
      </c>
      <c r="E12" t="inlineStr">
        <is>
          <t>0,22%</t>
        </is>
      </c>
    </row>
    <row r="13">
      <c r="A13" t="inlineStr">
        <is>
          <t>Material de Consumo</t>
        </is>
      </c>
      <c r="B13" t="inlineStr">
        <is>
          <t>R$ 17.673.000,00</t>
        </is>
      </c>
      <c r="C13" t="inlineStr">
        <is>
          <t>R$ 16.736.920,46</t>
        </is>
      </c>
      <c r="D13" t="inlineStr">
        <is>
          <t>94,70%</t>
        </is>
      </c>
      <c r="E13" t="inlineStr">
        <is>
          <t>11,46%</t>
        </is>
      </c>
    </row>
    <row r="14">
      <c r="A14" t="inlineStr">
        <is>
          <t>Passagens e Despesas de Locomoção</t>
        </is>
      </c>
      <c r="B14" t="inlineStr">
        <is>
          <t>R$ 3.674.400,00</t>
        </is>
      </c>
      <c r="C14" t="inlineStr">
        <is>
          <t>R$ 2.638.653,01</t>
        </is>
      </c>
      <c r="D14" t="inlineStr">
        <is>
          <t>71,81%</t>
        </is>
      </c>
      <c r="E14" t="inlineStr">
        <is>
          <t>1,81%</t>
        </is>
      </c>
    </row>
    <row r="15">
      <c r="A15" t="inlineStr">
        <is>
          <t>Outros Serviços Terceiros - P. Física</t>
        </is>
      </c>
      <c r="B15" t="inlineStr">
        <is>
          <t>R$ 5.048.400,00</t>
        </is>
      </c>
      <c r="C15" t="inlineStr">
        <is>
          <t>R$ 3.516.479,07</t>
        </is>
      </c>
      <c r="D15" t="inlineStr">
        <is>
          <t>69,66%</t>
        </is>
      </c>
      <c r="E15" t="inlineStr">
        <is>
          <t>2,41%</t>
        </is>
      </c>
    </row>
    <row r="16">
      <c r="A16" t="inlineStr">
        <is>
          <t>Locação de Mão de Obra</t>
        </is>
      </c>
      <c r="B16" t="inlineStr">
        <is>
          <t>R$ 336.996,00</t>
        </is>
      </c>
      <c r="C16" t="inlineStr">
        <is>
          <t>R$ 274.961,48</t>
        </is>
      </c>
      <c r="D16" t="inlineStr">
        <is>
          <t>81,59%</t>
        </is>
      </c>
      <c r="E16" t="inlineStr">
        <is>
          <t>0,19%</t>
        </is>
      </c>
    </row>
    <row r="17">
      <c r="A17" t="inlineStr">
        <is>
          <t>Outros Serviços Terceiros - P. Jurídica</t>
        </is>
      </c>
      <c r="B17" t="inlineStr">
        <is>
          <t>R$ 53.099.232,00</t>
        </is>
      </c>
      <c r="C17" t="inlineStr">
        <is>
          <t>R$ 45.694.787,59</t>
        </is>
      </c>
      <c r="D17" t="inlineStr">
        <is>
          <t>86,06%</t>
        </is>
      </c>
      <c r="E17" t="inlineStr">
        <is>
          <t>31,30%</t>
        </is>
      </c>
    </row>
    <row r="18">
      <c r="A18" t="inlineStr">
        <is>
          <t>Obrigações Tributárias e Contributivas</t>
        </is>
      </c>
      <c r="B18" t="inlineStr">
        <is>
          <t>R$ 343.200,00</t>
        </is>
      </c>
      <c r="C18" t="inlineStr">
        <is>
          <t>R$ 254.449,02</t>
        </is>
      </c>
      <c r="D18" t="inlineStr">
        <is>
          <t>74,14%</t>
        </is>
      </c>
      <c r="E18" t="inlineStr">
        <is>
          <t>0,17%</t>
        </is>
      </c>
    </row>
    <row r="19">
      <c r="A19" t="inlineStr">
        <is>
          <t>Sentenças Judiciais-Outras DespCorrentes</t>
        </is>
      </c>
      <c r="B19" t="inlineStr">
        <is>
          <t>R$ 15.000,00</t>
        </is>
      </c>
      <c r="C19" t="inlineStr">
        <is>
          <t>R$ 9.748,90</t>
        </is>
      </c>
      <c r="D19" t="inlineStr">
        <is>
          <t>64,99%</t>
        </is>
      </c>
      <c r="E19" t="inlineStr">
        <is>
          <t>0,01%</t>
        </is>
      </c>
    </row>
    <row r="20">
      <c r="A20" t="inlineStr">
        <is>
          <t>DESPESAS DE CAPITAL</t>
        </is>
      </c>
      <c r="B20" t="inlineStr">
        <is>
          <t>R$ 30.570.300,00</t>
        </is>
      </c>
      <c r="C20" t="inlineStr">
        <is>
          <t>R$ 8.888.765,27</t>
        </is>
      </c>
      <c r="D20" t="inlineStr">
        <is>
          <t>29,08%</t>
        </is>
      </c>
      <c r="E20" t="inlineStr">
        <is>
          <t>6,09%</t>
        </is>
      </c>
    </row>
    <row r="21">
      <c r="A21" t="inlineStr">
        <is>
          <t>INVESTIMENTOS</t>
        </is>
      </c>
      <c r="B21" t="inlineStr">
        <is>
          <t>R$ 19.570.260,00</t>
        </is>
      </c>
      <c r="C21" t="inlineStr">
        <is>
          <t>R$ 4.888.765,27</t>
        </is>
      </c>
      <c r="D21" t="inlineStr">
        <is>
          <t>24,98%</t>
        </is>
      </c>
      <c r="E21" t="inlineStr">
        <is>
          <t>3,35%</t>
        </is>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R$ 23.556.244,00</t>
        </is>
      </c>
      <c r="C2" t="inlineStr">
        <is>
          <t>R$ 20.878.467,56</t>
        </is>
      </c>
      <c r="D2" t="inlineStr">
        <is>
          <t>88,63%</t>
        </is>
      </c>
      <c r="E2" t="inlineStr">
        <is>
          <t>14,30%</t>
        </is>
      </c>
    </row>
    <row r="3">
      <c r="A3" t="inlineStr">
        <is>
          <t>02 - Administração Financeira</t>
        </is>
      </c>
      <c r="B3" t="inlineStr">
        <is>
          <t>R$ 7.536.312,00</t>
        </is>
      </c>
      <c r="C3" t="inlineStr">
        <is>
          <t>R$ 7.504.411,27</t>
        </is>
      </c>
      <c r="D3" t="inlineStr">
        <is>
          <t>99,58%</t>
        </is>
      </c>
      <c r="E3" t="inlineStr">
        <is>
          <t>5,14%</t>
        </is>
      </c>
    </row>
    <row r="4">
      <c r="A4" t="inlineStr">
        <is>
          <t>03 - Formação de Recursos Humanos</t>
        </is>
      </c>
      <c r="B4" t="inlineStr">
        <is>
          <t>R$ 2.576.900,00</t>
        </is>
      </c>
      <c r="C4" t="inlineStr">
        <is>
          <t>R$ 1.614.133,91</t>
        </is>
      </c>
      <c r="D4" t="inlineStr">
        <is>
          <t>62,64%</t>
        </is>
      </c>
      <c r="E4" t="inlineStr">
        <is>
          <t>1,11%</t>
        </is>
      </c>
    </row>
    <row r="5">
      <c r="A5" t="inlineStr">
        <is>
          <t>04 - Comunicação Social</t>
        </is>
      </c>
      <c r="B5" t="inlineStr">
        <is>
          <t>R$ 3.573.196,00</t>
        </is>
      </c>
      <c r="C5" t="inlineStr">
        <is>
          <t>R$ 2.338.710,15</t>
        </is>
      </c>
      <c r="D5" t="inlineStr">
        <is>
          <t>65,45%</t>
        </is>
      </c>
      <c r="E5" t="inlineStr">
        <is>
          <t>1,60%</t>
        </is>
      </c>
    </row>
    <row r="6">
      <c r="A6" t="inlineStr">
        <is>
          <t>05 - Atenção Básica</t>
        </is>
      </c>
      <c r="B6" t="inlineStr">
        <is>
          <t>R$ 7.140.000,00</t>
        </is>
      </c>
      <c r="C6" t="inlineStr">
        <is>
          <t>R$ 7.168.537,81</t>
        </is>
      </c>
      <c r="D6" t="inlineStr">
        <is>
          <t>100,40%</t>
        </is>
      </c>
      <c r="E6" t="inlineStr">
        <is>
          <t>4,91%</t>
        </is>
      </c>
    </row>
    <row r="7">
      <c r="A7" t="inlineStr">
        <is>
          <t>06 - Proteção e Benefícios ao Trabalhador</t>
        </is>
      </c>
      <c r="B7" t="inlineStr">
        <is>
          <t>R$ 6.076.000,00</t>
        </is>
      </c>
      <c r="C7" t="inlineStr">
        <is>
          <t>R$ 5.366.757,00</t>
        </is>
      </c>
      <c r="D7" t="inlineStr">
        <is>
          <t>88,33%</t>
        </is>
      </c>
      <c r="E7" t="inlineStr">
        <is>
          <t>3,68%</t>
        </is>
      </c>
    </row>
    <row r="8">
      <c r="A8" t="inlineStr">
        <is>
          <t>07 - Empregabilidade</t>
        </is>
      </c>
      <c r="B8" t="inlineStr">
        <is>
          <t>R$ 134.832.952,00</t>
        </is>
      </c>
      <c r="C8" t="inlineStr">
        <is>
          <t>R$ 101.135.730,87</t>
        </is>
      </c>
      <c r="D8" t="inlineStr">
        <is>
          <t>75,01%</t>
        </is>
      </c>
      <c r="E8" t="inlineStr">
        <is>
          <t>69,27%</t>
        </is>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R$159.891.996,00</t>
        </is>
      </c>
      <c r="D2" t="inlineStr">
        <is>
          <t>69,72%</t>
        </is>
      </c>
    </row>
    <row r="3">
      <c r="A3" t="inlineStr">
        <is>
          <t>13110120</t>
        </is>
      </c>
      <c r="B3" t="inlineStr">
        <is>
          <t>Taxas de Ocupação</t>
        </is>
      </c>
      <c r="C3" t="inlineStr">
        <is>
          <t>R$66.000,00</t>
        </is>
      </c>
      <c r="D3" t="inlineStr">
        <is>
          <t>0,03%</t>
        </is>
      </c>
    </row>
    <row r="4">
      <c r="A4" t="inlineStr">
        <is>
          <t>13210100</t>
        </is>
      </c>
      <c r="B4" t="inlineStr">
        <is>
          <t>Remuneração de Depósitos Bancários</t>
        </is>
      </c>
      <c r="C4" t="inlineStr">
        <is>
          <t>R$21.018.000,00</t>
        </is>
      </c>
      <c r="D4" t="inlineStr">
        <is>
          <t>9,16%</t>
        </is>
      </c>
    </row>
    <row r="5">
      <c r="A5" t="inlineStr">
        <is>
          <t>16999900</t>
        </is>
      </c>
      <c r="B5" t="inlineStr">
        <is>
          <t>Serviços Educacionais</t>
        </is>
      </c>
      <c r="C5" t="inlineStr">
        <is>
          <t>R$18.782.472,00</t>
        </is>
      </c>
      <c r="D5" t="inlineStr">
        <is>
          <t>8,19%</t>
        </is>
      </c>
    </row>
    <row r="6">
      <c r="A6" t="inlineStr">
        <is>
          <t>19110900</t>
        </is>
      </c>
      <c r="B6" t="inlineStr">
        <is>
          <t xml:space="preserve">Multas e Juros </t>
        </is>
      </c>
      <c r="C6" t="inlineStr">
        <is>
          <t>R$184.080,00</t>
        </is>
      </c>
      <c r="D6" t="inlineStr">
        <is>
          <t>0,08%</t>
        </is>
      </c>
    </row>
    <row r="7">
      <c r="A7" t="inlineStr">
        <is>
          <t>19999900</t>
        </is>
      </c>
      <c r="B7" t="inlineStr">
        <is>
          <t>Outras Receitas Correntes</t>
        </is>
      </c>
      <c r="C7" t="inlineStr">
        <is>
          <t>R$129.264,00</t>
        </is>
      </c>
      <c r="D7" t="inlineStr">
        <is>
          <t>0,06%</t>
        </is>
      </c>
    </row>
    <row r="8">
      <c r="A8" t="inlineStr">
        <is>
          <t>22130100</t>
        </is>
      </c>
      <c r="B8" t="inlineStr">
        <is>
          <t>Alienação de Bens Móveis</t>
        </is>
      </c>
      <c r="C8" t="inlineStr">
        <is>
          <t>R$60.000,00</t>
        </is>
      </c>
      <c r="D8" t="inlineStr">
        <is>
          <t>0,03%</t>
        </is>
      </c>
    </row>
    <row r="9">
      <c r="A9" t="inlineStr">
        <is>
          <t>99999910</t>
        </is>
      </c>
      <c r="B9" t="inlineStr">
        <is>
          <t>Recurso Arrecadado em Exerc. Anteriores</t>
        </is>
      </c>
      <c r="C9" t="inlineStr">
        <is>
          <t>R$29.210.976,00</t>
        </is>
      </c>
      <c r="D9" t="inlineStr">
        <is>
          <t>12,74%</t>
        </is>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R$63.327.552,00</t>
        </is>
      </c>
      <c r="D2" t="inlineStr">
        <is>
          <t>27,61%</t>
        </is>
      </c>
    </row>
    <row r="3">
      <c r="A3" t="inlineStr">
        <is>
          <t>31901300</t>
        </is>
      </c>
      <c r="B3" t="inlineStr">
        <is>
          <t>Obrigações Patronais</t>
        </is>
      </c>
      <c r="C3" t="inlineStr">
        <is>
          <t>R$5.101.572,00</t>
        </is>
      </c>
      <c r="D3" t="inlineStr">
        <is>
          <t>2,22%</t>
        </is>
      </c>
    </row>
    <row r="4">
      <c r="A4" t="inlineStr">
        <is>
          <t>31901600</t>
        </is>
      </c>
      <c r="B4" t="inlineStr">
        <is>
          <t>Outras Despesas Variáveis</t>
        </is>
      </c>
      <c r="C4" t="inlineStr">
        <is>
          <t>R$530.004,00</t>
        </is>
      </c>
      <c r="D4" t="inlineStr">
        <is>
          <t>0,23%</t>
        </is>
      </c>
    </row>
    <row r="5">
      <c r="A5" t="inlineStr">
        <is>
          <t>31909100</t>
        </is>
      </c>
      <c r="B5" t="inlineStr">
        <is>
          <t xml:space="preserve">Sentenças Judiciais </t>
        </is>
      </c>
      <c r="C5" t="inlineStr">
        <is>
          <t>R$7.008,00</t>
        </is>
      </c>
      <c r="D5" t="inlineStr">
        <is>
          <t>0,00%</t>
        </is>
      </c>
    </row>
    <row r="6">
      <c r="A6" t="inlineStr">
        <is>
          <t>31909400</t>
        </is>
      </c>
      <c r="B6" t="inlineStr">
        <is>
          <t>Indenizações e Restituições Trabalhistas</t>
        </is>
      </c>
      <c r="C6" t="inlineStr">
        <is>
          <t>R$936.000,00</t>
        </is>
      </c>
      <c r="D6" t="inlineStr">
        <is>
          <t>0,41%</t>
        </is>
      </c>
    </row>
    <row r="7">
      <c r="A7" t="inlineStr">
        <is>
          <t>33504100</t>
        </is>
      </c>
      <c r="B7" t="inlineStr">
        <is>
          <t>Contribuições</t>
        </is>
      </c>
      <c r="C7" t="inlineStr">
        <is>
          <t>R$4.077.000,00</t>
        </is>
      </c>
      <c r="D7" t="inlineStr">
        <is>
          <t>1,78%</t>
        </is>
      </c>
    </row>
    <row r="8">
      <c r="A8" t="inlineStr">
        <is>
          <t>33901400</t>
        </is>
      </c>
      <c r="B8" t="inlineStr">
        <is>
          <t>Diárias</t>
        </is>
      </c>
      <c r="C8" t="inlineStr">
        <is>
          <t>R$1.836.600,00</t>
        </is>
      </c>
      <c r="D8" t="inlineStr">
        <is>
          <t>0,80%</t>
        </is>
      </c>
    </row>
    <row r="9">
      <c r="A9" t="inlineStr">
        <is>
          <t>33901800</t>
        </is>
      </c>
      <c r="B9" t="inlineStr">
        <is>
          <t>Auxílio Financeiro a Estudantes</t>
        </is>
      </c>
      <c r="C9" t="inlineStr">
        <is>
          <t>R$430.500,00</t>
        </is>
      </c>
      <c r="D9" t="inlineStr">
        <is>
          <t>0,19%</t>
        </is>
      </c>
    </row>
    <row r="10">
      <c r="A10" t="inlineStr">
        <is>
          <t>33903000</t>
        </is>
      </c>
      <c r="B10" t="inlineStr">
        <is>
          <t>Material de Consumo</t>
        </is>
      </c>
      <c r="C10" t="inlineStr">
        <is>
          <t>R$19.320.480,00</t>
        </is>
      </c>
      <c r="D10" t="inlineStr">
        <is>
          <t>8,42%</t>
        </is>
      </c>
    </row>
    <row r="11">
      <c r="A11" t="inlineStr">
        <is>
          <t>33903300</t>
        </is>
      </c>
      <c r="B11" t="inlineStr">
        <is>
          <t>Passagens e Despesas de Locomoção</t>
        </is>
      </c>
      <c r="C11" t="inlineStr">
        <is>
          <t>R$3.099.600,00</t>
        </is>
      </c>
      <c r="D11" t="inlineStr">
        <is>
          <t>1,35%</t>
        </is>
      </c>
    </row>
    <row r="12">
      <c r="A12" t="inlineStr">
        <is>
          <t>33903600</t>
        </is>
      </c>
      <c r="B12" t="inlineStr">
        <is>
          <t>Outros Serviços de Terceiros - PF</t>
        </is>
      </c>
      <c r="C12" t="inlineStr">
        <is>
          <t>R$6.277.968,00</t>
        </is>
      </c>
      <c r="D12" t="inlineStr">
        <is>
          <t>2,74%</t>
        </is>
      </c>
    </row>
    <row r="13">
      <c r="A13" t="inlineStr">
        <is>
          <t>33903700</t>
        </is>
      </c>
      <c r="B13" t="inlineStr">
        <is>
          <t>Locação de Mão de Obra</t>
        </is>
      </c>
      <c r="C13" t="inlineStr">
        <is>
          <t>R$437.220,00</t>
        </is>
      </c>
      <c r="D13" t="inlineStr">
        <is>
          <t>0,19%</t>
        </is>
      </c>
    </row>
    <row r="14">
      <c r="A14" t="inlineStr">
        <is>
          <t>33903900</t>
        </is>
      </c>
      <c r="B14" t="inlineStr">
        <is>
          <t>Outros Serviços Terceiros - P. Jurídica</t>
        </is>
      </c>
      <c r="C14" t="inlineStr">
        <is>
          <t>R$58.167.168,00</t>
        </is>
      </c>
      <c r="D14" t="inlineStr">
        <is>
          <t>25,36%</t>
        </is>
      </c>
    </row>
    <row r="15">
      <c r="A15" t="inlineStr">
        <is>
          <t>33904000</t>
        </is>
      </c>
      <c r="B15" t="inlineStr">
        <is>
          <t>Serv. Tecn. da Inform. Comunicação - PJ.</t>
        </is>
      </c>
      <c r="C15" t="inlineStr">
        <is>
          <t>R$10.183.080,00</t>
        </is>
      </c>
      <c r="D15" t="inlineStr">
        <is>
          <t>4,44%</t>
        </is>
      </c>
    </row>
    <row r="16">
      <c r="A16" t="inlineStr">
        <is>
          <t>33904700</t>
        </is>
      </c>
      <c r="B16" t="inlineStr">
        <is>
          <t>Obrigações Tributárias e Contributivas</t>
        </is>
      </c>
      <c r="C16" t="inlineStr">
        <is>
          <t>R$473.640,00</t>
        </is>
      </c>
      <c r="D16" t="inlineStr">
        <is>
          <t>0,21%</t>
        </is>
      </c>
    </row>
    <row r="17">
      <c r="A17" t="inlineStr">
        <is>
          <t>44905100</t>
        </is>
      </c>
      <c r="B17" t="inlineStr">
        <is>
          <t>Obras e Instalações</t>
        </is>
      </c>
      <c r="C17" t="inlineStr">
        <is>
          <t>R$14.163.000,00</t>
        </is>
      </c>
      <c r="D17" t="inlineStr">
        <is>
          <t>6,18%</t>
        </is>
      </c>
    </row>
    <row r="18">
      <c r="A18" t="inlineStr">
        <is>
          <t>44905200</t>
        </is>
      </c>
      <c r="B18" t="inlineStr">
        <is>
          <t>Equipamentos e Material Permanente</t>
        </is>
      </c>
      <c r="C18" t="inlineStr">
        <is>
          <t>R$21.494.400,00</t>
        </is>
      </c>
      <c r="D18" t="inlineStr">
        <is>
          <t>9,37%</t>
        </is>
      </c>
    </row>
    <row r="19">
      <c r="A19" t="inlineStr">
        <is>
          <t>45906100</t>
        </is>
      </c>
      <c r="B19" t="inlineStr">
        <is>
          <t>Aquisição de Imóveis</t>
        </is>
      </c>
      <c r="C19" t="inlineStr">
        <is>
          <t>R$19.479.996,00</t>
        </is>
      </c>
      <c r="D19" t="inlineStr">
        <is>
          <t>8,49%</t>
        </is>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R$ 24.681.108,00</t>
        </is>
      </c>
      <c r="C2" t="inlineStr">
        <is>
          <t>10,76%</t>
        </is>
      </c>
    </row>
    <row r="3">
      <c r="A3" t="inlineStr">
        <is>
          <t>02 - Administração Financeira</t>
        </is>
      </c>
      <c r="B3" t="inlineStr">
        <is>
          <t>R$ 8.610.492,00</t>
        </is>
      </c>
      <c r="C3" t="inlineStr">
        <is>
          <t>3,75%</t>
        </is>
      </c>
    </row>
    <row r="4">
      <c r="A4" t="inlineStr">
        <is>
          <t>03 - Formação de Recursos Humanos</t>
        </is>
      </c>
      <c r="B4" t="inlineStr">
        <is>
          <t>R$ 2.723.640,00</t>
        </is>
      </c>
      <c r="C4" t="inlineStr">
        <is>
          <t>1,19%</t>
        </is>
      </c>
    </row>
    <row r="5">
      <c r="A5" t="inlineStr">
        <is>
          <t>04 - Comunicação Social</t>
        </is>
      </c>
      <c r="B5" t="inlineStr">
        <is>
          <t>R$ 3.531.213,00</t>
        </is>
      </c>
      <c r="C5" t="inlineStr">
        <is>
          <t>1,54%</t>
        </is>
      </c>
    </row>
    <row r="6">
      <c r="A6" t="inlineStr">
        <is>
          <t>05 - Atenção Básica</t>
        </is>
      </c>
      <c r="B6" t="inlineStr">
        <is>
          <t>R$ 6.913.480,00</t>
        </is>
      </c>
      <c r="C6" t="inlineStr">
        <is>
          <t>3,01%</t>
        </is>
      </c>
    </row>
    <row r="7">
      <c r="A7" t="inlineStr">
        <is>
          <t>06 - Proteção e Benefícios ao Trabalhador</t>
        </is>
      </c>
      <c r="B7" t="inlineStr">
        <is>
          <t>R$ 5.483.655,00</t>
        </is>
      </c>
      <c r="C7" t="inlineStr">
        <is>
          <t>2,39%</t>
        </is>
      </c>
    </row>
    <row r="8">
      <c r="A8" t="inlineStr">
        <is>
          <t>07 - Empregabilidade</t>
        </is>
      </c>
      <c r="B8" t="inlineStr">
        <is>
          <t>R$ 177.399.200,00</t>
        </is>
      </c>
      <c r="C8" t="inlineStr">
        <is>
          <t>77,35%</t>
        </is>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R$ 200.071.812,00</t>
        </is>
      </c>
      <c r="C2" t="inlineStr">
        <is>
          <t>R$ 199.845.234,07</t>
        </is>
      </c>
      <c r="D2" t="inlineStr">
        <is>
          <t>99,89%</t>
        </is>
      </c>
      <c r="E2" t="inlineStr">
        <is>
          <t>99,95%</t>
        </is>
      </c>
    </row>
    <row r="3">
      <c r="A3" t="inlineStr">
        <is>
          <t>Contr. para Ent. Privadas Serviço Social e de Formação Prof.</t>
        </is>
      </c>
      <c r="B3" t="inlineStr">
        <is>
          <t>R$ 159.891.996,00</t>
        </is>
      </c>
      <c r="C3" t="inlineStr">
        <is>
          <t>R$ 153.597.565,86</t>
        </is>
      </c>
      <c r="D3" t="inlineStr">
        <is>
          <t>96,06%</t>
        </is>
      </c>
      <c r="E3" t="inlineStr">
        <is>
          <t>76,82%</t>
        </is>
      </c>
    </row>
    <row r="4">
      <c r="A4" t="inlineStr">
        <is>
          <t>Contribuições para o Senac</t>
        </is>
      </c>
      <c r="B4" t="inlineStr">
        <is>
          <t>R$ 159.891.996,00</t>
        </is>
      </c>
      <c r="C4" t="inlineStr">
        <is>
          <t>R$ 153.597.565,86</t>
        </is>
      </c>
      <c r="D4" t="inlineStr">
        <is>
          <t>96,06%</t>
        </is>
      </c>
      <c r="E4" t="inlineStr">
        <is>
          <t>76,82%</t>
        </is>
      </c>
    </row>
    <row r="5">
      <c r="A5" t="inlineStr">
        <is>
          <t>Receita Patrimonial</t>
        </is>
      </c>
      <c r="B5" t="inlineStr">
        <is>
          <t>R$ 21.084.000,00</t>
        </is>
      </c>
      <c r="C5" t="inlineStr">
        <is>
          <t>R$ 26.851.616,55</t>
        </is>
      </c>
      <c r="D5" t="inlineStr">
        <is>
          <t>127,36%</t>
        </is>
      </c>
      <c r="E5" t="inlineStr">
        <is>
          <t>13,43%</t>
        </is>
      </c>
    </row>
    <row r="6">
      <c r="A6" t="inlineStr">
        <is>
          <t>Taxas de Ocupação</t>
        </is>
      </c>
      <c r="B6" t="inlineStr">
        <is>
          <t>R$ 66.000,00</t>
        </is>
      </c>
      <c r="C6" t="inlineStr">
        <is>
          <t>R$ 56.503,00</t>
        </is>
      </c>
      <c r="D6" t="inlineStr">
        <is>
          <t>85,61%</t>
        </is>
      </c>
      <c r="E6" t="inlineStr">
        <is>
          <t>0,03%</t>
        </is>
      </c>
    </row>
    <row r="7">
      <c r="A7" t="inlineStr">
        <is>
          <t>Remuneração de Depósitos Bancários</t>
        </is>
      </c>
      <c r="B7" t="inlineStr">
        <is>
          <t>R$ 21.018.000,00</t>
        </is>
      </c>
      <c r="C7" t="inlineStr">
        <is>
          <t>R$ 26.795.113,55</t>
        </is>
      </c>
      <c r="D7" t="inlineStr">
        <is>
          <t>127,49%</t>
        </is>
      </c>
      <c r="E7" t="inlineStr">
        <is>
          <t>13,40%</t>
        </is>
      </c>
    </row>
    <row r="8">
      <c r="A8" t="inlineStr">
        <is>
          <t>Receita de Serviços</t>
        </is>
      </c>
      <c r="B8" t="inlineStr">
        <is>
          <t>R$ 18.782.472,00</t>
        </is>
      </c>
      <c r="C8" t="inlineStr">
        <is>
          <t>R$ 18.990.098,05</t>
        </is>
      </c>
      <c r="D8" t="inlineStr">
        <is>
          <t>101,11%</t>
        </is>
      </c>
      <c r="E8" t="inlineStr">
        <is>
          <t>9,50%</t>
        </is>
      </c>
    </row>
    <row r="9">
      <c r="A9" t="inlineStr">
        <is>
          <t>Serviços Educacionais</t>
        </is>
      </c>
      <c r="B9" t="inlineStr">
        <is>
          <t>R$ 18.782.472,00</t>
        </is>
      </c>
      <c r="C9" t="inlineStr">
        <is>
          <t>R$ 18.990.098,05</t>
        </is>
      </c>
      <c r="D9" t="inlineStr">
        <is>
          <t>101,11%</t>
        </is>
      </c>
      <c r="E9" t="inlineStr">
        <is>
          <t>9,50%</t>
        </is>
      </c>
    </row>
    <row r="10">
      <c r="A10" t="inlineStr">
        <is>
          <t>Outras Receitas Correntes</t>
        </is>
      </c>
      <c r="B10" t="inlineStr">
        <is>
          <t>R$ 313.344,00</t>
        </is>
      </c>
      <c r="C10" t="inlineStr">
        <is>
          <t>R$ 405.953,61</t>
        </is>
      </c>
      <c r="D10" t="inlineStr">
        <is>
          <t>129,56%</t>
        </is>
      </c>
      <c r="E10" t="inlineStr">
        <is>
          <t>0,20%</t>
        </is>
      </c>
    </row>
    <row r="11">
      <c r="A11" t="inlineStr">
        <is>
          <t xml:space="preserve">Multas e Juros </t>
        </is>
      </c>
      <c r="B11" t="inlineStr">
        <is>
          <t>R$ 184.080,00</t>
        </is>
      </c>
      <c r="C11" t="inlineStr">
        <is>
          <t>R$ 167.992,20</t>
        </is>
      </c>
      <c r="D11" t="inlineStr">
        <is>
          <t>91,26%</t>
        </is>
      </c>
      <c r="E11" t="inlineStr">
        <is>
          <t>0,08%</t>
        </is>
      </c>
    </row>
    <row r="12">
      <c r="A12" t="inlineStr">
        <is>
          <t>Outras Receitas Correntes</t>
        </is>
      </c>
      <c r="B12" t="inlineStr">
        <is>
          <t>R$ 129.264,00</t>
        </is>
      </c>
      <c r="C12" t="inlineStr">
        <is>
          <t>R$ 237.961,41</t>
        </is>
      </c>
      <c r="D12" t="inlineStr">
        <is>
          <t>184,09%</t>
        </is>
      </c>
      <c r="E12" t="inlineStr">
        <is>
          <t>0,12%</t>
        </is>
      </c>
    </row>
    <row r="13">
      <c r="A13" t="inlineStr">
        <is>
          <t>RECEITAS DE CAPITAL</t>
        </is>
      </c>
      <c r="B13" t="inlineStr">
        <is>
          <t>R$ 60.000,00</t>
        </is>
      </c>
      <c r="C13" t="inlineStr">
        <is>
          <t>R$ 97.320,00</t>
        </is>
      </c>
      <c r="D13" t="inlineStr">
        <is>
          <t>162,20%</t>
        </is>
      </c>
      <c r="E13" t="inlineStr">
        <is>
          <t>0,05%</t>
        </is>
      </c>
    </row>
    <row r="14">
      <c r="A14" t="inlineStr">
        <is>
          <t>Alienação de Bens</t>
        </is>
      </c>
      <c r="B14" t="inlineStr">
        <is>
          <t>R$ 60.000,00</t>
        </is>
      </c>
      <c r="C14" t="inlineStr">
        <is>
          <t>R$ 97.320,00</t>
        </is>
      </c>
      <c r="D14" t="inlineStr">
        <is>
          <t>162,20%</t>
        </is>
      </c>
      <c r="E14" t="inlineStr">
        <is>
          <t>0,05%</t>
        </is>
      </c>
    </row>
    <row r="15">
      <c r="A15" t="inlineStr">
        <is>
          <t>Alienação de Bens Móveis</t>
        </is>
      </c>
      <c r="B15" t="inlineStr">
        <is>
          <t>R$ 60.000,00</t>
        </is>
      </c>
      <c r="C15" t="inlineStr">
        <is>
          <t>R$ 97.320,00</t>
        </is>
      </c>
      <c r="D15" t="inlineStr">
        <is>
          <t>162,20%</t>
        </is>
      </c>
      <c r="E15" t="inlineStr">
        <is>
          <t>0,05%</t>
        </is>
      </c>
    </row>
    <row r="16">
      <c r="A16" t="inlineStr">
        <is>
          <t>RECURSOS ARREC. EXERC. ANTER.</t>
        </is>
      </c>
      <c r="B16" t="inlineStr">
        <is>
          <t>R$ 29.210.976,00</t>
        </is>
      </c>
      <c r="C16" t="inlineStr">
        <is>
          <t>R$ 0,00</t>
        </is>
      </c>
      <c r="D16" t="inlineStr">
        <is>
          <t>0,00%</t>
        </is>
      </c>
      <c r="E16" t="inlineStr">
        <is>
          <t>0,00%</t>
        </is>
      </c>
    </row>
    <row r="17">
      <c r="A17" t="inlineStr">
        <is>
          <t>Recurso Arrecadado em Exerc. Anteriores</t>
        </is>
      </c>
      <c r="B17" t="inlineStr">
        <is>
          <t>R$ 29.210.976,00</t>
        </is>
      </c>
      <c r="C17" t="inlineStr">
        <is>
          <t>R$ 0,00</t>
        </is>
      </c>
      <c r="D17" t="inlineStr">
        <is>
          <t>0,00%</t>
        </is>
      </c>
      <c r="E17" t="inlineStr">
        <is>
          <t>0,00%</t>
        </is>
      </c>
    </row>
    <row r="18">
      <c r="A18" t="inlineStr">
        <is>
          <t>Recurso Arrecadado em Exerc. Anteriores</t>
        </is>
      </c>
      <c r="B18" t="inlineStr">
        <is>
          <t>R$ 29.210.976,00</t>
        </is>
      </c>
      <c r="C18" t="inlineStr">
        <is>
          <t>R$ 0,00</t>
        </is>
      </c>
      <c r="D18" t="inlineStr">
        <is>
          <t>0,00%</t>
        </is>
      </c>
      <c r="E18" t="inlineStr">
        <is>
          <t>0,00%</t>
        </is>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R$ 174.205.392,00</t>
        </is>
      </c>
      <c r="C2" t="inlineStr">
        <is>
          <t>R$ 151.604.282,60</t>
        </is>
      </c>
      <c r="D2" t="inlineStr">
        <is>
          <t>87,03%</t>
        </is>
      </c>
      <c r="E2" t="inlineStr">
        <is>
          <t>80,95%</t>
        </is>
      </c>
    </row>
    <row r="3">
      <c r="A3" t="inlineStr">
        <is>
          <t>Pessoal e Encargos Sociais</t>
        </is>
      </c>
      <c r="B3" t="inlineStr">
        <is>
          <t>R$ 69.902.136,00</t>
        </is>
      </c>
      <c r="C3" t="inlineStr">
        <is>
          <t>R$ 63.256.001,49</t>
        </is>
      </c>
      <c r="D3" t="inlineStr">
        <is>
          <t>90,49%</t>
        </is>
      </c>
      <c r="E3" t="inlineStr">
        <is>
          <t>33,78%</t>
        </is>
      </c>
    </row>
    <row r="4">
      <c r="A4" t="inlineStr">
        <is>
          <t>Vencimentos e Vantagens Fixas</t>
        </is>
      </c>
      <c r="B4" t="inlineStr">
        <is>
          <t>R$ 63.327.552,00</t>
        </is>
      </c>
      <c r="C4" t="inlineStr">
        <is>
          <t>R$ 57.732.471,95</t>
        </is>
      </c>
      <c r="D4" t="inlineStr">
        <is>
          <t>91,16%</t>
        </is>
      </c>
      <c r="E4" t="inlineStr">
        <is>
          <t>30,83%</t>
        </is>
      </c>
    </row>
    <row r="5">
      <c r="A5" t="inlineStr">
        <is>
          <t>Obrigações Patronais</t>
        </is>
      </c>
      <c r="B5" t="inlineStr">
        <is>
          <t>R$ 5.101.572,00</t>
        </is>
      </c>
      <c r="C5" t="inlineStr">
        <is>
          <t>R$ 4.440.210,02</t>
        </is>
      </c>
      <c r="D5" t="inlineStr">
        <is>
          <t>87,04%</t>
        </is>
      </c>
      <c r="E5" t="inlineStr">
        <is>
          <t>2,37%</t>
        </is>
      </c>
    </row>
    <row r="6">
      <c r="A6" t="inlineStr">
        <is>
          <t>Outras Despesas Variáveis</t>
        </is>
      </c>
      <c r="B6" t="inlineStr">
        <is>
          <t>R$ 530.004,00</t>
        </is>
      </c>
      <c r="C6" t="inlineStr">
        <is>
          <t>R$ 449.178,08</t>
        </is>
      </c>
      <c r="D6" t="inlineStr">
        <is>
          <t>84,75%</t>
        </is>
      </c>
      <c r="E6" t="inlineStr">
        <is>
          <t>0,24%</t>
        </is>
      </c>
    </row>
    <row r="7">
      <c r="A7" t="inlineStr">
        <is>
          <t xml:space="preserve">Sentenças Judiciais </t>
        </is>
      </c>
      <c r="B7" t="inlineStr">
        <is>
          <t>R$ 7.008,00</t>
        </is>
      </c>
      <c r="C7" t="inlineStr">
        <is>
          <t>R$ 157.526,53</t>
        </is>
      </c>
      <c r="D7" t="inlineStr">
        <is>
          <t>2.247,81%</t>
        </is>
      </c>
      <c r="E7" t="inlineStr">
        <is>
          <t>0,08%</t>
        </is>
      </c>
    </row>
    <row r="8">
      <c r="A8" t="inlineStr">
        <is>
          <t>Indenizações e Restituições Trabalhistas</t>
        </is>
      </c>
      <c r="B8" t="inlineStr">
        <is>
          <t>R$ 936.000,00</t>
        </is>
      </c>
      <c r="C8" t="inlineStr">
        <is>
          <t>R$ 476.614,91</t>
        </is>
      </c>
      <c r="D8" t="inlineStr">
        <is>
          <t>50,92%</t>
        </is>
      </c>
      <c r="E8" t="inlineStr">
        <is>
          <t>0,25%</t>
        </is>
      </c>
    </row>
    <row r="9">
      <c r="A9" t="inlineStr">
        <is>
          <t>Outras Despesas Correntes</t>
        </is>
      </c>
      <c r="B9" t="inlineStr">
        <is>
          <t>R$ 104.303.256,00</t>
        </is>
      </c>
      <c r="C9" t="inlineStr">
        <is>
          <t>R$ 88.348.281,11</t>
        </is>
      </c>
      <c r="D9" t="inlineStr">
        <is>
          <t>84,70%</t>
        </is>
      </c>
      <c r="E9" t="inlineStr">
        <is>
          <t>47,18%</t>
        </is>
      </c>
    </row>
    <row r="10">
      <c r="A10" t="inlineStr">
        <is>
          <t>Contribuições</t>
        </is>
      </c>
      <c r="B10" t="inlineStr">
        <is>
          <t>R$ 4.077.000,00</t>
        </is>
      </c>
      <c r="C10" t="inlineStr">
        <is>
          <t>R$ 4.007.345,61</t>
        </is>
      </c>
      <c r="D10" t="inlineStr">
        <is>
          <t>98,29%</t>
        </is>
      </c>
      <c r="E10" t="inlineStr">
        <is>
          <t>2,14%</t>
        </is>
      </c>
    </row>
    <row r="11">
      <c r="A11" t="inlineStr">
        <is>
          <t>Diárias</t>
        </is>
      </c>
      <c r="B11" t="inlineStr">
        <is>
          <t>R$ 1.836.600,00</t>
        </is>
      </c>
      <c r="C11" t="inlineStr">
        <is>
          <t>R$ 1.559.075,14</t>
        </is>
      </c>
      <c r="D11" t="inlineStr">
        <is>
          <t>84,89%</t>
        </is>
      </c>
      <c r="E11" t="inlineStr">
        <is>
          <t>0,83%</t>
        </is>
      </c>
    </row>
    <row r="12">
      <c r="A12" t="inlineStr">
        <is>
          <t>Auxílio Financeiro a Estudantes</t>
        </is>
      </c>
      <c r="B12" t="inlineStr">
        <is>
          <t>R$ 430.500,00</t>
        </is>
      </c>
      <c r="C12" t="inlineStr">
        <is>
          <t>R$ 280.233,62</t>
        </is>
      </c>
      <c r="D12" t="inlineStr">
        <is>
          <t>65,09%</t>
        </is>
      </c>
      <c r="E12" t="inlineStr">
        <is>
          <t>0,15%</t>
        </is>
      </c>
    </row>
    <row r="13">
      <c r="A13" t="inlineStr">
        <is>
          <t>Material de Consumo</t>
        </is>
      </c>
      <c r="B13" t="inlineStr">
        <is>
          <t>R$ 19.320.480,00</t>
        </is>
      </c>
      <c r="C13" t="inlineStr">
        <is>
          <t>R$ 18.130.097,08</t>
        </is>
      </c>
      <c r="D13" t="inlineStr">
        <is>
          <t>93,84%</t>
        </is>
      </c>
      <c r="E13" t="inlineStr">
        <is>
          <t>9,68%</t>
        </is>
      </c>
    </row>
    <row r="14">
      <c r="A14" t="inlineStr">
        <is>
          <t>Passagens e Despesas de Locomoção</t>
        </is>
      </c>
      <c r="B14" t="inlineStr">
        <is>
          <t>R$ 3.099.600,00</t>
        </is>
      </c>
      <c r="C14" t="inlineStr">
        <is>
          <t>R$ 2.455.603,13</t>
        </is>
      </c>
      <c r="D14" t="inlineStr">
        <is>
          <t>79,22%</t>
        </is>
      </c>
      <c r="E14" t="inlineStr">
        <is>
          <t>1,31%</t>
        </is>
      </c>
    </row>
    <row r="15">
      <c r="A15" t="inlineStr">
        <is>
          <t>Outros Serviços de Terceiros - PF</t>
        </is>
      </c>
      <c r="B15" t="inlineStr">
        <is>
          <t>R$ 6.277.968,00</t>
        </is>
      </c>
      <c r="C15" t="inlineStr">
        <is>
          <t>R$ 4.514.308,24</t>
        </is>
      </c>
      <c r="D15" t="inlineStr">
        <is>
          <t>71,91%</t>
        </is>
      </c>
      <c r="E15" t="inlineStr">
        <is>
          <t>2,41%</t>
        </is>
      </c>
    </row>
    <row r="16">
      <c r="A16" t="inlineStr">
        <is>
          <t>Locação de Mão de Obra</t>
        </is>
      </c>
      <c r="B16" t="inlineStr">
        <is>
          <t>R$ 437.220,00</t>
        </is>
      </c>
      <c r="C16" t="inlineStr">
        <is>
          <t>R$ 323.387,77</t>
        </is>
      </c>
      <c r="D16" t="inlineStr">
        <is>
          <t>73,96%</t>
        </is>
      </c>
      <c r="E16" t="inlineStr">
        <is>
          <t>0,17%</t>
        </is>
      </c>
    </row>
    <row r="17">
      <c r="A17" t="inlineStr">
        <is>
          <t>Outros Serviços Terceiros - P. Jurídica</t>
        </is>
      </c>
      <c r="B17" t="inlineStr">
        <is>
          <t>R$ 58.167.168,00</t>
        </is>
      </c>
      <c r="C17" t="inlineStr">
        <is>
          <t>R$ 48.534.367,14</t>
        </is>
      </c>
      <c r="D17" t="inlineStr">
        <is>
          <t>83,44%</t>
        </is>
      </c>
      <c r="E17" t="inlineStr">
        <is>
          <t>25,92%</t>
        </is>
      </c>
    </row>
    <row r="18">
      <c r="A18" t="inlineStr">
        <is>
          <t>Serv. Tecn. da Inform. Comunicação - PJ.</t>
        </is>
      </c>
      <c r="B18" t="inlineStr">
        <is>
          <t>R$ 10.183.080,00</t>
        </is>
      </c>
      <c r="C18" t="inlineStr">
        <is>
          <t>R$ 8.251.542,68</t>
        </is>
      </c>
      <c r="D18" t="inlineStr">
        <is>
          <t>81,03%</t>
        </is>
      </c>
      <c r="E18" t="inlineStr">
        <is>
          <t>4,41%</t>
        </is>
      </c>
    </row>
    <row r="19">
      <c r="A19" t="inlineStr">
        <is>
          <t>Obrigações Tributárias e Contributivas</t>
        </is>
      </c>
      <c r="B19" t="inlineStr">
        <is>
          <t>R$ 473.640,00</t>
        </is>
      </c>
      <c r="C19" t="inlineStr">
        <is>
          <t>R$ 292.320,70</t>
        </is>
      </c>
      <c r="D19" t="inlineStr">
        <is>
          <t>61,72%</t>
        </is>
      </c>
      <c r="E19" t="inlineStr">
        <is>
          <t>0,16%</t>
        </is>
      </c>
    </row>
    <row r="20">
      <c r="A20" t="inlineStr">
        <is>
          <t>DESPESAS DE CAPITAL</t>
        </is>
      </c>
      <c r="B20" t="inlineStr">
        <is>
          <t>R$ 55.137.396,00</t>
        </is>
      </c>
      <c r="C20" t="inlineStr">
        <is>
          <t>R$ 35.666.893,83</t>
        </is>
      </c>
      <c r="D20" t="inlineStr">
        <is>
          <t>64,69%</t>
        </is>
      </c>
      <c r="E20" t="inlineStr">
        <is>
          <t>19,05%</t>
        </is>
      </c>
    </row>
    <row r="21">
      <c r="A21" t="inlineStr">
        <is>
          <t>Investimentos</t>
        </is>
      </c>
      <c r="B21" t="inlineStr">
        <is>
          <t>R$ 35.657.400,00</t>
        </is>
      </c>
      <c r="C21" t="inlineStr">
        <is>
          <t>R$ 16.186.893,83</t>
        </is>
      </c>
      <c r="D21" t="inlineStr">
        <is>
          <t>45,40%</t>
        </is>
      </c>
      <c r="E21" t="inlineStr">
        <is>
          <t>8,64%</t>
        </is>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R$24.681.108,00</t>
        </is>
      </c>
      <c r="C2" t="inlineStr">
        <is>
          <t>R$20.161.340,61</t>
        </is>
      </c>
      <c r="D2" t="inlineStr">
        <is>
          <t>81,69%</t>
        </is>
      </c>
      <c r="E2" t="inlineStr">
        <is>
          <t>10,77%</t>
        </is>
      </c>
    </row>
    <row r="3">
      <c r="A3" t="inlineStr">
        <is>
          <t>02 - Administração Financeira</t>
        </is>
      </c>
      <c r="B3" t="inlineStr">
        <is>
          <t>R$8.610.492,00</t>
        </is>
      </c>
      <c r="C3" t="inlineStr">
        <is>
          <t>R$8.543.910,09</t>
        </is>
      </c>
      <c r="D3" t="inlineStr">
        <is>
          <t>99,23%</t>
        </is>
      </c>
      <c r="E3" t="inlineStr">
        <is>
          <t>4,56%</t>
        </is>
      </c>
    </row>
    <row r="4">
      <c r="A4" t="inlineStr">
        <is>
          <t>03 - Formação de Recursos Humanos</t>
        </is>
      </c>
      <c r="B4" t="inlineStr">
        <is>
          <t>R$2.723.640,00</t>
        </is>
      </c>
      <c r="C4" t="inlineStr">
        <is>
          <t>R$2.523.482,57</t>
        </is>
      </c>
      <c r="D4" t="inlineStr">
        <is>
          <t>92,65%</t>
        </is>
      </c>
      <c r="E4" t="inlineStr">
        <is>
          <t>1,35%</t>
        </is>
      </c>
    </row>
    <row r="5">
      <c r="A5" t="inlineStr">
        <is>
          <t>04 - Comunicação Social</t>
        </is>
      </c>
      <c r="B5" t="inlineStr">
        <is>
          <t>R$3.531.213,00</t>
        </is>
      </c>
      <c r="C5" t="inlineStr">
        <is>
          <t>R$2.823.336,83</t>
        </is>
      </c>
      <c r="D5" t="inlineStr">
        <is>
          <t>79,95%</t>
        </is>
      </c>
      <c r="E5" t="inlineStr">
        <is>
          <t>1,51%</t>
        </is>
      </c>
    </row>
    <row r="6">
      <c r="A6" t="inlineStr">
        <is>
          <t>05 - Atenção Básica</t>
        </is>
      </c>
      <c r="B6" t="inlineStr">
        <is>
          <t>R$6.913.480,00</t>
        </is>
      </c>
      <c r="C6" t="inlineStr">
        <is>
          <t>R$7.780.288,31</t>
        </is>
      </c>
      <c r="D6" t="inlineStr">
        <is>
          <t>112,54%</t>
        </is>
      </c>
      <c r="E6" t="inlineStr">
        <is>
          <t>4,15%</t>
        </is>
      </c>
    </row>
    <row r="7">
      <c r="A7" t="inlineStr">
        <is>
          <t>06 - Proteção e Benefícios ao Trabalhador</t>
        </is>
      </c>
      <c r="B7" t="inlineStr">
        <is>
          <t>R$5.483.655,00</t>
        </is>
      </c>
      <c r="C7" t="inlineStr">
        <is>
          <t>R$5.528.318,22</t>
        </is>
      </c>
      <c r="D7" t="inlineStr">
        <is>
          <t>100,81%</t>
        </is>
      </c>
      <c r="E7" t="inlineStr">
        <is>
          <t>2,95%</t>
        </is>
      </c>
    </row>
    <row r="8">
      <c r="A8" t="inlineStr">
        <is>
          <t>07 - Empregabilidade</t>
        </is>
      </c>
      <c r="B8" t="inlineStr">
        <is>
          <t>R$177.399.200,00</t>
        </is>
      </c>
      <c r="C8" t="inlineStr">
        <is>
          <t>R$139.910.499,80</t>
        </is>
      </c>
      <c r="D8" t="inlineStr">
        <is>
          <t>78,87%</t>
        </is>
      </c>
      <c r="E8" t="inlineStr">
        <is>
          <t>74,71%</t>
        </is>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R$ 160.055.880,00</t>
        </is>
      </c>
      <c r="D2" t="inlineStr">
        <is>
          <t>68,00%</t>
        </is>
      </c>
    </row>
    <row r="3">
      <c r="A3" t="inlineStr">
        <is>
          <t>13110120</t>
        </is>
      </c>
      <c r="B3" t="inlineStr">
        <is>
          <t>Taxas de Ocupação</t>
        </is>
      </c>
      <c r="C3" t="inlineStr">
        <is>
          <t>R$ 66.000,00</t>
        </is>
      </c>
      <c r="D3" t="inlineStr">
        <is>
          <t>0,03%</t>
        </is>
      </c>
    </row>
    <row r="4">
      <c r="A4" t="inlineStr">
        <is>
          <t>13210100</t>
        </is>
      </c>
      <c r="B4" t="inlineStr">
        <is>
          <t>Remuneração de Depósitos Bancários</t>
        </is>
      </c>
      <c r="C4" t="inlineStr">
        <is>
          <t>R$ 16.020.000,00</t>
        </is>
      </c>
      <c r="D4" t="inlineStr">
        <is>
          <t>6,81%</t>
        </is>
      </c>
    </row>
    <row r="5">
      <c r="A5" t="inlineStr">
        <is>
          <t>16999900</t>
        </is>
      </c>
      <c r="B5" t="inlineStr">
        <is>
          <t>Serviços Educacionais</t>
        </is>
      </c>
      <c r="C5" t="inlineStr">
        <is>
          <t>R$ 19.349.904,00</t>
        </is>
      </c>
      <c r="D5" t="inlineStr">
        <is>
          <t>8,22%</t>
        </is>
      </c>
    </row>
    <row r="6">
      <c r="A6" t="inlineStr">
        <is>
          <t>19110900</t>
        </is>
      </c>
      <c r="B6" t="inlineStr">
        <is>
          <t xml:space="preserve">Multas e Juros </t>
        </is>
      </c>
      <c r="C6" t="inlineStr">
        <is>
          <t>R$ 6.000,00</t>
        </is>
      </c>
      <c r="D6" t="inlineStr">
        <is>
          <t>0,00%</t>
        </is>
      </c>
    </row>
    <row r="7">
      <c r="A7" t="inlineStr">
        <is>
          <t>19999900</t>
        </is>
      </c>
      <c r="B7" t="inlineStr">
        <is>
          <t>Outras Receitas Correntes</t>
        </is>
      </c>
      <c r="C7" t="inlineStr">
        <is>
          <t>R$ 240.000,00</t>
        </is>
      </c>
      <c r="D7" t="inlineStr">
        <is>
          <t>0,10%</t>
        </is>
      </c>
    </row>
    <row r="8">
      <c r="A8" t="inlineStr">
        <is>
          <t>22130100</t>
        </is>
      </c>
      <c r="B8" t="inlineStr">
        <is>
          <t>Alienação de Bens Móveis</t>
        </is>
      </c>
      <c r="C8" t="inlineStr">
        <is>
          <t>R$ 60.000,00</t>
        </is>
      </c>
      <c r="D8" t="inlineStr">
        <is>
          <t>0,03%</t>
        </is>
      </c>
    </row>
    <row r="9">
      <c r="A9" t="inlineStr">
        <is>
          <t>99999910</t>
        </is>
      </c>
      <c r="B9" t="inlineStr">
        <is>
          <t>Recurso Arrecadado em Exerc. Anteriores</t>
        </is>
      </c>
      <c r="C9" t="inlineStr">
        <is>
          <t>R$ 39.574.884,00</t>
        </is>
      </c>
      <c r="D9" t="inlineStr">
        <is>
          <t>16,81%</t>
        </is>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R$ 75.861.696,00</t>
        </is>
      </c>
      <c r="D2" t="inlineStr">
        <is>
          <t>32,23%</t>
        </is>
      </c>
    </row>
    <row r="3">
      <c r="A3" t="inlineStr">
        <is>
          <t>31901300</t>
        </is>
      </c>
      <c r="B3" t="inlineStr">
        <is>
          <t>Obrigações Patronais</t>
        </is>
      </c>
      <c r="C3" t="inlineStr">
        <is>
          <t>R$ 6.091.788,00</t>
        </is>
      </c>
      <c r="D3" t="inlineStr">
        <is>
          <t>2,59%</t>
        </is>
      </c>
    </row>
    <row r="4">
      <c r="A4" t="inlineStr">
        <is>
          <t>31901600</t>
        </is>
      </c>
      <c r="B4" t="inlineStr">
        <is>
          <t>Outras Despesas Variáveis</t>
        </is>
      </c>
      <c r="C4" t="inlineStr">
        <is>
          <t>R$ 271.176,00</t>
        </is>
      </c>
      <c r="D4" t="inlineStr">
        <is>
          <t>0,12%</t>
        </is>
      </c>
    </row>
    <row r="5">
      <c r="A5" t="inlineStr">
        <is>
          <t>31909100</t>
        </is>
      </c>
      <c r="B5" t="inlineStr">
        <is>
          <t xml:space="preserve">Sentenças Judiciais </t>
        </is>
      </c>
      <c r="C5" t="inlineStr">
        <is>
          <t>R$ 7.860,00</t>
        </is>
      </c>
      <c r="D5" t="inlineStr">
        <is>
          <t>0,00%</t>
        </is>
      </c>
    </row>
    <row r="6">
      <c r="A6" t="inlineStr">
        <is>
          <t>31909400</t>
        </is>
      </c>
      <c r="B6" t="inlineStr">
        <is>
          <t>Indenizações e Restituições Trabalhistas</t>
        </is>
      </c>
      <c r="C6" t="inlineStr">
        <is>
          <t>R$ 936.996,00</t>
        </is>
      </c>
      <c r="D6" t="inlineStr">
        <is>
          <t>0,40%</t>
        </is>
      </c>
    </row>
    <row r="7">
      <c r="A7" t="inlineStr">
        <is>
          <t>33504100</t>
        </is>
      </c>
      <c r="B7" t="inlineStr">
        <is>
          <t>Contribuições</t>
        </is>
      </c>
      <c r="C7" t="inlineStr">
        <is>
          <t>R$ 4.296.000,00</t>
        </is>
      </c>
      <c r="D7" t="inlineStr">
        <is>
          <t>1,83%</t>
        </is>
      </c>
    </row>
    <row r="8">
      <c r="A8" t="inlineStr">
        <is>
          <t>33901400</t>
        </is>
      </c>
      <c r="B8" t="inlineStr">
        <is>
          <t>Diárias</t>
        </is>
      </c>
      <c r="C8" t="inlineStr">
        <is>
          <t>R$ 1.891.704,00</t>
        </is>
      </c>
      <c r="D8" t="inlineStr">
        <is>
          <t>0,80%</t>
        </is>
      </c>
    </row>
    <row r="9">
      <c r="A9" t="inlineStr">
        <is>
          <t>33901800</t>
        </is>
      </c>
      <c r="B9" t="inlineStr">
        <is>
          <t>Auxílio Financeiro a Estudantes</t>
        </is>
      </c>
      <c r="C9" t="inlineStr">
        <is>
          <t>R$ 617.004,00</t>
        </is>
      </c>
      <c r="D9" t="inlineStr">
        <is>
          <t>0,26%</t>
        </is>
      </c>
    </row>
    <row r="10">
      <c r="A10" t="inlineStr">
        <is>
          <t>33903000</t>
        </is>
      </c>
      <c r="B10" t="inlineStr">
        <is>
          <t>Material de Consumo</t>
        </is>
      </c>
      <c r="C10" t="inlineStr">
        <is>
          <t>R$ 18.821.112,00</t>
        </is>
      </c>
      <c r="D10" t="inlineStr">
        <is>
          <t>8,00%</t>
        </is>
      </c>
    </row>
    <row r="11">
      <c r="A11" t="inlineStr">
        <is>
          <t>33903300</t>
        </is>
      </c>
      <c r="B11" t="inlineStr">
        <is>
          <t>Passagens e Despesas de Locomoção</t>
        </is>
      </c>
      <c r="C11" t="inlineStr">
        <is>
          <t>R$ 3.248.424,00</t>
        </is>
      </c>
      <c r="D11" t="inlineStr">
        <is>
          <t>1,38%</t>
        </is>
      </c>
    </row>
    <row r="12">
      <c r="A12" t="inlineStr">
        <is>
          <t>33903600</t>
        </is>
      </c>
      <c r="B12" t="inlineStr">
        <is>
          <t>Outros Serviços de Terceiros - PF</t>
        </is>
      </c>
      <c r="C12" t="inlineStr">
        <is>
          <t>R$ 5.816.868,00</t>
        </is>
      </c>
      <c r="D12" t="inlineStr">
        <is>
          <t>2,47%</t>
        </is>
      </c>
    </row>
    <row r="13">
      <c r="A13" t="inlineStr">
        <is>
          <t>33903700</t>
        </is>
      </c>
      <c r="B13" t="inlineStr">
        <is>
          <t>Locação de Mão de Obra</t>
        </is>
      </c>
      <c r="C13" t="inlineStr">
        <is>
          <t>R$ 393.204,00</t>
        </is>
      </c>
      <c r="D13" t="inlineStr">
        <is>
          <t>0,17%</t>
        </is>
      </c>
    </row>
    <row r="14">
      <c r="A14" t="inlineStr">
        <is>
          <t>33903900</t>
        </is>
      </c>
      <c r="B14" t="inlineStr">
        <is>
          <t>Outros Serviços Terceiros - P. Jurídica</t>
        </is>
      </c>
      <c r="C14" t="inlineStr">
        <is>
          <t>R$ 49.023.528,00</t>
        </is>
      </c>
      <c r="D14" t="inlineStr">
        <is>
          <t>20,83%</t>
        </is>
      </c>
    </row>
    <row r="15">
      <c r="A15" t="inlineStr">
        <is>
          <t>33904000</t>
        </is>
      </c>
      <c r="B15" t="inlineStr">
        <is>
          <t>Serv. Tecn. da Inform. Comunicação - PJ.</t>
        </is>
      </c>
      <c r="C15" t="inlineStr">
        <is>
          <t>R$ 7.391.880,00</t>
        </is>
      </c>
      <c r="D15" t="inlineStr">
        <is>
          <t>3,14%</t>
        </is>
      </c>
    </row>
    <row r="16">
      <c r="A16" t="inlineStr">
        <is>
          <t>33904700</t>
        </is>
      </c>
      <c r="B16" t="inlineStr">
        <is>
          <t>Obrigações Tributárias e Contributivas</t>
        </is>
      </c>
      <c r="C16" t="inlineStr">
        <is>
          <t>R$ 446.916,00</t>
        </is>
      </c>
      <c r="D16" t="inlineStr">
        <is>
          <t>0,19%</t>
        </is>
      </c>
    </row>
    <row r="17">
      <c r="A17" t="inlineStr">
        <is>
          <t>44905100</t>
        </is>
      </c>
      <c r="B17" t="inlineStr">
        <is>
          <t>Obras e Instalações</t>
        </is>
      </c>
      <c r="C17" t="inlineStr">
        <is>
          <t>R$ 54.506.004,00</t>
        </is>
      </c>
      <c r="D17" t="inlineStr">
        <is>
          <t>23,16%</t>
        </is>
      </c>
    </row>
    <row r="18">
      <c r="A18" t="inlineStr">
        <is>
          <t>44905200</t>
        </is>
      </c>
      <c r="B18" t="inlineStr">
        <is>
          <t>Equipamentos e Material Permanente</t>
        </is>
      </c>
      <c r="C18" t="inlineStr">
        <is>
          <t>R$ 5.750.508,00</t>
        </is>
      </c>
      <c r="D18" t="inlineStr">
        <is>
          <t>2,44%</t>
        </is>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R$ 26.034.145,00</t>
        </is>
      </c>
      <c r="C2" t="inlineStr">
        <is>
          <t>11,06%</t>
        </is>
      </c>
    </row>
    <row r="3">
      <c r="A3" t="inlineStr">
        <is>
          <t>02 - Administração Financeira</t>
        </is>
      </c>
      <c r="B3" t="inlineStr">
        <is>
          <t>R$ 9.153.900,00</t>
        </is>
      </c>
      <c r="C3" t="inlineStr">
        <is>
          <t>3,89%</t>
        </is>
      </c>
    </row>
    <row r="4">
      <c r="A4" t="inlineStr">
        <is>
          <t>03 - Formação de Recursos Humanos</t>
        </is>
      </c>
      <c r="B4" t="inlineStr">
        <is>
          <t>R$ 2.651.000,00</t>
        </is>
      </c>
      <c r="C4" t="inlineStr">
        <is>
          <t>1,13%</t>
        </is>
      </c>
    </row>
    <row r="5">
      <c r="A5" t="inlineStr">
        <is>
          <t>04 - Comunicação Social</t>
        </is>
      </c>
      <c r="B5" t="inlineStr">
        <is>
          <t>R$ 4.563.000,00</t>
        </is>
      </c>
      <c r="C5" t="inlineStr">
        <is>
          <t>1,94%</t>
        </is>
      </c>
    </row>
    <row r="6">
      <c r="A6" t="inlineStr">
        <is>
          <t>05 - Atenção Básica</t>
        </is>
      </c>
      <c r="B6" t="inlineStr">
        <is>
          <t>R$ 7.259.500,00</t>
        </is>
      </c>
      <c r="C6" t="inlineStr">
        <is>
          <t>3,08%</t>
        </is>
      </c>
    </row>
    <row r="7">
      <c r="A7" t="inlineStr">
        <is>
          <t>06 - Proteção e Benefícios ao Trabalhador</t>
        </is>
      </c>
      <c r="B7" t="inlineStr">
        <is>
          <t>R$ 5.679.000,00</t>
        </is>
      </c>
      <c r="C7" t="inlineStr">
        <is>
          <t>2,41%</t>
        </is>
      </c>
    </row>
    <row r="8">
      <c r="A8" t="inlineStr">
        <is>
          <t>07 - Empregabilidade</t>
        </is>
      </c>
      <c r="B8" t="inlineStr">
        <is>
          <t>R$ 180.032.123,00</t>
        </is>
      </c>
      <c r="C8" t="inlineStr">
        <is>
          <t>76,49%</t>
        </is>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R$ 195.737.784,00</t>
        </is>
      </c>
      <c r="C2" t="inlineStr">
        <is>
          <t>R$ 103.484.338,47</t>
        </is>
      </c>
      <c r="D2" t="inlineStr">
        <is>
          <t>52,87%</t>
        </is>
      </c>
      <c r="E2" t="inlineStr">
        <is>
          <t>99,95%</t>
        </is>
      </c>
    </row>
    <row r="3">
      <c r="A3" t="inlineStr">
        <is>
          <t>Contr. para Ent. Privadas Serviço Social e de Formação Prof.</t>
        </is>
      </c>
      <c r="B3" t="inlineStr">
        <is>
          <t>R$ 160.055.880,00</t>
        </is>
      </c>
      <c r="C3" t="inlineStr">
        <is>
          <t>R$ 79.041.603,24</t>
        </is>
      </c>
      <c r="D3" t="inlineStr">
        <is>
          <t>49,38%</t>
        </is>
      </c>
      <c r="E3" t="inlineStr">
        <is>
          <t>76,35%</t>
        </is>
      </c>
    </row>
    <row r="4">
      <c r="A4" t="inlineStr">
        <is>
          <t>Contribuições para o Senac</t>
        </is>
      </c>
      <c r="B4" t="inlineStr">
        <is>
          <t>R$ 160.055.880,00</t>
        </is>
      </c>
      <c r="C4" t="inlineStr">
        <is>
          <t>R$ 79.041.603,24</t>
        </is>
      </c>
      <c r="D4" t="inlineStr">
        <is>
          <t>49,38%</t>
        </is>
      </c>
      <c r="E4" t="inlineStr">
        <is>
          <t>76,35%</t>
        </is>
      </c>
    </row>
    <row r="5">
      <c r="A5" t="inlineStr">
        <is>
          <t>Receita Patrimonial</t>
        </is>
      </c>
      <c r="B5" t="inlineStr">
        <is>
          <t>R$ 16.086.000,00</t>
        </is>
      </c>
      <c r="C5" t="inlineStr">
        <is>
          <t>R$ 14.086.921,04</t>
        </is>
      </c>
      <c r="D5" t="inlineStr">
        <is>
          <t>87,57%</t>
        </is>
      </c>
      <c r="E5" t="inlineStr">
        <is>
          <t>13,61%</t>
        </is>
      </c>
    </row>
    <row r="6">
      <c r="A6" t="inlineStr">
        <is>
          <t>Taxas de Ocupação</t>
        </is>
      </c>
      <c r="B6" t="inlineStr">
        <is>
          <t>R$ 66.000,00</t>
        </is>
      </c>
      <c r="C6" t="inlineStr">
        <is>
          <t>R$ 15.700,00</t>
        </is>
      </c>
      <c r="D6" t="inlineStr">
        <is>
          <t>23,79%</t>
        </is>
      </c>
      <c r="E6" t="inlineStr">
        <is>
          <t>0,02%</t>
        </is>
      </c>
    </row>
    <row r="7">
      <c r="A7" t="inlineStr">
        <is>
          <t>Remuneração de Depósitos Bancários</t>
        </is>
      </c>
      <c r="B7" t="inlineStr">
        <is>
          <t>R$ 16.020.000,00</t>
        </is>
      </c>
      <c r="C7" t="inlineStr">
        <is>
          <t>R$ 14.071.221,04</t>
        </is>
      </c>
      <c r="D7" t="inlineStr">
        <is>
          <t>87,84%</t>
        </is>
      </c>
      <c r="E7" t="inlineStr">
        <is>
          <t>13,59%</t>
        </is>
      </c>
    </row>
    <row r="8">
      <c r="A8" t="inlineStr">
        <is>
          <t>Receita de Serviços</t>
        </is>
      </c>
      <c r="B8" t="inlineStr">
        <is>
          <t>R$ 19.349.904,00</t>
        </is>
      </c>
      <c r="C8" t="inlineStr">
        <is>
          <t>R$ 10.346.249,41</t>
        </is>
      </c>
      <c r="D8" t="inlineStr">
        <is>
          <t>53,47%</t>
        </is>
      </c>
      <c r="E8" t="inlineStr">
        <is>
          <t>9,99%</t>
        </is>
      </c>
    </row>
    <row r="9">
      <c r="A9" t="inlineStr">
        <is>
          <t>Serviços Educacionais</t>
        </is>
      </c>
      <c r="B9" t="inlineStr">
        <is>
          <t>R$ 19.349.904,00</t>
        </is>
      </c>
      <c r="C9" t="inlineStr">
        <is>
          <t>R$ 10.346.249,41</t>
        </is>
      </c>
      <c r="D9" t="inlineStr">
        <is>
          <t>53,47%</t>
        </is>
      </c>
      <c r="E9" t="inlineStr">
        <is>
          <t>9,99%</t>
        </is>
      </c>
    </row>
    <row r="10">
      <c r="A10" t="inlineStr">
        <is>
          <t>Outras Receitas Correntes</t>
        </is>
      </c>
      <c r="B10" t="inlineStr">
        <is>
          <t>R$ 246.000,00</t>
        </is>
      </c>
      <c r="C10" t="inlineStr">
        <is>
          <t>R$ 9.564,78</t>
        </is>
      </c>
      <c r="D10" t="inlineStr">
        <is>
          <t>3,89%</t>
        </is>
      </c>
      <c r="E10" t="inlineStr">
        <is>
          <t>0,01%</t>
        </is>
      </c>
    </row>
    <row r="11">
      <c r="A11" t="inlineStr">
        <is>
          <t xml:space="preserve">Multas e Juros </t>
        </is>
      </c>
      <c r="B11" t="inlineStr">
        <is>
          <t>R$ 6.000,00</t>
        </is>
      </c>
      <c r="C11" t="inlineStr">
        <is>
          <t>R$ 1.957,58</t>
        </is>
      </c>
      <c r="D11" t="inlineStr">
        <is>
          <t>32,63%</t>
        </is>
      </c>
      <c r="E11" t="inlineStr">
        <is>
          <t>0,00%</t>
        </is>
      </c>
    </row>
    <row r="12">
      <c r="A12" t="inlineStr">
        <is>
          <t>Outras Receitas Correntes</t>
        </is>
      </c>
      <c r="B12" t="inlineStr">
        <is>
          <t>R$ 240.000,00</t>
        </is>
      </c>
      <c r="C12" t="inlineStr">
        <is>
          <t>R$ 7.607,20</t>
        </is>
      </c>
      <c r="D12" t="inlineStr">
        <is>
          <t>3,17%</t>
        </is>
      </c>
      <c r="E12" t="inlineStr">
        <is>
          <t>0,01%</t>
        </is>
      </c>
    </row>
    <row r="13">
      <c r="A13" t="inlineStr">
        <is>
          <t>RECEITAS DE CAPITAL</t>
        </is>
      </c>
      <c r="B13" t="inlineStr">
        <is>
          <t>R$ 60.000,00</t>
        </is>
      </c>
      <c r="C13" t="inlineStr">
        <is>
          <t>R$ 47.500,00</t>
        </is>
      </c>
      <c r="D13" t="inlineStr">
        <is>
          <t>79,17%</t>
        </is>
      </c>
      <c r="E13" t="inlineStr">
        <is>
          <t>0,05%</t>
        </is>
      </c>
    </row>
    <row r="14">
      <c r="A14" t="inlineStr">
        <is>
          <t>Alienação de Bens</t>
        </is>
      </c>
      <c r="B14" t="inlineStr">
        <is>
          <t>R$ 60.000,00</t>
        </is>
      </c>
      <c r="C14" t="inlineStr">
        <is>
          <t>R$ 47.500,00</t>
        </is>
      </c>
      <c r="D14" t="inlineStr">
        <is>
          <t>79,17%</t>
        </is>
      </c>
      <c r="E14" t="inlineStr">
        <is>
          <t>0,05%</t>
        </is>
      </c>
    </row>
    <row r="15">
      <c r="A15" t="inlineStr">
        <is>
          <t>Alienação de Bens Móveis</t>
        </is>
      </c>
      <c r="B15" t="inlineStr">
        <is>
          <t>R$ 60.000,00</t>
        </is>
      </c>
      <c r="C15" t="inlineStr">
        <is>
          <t>R$ 47.500,00</t>
        </is>
      </c>
      <c r="D15" t="inlineStr">
        <is>
          <t>79,17%</t>
        </is>
      </c>
      <c r="E15" t="inlineStr">
        <is>
          <t>0,05%</t>
        </is>
      </c>
    </row>
    <row r="16">
      <c r="A16" t="inlineStr">
        <is>
          <t>RECURSOS ARREC. EXERC. ANTER.</t>
        </is>
      </c>
      <c r="B16" t="inlineStr">
        <is>
          <t>R$ 39.574.884,00</t>
        </is>
      </c>
      <c r="C16" t="inlineStr">
        <is>
          <t>R$ 0,00</t>
        </is>
      </c>
      <c r="D16" t="inlineStr">
        <is>
          <t>0,00%</t>
        </is>
      </c>
      <c r="E16" t="inlineStr">
        <is>
          <t>0,00%</t>
        </is>
      </c>
    </row>
    <row r="17">
      <c r="A17" t="inlineStr">
        <is>
          <t>Recurso Arrecadado em Exerc. Anteriores</t>
        </is>
      </c>
      <c r="B17" t="inlineStr">
        <is>
          <t>R$ 39.574.884,00</t>
        </is>
      </c>
      <c r="C17" t="inlineStr">
        <is>
          <t>R$ 0,00</t>
        </is>
      </c>
      <c r="D17" t="inlineStr">
        <is>
          <t>0,00%</t>
        </is>
      </c>
      <c r="E17" t="inlineStr">
        <is>
          <t>0,00%</t>
        </is>
      </c>
    </row>
    <row r="18">
      <c r="A18" t="inlineStr">
        <is>
          <t>Recurso Arrecadado em Exerc. Anteriores</t>
        </is>
      </c>
      <c r="B18" t="inlineStr">
        <is>
          <t>R$ 39.574.884,00</t>
        </is>
      </c>
      <c r="C18" t="inlineStr">
        <is>
          <t>R$ 0,00</t>
        </is>
      </c>
      <c r="D18" t="inlineStr">
        <is>
          <t>0,00%</t>
        </is>
      </c>
      <c r="E18" t="inlineStr">
        <is>
          <t>0,00%</t>
        </is>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R$175.116.156,00</t>
        </is>
      </c>
      <c r="C2" t="inlineStr">
        <is>
          <t>R$72.921.344,19</t>
        </is>
      </c>
      <c r="D2" t="inlineStr">
        <is>
          <t>41,64%</t>
        </is>
      </c>
      <c r="E2" t="inlineStr">
        <is>
          <t>90,05%</t>
        </is>
      </c>
    </row>
    <row r="3">
      <c r="A3" t="inlineStr">
        <is>
          <t>Pessoal e Encargos Sociais</t>
        </is>
      </c>
      <c r="B3" t="inlineStr">
        <is>
          <t>R$83.169.516,00</t>
        </is>
      </c>
      <c r="C3" t="inlineStr">
        <is>
          <t>R$35.113.518,01</t>
        </is>
      </c>
      <c r="D3" t="inlineStr">
        <is>
          <t>42,22%</t>
        </is>
      </c>
      <c r="E3" t="inlineStr">
        <is>
          <t>43,36%</t>
        </is>
      </c>
    </row>
    <row r="4">
      <c r="A4" t="inlineStr">
        <is>
          <t>Vencimentos e Vantagens Fixas</t>
        </is>
      </c>
      <c r="B4" t="inlineStr">
        <is>
          <t>R$75.861.696,00</t>
        </is>
      </c>
      <c r="C4" t="inlineStr">
        <is>
          <t>R$31.838.799,04</t>
        </is>
      </c>
      <c r="D4" t="inlineStr">
        <is>
          <t>41,97%</t>
        </is>
      </c>
      <c r="E4" t="inlineStr">
        <is>
          <t>39,32%</t>
        </is>
      </c>
    </row>
    <row r="5">
      <c r="A5" t="inlineStr">
        <is>
          <t>Obrigações Patronais</t>
        </is>
      </c>
      <c r="B5" t="inlineStr">
        <is>
          <t>R$6.091.788,00</t>
        </is>
      </c>
      <c r="C5" t="inlineStr">
        <is>
          <t>R$2.545.130,36</t>
        </is>
      </c>
      <c r="D5" t="inlineStr">
        <is>
          <t>41,78%</t>
        </is>
      </c>
      <c r="E5" t="inlineStr">
        <is>
          <t>3,14%</t>
        </is>
      </c>
    </row>
    <row r="6">
      <c r="A6" t="inlineStr">
        <is>
          <t>Outras Despesas Variáveis</t>
        </is>
      </c>
      <c r="B6" t="inlineStr">
        <is>
          <t>R$271.176,00</t>
        </is>
      </c>
      <c r="C6" t="inlineStr">
        <is>
          <t>R$130.993,02</t>
        </is>
      </c>
      <c r="D6" t="inlineStr">
        <is>
          <t>48,31%</t>
        </is>
      </c>
      <c r="E6" t="inlineStr">
        <is>
          <t>0,16%</t>
        </is>
      </c>
    </row>
    <row r="7">
      <c r="A7" t="inlineStr">
        <is>
          <t xml:space="preserve">Sentenças Judiciais </t>
        </is>
      </c>
      <c r="B7" t="inlineStr">
        <is>
          <t>R$7.860,00</t>
        </is>
      </c>
      <c r="C7" t="inlineStr">
        <is>
          <t>R$0,00</t>
        </is>
      </c>
      <c r="D7" t="inlineStr">
        <is>
          <t>0,00%</t>
        </is>
      </c>
      <c r="E7" t="inlineStr">
        <is>
          <t>0,00%</t>
        </is>
      </c>
    </row>
    <row r="8">
      <c r="A8" t="inlineStr">
        <is>
          <t>Indenizações e Restituições Trabalhistas</t>
        </is>
      </c>
      <c r="B8" t="inlineStr">
        <is>
          <t>R$936.996,00</t>
        </is>
      </c>
      <c r="C8" t="inlineStr">
        <is>
          <t>R$598.595,59</t>
        </is>
      </c>
      <c r="D8" t="inlineStr">
        <is>
          <t>63,88%</t>
        </is>
      </c>
      <c r="E8" t="inlineStr">
        <is>
          <t>0,74%</t>
        </is>
      </c>
    </row>
    <row r="9">
      <c r="A9" t="inlineStr">
        <is>
          <t>Outras Despesas Correntes</t>
        </is>
      </c>
      <c r="B9" t="inlineStr">
        <is>
          <t>R$91.946.640,00</t>
        </is>
      </c>
      <c r="C9" t="inlineStr">
        <is>
          <t>R$37.807.826,18</t>
        </is>
      </c>
      <c r="D9" t="inlineStr">
        <is>
          <t>41,12%</t>
        </is>
      </c>
      <c r="E9" t="inlineStr">
        <is>
          <t>46,69%</t>
        </is>
      </c>
    </row>
    <row r="10">
      <c r="A10" t="inlineStr">
        <is>
          <t>Contribuições</t>
        </is>
      </c>
      <c r="B10" t="inlineStr">
        <is>
          <t>R$4.296.000,00</t>
        </is>
      </c>
      <c r="C10" t="inlineStr">
        <is>
          <t>R$2.097.900,72</t>
        </is>
      </c>
      <c r="D10" t="inlineStr">
        <is>
          <t>48,83%</t>
        </is>
      </c>
      <c r="E10" t="inlineStr">
        <is>
          <t>2,59%</t>
        </is>
      </c>
    </row>
    <row r="11">
      <c r="A11" t="inlineStr">
        <is>
          <t>Diárias</t>
        </is>
      </c>
      <c r="B11" t="inlineStr">
        <is>
          <t>R$1.891.704,00</t>
        </is>
      </c>
      <c r="C11" t="inlineStr">
        <is>
          <t>R$973.093,30</t>
        </is>
      </c>
      <c r="D11" t="inlineStr">
        <is>
          <t>51,44%</t>
        </is>
      </c>
      <c r="E11" t="inlineStr">
        <is>
          <t>1,20%</t>
        </is>
      </c>
    </row>
    <row r="12">
      <c r="A12" t="inlineStr">
        <is>
          <t>Auxílio Financeiro a Estudantes</t>
        </is>
      </c>
      <c r="B12" t="inlineStr">
        <is>
          <t>R$617.004,00</t>
        </is>
      </c>
      <c r="C12" t="inlineStr">
        <is>
          <t>R$96.727,98</t>
        </is>
      </c>
      <c r="D12" t="inlineStr">
        <is>
          <t>15,68%</t>
        </is>
      </c>
      <c r="E12" t="inlineStr">
        <is>
          <t>0,12%</t>
        </is>
      </c>
    </row>
    <row r="13">
      <c r="A13" t="inlineStr">
        <is>
          <t>Material de Consumo</t>
        </is>
      </c>
      <c r="B13" t="inlineStr">
        <is>
          <t>R$18.821.112,00</t>
        </is>
      </c>
      <c r="C13" t="inlineStr">
        <is>
          <t>R$8.431.896,95</t>
        </is>
      </c>
      <c r="D13" t="inlineStr">
        <is>
          <t>44,80%</t>
        </is>
      </c>
      <c r="E13" t="inlineStr">
        <is>
          <t>10,41%</t>
        </is>
      </c>
    </row>
    <row r="14">
      <c r="A14" t="inlineStr">
        <is>
          <t>Passagens e Despesas de Locomoção</t>
        </is>
      </c>
      <c r="B14" t="inlineStr">
        <is>
          <t>R$3.248.424,00</t>
        </is>
      </c>
      <c r="C14" t="inlineStr">
        <is>
          <t>R$1.273.239,81</t>
        </is>
      </c>
      <c r="D14" t="inlineStr">
        <is>
          <t>39,20%</t>
        </is>
      </c>
      <c r="E14" t="inlineStr">
        <is>
          <t>1,57%</t>
        </is>
      </c>
    </row>
    <row r="15">
      <c r="A15" t="inlineStr">
        <is>
          <t>Outros Serviços de Terceiros - PF</t>
        </is>
      </c>
      <c r="B15" t="inlineStr">
        <is>
          <t>R$5.816.868,00</t>
        </is>
      </c>
      <c r="C15" t="inlineStr">
        <is>
          <t>R$1.761.400,87</t>
        </is>
      </c>
      <c r="D15" t="inlineStr">
        <is>
          <t>30,28%</t>
        </is>
      </c>
      <c r="E15" t="inlineStr">
        <is>
          <t>2,18%</t>
        </is>
      </c>
    </row>
    <row r="16">
      <c r="A16" t="inlineStr">
        <is>
          <t>Locação de Mão de Obra</t>
        </is>
      </c>
      <c r="B16" t="inlineStr">
        <is>
          <t>R$393.204,00</t>
        </is>
      </c>
      <c r="C16" t="inlineStr">
        <is>
          <t>R$114.240,91</t>
        </is>
      </c>
      <c r="D16" t="inlineStr">
        <is>
          <t>29,05%</t>
        </is>
      </c>
      <c r="E16" t="inlineStr">
        <is>
          <t>0,14%</t>
        </is>
      </c>
    </row>
    <row r="17">
      <c r="A17" t="inlineStr">
        <is>
          <t>Outros Serviços Terceiros - P. Jurídica</t>
        </is>
      </c>
      <c r="B17" t="inlineStr">
        <is>
          <t>R$49.023.528,00</t>
        </is>
      </c>
      <c r="C17" t="inlineStr">
        <is>
          <t>R$20.174.325,85</t>
        </is>
      </c>
      <c r="D17" t="inlineStr">
        <is>
          <t>41,15%</t>
        </is>
      </c>
      <c r="E17" t="inlineStr">
        <is>
          <t>24,91%</t>
        </is>
      </c>
    </row>
    <row r="18">
      <c r="A18" t="inlineStr">
        <is>
          <t>Serv. Tecn. da Inform. Comunicação - PJ.</t>
        </is>
      </c>
      <c r="B18" t="inlineStr">
        <is>
          <t>R$7.391.880,00</t>
        </is>
      </c>
      <c r="C18" t="inlineStr">
        <is>
          <t>R$2.592.049,53</t>
        </is>
      </c>
      <c r="D18" t="inlineStr">
        <is>
          <t>35,07%</t>
        </is>
      </c>
      <c r="E18" t="inlineStr">
        <is>
          <t>3,20%</t>
        </is>
      </c>
    </row>
    <row r="19">
      <c r="A19" t="inlineStr">
        <is>
          <t>Obrigações Tributárias e Contributivas</t>
        </is>
      </c>
      <c r="B19" t="inlineStr">
        <is>
          <t>R$446.916,00</t>
        </is>
      </c>
      <c r="C19" t="inlineStr">
        <is>
          <t>R$292.297,05</t>
        </is>
      </c>
      <c r="D19" t="inlineStr">
        <is>
          <t>65,40%</t>
        </is>
      </c>
      <c r="E19" t="inlineStr">
        <is>
          <t>0,36%</t>
        </is>
      </c>
    </row>
    <row r="20">
      <c r="A20" t="inlineStr">
        <is>
          <t>Sentenças Judiciais</t>
        </is>
      </c>
      <c r="B20" t="inlineStr">
        <is>
          <t>R$0,00</t>
        </is>
      </c>
      <c r="C20" t="inlineStr">
        <is>
          <t>R$653,21</t>
        </is>
      </c>
      <c r="D20" t="inlineStr">
        <is>
          <t>0,00%</t>
        </is>
      </c>
      <c r="E20" t="inlineStr">
        <is>
          <t>0,00%</t>
        </is>
      </c>
    </row>
    <row r="21">
      <c r="A21" t="inlineStr">
        <is>
          <t>DESPESAS DE CAPITAL</t>
        </is>
      </c>
      <c r="B21" t="inlineStr">
        <is>
          <t>R$60.256.512,00</t>
        </is>
      </c>
      <c r="C21" t="inlineStr">
        <is>
          <t>R$8.059.301,47</t>
        </is>
      </c>
      <c r="D21" t="inlineStr">
        <is>
          <t>13,37%</t>
        </is>
      </c>
      <c r="E21" t="inlineStr">
        <is>
          <t>9,95%</t>
        </is>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R$ 26.034.145,00</t>
        </is>
      </c>
      <c r="C2" t="inlineStr">
        <is>
          <t>R$ 12.748.532,53</t>
        </is>
      </c>
      <c r="D2" t="inlineStr">
        <is>
          <t>48,97%</t>
        </is>
      </c>
      <c r="E2" t="inlineStr">
        <is>
          <t>15,74%</t>
        </is>
      </c>
    </row>
    <row r="3">
      <c r="A3" t="inlineStr">
        <is>
          <t>02 - Administração Financeira</t>
        </is>
      </c>
      <c r="B3" t="inlineStr">
        <is>
          <t>R$ 9.153.900,00</t>
        </is>
      </c>
      <c r="C3" t="inlineStr">
        <is>
          <t>R$ 4.368.237,52</t>
        </is>
      </c>
      <c r="D3" t="inlineStr">
        <is>
          <t>47,72%</t>
        </is>
      </c>
      <c r="E3" t="inlineStr">
        <is>
          <t>5,39%</t>
        </is>
      </c>
    </row>
    <row r="4">
      <c r="A4" t="inlineStr">
        <is>
          <t>03 - Formação de Recursos Humanos</t>
        </is>
      </c>
      <c r="B4" t="inlineStr">
        <is>
          <t>R$ 2.651.000,00</t>
        </is>
      </c>
      <c r="C4" t="inlineStr">
        <is>
          <t>R$ 1.508.761,19</t>
        </is>
      </c>
      <c r="D4" t="inlineStr">
        <is>
          <t>56,91%</t>
        </is>
      </c>
      <c r="E4" t="inlineStr">
        <is>
          <t>1,86%</t>
        </is>
      </c>
    </row>
    <row r="5">
      <c r="A5" t="inlineStr">
        <is>
          <t>04 - Comunicação Social</t>
        </is>
      </c>
      <c r="B5" t="inlineStr">
        <is>
          <t>R$ 4.563.000,00</t>
        </is>
      </c>
      <c r="C5" t="inlineStr">
        <is>
          <t>R$ 1.550.158,40</t>
        </is>
      </c>
      <c r="D5" t="inlineStr">
        <is>
          <t>33,97%</t>
        </is>
      </c>
      <c r="E5" t="inlineStr">
        <is>
          <t>1,91%</t>
        </is>
      </c>
    </row>
    <row r="6">
      <c r="A6" t="inlineStr">
        <is>
          <t>05 - Atenção Básica</t>
        </is>
      </c>
      <c r="B6" t="inlineStr">
        <is>
          <t>R$ 7.259.500,00</t>
        </is>
      </c>
      <c r="C6" t="inlineStr">
        <is>
          <t>R$ 4.421.354,36</t>
        </is>
      </c>
      <c r="D6" t="inlineStr">
        <is>
          <t>60,90%</t>
        </is>
      </c>
      <c r="E6" t="inlineStr">
        <is>
          <t>5,46%</t>
        </is>
      </c>
    </row>
    <row r="7">
      <c r="A7" t="inlineStr">
        <is>
          <t>06 - Proteção e Benefícios ao Trabalhador</t>
        </is>
      </c>
      <c r="B7" t="inlineStr">
        <is>
          <t>R$ 5.679.000,00</t>
        </is>
      </c>
      <c r="C7" t="inlineStr">
        <is>
          <t>R$ 3.062.182,73</t>
        </is>
      </c>
      <c r="D7" t="inlineStr">
        <is>
          <t>53,92%</t>
        </is>
      </c>
      <c r="E7" t="inlineStr">
        <is>
          <t>3,78%</t>
        </is>
      </c>
    </row>
    <row r="8">
      <c r="A8" t="inlineStr">
        <is>
          <t>07 - Empregabilidade</t>
        </is>
      </c>
      <c r="B8" t="inlineStr">
        <is>
          <t>R$ 180.032.123,00</t>
        </is>
      </c>
      <c r="C8" t="inlineStr">
        <is>
          <t>R$ 53.321.418,93</t>
        </is>
      </c>
      <c r="D8" t="inlineStr">
        <is>
          <t>29,62%</t>
        </is>
      </c>
      <c r="E8" t="inlineStr">
        <is>
          <t>65,84%</t>
        </is>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Variações Patrimoniais Aumentativas</t>
        </is>
      </c>
      <c r="D2" t="inlineStr">
        <is>
          <t>1</t>
        </is>
      </c>
      <c r="E2" t="inlineStr">
        <is>
          <t>202.321.060,66</t>
        </is>
      </c>
    </row>
    <row r="3">
      <c r="A3" t="inlineStr">
        <is>
          <t>2025</t>
        </is>
      </c>
      <c r="B3" t="inlineStr">
        <is>
          <t>2025</t>
        </is>
      </c>
      <c r="C3" t="inlineStr">
        <is>
          <t>Contribuições</t>
        </is>
      </c>
      <c r="D3" t="inlineStr">
        <is>
          <t>2</t>
        </is>
      </c>
      <c r="E3" t="inlineStr">
        <is>
          <t>153.597.565,86</t>
        </is>
      </c>
    </row>
    <row r="4">
      <c r="A4" t="inlineStr">
        <is>
          <t>2025</t>
        </is>
      </c>
      <c r="B4" t="inlineStr">
        <is>
          <t>2025</t>
        </is>
      </c>
      <c r="C4" t="inlineStr">
        <is>
          <t>Contribuições Sociais</t>
        </is>
      </c>
      <c r="D4" t="inlineStr">
        <is>
          <t>3</t>
        </is>
      </c>
      <c r="E4" t="inlineStr">
        <is>
          <t>153.597.565,86</t>
        </is>
      </c>
    </row>
    <row r="5">
      <c r="A5" t="inlineStr">
        <is>
          <t>2025</t>
        </is>
      </c>
      <c r="B5" t="inlineStr">
        <is>
          <t>2025</t>
        </is>
      </c>
      <c r="C5" t="inlineStr">
        <is>
          <t>Venda De Bens E Serviços</t>
        </is>
      </c>
      <c r="D5" t="inlineStr">
        <is>
          <t>2</t>
        </is>
      </c>
      <c r="E5" t="inlineStr">
        <is>
          <t>19.046.601,05</t>
        </is>
      </c>
    </row>
    <row r="6">
      <c r="A6" t="inlineStr">
        <is>
          <t>2025</t>
        </is>
      </c>
      <c r="B6" t="inlineStr">
        <is>
          <t>2025</t>
        </is>
      </c>
      <c r="C6" t="inlineStr">
        <is>
          <t>Prestação De Serviços E Exploração Bens</t>
        </is>
      </c>
      <c r="D6" t="inlineStr">
        <is>
          <t>3</t>
        </is>
      </c>
      <c r="E6" t="inlineStr">
        <is>
          <t>19.046.601,05</t>
        </is>
      </c>
    </row>
    <row r="7">
      <c r="A7" t="inlineStr">
        <is>
          <t>2025</t>
        </is>
      </c>
      <c r="B7" t="inlineStr">
        <is>
          <t>2025</t>
        </is>
      </c>
      <c r="C7" t="inlineStr">
        <is>
          <t>Vpas Financeiras</t>
        </is>
      </c>
      <c r="D7" t="inlineStr">
        <is>
          <t>2</t>
        </is>
      </c>
      <c r="E7" t="inlineStr">
        <is>
          <t>27.050.803,22</t>
        </is>
      </c>
    </row>
    <row r="8">
      <c r="A8" t="inlineStr">
        <is>
          <t>2025</t>
        </is>
      </c>
      <c r="B8" t="inlineStr">
        <is>
          <t>2025</t>
        </is>
      </c>
      <c r="C8" t="inlineStr">
        <is>
          <t>Juros E Encargos De Mora</t>
        </is>
      </c>
      <c r="D8" t="inlineStr">
        <is>
          <t>3</t>
        </is>
      </c>
      <c r="E8" t="inlineStr">
        <is>
          <t>167.992,20</t>
        </is>
      </c>
    </row>
    <row r="9">
      <c r="A9" t="inlineStr">
        <is>
          <t>2025</t>
        </is>
      </c>
      <c r="B9" t="inlineStr">
        <is>
          <t>2025</t>
        </is>
      </c>
      <c r="C9" t="inlineStr">
        <is>
          <t>Descontos Financeiros Obtidos</t>
        </is>
      </c>
      <c r="D9" t="inlineStr">
        <is>
          <t>3</t>
        </is>
      </c>
      <c r="E9" t="inlineStr">
        <is>
          <t>87.697,47</t>
        </is>
      </c>
    </row>
    <row r="10">
      <c r="A10" t="inlineStr">
        <is>
          <t>2025</t>
        </is>
      </c>
      <c r="B10" t="inlineStr">
        <is>
          <t>2025</t>
        </is>
      </c>
      <c r="C10" t="inlineStr">
        <is>
          <t>Remun De Dep Banc E Aplic Financeiras</t>
        </is>
      </c>
      <c r="D10" t="inlineStr">
        <is>
          <t>3</t>
        </is>
      </c>
      <c r="E10" t="inlineStr">
        <is>
          <t>26.747.523,45</t>
        </is>
      </c>
    </row>
    <row r="11">
      <c r="A11" t="inlineStr">
        <is>
          <t>2025</t>
        </is>
      </c>
      <c r="B11" t="inlineStr">
        <is>
          <t>2025</t>
        </is>
      </c>
      <c r="C11" t="inlineStr">
        <is>
          <t>Outras Vpas Financeiras</t>
        </is>
      </c>
      <c r="D11" t="inlineStr">
        <is>
          <t>3</t>
        </is>
      </c>
      <c r="E11" t="inlineStr">
        <is>
          <t>47.590,10</t>
        </is>
      </c>
    </row>
    <row r="12">
      <c r="A12" t="inlineStr">
        <is>
          <t>2025</t>
        </is>
      </c>
      <c r="B12" t="inlineStr">
        <is>
          <t>2025</t>
        </is>
      </c>
      <c r="C12" t="inlineStr">
        <is>
          <t>Valores E Ganhos Com Ativos</t>
        </is>
      </c>
      <c r="D12" t="inlineStr">
        <is>
          <t>2</t>
        </is>
      </c>
      <c r="E12" t="inlineStr">
        <is>
          <t xml:space="preserve"> - </t>
        </is>
      </c>
    </row>
    <row r="13">
      <c r="A13" t="inlineStr">
        <is>
          <t>2025</t>
        </is>
      </c>
      <c r="B13" t="inlineStr">
        <is>
          <t>2025</t>
        </is>
      </c>
      <c r="C13" t="inlineStr">
        <is>
          <t>Ganhos Com Alienação</t>
        </is>
      </c>
      <c r="D13" t="inlineStr">
        <is>
          <t>3</t>
        </is>
      </c>
      <c r="E13" t="inlineStr">
        <is>
          <t xml:space="preserve"> - </t>
        </is>
      </c>
    </row>
    <row r="14">
      <c r="A14" t="inlineStr">
        <is>
          <t>2025</t>
        </is>
      </c>
      <c r="B14" t="inlineStr">
        <is>
          <t>2025</t>
        </is>
      </c>
      <c r="C14" t="inlineStr">
        <is>
          <t>Outras Variações Patrim. Aumentativas</t>
        </is>
      </c>
      <c r="D14" t="inlineStr">
        <is>
          <t>2</t>
        </is>
      </c>
      <c r="E14" t="inlineStr">
        <is>
          <t>2.626.090,53</t>
        </is>
      </c>
    </row>
    <row r="15">
      <c r="A15" t="inlineStr">
        <is>
          <t>2025</t>
        </is>
      </c>
      <c r="B15" t="inlineStr">
        <is>
          <t>2025</t>
        </is>
      </c>
      <c r="C15" t="inlineStr">
        <is>
          <t>Reversão De Provisões Ajustes De Perdas</t>
        </is>
      </c>
      <c r="D15" t="inlineStr">
        <is>
          <t>3</t>
        </is>
      </c>
      <c r="E15" t="inlineStr">
        <is>
          <t>1.316.447,58</t>
        </is>
      </c>
    </row>
    <row r="16">
      <c r="A16" t="inlineStr">
        <is>
          <t>2025</t>
        </is>
      </c>
      <c r="B16" t="inlineStr">
        <is>
          <t>2025</t>
        </is>
      </c>
      <c r="C16" t="inlineStr">
        <is>
          <t>Diversas Variações Patrim. Aumentativas</t>
        </is>
      </c>
      <c r="D16" t="inlineStr">
        <is>
          <t>3</t>
        </is>
      </c>
      <c r="E16" t="inlineStr">
        <is>
          <t>1.309.642,95</t>
        </is>
      </c>
    </row>
    <row r="17">
      <c r="A17" t="inlineStr">
        <is>
          <t>2025</t>
        </is>
      </c>
      <c r="B17" t="inlineStr">
        <is>
          <t>2025</t>
        </is>
      </c>
      <c r="C17" t="inlineStr">
        <is>
          <t>Variações Patrimoniais Diminutivas</t>
        </is>
      </c>
      <c r="D17" t="inlineStr">
        <is>
          <t>1</t>
        </is>
      </c>
      <c r="E17" t="inlineStr">
        <is>
          <t>-161.663.615,39</t>
        </is>
      </c>
    </row>
    <row r="18">
      <c r="A18" t="inlineStr">
        <is>
          <t>2025</t>
        </is>
      </c>
      <c r="B18" t="inlineStr">
        <is>
          <t>2025</t>
        </is>
      </c>
      <c r="C18" t="inlineStr">
        <is>
          <t>Pessoal E Encargos</t>
        </is>
      </c>
      <c r="D18" t="inlineStr">
        <is>
          <t>2</t>
        </is>
      </c>
      <c r="E18" t="inlineStr">
        <is>
          <t>-76.694.301,89</t>
        </is>
      </c>
    </row>
    <row r="19">
      <c r="A19" t="inlineStr">
        <is>
          <t>2025</t>
        </is>
      </c>
      <c r="B19" t="inlineStr">
        <is>
          <t>2025</t>
        </is>
      </c>
      <c r="C19" t="inlineStr">
        <is>
          <t>Remuneração A Pessoal</t>
        </is>
      </c>
      <c r="D19" t="inlineStr">
        <is>
          <t>3</t>
        </is>
      </c>
      <c r="E19" t="inlineStr">
        <is>
          <t>-58.181.650,03</t>
        </is>
      </c>
    </row>
    <row r="20">
      <c r="A20" t="inlineStr">
        <is>
          <t>2025</t>
        </is>
      </c>
      <c r="B20" t="inlineStr">
        <is>
          <t>2025</t>
        </is>
      </c>
      <c r="C20" t="inlineStr">
        <is>
          <t>Encargos Patronais</t>
        </is>
      </c>
      <c r="D20" t="inlineStr">
        <is>
          <t>3</t>
        </is>
      </c>
      <c r="E20" t="inlineStr">
        <is>
          <t>-4.440.210,02</t>
        </is>
      </c>
    </row>
    <row r="21">
      <c r="A21" t="inlineStr">
        <is>
          <t>2025</t>
        </is>
      </c>
      <c r="B21" t="inlineStr">
        <is>
          <t>2025</t>
        </is>
      </c>
      <c r="C21" t="inlineStr">
        <is>
          <t>Beneficios A Pessoal</t>
        </is>
      </c>
      <c r="D21" t="inlineStr">
        <is>
          <t>3</t>
        </is>
      </c>
      <c r="E21" t="inlineStr">
        <is>
          <t>-13.438.300,40</t>
        </is>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40.657.445,27</t>
        </is>
      </c>
    </row>
    <row r="3">
      <c r="A3" t="inlineStr">
        <is>
          <t>2025</t>
        </is>
      </c>
      <c r="B3" t="inlineStr">
        <is>
          <t>2025</t>
        </is>
      </c>
      <c r="C3" t="inlineStr">
        <is>
          <t>Ajustes a Conciliar do Resultado Patrimonial ao fluxo de caixa das operações</t>
        </is>
      </c>
      <c r="D3" t="inlineStr">
        <is>
          <t>6.546.262,79</t>
        </is>
      </c>
    </row>
    <row r="4">
      <c r="A4" t="inlineStr">
        <is>
          <t>2025</t>
        </is>
      </c>
      <c r="B4" t="inlineStr">
        <is>
          <t>2025</t>
        </is>
      </c>
      <c r="C4" t="inlineStr">
        <is>
          <t>Depreciação</t>
        </is>
      </c>
      <c r="D4" t="inlineStr">
        <is>
          <t>6.312.726,68</t>
        </is>
      </c>
    </row>
    <row r="5">
      <c r="A5" t="inlineStr">
        <is>
          <t>2025</t>
        </is>
      </c>
      <c r="B5" t="inlineStr">
        <is>
          <t>2025</t>
        </is>
      </c>
      <c r="C5" t="inlineStr">
        <is>
          <t>Amortização</t>
        </is>
      </c>
      <c r="D5" t="inlineStr">
        <is>
          <t>446.557,08</t>
        </is>
      </c>
    </row>
    <row r="6">
      <c r="A6" t="inlineStr">
        <is>
          <t>2025</t>
        </is>
      </c>
      <c r="B6" t="inlineStr">
        <is>
          <t>2025</t>
        </is>
      </c>
      <c r="C6" t="inlineStr">
        <is>
          <t>Outras VPDs</t>
        </is>
      </c>
      <c r="D6" t="inlineStr">
        <is>
          <t>1.953.426,61</t>
        </is>
      </c>
    </row>
    <row r="7">
      <c r="A7" t="inlineStr">
        <is>
          <t>2025</t>
        </is>
      </c>
      <c r="B7" t="inlineStr">
        <is>
          <t>2025</t>
        </is>
      </c>
      <c r="C7" t="inlineStr">
        <is>
          <t>Outras VPAs</t>
        </is>
      </c>
      <c r="D7" t="inlineStr">
        <is>
          <t>-2.166.447,58</t>
        </is>
      </c>
    </row>
    <row r="8">
      <c r="A8" t="inlineStr">
        <is>
          <t>2025</t>
        </is>
      </c>
      <c r="B8" t="inlineStr">
        <is>
          <t>2025</t>
        </is>
      </c>
      <c r="C8" t="inlineStr">
        <is>
          <t>Ajuste nas Contas Patrimoniais</t>
        </is>
      </c>
      <c r="D8" t="inlineStr">
        <is>
          <t>23.033.941,76</t>
        </is>
      </c>
    </row>
    <row r="9">
      <c r="A9" t="inlineStr">
        <is>
          <t>2025</t>
        </is>
      </c>
      <c r="B9" t="inlineStr">
        <is>
          <t>2025</t>
        </is>
      </c>
      <c r="C9" t="inlineStr">
        <is>
          <t>Créditos a Curto Prazo</t>
        </is>
      </c>
      <c r="D9" t="inlineStr">
        <is>
          <t>3.080.233,06</t>
        </is>
      </c>
    </row>
    <row r="10">
      <c r="A10" t="inlineStr">
        <is>
          <t>2025</t>
        </is>
      </c>
      <c r="B10" t="inlineStr">
        <is>
          <t>2025</t>
        </is>
      </c>
      <c r="C10" t="inlineStr">
        <is>
          <t>Demais Créditos e Valores a Curto Prazo</t>
        </is>
      </c>
      <c r="D10" t="inlineStr">
        <is>
          <t>18.562.010,32</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-30.282,01</t>
        </is>
      </c>
    </row>
    <row r="13">
      <c r="A13" t="inlineStr">
        <is>
          <t>2025</t>
        </is>
      </c>
      <c r="B13" t="inlineStr">
        <is>
          <t>2025</t>
        </is>
      </c>
      <c r="C13" t="inlineStr">
        <is>
          <t>VPD's Pagas Antecipadamente</t>
        </is>
      </c>
      <c r="D13" t="inlineStr">
        <is>
          <t>509.445,61</t>
        </is>
      </c>
    </row>
    <row r="14">
      <c r="A14" t="inlineStr">
        <is>
          <t>2025</t>
        </is>
      </c>
      <c r="B14" t="inlineStr">
        <is>
          <t>2025</t>
        </is>
      </c>
      <c r="C14" t="inlineStr">
        <is>
          <t>Ativo Realizável a Longo Prazo</t>
        </is>
      </c>
      <c r="D14" t="inlineStr">
        <is>
          <t>-60.056,95</t>
        </is>
      </c>
    </row>
    <row r="15">
      <c r="A15" t="inlineStr">
        <is>
          <t>2025</t>
        </is>
      </c>
      <c r="B15" t="inlineStr">
        <is>
          <t>2025</t>
        </is>
      </c>
      <c r="C15" t="inlineStr">
        <is>
          <t>Obrig. Trab/Prev/Assist. Pagar a Curto Prazo</t>
        </is>
      </c>
      <c r="D15" t="inlineStr">
        <is>
          <t>671.045,57</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-849.816,75</t>
        </is>
      </c>
    </row>
    <row r="18">
      <c r="A18" t="inlineStr">
        <is>
          <t>2025</t>
        </is>
      </c>
      <c r="B18" t="inlineStr">
        <is>
          <t>2025</t>
        </is>
      </c>
      <c r="C18" t="inlineStr">
        <is>
          <t>Obrigações Fiscais a Curto Prazo</t>
        </is>
      </c>
      <c r="D18" t="inlineStr"/>
    </row>
    <row r="19">
      <c r="A19" t="inlineStr">
        <is>
          <t>2025</t>
        </is>
      </c>
      <c r="B19" t="inlineStr">
        <is>
          <t>2025</t>
        </is>
      </c>
      <c r="C19" t="inlineStr">
        <is>
          <t>Demais Obrigações a Curto Prazo</t>
        </is>
      </c>
      <c r="D19" t="inlineStr">
        <is>
          <t>1.898.257,24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Variações Patrimoniais Aumentativas</t>
        </is>
      </c>
      <c r="D2" t="inlineStr">
        <is>
          <t>1</t>
        </is>
      </c>
      <c r="E2" t="inlineStr">
        <is>
          <t>202.321.060,66</t>
        </is>
      </c>
    </row>
    <row r="3">
      <c r="A3" t="inlineStr">
        <is>
          <t>2025</t>
        </is>
      </c>
      <c r="B3" t="inlineStr">
        <is>
          <t>2025</t>
        </is>
      </c>
      <c r="C3" t="inlineStr">
        <is>
          <t>Contribuições</t>
        </is>
      </c>
      <c r="D3" t="inlineStr">
        <is>
          <t>2</t>
        </is>
      </c>
      <c r="E3" t="inlineStr">
        <is>
          <t>153.597.565,86</t>
        </is>
      </c>
    </row>
    <row r="4">
      <c r="A4" t="inlineStr">
        <is>
          <t>2025</t>
        </is>
      </c>
      <c r="B4" t="inlineStr">
        <is>
          <t>2025</t>
        </is>
      </c>
      <c r="C4" t="inlineStr">
        <is>
          <t>Contribuições Sociais</t>
        </is>
      </c>
      <c r="D4" t="inlineStr">
        <is>
          <t>3</t>
        </is>
      </c>
      <c r="E4" t="inlineStr">
        <is>
          <t>153.597.565,86</t>
        </is>
      </c>
    </row>
    <row r="5">
      <c r="A5" t="inlineStr">
        <is>
          <t>2025</t>
        </is>
      </c>
      <c r="B5" t="inlineStr">
        <is>
          <t>2025</t>
        </is>
      </c>
      <c r="C5" t="inlineStr">
        <is>
          <t>Venda De Bens E Serviços</t>
        </is>
      </c>
      <c r="D5" t="inlineStr">
        <is>
          <t>2</t>
        </is>
      </c>
      <c r="E5" t="inlineStr">
        <is>
          <t>19.046.601,05</t>
        </is>
      </c>
    </row>
    <row r="6">
      <c r="A6" t="inlineStr">
        <is>
          <t>2025</t>
        </is>
      </c>
      <c r="B6" t="inlineStr">
        <is>
          <t>2025</t>
        </is>
      </c>
      <c r="C6" t="inlineStr">
        <is>
          <t>Prestação De Serviços E Exploração Bens</t>
        </is>
      </c>
      <c r="D6" t="inlineStr">
        <is>
          <t>3</t>
        </is>
      </c>
      <c r="E6" t="inlineStr">
        <is>
          <t>19.046.601,05</t>
        </is>
      </c>
    </row>
    <row r="7">
      <c r="A7" t="inlineStr">
        <is>
          <t>2025</t>
        </is>
      </c>
      <c r="B7" t="inlineStr">
        <is>
          <t>2025</t>
        </is>
      </c>
      <c r="C7" t="inlineStr">
        <is>
          <t>Vpas Financeiras</t>
        </is>
      </c>
      <c r="D7" t="inlineStr">
        <is>
          <t>2</t>
        </is>
      </c>
      <c r="E7" t="inlineStr">
        <is>
          <t>27.050.803,22</t>
        </is>
      </c>
    </row>
    <row r="8">
      <c r="A8" t="inlineStr">
        <is>
          <t>2025</t>
        </is>
      </c>
      <c r="B8" t="inlineStr">
        <is>
          <t>2025</t>
        </is>
      </c>
      <c r="C8" t="inlineStr">
        <is>
          <t>Juros E Encargos De Mora</t>
        </is>
      </c>
      <c r="D8" t="inlineStr">
        <is>
          <t>3</t>
        </is>
      </c>
      <c r="E8" t="inlineStr">
        <is>
          <t>167.992,20</t>
        </is>
      </c>
    </row>
    <row r="9">
      <c r="A9" t="inlineStr">
        <is>
          <t>2025</t>
        </is>
      </c>
      <c r="B9" t="inlineStr">
        <is>
          <t>2025</t>
        </is>
      </c>
      <c r="C9" t="inlineStr">
        <is>
          <t>Descontos Financeiros Obtidos</t>
        </is>
      </c>
      <c r="D9" t="inlineStr">
        <is>
          <t>3</t>
        </is>
      </c>
      <c r="E9" t="inlineStr">
        <is>
          <t>87.697,47</t>
        </is>
      </c>
    </row>
    <row r="10">
      <c r="A10" t="inlineStr">
        <is>
          <t>2025</t>
        </is>
      </c>
      <c r="B10" t="inlineStr">
        <is>
          <t>2025</t>
        </is>
      </c>
      <c r="C10" t="inlineStr">
        <is>
          <t>Remun De Dep Banc E Aplic Financeiras</t>
        </is>
      </c>
      <c r="D10" t="inlineStr">
        <is>
          <t>3</t>
        </is>
      </c>
      <c r="E10" t="inlineStr">
        <is>
          <t>26.747.523,45</t>
        </is>
      </c>
    </row>
    <row r="11">
      <c r="A11" t="inlineStr">
        <is>
          <t>2025</t>
        </is>
      </c>
      <c r="B11" t="inlineStr">
        <is>
          <t>2025</t>
        </is>
      </c>
      <c r="C11" t="inlineStr">
        <is>
          <t>Outras Vpas Financeiras</t>
        </is>
      </c>
      <c r="D11" t="inlineStr">
        <is>
          <t>3</t>
        </is>
      </c>
      <c r="E11" t="inlineStr">
        <is>
          <t>47.590,10</t>
        </is>
      </c>
    </row>
    <row r="12">
      <c r="A12" t="inlineStr">
        <is>
          <t>2025</t>
        </is>
      </c>
      <c r="B12" t="inlineStr">
        <is>
          <t>2025</t>
        </is>
      </c>
      <c r="C12" t="inlineStr">
        <is>
          <t>Valores E Ganhos Com Ativos</t>
        </is>
      </c>
      <c r="D12" t="inlineStr">
        <is>
          <t>2</t>
        </is>
      </c>
      <c r="E12" t="inlineStr">
        <is>
          <t xml:space="preserve"> - </t>
        </is>
      </c>
    </row>
    <row r="13">
      <c r="A13" t="inlineStr">
        <is>
          <t>2025</t>
        </is>
      </c>
      <c r="B13" t="inlineStr">
        <is>
          <t>2025</t>
        </is>
      </c>
      <c r="C13" t="inlineStr">
        <is>
          <t>Ganhos Com Alienação</t>
        </is>
      </c>
      <c r="D13" t="inlineStr">
        <is>
          <t>3</t>
        </is>
      </c>
      <c r="E13" t="inlineStr">
        <is>
          <t xml:space="preserve"> - </t>
        </is>
      </c>
    </row>
    <row r="14">
      <c r="A14" t="inlineStr">
        <is>
          <t>2025</t>
        </is>
      </c>
      <c r="B14" t="inlineStr">
        <is>
          <t>2025</t>
        </is>
      </c>
      <c r="C14" t="inlineStr">
        <is>
          <t>Outras Variações Patrim. Aumentativas</t>
        </is>
      </c>
      <c r="D14" t="inlineStr">
        <is>
          <t>2</t>
        </is>
      </c>
      <c r="E14" t="inlineStr">
        <is>
          <t>2.626.090,53</t>
        </is>
      </c>
    </row>
    <row r="15">
      <c r="A15" t="inlineStr">
        <is>
          <t>2025</t>
        </is>
      </c>
      <c r="B15" t="inlineStr">
        <is>
          <t>2025</t>
        </is>
      </c>
      <c r="C15" t="inlineStr">
        <is>
          <t>Reversão De Provisões Ajustes De Perdas</t>
        </is>
      </c>
      <c r="D15" t="inlineStr">
        <is>
          <t>3</t>
        </is>
      </c>
      <c r="E15" t="inlineStr">
        <is>
          <t>1.316.447,58</t>
        </is>
      </c>
    </row>
    <row r="16">
      <c r="A16" t="inlineStr">
        <is>
          <t>2025</t>
        </is>
      </c>
      <c r="B16" t="inlineStr">
        <is>
          <t>2025</t>
        </is>
      </c>
      <c r="C16" t="inlineStr">
        <is>
          <t>Diversas Variações Patrim. Aumentativas</t>
        </is>
      </c>
      <c r="D16" t="inlineStr">
        <is>
          <t>3</t>
        </is>
      </c>
      <c r="E16" t="inlineStr">
        <is>
          <t>1.309.642,95</t>
        </is>
      </c>
    </row>
    <row r="17">
      <c r="A17" t="inlineStr">
        <is>
          <t>2025</t>
        </is>
      </c>
      <c r="B17" t="inlineStr">
        <is>
          <t>2025</t>
        </is>
      </c>
      <c r="C17" t="inlineStr">
        <is>
          <t>Variações Patrimoniais Diminutivas</t>
        </is>
      </c>
      <c r="D17" t="inlineStr">
        <is>
          <t>1</t>
        </is>
      </c>
      <c r="E17" t="inlineStr">
        <is>
          <t>-161.663.615,39</t>
        </is>
      </c>
    </row>
    <row r="18">
      <c r="A18" t="inlineStr">
        <is>
          <t>2025</t>
        </is>
      </c>
      <c r="B18" t="inlineStr">
        <is>
          <t>2025</t>
        </is>
      </c>
      <c r="C18" t="inlineStr">
        <is>
          <t>Pessoal E Encargos</t>
        </is>
      </c>
      <c r="D18" t="inlineStr">
        <is>
          <t>2</t>
        </is>
      </c>
      <c r="E18" t="inlineStr">
        <is>
          <t>-76.694.301,89</t>
        </is>
      </c>
    </row>
    <row r="19">
      <c r="A19" t="inlineStr">
        <is>
          <t>2025</t>
        </is>
      </c>
      <c r="B19" t="inlineStr">
        <is>
          <t>2025</t>
        </is>
      </c>
      <c r="C19" t="inlineStr">
        <is>
          <t>Remuneração A Pessoal</t>
        </is>
      </c>
      <c r="D19" t="inlineStr">
        <is>
          <t>3</t>
        </is>
      </c>
      <c r="E19" t="inlineStr">
        <is>
          <t>-58.181.650,03</t>
        </is>
      </c>
    </row>
    <row r="20">
      <c r="A20" t="inlineStr">
        <is>
          <t>2025</t>
        </is>
      </c>
      <c r="B20" t="inlineStr">
        <is>
          <t>2025</t>
        </is>
      </c>
      <c r="C20" t="inlineStr">
        <is>
          <t>Encargos Patronais</t>
        </is>
      </c>
      <c r="D20" t="inlineStr">
        <is>
          <t>3</t>
        </is>
      </c>
      <c r="E20" t="inlineStr">
        <is>
          <t>-4.440.210,02</t>
        </is>
      </c>
    </row>
    <row r="21">
      <c r="A21" t="inlineStr">
        <is>
          <t>2025</t>
        </is>
      </c>
      <c r="B21" t="inlineStr">
        <is>
          <t>2025</t>
        </is>
      </c>
      <c r="C21" t="inlineStr">
        <is>
          <t>Beneficios A Pessoal</t>
        </is>
      </c>
      <c r="D21" t="inlineStr">
        <is>
          <t>3</t>
        </is>
      </c>
      <c r="E21" t="inlineStr">
        <is>
          <t>-13.438.300,40</t>
        </is>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40.657.445,27</t>
        </is>
      </c>
    </row>
    <row r="3">
      <c r="A3" t="inlineStr">
        <is>
          <t>2025</t>
        </is>
      </c>
      <c r="B3" t="inlineStr">
        <is>
          <t>2025</t>
        </is>
      </c>
      <c r="C3" t="inlineStr">
        <is>
          <t>Ajustes a Conciliar do Resultado Patrimonial ao fluxo de caixa das operações</t>
        </is>
      </c>
      <c r="D3" t="inlineStr">
        <is>
          <t>6.546.262,79</t>
        </is>
      </c>
    </row>
    <row r="4">
      <c r="A4" t="inlineStr">
        <is>
          <t>2025</t>
        </is>
      </c>
      <c r="B4" t="inlineStr">
        <is>
          <t>2025</t>
        </is>
      </c>
      <c r="C4" t="inlineStr">
        <is>
          <t>Depreciação</t>
        </is>
      </c>
      <c r="D4" t="inlineStr">
        <is>
          <t>6.312.726,68</t>
        </is>
      </c>
    </row>
    <row r="5">
      <c r="A5" t="inlineStr">
        <is>
          <t>2025</t>
        </is>
      </c>
      <c r="B5" t="inlineStr">
        <is>
          <t>2025</t>
        </is>
      </c>
      <c r="C5" t="inlineStr">
        <is>
          <t>Amortização</t>
        </is>
      </c>
      <c r="D5" t="inlineStr">
        <is>
          <t>446.557,08</t>
        </is>
      </c>
    </row>
    <row r="6">
      <c r="A6" t="inlineStr">
        <is>
          <t>2025</t>
        </is>
      </c>
      <c r="B6" t="inlineStr">
        <is>
          <t>2025</t>
        </is>
      </c>
      <c r="C6" t="inlineStr">
        <is>
          <t>Outras VPDs</t>
        </is>
      </c>
      <c r="D6" t="inlineStr">
        <is>
          <t>1.953.426,61</t>
        </is>
      </c>
    </row>
    <row r="7">
      <c r="A7" t="inlineStr">
        <is>
          <t>2025</t>
        </is>
      </c>
      <c r="B7" t="inlineStr">
        <is>
          <t>2025</t>
        </is>
      </c>
      <c r="C7" t="inlineStr">
        <is>
          <t>Outras VPAs</t>
        </is>
      </c>
      <c r="D7" t="inlineStr">
        <is>
          <t>-2.166.447,58</t>
        </is>
      </c>
    </row>
    <row r="8">
      <c r="A8" t="inlineStr">
        <is>
          <t>2025</t>
        </is>
      </c>
      <c r="B8" t="inlineStr">
        <is>
          <t>2025</t>
        </is>
      </c>
      <c r="C8" t="inlineStr">
        <is>
          <t>Ajuste nas Contas Patrimoniais</t>
        </is>
      </c>
      <c r="D8" t="inlineStr">
        <is>
          <t>23.033.941,76</t>
        </is>
      </c>
    </row>
    <row r="9">
      <c r="A9" t="inlineStr">
        <is>
          <t>2025</t>
        </is>
      </c>
      <c r="B9" t="inlineStr">
        <is>
          <t>2025</t>
        </is>
      </c>
      <c r="C9" t="inlineStr">
        <is>
          <t>Créditos a Curto Prazo</t>
        </is>
      </c>
      <c r="D9" t="inlineStr">
        <is>
          <t>3.080.233,06</t>
        </is>
      </c>
    </row>
    <row r="10">
      <c r="A10" t="inlineStr">
        <is>
          <t>2025</t>
        </is>
      </c>
      <c r="B10" t="inlineStr">
        <is>
          <t>2025</t>
        </is>
      </c>
      <c r="C10" t="inlineStr">
        <is>
          <t>Demais Créditos e Valores a Curto Prazo</t>
        </is>
      </c>
      <c r="D10" t="inlineStr">
        <is>
          <t>18.562.010,32</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-30.282,01</t>
        </is>
      </c>
    </row>
    <row r="13">
      <c r="A13" t="inlineStr">
        <is>
          <t>2025</t>
        </is>
      </c>
      <c r="B13" t="inlineStr">
        <is>
          <t>2025</t>
        </is>
      </c>
      <c r="C13" t="inlineStr">
        <is>
          <t>VPD's Pagas Antecipadamente</t>
        </is>
      </c>
      <c r="D13" t="inlineStr">
        <is>
          <t>509.445,61</t>
        </is>
      </c>
    </row>
    <row r="14">
      <c r="A14" t="inlineStr">
        <is>
          <t>2025</t>
        </is>
      </c>
      <c r="B14" t="inlineStr">
        <is>
          <t>2025</t>
        </is>
      </c>
      <c r="C14" t="inlineStr">
        <is>
          <t>Ativo Realizável a Longo Prazo</t>
        </is>
      </c>
      <c r="D14" t="inlineStr">
        <is>
          <t>-60.056,95</t>
        </is>
      </c>
    </row>
    <row r="15">
      <c r="A15" t="inlineStr">
        <is>
          <t>2025</t>
        </is>
      </c>
      <c r="B15" t="inlineStr">
        <is>
          <t>2025</t>
        </is>
      </c>
      <c r="C15" t="inlineStr">
        <is>
          <t>Obrig. Trab/Prev/Assist. Pagar a Curto Prazo</t>
        </is>
      </c>
      <c r="D15" t="inlineStr">
        <is>
          <t>671.045,57</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-849.816,75</t>
        </is>
      </c>
    </row>
    <row r="18">
      <c r="A18" t="inlineStr">
        <is>
          <t>2025</t>
        </is>
      </c>
      <c r="B18" t="inlineStr">
        <is>
          <t>2025</t>
        </is>
      </c>
      <c r="C18" t="inlineStr">
        <is>
          <t>Obrigações Fiscais a Curto Prazo</t>
        </is>
      </c>
      <c r="D18" t="inlineStr"/>
    </row>
    <row r="19">
      <c r="A19" t="inlineStr">
        <is>
          <t>2025</t>
        </is>
      </c>
      <c r="B19" t="inlineStr">
        <is>
          <t>2025</t>
        </is>
      </c>
      <c r="C19" t="inlineStr">
        <is>
          <t>Demais Obrigações a Curto Prazo</t>
        </is>
      </c>
      <c r="D19" t="inlineStr">
        <is>
          <t>1.898.257,24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Variações Patrimoniais Aumentativas</t>
        </is>
      </c>
      <c r="D2" t="inlineStr">
        <is>
          <t>1</t>
        </is>
      </c>
      <c r="E2" t="inlineStr">
        <is>
          <t>202.321.060,66</t>
        </is>
      </c>
    </row>
    <row r="3">
      <c r="A3" t="inlineStr">
        <is>
          <t>2025</t>
        </is>
      </c>
      <c r="B3" t="inlineStr">
        <is>
          <t>2025</t>
        </is>
      </c>
      <c r="C3" t="inlineStr">
        <is>
          <t>Contribuições</t>
        </is>
      </c>
      <c r="D3" t="inlineStr">
        <is>
          <t>2</t>
        </is>
      </c>
      <c r="E3" t="inlineStr">
        <is>
          <t>153.597.565,86</t>
        </is>
      </c>
    </row>
    <row r="4">
      <c r="A4" t="inlineStr">
        <is>
          <t>2025</t>
        </is>
      </c>
      <c r="B4" t="inlineStr">
        <is>
          <t>2025</t>
        </is>
      </c>
      <c r="C4" t="inlineStr">
        <is>
          <t>Contribuições Sociais</t>
        </is>
      </c>
      <c r="D4" t="inlineStr">
        <is>
          <t>3</t>
        </is>
      </c>
      <c r="E4" t="inlineStr">
        <is>
          <t>153.597.565,86</t>
        </is>
      </c>
    </row>
    <row r="5">
      <c r="A5" t="inlineStr">
        <is>
          <t>2025</t>
        </is>
      </c>
      <c r="B5" t="inlineStr">
        <is>
          <t>2025</t>
        </is>
      </c>
      <c r="C5" t="inlineStr">
        <is>
          <t>Venda De Bens E Serviços</t>
        </is>
      </c>
      <c r="D5" t="inlineStr">
        <is>
          <t>2</t>
        </is>
      </c>
      <c r="E5" t="inlineStr">
        <is>
          <t>19.046.601,05</t>
        </is>
      </c>
    </row>
    <row r="6">
      <c r="A6" t="inlineStr">
        <is>
          <t>2025</t>
        </is>
      </c>
      <c r="B6" t="inlineStr">
        <is>
          <t>2025</t>
        </is>
      </c>
      <c r="C6" t="inlineStr">
        <is>
          <t>Prestação De Serviços E Exploração Bens</t>
        </is>
      </c>
      <c r="D6" t="inlineStr">
        <is>
          <t>3</t>
        </is>
      </c>
      <c r="E6" t="inlineStr">
        <is>
          <t>19.046.601,05</t>
        </is>
      </c>
    </row>
    <row r="7">
      <c r="A7" t="inlineStr">
        <is>
          <t>2025</t>
        </is>
      </c>
      <c r="B7" t="inlineStr">
        <is>
          <t>2025</t>
        </is>
      </c>
      <c r="C7" t="inlineStr">
        <is>
          <t>Vpas Financeiras</t>
        </is>
      </c>
      <c r="D7" t="inlineStr">
        <is>
          <t>2</t>
        </is>
      </c>
      <c r="E7" t="inlineStr">
        <is>
          <t>27.050.803,22</t>
        </is>
      </c>
    </row>
    <row r="8">
      <c r="A8" t="inlineStr">
        <is>
          <t>2025</t>
        </is>
      </c>
      <c r="B8" t="inlineStr">
        <is>
          <t>2025</t>
        </is>
      </c>
      <c r="C8" t="inlineStr">
        <is>
          <t>Juros E Encargos De Mora</t>
        </is>
      </c>
      <c r="D8" t="inlineStr">
        <is>
          <t>3</t>
        </is>
      </c>
      <c r="E8" t="inlineStr">
        <is>
          <t>167.992,20</t>
        </is>
      </c>
    </row>
    <row r="9">
      <c r="A9" t="inlineStr">
        <is>
          <t>2025</t>
        </is>
      </c>
      <c r="B9" t="inlineStr">
        <is>
          <t>2025</t>
        </is>
      </c>
      <c r="C9" t="inlineStr">
        <is>
          <t>Descontos Financeiros Obtidos</t>
        </is>
      </c>
      <c r="D9" t="inlineStr">
        <is>
          <t>3</t>
        </is>
      </c>
      <c r="E9" t="inlineStr">
        <is>
          <t>87.697,47</t>
        </is>
      </c>
    </row>
    <row r="10">
      <c r="A10" t="inlineStr">
        <is>
          <t>2025</t>
        </is>
      </c>
      <c r="B10" t="inlineStr">
        <is>
          <t>2025</t>
        </is>
      </c>
      <c r="C10" t="inlineStr">
        <is>
          <t>Remun De Dep Banc E Aplic Financeiras</t>
        </is>
      </c>
      <c r="D10" t="inlineStr">
        <is>
          <t>3</t>
        </is>
      </c>
      <c r="E10" t="inlineStr">
        <is>
          <t>26.747.523,45</t>
        </is>
      </c>
    </row>
    <row r="11">
      <c r="A11" t="inlineStr">
        <is>
          <t>2025</t>
        </is>
      </c>
      <c r="B11" t="inlineStr">
        <is>
          <t>2025</t>
        </is>
      </c>
      <c r="C11" t="inlineStr">
        <is>
          <t>Outras Vpas Financeiras</t>
        </is>
      </c>
      <c r="D11" t="inlineStr">
        <is>
          <t>3</t>
        </is>
      </c>
      <c r="E11" t="inlineStr">
        <is>
          <t>47.590,10</t>
        </is>
      </c>
    </row>
    <row r="12">
      <c r="A12" t="inlineStr">
        <is>
          <t>2025</t>
        </is>
      </c>
      <c r="B12" t="inlineStr">
        <is>
          <t>2025</t>
        </is>
      </c>
      <c r="C12" t="inlineStr">
        <is>
          <t>Valores E Ganhos Com Ativos</t>
        </is>
      </c>
      <c r="D12" t="inlineStr">
        <is>
          <t>2</t>
        </is>
      </c>
      <c r="E12" t="inlineStr">
        <is>
          <t xml:space="preserve"> - </t>
        </is>
      </c>
    </row>
    <row r="13">
      <c r="A13" t="inlineStr">
        <is>
          <t>2025</t>
        </is>
      </c>
      <c r="B13" t="inlineStr">
        <is>
          <t>2025</t>
        </is>
      </c>
      <c r="C13" t="inlineStr">
        <is>
          <t>Ganhos Com Alienação</t>
        </is>
      </c>
      <c r="D13" t="inlineStr">
        <is>
          <t>3</t>
        </is>
      </c>
      <c r="E13" t="inlineStr">
        <is>
          <t xml:space="preserve"> - </t>
        </is>
      </c>
    </row>
    <row r="14">
      <c r="A14" t="inlineStr">
        <is>
          <t>2025</t>
        </is>
      </c>
      <c r="B14" t="inlineStr">
        <is>
          <t>2025</t>
        </is>
      </c>
      <c r="C14" t="inlineStr">
        <is>
          <t>Outras Variações Patrim. Aumentativas</t>
        </is>
      </c>
      <c r="D14" t="inlineStr">
        <is>
          <t>2</t>
        </is>
      </c>
      <c r="E14" t="inlineStr">
        <is>
          <t>2.626.090,53</t>
        </is>
      </c>
    </row>
    <row r="15">
      <c r="A15" t="inlineStr">
        <is>
          <t>2025</t>
        </is>
      </c>
      <c r="B15" t="inlineStr">
        <is>
          <t>2025</t>
        </is>
      </c>
      <c r="C15" t="inlineStr">
        <is>
          <t>Reversão De Provisões Ajustes De Perdas</t>
        </is>
      </c>
      <c r="D15" t="inlineStr">
        <is>
          <t>3</t>
        </is>
      </c>
      <c r="E15" t="inlineStr">
        <is>
          <t>1.316.447,58</t>
        </is>
      </c>
    </row>
    <row r="16">
      <c r="A16" t="inlineStr">
        <is>
          <t>2025</t>
        </is>
      </c>
      <c r="B16" t="inlineStr">
        <is>
          <t>2025</t>
        </is>
      </c>
      <c r="C16" t="inlineStr">
        <is>
          <t>Diversas Variações Patrim. Aumentativas</t>
        </is>
      </c>
      <c r="D16" t="inlineStr">
        <is>
          <t>3</t>
        </is>
      </c>
      <c r="E16" t="inlineStr">
        <is>
          <t>1.309.642,95</t>
        </is>
      </c>
    </row>
    <row r="17">
      <c r="A17" t="inlineStr">
        <is>
          <t>2025</t>
        </is>
      </c>
      <c r="B17" t="inlineStr">
        <is>
          <t>2025</t>
        </is>
      </c>
      <c r="C17" t="inlineStr">
        <is>
          <t>Variações Patrimoniais Diminutivas</t>
        </is>
      </c>
      <c r="D17" t="inlineStr">
        <is>
          <t>1</t>
        </is>
      </c>
      <c r="E17" t="inlineStr">
        <is>
          <t>-161.663.615,39</t>
        </is>
      </c>
    </row>
    <row r="18">
      <c r="A18" t="inlineStr">
        <is>
          <t>2025</t>
        </is>
      </c>
      <c r="B18" t="inlineStr">
        <is>
          <t>2025</t>
        </is>
      </c>
      <c r="C18" t="inlineStr">
        <is>
          <t>Pessoal E Encargos</t>
        </is>
      </c>
      <c r="D18" t="inlineStr">
        <is>
          <t>2</t>
        </is>
      </c>
      <c r="E18" t="inlineStr">
        <is>
          <t>-76.694.301,89</t>
        </is>
      </c>
    </row>
    <row r="19">
      <c r="A19" t="inlineStr">
        <is>
          <t>2025</t>
        </is>
      </c>
      <c r="B19" t="inlineStr">
        <is>
          <t>2025</t>
        </is>
      </c>
      <c r="C19" t="inlineStr">
        <is>
          <t>Remuneração A Pessoal</t>
        </is>
      </c>
      <c r="D19" t="inlineStr">
        <is>
          <t>3</t>
        </is>
      </c>
      <c r="E19" t="inlineStr">
        <is>
          <t>-58.181.650,03</t>
        </is>
      </c>
    </row>
    <row r="20">
      <c r="A20" t="inlineStr">
        <is>
          <t>2025</t>
        </is>
      </c>
      <c r="B20" t="inlineStr">
        <is>
          <t>2025</t>
        </is>
      </c>
      <c r="C20" t="inlineStr">
        <is>
          <t>Encargos Patronais</t>
        </is>
      </c>
      <c r="D20" t="inlineStr">
        <is>
          <t>3</t>
        </is>
      </c>
      <c r="E20" t="inlineStr">
        <is>
          <t>-4.440.210,02</t>
        </is>
      </c>
    </row>
    <row r="21">
      <c r="A21" t="inlineStr">
        <is>
          <t>2025</t>
        </is>
      </c>
      <c r="B21" t="inlineStr">
        <is>
          <t>2025</t>
        </is>
      </c>
      <c r="C21" t="inlineStr">
        <is>
          <t>Beneficios A Pessoal</t>
        </is>
      </c>
      <c r="D21" t="inlineStr">
        <is>
          <t>3</t>
        </is>
      </c>
      <c r="E21" t="inlineStr">
        <is>
          <t>-13.438.300,40</t>
        </is>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40.657.445,27</t>
        </is>
      </c>
    </row>
    <row r="3">
      <c r="A3" t="inlineStr">
        <is>
          <t>2025</t>
        </is>
      </c>
      <c r="B3" t="inlineStr">
        <is>
          <t>2025</t>
        </is>
      </c>
      <c r="C3" t="inlineStr">
        <is>
          <t>Ajustes a Conciliar do Resultado Patrimonial ao fluxo de caixa das operações</t>
        </is>
      </c>
      <c r="D3" t="inlineStr">
        <is>
          <t>6.546.262,79</t>
        </is>
      </c>
    </row>
    <row r="4">
      <c r="A4" t="inlineStr">
        <is>
          <t>2025</t>
        </is>
      </c>
      <c r="B4" t="inlineStr">
        <is>
          <t>2025</t>
        </is>
      </c>
      <c r="C4" t="inlineStr">
        <is>
          <t>Depreciação</t>
        </is>
      </c>
      <c r="D4" t="inlineStr">
        <is>
          <t>6.312.726,68</t>
        </is>
      </c>
    </row>
    <row r="5">
      <c r="A5" t="inlineStr">
        <is>
          <t>2025</t>
        </is>
      </c>
      <c r="B5" t="inlineStr">
        <is>
          <t>2025</t>
        </is>
      </c>
      <c r="C5" t="inlineStr">
        <is>
          <t>Amortização</t>
        </is>
      </c>
      <c r="D5" t="inlineStr">
        <is>
          <t>446.557,08</t>
        </is>
      </c>
    </row>
    <row r="6">
      <c r="A6" t="inlineStr">
        <is>
          <t>2025</t>
        </is>
      </c>
      <c r="B6" t="inlineStr">
        <is>
          <t>2025</t>
        </is>
      </c>
      <c r="C6" t="inlineStr">
        <is>
          <t>Outras VPDs</t>
        </is>
      </c>
      <c r="D6" t="inlineStr">
        <is>
          <t>1.953.426,61</t>
        </is>
      </c>
    </row>
    <row r="7">
      <c r="A7" t="inlineStr">
        <is>
          <t>2025</t>
        </is>
      </c>
      <c r="B7" t="inlineStr">
        <is>
          <t>2025</t>
        </is>
      </c>
      <c r="C7" t="inlineStr">
        <is>
          <t>Outras VPAs</t>
        </is>
      </c>
      <c r="D7" t="inlineStr">
        <is>
          <t>-2.166.447,58</t>
        </is>
      </c>
    </row>
    <row r="8">
      <c r="A8" t="inlineStr">
        <is>
          <t>2025</t>
        </is>
      </c>
      <c r="B8" t="inlineStr">
        <is>
          <t>2025</t>
        </is>
      </c>
      <c r="C8" t="inlineStr">
        <is>
          <t>Ajuste nas Contas Patrimoniais</t>
        </is>
      </c>
      <c r="D8" t="inlineStr">
        <is>
          <t>23.033.941,76</t>
        </is>
      </c>
    </row>
    <row r="9">
      <c r="A9" t="inlineStr">
        <is>
          <t>2025</t>
        </is>
      </c>
      <c r="B9" t="inlineStr">
        <is>
          <t>2025</t>
        </is>
      </c>
      <c r="C9" t="inlineStr">
        <is>
          <t>Créditos a Curto Prazo</t>
        </is>
      </c>
      <c r="D9" t="inlineStr">
        <is>
          <t>3.080.233,06</t>
        </is>
      </c>
    </row>
    <row r="10">
      <c r="A10" t="inlineStr">
        <is>
          <t>2025</t>
        </is>
      </c>
      <c r="B10" t="inlineStr">
        <is>
          <t>2025</t>
        </is>
      </c>
      <c r="C10" t="inlineStr">
        <is>
          <t>Demais Créditos e Valores a Curto Prazo</t>
        </is>
      </c>
      <c r="D10" t="inlineStr">
        <is>
          <t>18.562.010,32</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-30.282,01</t>
        </is>
      </c>
    </row>
    <row r="13">
      <c r="A13" t="inlineStr">
        <is>
          <t>2025</t>
        </is>
      </c>
      <c r="B13" t="inlineStr">
        <is>
          <t>2025</t>
        </is>
      </c>
      <c r="C13" t="inlineStr">
        <is>
          <t>VPD's Pagas Antecipadamente</t>
        </is>
      </c>
      <c r="D13" t="inlineStr">
        <is>
          <t>509.445,61</t>
        </is>
      </c>
    </row>
    <row r="14">
      <c r="A14" t="inlineStr">
        <is>
          <t>2025</t>
        </is>
      </c>
      <c r="B14" t="inlineStr">
        <is>
          <t>2025</t>
        </is>
      </c>
      <c r="C14" t="inlineStr">
        <is>
          <t>Ativo Realizável a Longo Prazo</t>
        </is>
      </c>
      <c r="D14" t="inlineStr">
        <is>
          <t>-60.056,95</t>
        </is>
      </c>
    </row>
    <row r="15">
      <c r="A15" t="inlineStr">
        <is>
          <t>2025</t>
        </is>
      </c>
      <c r="B15" t="inlineStr">
        <is>
          <t>2025</t>
        </is>
      </c>
      <c r="C15" t="inlineStr">
        <is>
          <t>Obrig. Trab/Prev/Assist. Pagar a Curto Prazo</t>
        </is>
      </c>
      <c r="D15" t="inlineStr">
        <is>
          <t>671.045,57</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-849.816,75</t>
        </is>
      </c>
    </row>
    <row r="18">
      <c r="A18" t="inlineStr">
        <is>
          <t>2025</t>
        </is>
      </c>
      <c r="B18" t="inlineStr">
        <is>
          <t>2025</t>
        </is>
      </c>
      <c r="C18" t="inlineStr">
        <is>
          <t>Obrigações Fiscais a Curto Prazo</t>
        </is>
      </c>
      <c r="D18" t="inlineStr"/>
    </row>
    <row r="19">
      <c r="A19" t="inlineStr">
        <is>
          <t>2025</t>
        </is>
      </c>
      <c r="B19" t="inlineStr">
        <is>
          <t>2025</t>
        </is>
      </c>
      <c r="C19" t="inlineStr">
        <is>
          <t>Demais Obrigações a Curto Prazo</t>
        </is>
      </c>
      <c r="D19" t="inlineStr">
        <is>
          <t>1.898.257,24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CP 01/2026</t>
        </is>
      </c>
      <c r="B2" t="inlineStr">
        <is>
          <t>Contratação de empresa especializada para execução das obras de construção de edifício que abrigará a Escola Técnica e Criativa do Senac Bahia, no Município de Salvador/BA.</t>
        </is>
      </c>
      <c r="C2" t="inlineStr">
        <is>
          <t>28/07/2026 14:30:00</t>
        </is>
      </c>
      <c r="D2" t="inlineStr">
        <is>
          <t>Suspensa</t>
        </is>
      </c>
      <c r="E2" t="inlineStr"/>
      <c r="F2" t="inlineStr"/>
      <c r="G2" t="inlineStr"/>
      <c r="H2" t="inlineStr"/>
    </row>
    <row r="3">
      <c r="A3" t="inlineStr">
        <is>
          <t>CP 06/2025</t>
        </is>
      </c>
      <c r="B3" t="inlineStr">
        <is>
          <t>Registro de Preços para aquisição de  gêneros alimentícios não perecíveis, classificados como estocáveis, para atendimento das  necessidades do Centro de Educação Hoteleira Senac Casa do Comércio (CEH/CAC) e  Centro de Educação Hoteleira Senac Pelourinho (CEH/PEL).</t>
        </is>
      </c>
      <c r="C3" t="inlineStr">
        <is>
          <t>25/04/2025 14:30:00</t>
        </is>
      </c>
      <c r="D3" t="inlineStr">
        <is>
          <t>Finalizada</t>
        </is>
      </c>
      <c r="E3" t="inlineStr"/>
      <c r="F3" t="inlineStr">
        <is>
          <t>04/07/2025 08:00:00</t>
        </is>
      </c>
      <c r="G3" t="inlineStr"/>
      <c r="H3" t="inlineStr"/>
    </row>
    <row r="4">
      <c r="A4" t="inlineStr">
        <is>
          <t>CP 05/2025</t>
        </is>
      </c>
      <c r="B4" t="inlineStr">
        <is>
          <t>Registro de Preços para aquisição de bebidas,  para atendimento das necessidades do Centro de Educação Hoteleira Senac Casa do  Comércio (CEH/CAC) e Centro de Educação Hoteleira Senac Pelourinho (CEH/PEL).</t>
        </is>
      </c>
      <c r="C4" t="inlineStr">
        <is>
          <t>23/04/2025 14:30:00</t>
        </is>
      </c>
      <c r="D4" t="inlineStr">
        <is>
          <t>Finalizada</t>
        </is>
      </c>
      <c r="E4" t="inlineStr"/>
      <c r="F4" t="inlineStr">
        <is>
          <t>10/07/2025 00:21:00</t>
        </is>
      </c>
      <c r="G4" t="inlineStr"/>
      <c r="H4" t="inlineStr"/>
    </row>
    <row r="5">
      <c r="A5" t="inlineStr">
        <is>
          <t>CP 02/2025</t>
        </is>
      </c>
      <c r="B5" t="inlineStr">
        <is>
          <t>Contratação de empresa especializada em locação de equipamentos de tecnologia de interação e construção de conteúdo gamificados para o evento Bahia Connect, que será realizado entre os dias 10 e 12 de abril de 2025, no Centro de Convenções Salvador.</t>
        </is>
      </c>
      <c r="C5" t="inlineStr">
        <is>
          <t>13/02/2025 14:30:00</t>
        </is>
      </c>
      <c r="D5" t="inlineStr">
        <is>
          <t>Finalizada</t>
        </is>
      </c>
      <c r="E5" t="inlineStr"/>
      <c r="F5" t="inlineStr">
        <is>
          <t>26/02/2025 19:15:00</t>
        </is>
      </c>
      <c r="G5" t="inlineStr"/>
      <c r="H5" t="inlineStr"/>
    </row>
    <row r="6">
      <c r="A6" t="inlineStr">
        <is>
          <t>CP 01/2025</t>
        </is>
      </c>
      <c r="B6" t="inlineStr">
        <is>
          <t xml:space="preserve"> Locação de equipamentos e prestação de  multisserviços, especializada em vídeo, iluminação, áudio, informática, elementos estruturais  e fornecimento de energia (grupos geradores silenciados), dentre outros equipamentos  necessários para o evento Bahia Connect.</t>
        </is>
      </c>
      <c r="C6" t="inlineStr">
        <is>
          <t>24/01/2025 14:30:00</t>
        </is>
      </c>
      <c r="D6" t="inlineStr">
        <is>
          <t>Finalizada</t>
        </is>
      </c>
      <c r="E6" t="inlineStr"/>
      <c r="F6" t="inlineStr">
        <is>
          <t>19/02/2025 00:00:00</t>
        </is>
      </c>
      <c r="G6" t="inlineStr"/>
      <c r="H6" t="inlineStr"/>
    </row>
    <row r="7">
      <c r="A7" t="inlineStr">
        <is>
          <t>CP 04/2024</t>
        </is>
      </c>
      <c r="B7" t="inlineStr">
        <is>
          <t>Contratação de empresa especializada na realização  de serviços de locação, montagem e desmontagem de estrutura/espaços, incluindo [...] para o evento Bahia Connect .</t>
        </is>
      </c>
      <c r="C7" t="inlineStr">
        <is>
          <t>19/12/2024 14:30:00</t>
        </is>
      </c>
      <c r="D7" t="inlineStr">
        <is>
          <t>Finalizada</t>
        </is>
      </c>
      <c r="E7" t="inlineStr"/>
      <c r="F7" t="inlineStr">
        <is>
          <t>10/01/2025 18:51:00</t>
        </is>
      </c>
      <c r="G7" t="inlineStr"/>
      <c r="H7" t="inlineStr"/>
    </row>
    <row r="8">
      <c r="A8" t="inlineStr">
        <is>
          <t>CP 03/2024</t>
        </is>
      </c>
      <c r="B8" t="inlineStr">
        <is>
          <t>Contratação de empresa especializada em prestação de serviços de planejamento e organização de eventos, viabilização de serviços especializados e equipe de operações gerais para suporte ao evento Bahia Connect 2025, incluindo as atividades de pré-produção, produção e pós-produção.</t>
        </is>
      </c>
      <c r="C8" t="inlineStr">
        <is>
          <t>03/12/2024 09:30:00</t>
        </is>
      </c>
      <c r="D8" t="inlineStr">
        <is>
          <t>Finalizada</t>
        </is>
      </c>
      <c r="E8" t="inlineStr"/>
      <c r="F8" t="inlineStr">
        <is>
          <t>12/12/2024 22:57:00</t>
        </is>
      </c>
      <c r="G8" t="inlineStr"/>
      <c r="H8" t="inlineStr"/>
    </row>
    <row r="9">
      <c r="A9" t="inlineStr">
        <is>
          <t>CP 06/2023</t>
        </is>
      </c>
      <c r="B9" t="inlineStr">
        <is>
          <t>Registro de Preços para fornecimento de Material de Escritório para as Unidades do SENAC em Salvador/BA.</t>
        </is>
      </c>
      <c r="C9" t="inlineStr">
        <is>
          <t>28/08/2023 14:30:00</t>
        </is>
      </c>
      <c r="D9" t="inlineStr">
        <is>
          <t>Cancelada</t>
        </is>
      </c>
      <c r="E9" t="inlineStr"/>
      <c r="F9" t="inlineStr">
        <is>
          <t>29/08/2023 00:00:00</t>
        </is>
      </c>
      <c r="G9" t="inlineStr"/>
      <c r="H9" t="inlineStr"/>
    </row>
    <row r="10">
      <c r="A10" t="inlineStr">
        <is>
          <t>CONCURSO Nº 01/2023</t>
        </is>
      </c>
      <c r="B10" t="inlineStr">
        <is>
          <t>CONCURSO, que possui abrangência nacional, visa  realizar a organização, divulgação e orientação para seleção, em 02  (duas) etapas, a saber, ETAPA 1 / Estudo Preliminar e ETAPA 2 /  Anteprojeto - dentre os trabalhos apresentados – das melhores  PROPOSTAS de arquitetura</t>
        </is>
      </c>
      <c r="C10" t="inlineStr">
        <is>
          <t>30/06/2023 23:59:00</t>
        </is>
      </c>
      <c r="D10" t="inlineStr">
        <is>
          <t>Finalizada</t>
        </is>
      </c>
      <c r="E10" t="inlineStr"/>
      <c r="F10" t="inlineStr">
        <is>
          <t>04/10/2023 16:25:00</t>
        </is>
      </c>
      <c r="G10" t="inlineStr"/>
      <c r="H10" t="inlineStr"/>
    </row>
    <row r="11">
      <c r="A11" t="inlineStr">
        <is>
          <t>CC 02/2023</t>
        </is>
      </c>
      <c r="B11" t="inlineStr">
        <is>
          <t>A contratação de empresa especializada para o fornecimento de mobiliários de inox, incluindo o transporte e instalação dos mesmos, para as Unidades Móveis (carretas) do SENAC de cursos técnicos e de qualificação profissional da área de gastronomia.</t>
        </is>
      </c>
      <c r="C11" t="inlineStr">
        <is>
          <t>09/11/2023 14:30:00</t>
        </is>
      </c>
      <c r="D11" t="inlineStr">
        <is>
          <t>Finalizada</t>
        </is>
      </c>
      <c r="E11" t="inlineStr"/>
      <c r="F11" t="inlineStr">
        <is>
          <t>16/11/2023 10:00:00</t>
        </is>
      </c>
      <c r="G11" t="inlineStr"/>
      <c r="H11" t="inlineStr"/>
    </row>
    <row r="12">
      <c r="A12" t="inlineStr">
        <is>
          <t>CR 01/2026</t>
        </is>
      </c>
      <c r="B12" t="inlineStr">
        <is>
          <t>Credenciamento de Leiloeiros Oficiais, regularmente matriculados na Junta Comercial, para prestação de serviços especializados de preparação, organização, divulgação, avaliação auxiliar, operacionalização e condução de leilões públicos presenciais e/ou eletrônicos.</t>
        </is>
      </c>
      <c r="C12" t="inlineStr">
        <is>
          <t>29/09/2026 09:30:00</t>
        </is>
      </c>
      <c r="D12" t="inlineStr">
        <is>
          <t>Suspensa</t>
        </is>
      </c>
      <c r="E12" t="inlineStr"/>
      <c r="F12" t="inlineStr"/>
      <c r="G12" t="inlineStr"/>
      <c r="H12" t="inlineStr"/>
    </row>
    <row r="13">
      <c r="A13" t="inlineStr">
        <is>
          <t>CR 01/2024</t>
        </is>
      </c>
      <c r="B13" t="inlineStr">
        <is>
          <t>Constitui objeto deste chamamento o credenciamento de profissional ou escritório especializado em Projetos Executivos de Arquitetura, Arquitetura de Interiores, Engenharias e Complementares.</t>
        </is>
      </c>
      <c r="C13" t="inlineStr">
        <is>
          <t>30/04/2024 10:30:00</t>
        </is>
      </c>
      <c r="D13" t="inlineStr">
        <is>
          <t>Em processo</t>
        </is>
      </c>
      <c r="E13" t="inlineStr"/>
      <c r="F13" t="inlineStr">
        <is>
          <t>22/04/2029 11:00:00</t>
        </is>
      </c>
      <c r="G13" t="inlineStr"/>
      <c r="H13" t="inlineStr"/>
    </row>
    <row r="14">
      <c r="A14" t="inlineStr">
        <is>
          <t>LEILÃO 02/2026</t>
        </is>
      </c>
      <c r="B14" t="inlineStr">
        <is>
          <t xml:space="preserve"> Leilão de veículo(s) de propriedade do Senac/AR-BA,  no estado e condições que se encontra(am), conforme este edital e seus anexos. </t>
        </is>
      </c>
      <c r="C14" t="inlineStr">
        <is>
          <t>30/03/2026 15:00:00</t>
        </is>
      </c>
      <c r="D14" t="inlineStr">
        <is>
          <t>Finalizada</t>
        </is>
      </c>
      <c r="E14" t="inlineStr"/>
      <c r="F14" t="inlineStr">
        <is>
          <t>20/04/2026 00:00:00</t>
        </is>
      </c>
      <c r="G14" t="inlineStr"/>
      <c r="H14" t="inlineStr"/>
    </row>
    <row r="15">
      <c r="A15" t="inlineStr">
        <is>
          <t>LEILÃO 03/2025</t>
        </is>
      </c>
      <c r="B15" t="inlineStr">
        <is>
          <t>Leilão de bens móveis de propriedade do Senac/AR-BA, no estado e condições que se encontram, sem garantias, conforme este edital e seus anexos.</t>
        </is>
      </c>
      <c r="C15" t="inlineStr">
        <is>
          <t>13/08/2025 10:00:00</t>
        </is>
      </c>
      <c r="D15" t="inlineStr">
        <is>
          <t>Em processo</t>
        </is>
      </c>
      <c r="E15" t="inlineStr"/>
      <c r="F15" t="inlineStr">
        <is>
          <t>29/07/2025 18:01:00</t>
        </is>
      </c>
      <c r="G15" t="inlineStr"/>
      <c r="H15" t="inlineStr"/>
    </row>
    <row r="16">
      <c r="A16" t="inlineStr">
        <is>
          <t>LEILÃO Nº 01/2025</t>
        </is>
      </c>
      <c r="B16" t="inlineStr">
        <is>
          <t xml:space="preserve">Leilão de bens móveis em Salvador e interior </t>
        </is>
      </c>
      <c r="C16" t="inlineStr">
        <is>
          <t>08/05/2025 09:30:00</t>
        </is>
      </c>
      <c r="D16" t="inlineStr">
        <is>
          <t>Em processo</t>
        </is>
      </c>
      <c r="E16" t="inlineStr"/>
      <c r="F16" t="inlineStr"/>
      <c r="G16" t="inlineStr"/>
      <c r="H16" t="inlineStr"/>
    </row>
    <row r="17">
      <c r="A17" t="inlineStr">
        <is>
          <t>LEILÃO 04/2024</t>
        </is>
      </c>
      <c r="B17" t="inlineStr">
        <is>
          <t>Venda de bens móveis inservíveis do Senac/AR-BA</t>
        </is>
      </c>
      <c r="C17" t="inlineStr">
        <is>
          <t>25/10/2024 09:00:00</t>
        </is>
      </c>
      <c r="D17" t="inlineStr">
        <is>
          <t>Finalizada</t>
        </is>
      </c>
      <c r="E17" t="inlineStr"/>
      <c r="F17" t="inlineStr">
        <is>
          <t>28/04/2025 16:48:00</t>
        </is>
      </c>
      <c r="G17" t="inlineStr"/>
      <c r="H17" t="inlineStr"/>
    </row>
    <row r="18">
      <c r="A18" t="inlineStr">
        <is>
          <t>02/2024</t>
        </is>
      </c>
      <c r="B18" t="inlineStr">
        <is>
          <t>Leilão de veículos de propriedade do Senac/AR-BA.</t>
        </is>
      </c>
      <c r="C18" t="inlineStr">
        <is>
          <t>02/09/2024 09:00:00</t>
        </is>
      </c>
      <c r="D18" t="inlineStr">
        <is>
          <t>Finalizada</t>
        </is>
      </c>
      <c r="E18" t="inlineStr"/>
      <c r="F18" t="inlineStr">
        <is>
          <t>12/08/2024 17:17:00</t>
        </is>
      </c>
      <c r="G18" t="inlineStr"/>
      <c r="H18" t="inlineStr"/>
    </row>
    <row r="19">
      <c r="A19" t="inlineStr">
        <is>
          <t>LEILÃO Nº 01/2024</t>
        </is>
      </c>
      <c r="B19" t="inlineStr">
        <is>
          <t>Alienação de bens móveis inservíveis do Senac/AR-BA, do município de Salvador e Porto Seguro.</t>
        </is>
      </c>
      <c r="C19" t="inlineStr">
        <is>
          <t>06/08/2024 10:00:00</t>
        </is>
      </c>
      <c r="D19" t="inlineStr">
        <is>
          <t>Finalizada</t>
        </is>
      </c>
      <c r="E19" t="inlineStr"/>
      <c r="F19" t="inlineStr">
        <is>
          <t>30/10/2024 17:20:00</t>
        </is>
      </c>
      <c r="G19" t="inlineStr"/>
      <c r="H19" t="inlineStr"/>
    </row>
    <row r="20">
      <c r="A20" t="inlineStr">
        <is>
          <t>PE 17/2026 (Id nº 1101777)</t>
        </is>
      </c>
      <c r="B20" t="inlineStr">
        <is>
          <t>Contratação de empresa especializada para a aquisição de cadeiras universitárias e cadeiras giratórias sem braços, para as Unidades do Senac Bahia localizadas nas cidades de Salvador, Lauro de Freitas e Camaçari, conforme condições, quantidades e exigências estabelecidas neste Edital e seus anexos</t>
        </is>
      </c>
      <c r="C20" t="inlineStr">
        <is>
          <t>14/10/2026 15:00:00</t>
        </is>
      </c>
      <c r="D20" t="inlineStr">
        <is>
          <t>Em processo</t>
        </is>
      </c>
      <c r="E20" t="inlineStr"/>
      <c r="F20" t="inlineStr"/>
      <c r="G20" t="inlineStr"/>
      <c r="H20" t="inlineStr"/>
    </row>
    <row r="21">
      <c r="A21" t="inlineStr">
        <is>
          <t>PE 18/2026 (ID nº 1101671)</t>
        </is>
      </c>
      <c r="B21" t="inlineStr">
        <is>
          <t>Contratação de empresa especializada para a aquisição de cadeiras universitárias e cadeiras giratórias sem braços, para as Unidades do Senac Bahia localizadas nas cidades de Santo Amaro, Feira de Santana, Alagoinhas, Santo Antônio de Jesus e Amargosa.</t>
        </is>
      </c>
      <c r="C21" t="inlineStr">
        <is>
          <t>13/10/2026 15:00:00</t>
        </is>
      </c>
      <c r="D21" t="inlineStr">
        <is>
          <t>Em processo</t>
        </is>
      </c>
      <c r="E21" t="inlineStr"/>
      <c r="F21" t="inlineStr"/>
      <c r="G21" t="inlineStr"/>
      <c r="H21" t="inlineStr"/>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CP 01/2026</t>
        </is>
      </c>
      <c r="B2" t="inlineStr">
        <is>
          <t>Contratação de empresa especializada para execução das obras de construção de edifício que abrigará a Escola Técnica e Criativa do Senac Bahia, no Município de Salvador/BA.</t>
        </is>
      </c>
      <c r="C2" t="inlineStr">
        <is>
          <t>28/07/2026 14:30:00</t>
        </is>
      </c>
      <c r="D2" t="inlineStr">
        <is>
          <t>Suspensa</t>
        </is>
      </c>
      <c r="E2" t="inlineStr"/>
      <c r="F2" t="inlineStr"/>
      <c r="G2" t="inlineStr"/>
      <c r="H2" t="inlineStr"/>
    </row>
    <row r="3">
      <c r="A3" t="inlineStr">
        <is>
          <t>CP 06/2025</t>
        </is>
      </c>
      <c r="B3" t="inlineStr">
        <is>
          <t>Registro de Preços para aquisição de  gêneros alimentícios não perecíveis, classificados como estocáveis, para atendimento das  necessidades do Centro de Educação Hoteleira Senac Casa do Comércio (CEH/CAC) e  Centro de Educação Hoteleira Senac Pelourinho (CEH/PEL).</t>
        </is>
      </c>
      <c r="C3" t="inlineStr">
        <is>
          <t>25/04/2025 14:30:00</t>
        </is>
      </c>
      <c r="D3" t="inlineStr">
        <is>
          <t>Finalizada</t>
        </is>
      </c>
      <c r="E3" t="inlineStr"/>
      <c r="F3" t="inlineStr">
        <is>
          <t>04/07/2025 08:00:00</t>
        </is>
      </c>
      <c r="G3" t="inlineStr"/>
      <c r="H3" t="inlineStr"/>
    </row>
    <row r="4">
      <c r="A4" t="inlineStr">
        <is>
          <t>CP 05/2025</t>
        </is>
      </c>
      <c r="B4" t="inlineStr">
        <is>
          <t>Registro de Preços para aquisição de bebidas,  para atendimento das necessidades do Centro de Educação Hoteleira Senac Casa do  Comércio (CEH/CAC) e Centro de Educação Hoteleira Senac Pelourinho (CEH/PEL).</t>
        </is>
      </c>
      <c r="C4" t="inlineStr">
        <is>
          <t>23/04/2025 14:30:00</t>
        </is>
      </c>
      <c r="D4" t="inlineStr">
        <is>
          <t>Finalizada</t>
        </is>
      </c>
      <c r="E4" t="inlineStr"/>
      <c r="F4" t="inlineStr">
        <is>
          <t>10/07/2025 00:21:00</t>
        </is>
      </c>
      <c r="G4" t="inlineStr"/>
      <c r="H4" t="inlineStr"/>
    </row>
    <row r="5">
      <c r="A5" t="inlineStr">
        <is>
          <t>CP 02/2025</t>
        </is>
      </c>
      <c r="B5" t="inlineStr">
        <is>
          <t>Contratação de empresa especializada em locação de equipamentos de tecnologia de interação e construção de conteúdo gamificados para o evento Bahia Connect, que será realizado entre os dias 10 e 12 de abril de 2025, no Centro de Convenções Salvador.</t>
        </is>
      </c>
      <c r="C5" t="inlineStr">
        <is>
          <t>13/02/2025 14:30:00</t>
        </is>
      </c>
      <c r="D5" t="inlineStr">
        <is>
          <t>Finalizada</t>
        </is>
      </c>
      <c r="E5" t="inlineStr"/>
      <c r="F5" t="inlineStr">
        <is>
          <t>26/02/2025 19:15:00</t>
        </is>
      </c>
      <c r="G5" t="inlineStr"/>
      <c r="H5" t="inlineStr"/>
    </row>
    <row r="6">
      <c r="A6" t="inlineStr">
        <is>
          <t>CP 01/2025</t>
        </is>
      </c>
      <c r="B6" t="inlineStr">
        <is>
          <t xml:space="preserve"> Locação de equipamentos e prestação de  multisserviços, especializada em vídeo, iluminação, áudio, informática, elementos estruturais  e fornecimento de energia (grupos geradores silenciados), dentre outros equipamentos  necessários para o evento Bahia Connect.</t>
        </is>
      </c>
      <c r="C6" t="inlineStr">
        <is>
          <t>24/01/2025 14:30:00</t>
        </is>
      </c>
      <c r="D6" t="inlineStr">
        <is>
          <t>Finalizada</t>
        </is>
      </c>
      <c r="E6" t="inlineStr"/>
      <c r="F6" t="inlineStr">
        <is>
          <t>19/02/2025 00:00:00</t>
        </is>
      </c>
      <c r="G6" t="inlineStr"/>
      <c r="H6" t="inlineStr"/>
    </row>
    <row r="7">
      <c r="A7" t="inlineStr">
        <is>
          <t>CP 04/2024</t>
        </is>
      </c>
      <c r="B7" t="inlineStr">
        <is>
          <t>Contratação de empresa especializada na realização  de serviços de locação, montagem e desmontagem de estrutura/espaços, incluindo [...] para o evento Bahia Connect .</t>
        </is>
      </c>
      <c r="C7" t="inlineStr">
        <is>
          <t>19/12/2024 14:30:00</t>
        </is>
      </c>
      <c r="D7" t="inlineStr">
        <is>
          <t>Finalizada</t>
        </is>
      </c>
      <c r="E7" t="inlineStr"/>
      <c r="F7" t="inlineStr">
        <is>
          <t>10/01/2025 18:51:00</t>
        </is>
      </c>
      <c r="G7" t="inlineStr"/>
      <c r="H7" t="inlineStr"/>
    </row>
    <row r="8">
      <c r="A8" t="inlineStr">
        <is>
          <t>CP 03/2024</t>
        </is>
      </c>
      <c r="B8" t="inlineStr">
        <is>
          <t>Contratação de empresa especializada em prestação de serviços de planejamento e organização de eventos, viabilização de serviços especializados e equipe de operações gerais para suporte ao evento Bahia Connect 2025, incluindo as atividades de pré-produção, produção e pós-produção.</t>
        </is>
      </c>
      <c r="C8" t="inlineStr">
        <is>
          <t>03/12/2024 09:30:00</t>
        </is>
      </c>
      <c r="D8" t="inlineStr">
        <is>
          <t>Finalizada</t>
        </is>
      </c>
      <c r="E8" t="inlineStr"/>
      <c r="F8" t="inlineStr">
        <is>
          <t>12/12/2024 22:57:00</t>
        </is>
      </c>
      <c r="G8" t="inlineStr"/>
      <c r="H8" t="inlineStr"/>
    </row>
    <row r="9">
      <c r="A9" t="inlineStr">
        <is>
          <t>CP 06/2023</t>
        </is>
      </c>
      <c r="B9" t="inlineStr">
        <is>
          <t>Registro de Preços para fornecimento de Material de Escritório para as Unidades do SENAC em Salvador/BA.</t>
        </is>
      </c>
      <c r="C9" t="inlineStr">
        <is>
          <t>28/08/2023 14:30:00</t>
        </is>
      </c>
      <c r="D9" t="inlineStr">
        <is>
          <t>Cancelada</t>
        </is>
      </c>
      <c r="E9" t="inlineStr"/>
      <c r="F9" t="inlineStr">
        <is>
          <t>29/08/2023 00:00:00</t>
        </is>
      </c>
      <c r="G9" t="inlineStr"/>
      <c r="H9" t="inlineStr"/>
    </row>
    <row r="10">
      <c r="A10" t="inlineStr">
        <is>
          <t>CONCURSO Nº 01/2023</t>
        </is>
      </c>
      <c r="B10" t="inlineStr">
        <is>
          <t>CONCURSO, que possui abrangência nacional, visa  realizar a organização, divulgação e orientação para seleção, em 02  (duas) etapas, a saber, ETAPA 1 / Estudo Preliminar e ETAPA 2 /  Anteprojeto - dentre os trabalhos apresentados – das melhores  PROPOSTAS de arquitetura</t>
        </is>
      </c>
      <c r="C10" t="inlineStr">
        <is>
          <t>30/06/2023 23:59:00</t>
        </is>
      </c>
      <c r="D10" t="inlineStr">
        <is>
          <t>Finalizada</t>
        </is>
      </c>
      <c r="E10" t="inlineStr"/>
      <c r="F10" t="inlineStr">
        <is>
          <t>04/10/2023 16:25:00</t>
        </is>
      </c>
      <c r="G10" t="inlineStr"/>
      <c r="H10" t="inlineStr"/>
    </row>
    <row r="11">
      <c r="A11" t="inlineStr">
        <is>
          <t>CC 02/2023</t>
        </is>
      </c>
      <c r="B11" t="inlineStr">
        <is>
          <t>A contratação de empresa especializada para o fornecimento de mobiliários de inox, incluindo o transporte e instalação dos mesmos, para as Unidades Móveis (carretas) do SENAC de cursos técnicos e de qualificação profissional da área de gastronomia.</t>
        </is>
      </c>
      <c r="C11" t="inlineStr">
        <is>
          <t>09/11/2023 14:30:00</t>
        </is>
      </c>
      <c r="D11" t="inlineStr">
        <is>
          <t>Finalizada</t>
        </is>
      </c>
      <c r="E11" t="inlineStr"/>
      <c r="F11" t="inlineStr">
        <is>
          <t>16/11/2023 10:00:00</t>
        </is>
      </c>
      <c r="G11" t="inlineStr"/>
      <c r="H11" t="inlineStr"/>
    </row>
    <row r="12">
      <c r="A12" t="inlineStr">
        <is>
          <t>CR 01/2026</t>
        </is>
      </c>
      <c r="B12" t="inlineStr">
        <is>
          <t>Credenciamento de Leiloeiros Oficiais, regularmente matriculados na Junta Comercial, para prestação de serviços especializados de preparação, organização, divulgação, avaliação auxiliar, operacionalização e condução de leilões públicos presenciais e/ou eletrônicos.</t>
        </is>
      </c>
      <c r="C12" t="inlineStr">
        <is>
          <t>29/09/2026 09:30:00</t>
        </is>
      </c>
      <c r="D12" t="inlineStr">
        <is>
          <t>Suspensa</t>
        </is>
      </c>
      <c r="E12" t="inlineStr"/>
      <c r="F12" t="inlineStr"/>
      <c r="G12" t="inlineStr"/>
      <c r="H12" t="inlineStr"/>
    </row>
    <row r="13">
      <c r="A13" t="inlineStr">
        <is>
          <t>CR 01/2024</t>
        </is>
      </c>
      <c r="B13" t="inlineStr">
        <is>
          <t>Constitui objeto deste chamamento o credenciamento de profissional ou escritório especializado em Projetos Executivos de Arquitetura, Arquitetura de Interiores, Engenharias e Complementares.</t>
        </is>
      </c>
      <c r="C13" t="inlineStr">
        <is>
          <t>30/04/2024 10:30:00</t>
        </is>
      </c>
      <c r="D13" t="inlineStr">
        <is>
          <t>Em processo</t>
        </is>
      </c>
      <c r="E13" t="inlineStr"/>
      <c r="F13" t="inlineStr">
        <is>
          <t>22/04/2029 11:00:00</t>
        </is>
      </c>
      <c r="G13" t="inlineStr"/>
      <c r="H13" t="inlineStr"/>
    </row>
    <row r="14">
      <c r="A14" t="inlineStr">
        <is>
          <t>LEILÃO 02/2026</t>
        </is>
      </c>
      <c r="B14" t="inlineStr">
        <is>
          <t xml:space="preserve"> Leilão de veículo(s) de propriedade do Senac/AR-BA,  no estado e condições que se encontra(am), conforme este edital e seus anexos. </t>
        </is>
      </c>
      <c r="C14" t="inlineStr">
        <is>
          <t>30/03/2026 15:00:00</t>
        </is>
      </c>
      <c r="D14" t="inlineStr">
        <is>
          <t>Finalizada</t>
        </is>
      </c>
      <c r="E14" t="inlineStr"/>
      <c r="F14" t="inlineStr">
        <is>
          <t>20/04/2026 00:00:00</t>
        </is>
      </c>
      <c r="G14" t="inlineStr"/>
      <c r="H14" t="inlineStr"/>
    </row>
    <row r="15">
      <c r="A15" t="inlineStr">
        <is>
          <t>LEILÃO 03/2025</t>
        </is>
      </c>
      <c r="B15" t="inlineStr">
        <is>
          <t>Leilão de bens móveis de propriedade do Senac/AR-BA, no estado e condições que se encontram, sem garantias, conforme este edital e seus anexos.</t>
        </is>
      </c>
      <c r="C15" t="inlineStr">
        <is>
          <t>13/08/2025 10:00:00</t>
        </is>
      </c>
      <c r="D15" t="inlineStr">
        <is>
          <t>Em processo</t>
        </is>
      </c>
      <c r="E15" t="inlineStr"/>
      <c r="F15" t="inlineStr">
        <is>
          <t>29/07/2025 18:01:00</t>
        </is>
      </c>
      <c r="G15" t="inlineStr"/>
      <c r="H15" t="inlineStr"/>
    </row>
    <row r="16">
      <c r="A16" t="inlineStr">
        <is>
          <t>LEILÃO Nº 01/2025</t>
        </is>
      </c>
      <c r="B16" t="inlineStr">
        <is>
          <t xml:space="preserve">Leilão de bens móveis em Salvador e interior </t>
        </is>
      </c>
      <c r="C16" t="inlineStr">
        <is>
          <t>08/05/2025 09:30:00</t>
        </is>
      </c>
      <c r="D16" t="inlineStr">
        <is>
          <t>Em processo</t>
        </is>
      </c>
      <c r="E16" t="inlineStr"/>
      <c r="F16" t="inlineStr"/>
      <c r="G16" t="inlineStr"/>
      <c r="H16" t="inlineStr"/>
    </row>
    <row r="17">
      <c r="A17" t="inlineStr">
        <is>
          <t>LEILÃO 04/2024</t>
        </is>
      </c>
      <c r="B17" t="inlineStr">
        <is>
          <t>Venda de bens móveis inservíveis do Senac/AR-BA</t>
        </is>
      </c>
      <c r="C17" t="inlineStr">
        <is>
          <t>25/10/2024 09:00:00</t>
        </is>
      </c>
      <c r="D17" t="inlineStr">
        <is>
          <t>Finalizada</t>
        </is>
      </c>
      <c r="E17" t="inlineStr"/>
      <c r="F17" t="inlineStr">
        <is>
          <t>28/04/2025 16:48:00</t>
        </is>
      </c>
      <c r="G17" t="inlineStr"/>
      <c r="H17" t="inlineStr"/>
    </row>
    <row r="18">
      <c r="A18" t="inlineStr">
        <is>
          <t>02/2024</t>
        </is>
      </c>
      <c r="B18" t="inlineStr">
        <is>
          <t>Leilão de veículos de propriedade do Senac/AR-BA.</t>
        </is>
      </c>
      <c r="C18" t="inlineStr">
        <is>
          <t>02/09/2024 09:00:00</t>
        </is>
      </c>
      <c r="D18" t="inlineStr">
        <is>
          <t>Finalizada</t>
        </is>
      </c>
      <c r="E18" t="inlineStr"/>
      <c r="F18" t="inlineStr">
        <is>
          <t>12/08/2024 17:17:00</t>
        </is>
      </c>
      <c r="G18" t="inlineStr"/>
      <c r="H18" t="inlineStr"/>
    </row>
    <row r="19">
      <c r="A19" t="inlineStr">
        <is>
          <t>LEILÃO Nº 01/2024</t>
        </is>
      </c>
      <c r="B19" t="inlineStr">
        <is>
          <t>Alienação de bens móveis inservíveis do Senac/AR-BA, do município de Salvador e Porto Seguro.</t>
        </is>
      </c>
      <c r="C19" t="inlineStr">
        <is>
          <t>06/08/2024 10:00:00</t>
        </is>
      </c>
      <c r="D19" t="inlineStr">
        <is>
          <t>Finalizada</t>
        </is>
      </c>
      <c r="E19" t="inlineStr"/>
      <c r="F19" t="inlineStr">
        <is>
          <t>30/10/2024 17:20:00</t>
        </is>
      </c>
      <c r="G19" t="inlineStr"/>
      <c r="H19" t="inlineStr"/>
    </row>
    <row r="20">
      <c r="A20" t="inlineStr">
        <is>
          <t>PE 17/2026 (Id nº 1101777)</t>
        </is>
      </c>
      <c r="B20" t="inlineStr">
        <is>
          <t>Contratação de empresa especializada para a aquisição de cadeiras universitárias e cadeiras giratórias sem braços, para as Unidades do Senac Bahia localizadas nas cidades de Salvador, Lauro de Freitas e Camaçari, conforme condições, quantidades e exigências estabelecidas neste Edital e seus anexos</t>
        </is>
      </c>
      <c r="C20" t="inlineStr">
        <is>
          <t>14/10/2026 15:00:00</t>
        </is>
      </c>
      <c r="D20" t="inlineStr">
        <is>
          <t>Em processo</t>
        </is>
      </c>
      <c r="E20" t="inlineStr"/>
      <c r="F20" t="inlineStr"/>
      <c r="G20" t="inlineStr"/>
      <c r="H20" t="inlineStr"/>
    </row>
    <row r="21">
      <c r="A21" t="inlineStr">
        <is>
          <t>PE 18/2026 (ID nº 1101671)</t>
        </is>
      </c>
      <c r="B21" t="inlineStr">
        <is>
          <t>Contratação de empresa especializada para a aquisição de cadeiras universitárias e cadeiras giratórias sem braços, para as Unidades do Senac Bahia localizadas nas cidades de Santo Amaro, Feira de Santana, Alagoinhas, Santo Antônio de Jesus e Amargosa.</t>
        </is>
      </c>
      <c r="C21" t="inlineStr">
        <is>
          <t>13/10/2026 15:00:00</t>
        </is>
      </c>
      <c r="D21" t="inlineStr">
        <is>
          <t>Em processo</t>
        </is>
      </c>
      <c r="E21" t="inlineStr"/>
      <c r="F21" t="inlineStr"/>
      <c r="G21" t="inlineStr"/>
      <c r="H21" t="inlineStr"/>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CP 01/2026</t>
        </is>
      </c>
      <c r="B2" t="inlineStr">
        <is>
          <t>Contratação de empresa especializada para execução das obras de construção de edifício que abrigará a Escola Técnica e Criativa do Senac Bahia, no Município de Salvador/BA.</t>
        </is>
      </c>
      <c r="C2" t="inlineStr">
        <is>
          <t>28/07/2026 14:30:00</t>
        </is>
      </c>
      <c r="D2" t="inlineStr">
        <is>
          <t>Suspensa</t>
        </is>
      </c>
      <c r="E2" t="inlineStr"/>
      <c r="F2" t="inlineStr"/>
      <c r="G2" t="inlineStr"/>
      <c r="H2" t="inlineStr"/>
    </row>
    <row r="3">
      <c r="A3" t="inlineStr">
        <is>
          <t>CP 06/2025</t>
        </is>
      </c>
      <c r="B3" t="inlineStr">
        <is>
          <t>Registro de Preços para aquisição de  gêneros alimentícios não perecíveis, classificados como estocáveis, para atendimento das  necessidades do Centro de Educação Hoteleira Senac Casa do Comércio (CEH/CAC) e  Centro de Educação Hoteleira Senac Pelourinho (CEH/PEL).</t>
        </is>
      </c>
      <c r="C3" t="inlineStr">
        <is>
          <t>25/04/2025 14:30:00</t>
        </is>
      </c>
      <c r="D3" t="inlineStr">
        <is>
          <t>Finalizada</t>
        </is>
      </c>
      <c r="E3" t="inlineStr"/>
      <c r="F3" t="inlineStr">
        <is>
          <t>04/07/2025 08:00:00</t>
        </is>
      </c>
      <c r="G3" t="inlineStr"/>
      <c r="H3" t="inlineStr"/>
    </row>
    <row r="4">
      <c r="A4" t="inlineStr">
        <is>
          <t>CP 05/2025</t>
        </is>
      </c>
      <c r="B4" t="inlineStr">
        <is>
          <t>Registro de Preços para aquisição de bebidas,  para atendimento das necessidades do Centro de Educação Hoteleira Senac Casa do  Comércio (CEH/CAC) e Centro de Educação Hoteleira Senac Pelourinho (CEH/PEL).</t>
        </is>
      </c>
      <c r="C4" t="inlineStr">
        <is>
          <t>23/04/2025 14:30:00</t>
        </is>
      </c>
      <c r="D4" t="inlineStr">
        <is>
          <t>Finalizada</t>
        </is>
      </c>
      <c r="E4" t="inlineStr"/>
      <c r="F4" t="inlineStr">
        <is>
          <t>10/07/2025 00:21:00</t>
        </is>
      </c>
      <c r="G4" t="inlineStr"/>
      <c r="H4" t="inlineStr"/>
    </row>
    <row r="5">
      <c r="A5" t="inlineStr">
        <is>
          <t>CP 02/2025</t>
        </is>
      </c>
      <c r="B5" t="inlineStr">
        <is>
          <t>Contratação de empresa especializada em locação de equipamentos de tecnologia de interação e construção de conteúdo gamificados para o evento Bahia Connect, que será realizado entre os dias 10 e 12 de abril de 2025, no Centro de Convenções Salvador.</t>
        </is>
      </c>
      <c r="C5" t="inlineStr">
        <is>
          <t>13/02/2025 14:30:00</t>
        </is>
      </c>
      <c r="D5" t="inlineStr">
        <is>
          <t>Finalizada</t>
        </is>
      </c>
      <c r="E5" t="inlineStr"/>
      <c r="F5" t="inlineStr">
        <is>
          <t>26/02/2025 19:15:00</t>
        </is>
      </c>
      <c r="G5" t="inlineStr"/>
      <c r="H5" t="inlineStr"/>
    </row>
    <row r="6">
      <c r="A6" t="inlineStr">
        <is>
          <t>CP 01/2025</t>
        </is>
      </c>
      <c r="B6" t="inlineStr">
        <is>
          <t xml:space="preserve"> Locação de equipamentos e prestação de  multisserviços, especializada em vídeo, iluminação, áudio, informática, elementos estruturais  e fornecimento de energia (grupos geradores silenciados), dentre outros equipamentos  necessários para o evento Bahia Connect.</t>
        </is>
      </c>
      <c r="C6" t="inlineStr">
        <is>
          <t>24/01/2025 14:30:00</t>
        </is>
      </c>
      <c r="D6" t="inlineStr">
        <is>
          <t>Finalizada</t>
        </is>
      </c>
      <c r="E6" t="inlineStr"/>
      <c r="F6" t="inlineStr">
        <is>
          <t>19/02/2025 00:00:00</t>
        </is>
      </c>
      <c r="G6" t="inlineStr"/>
      <c r="H6" t="inlineStr"/>
    </row>
    <row r="7">
      <c r="A7" t="inlineStr">
        <is>
          <t>CP 04/2024</t>
        </is>
      </c>
      <c r="B7" t="inlineStr">
        <is>
          <t>Contratação de empresa especializada na realização  de serviços de locação, montagem e desmontagem de estrutura/espaços, incluindo [...] para o evento Bahia Connect .</t>
        </is>
      </c>
      <c r="C7" t="inlineStr">
        <is>
          <t>19/12/2024 14:30:00</t>
        </is>
      </c>
      <c r="D7" t="inlineStr">
        <is>
          <t>Finalizada</t>
        </is>
      </c>
      <c r="E7" t="inlineStr"/>
      <c r="F7" t="inlineStr">
        <is>
          <t>10/01/2025 18:51:00</t>
        </is>
      </c>
      <c r="G7" t="inlineStr"/>
      <c r="H7" t="inlineStr"/>
    </row>
    <row r="8">
      <c r="A8" t="inlineStr">
        <is>
          <t>CP 03/2024</t>
        </is>
      </c>
      <c r="B8" t="inlineStr">
        <is>
          <t>Contratação de empresa especializada em prestação de serviços de planejamento e organização de eventos, viabilização de serviços especializados e equipe de operações gerais para suporte ao evento Bahia Connect 2025, incluindo as atividades de pré-produção, produção e pós-produção.</t>
        </is>
      </c>
      <c r="C8" t="inlineStr">
        <is>
          <t>03/12/2024 09:30:00</t>
        </is>
      </c>
      <c r="D8" t="inlineStr">
        <is>
          <t>Finalizada</t>
        </is>
      </c>
      <c r="E8" t="inlineStr"/>
      <c r="F8" t="inlineStr">
        <is>
          <t>12/12/2024 22:57:00</t>
        </is>
      </c>
      <c r="G8" t="inlineStr"/>
      <c r="H8" t="inlineStr"/>
    </row>
    <row r="9">
      <c r="A9" t="inlineStr">
        <is>
          <t>CP 06/2023</t>
        </is>
      </c>
      <c r="B9" t="inlineStr">
        <is>
          <t>Registro de Preços para fornecimento de Material de Escritório para as Unidades do SENAC em Salvador/BA.</t>
        </is>
      </c>
      <c r="C9" t="inlineStr">
        <is>
          <t>28/08/2023 14:30:00</t>
        </is>
      </c>
      <c r="D9" t="inlineStr">
        <is>
          <t>Cancelada</t>
        </is>
      </c>
      <c r="E9" t="inlineStr"/>
      <c r="F9" t="inlineStr">
        <is>
          <t>29/08/2023 00:00:00</t>
        </is>
      </c>
      <c r="G9" t="inlineStr"/>
      <c r="H9" t="inlineStr"/>
    </row>
    <row r="10">
      <c r="A10" t="inlineStr">
        <is>
          <t>CONCURSO Nº 01/2023</t>
        </is>
      </c>
      <c r="B10" t="inlineStr">
        <is>
          <t>CONCURSO, que possui abrangência nacional, visa  realizar a organização, divulgação e orientação para seleção, em 02  (duas) etapas, a saber, ETAPA 1 / Estudo Preliminar e ETAPA 2 /  Anteprojeto - dentre os trabalhos apresentados – das melhores  PROPOSTAS de arquitetura</t>
        </is>
      </c>
      <c r="C10" t="inlineStr">
        <is>
          <t>30/06/2023 23:59:00</t>
        </is>
      </c>
      <c r="D10" t="inlineStr">
        <is>
          <t>Finalizada</t>
        </is>
      </c>
      <c r="E10" t="inlineStr"/>
      <c r="F10" t="inlineStr">
        <is>
          <t>04/10/2023 16:25:00</t>
        </is>
      </c>
      <c r="G10" t="inlineStr"/>
      <c r="H10" t="inlineStr"/>
    </row>
    <row r="11">
      <c r="A11" t="inlineStr">
        <is>
          <t>CC 02/2023</t>
        </is>
      </c>
      <c r="B11" t="inlineStr">
        <is>
          <t>A contratação de empresa especializada para o fornecimento de mobiliários de inox, incluindo o transporte e instalação dos mesmos, para as Unidades Móveis (carretas) do SENAC de cursos técnicos e de qualificação profissional da área de gastronomia.</t>
        </is>
      </c>
      <c r="C11" t="inlineStr">
        <is>
          <t>09/11/2023 14:30:00</t>
        </is>
      </c>
      <c r="D11" t="inlineStr">
        <is>
          <t>Finalizada</t>
        </is>
      </c>
      <c r="E11" t="inlineStr"/>
      <c r="F11" t="inlineStr">
        <is>
          <t>16/11/2023 10:00:00</t>
        </is>
      </c>
      <c r="G11" t="inlineStr"/>
      <c r="H11" t="inlineStr"/>
    </row>
    <row r="12">
      <c r="A12" t="inlineStr">
        <is>
          <t>CR 01/2026</t>
        </is>
      </c>
      <c r="B12" t="inlineStr">
        <is>
          <t>Credenciamento de Leiloeiros Oficiais, regularmente matriculados na Junta Comercial, para prestação de serviços especializados de preparação, organização, divulgação, avaliação auxiliar, operacionalização e condução de leilões públicos presenciais e/ou eletrônicos.</t>
        </is>
      </c>
      <c r="C12" t="inlineStr">
        <is>
          <t>29/09/2026 09:30:00</t>
        </is>
      </c>
      <c r="D12" t="inlineStr">
        <is>
          <t>Suspensa</t>
        </is>
      </c>
      <c r="E12" t="inlineStr"/>
      <c r="F12" t="inlineStr"/>
      <c r="G12" t="inlineStr"/>
      <c r="H12" t="inlineStr"/>
    </row>
    <row r="13">
      <c r="A13" t="inlineStr">
        <is>
          <t>CR 01/2024</t>
        </is>
      </c>
      <c r="B13" t="inlineStr">
        <is>
          <t>Constitui objeto deste chamamento o credenciamento de profissional ou escritório especializado em Projetos Executivos de Arquitetura, Arquitetura de Interiores, Engenharias e Complementares.</t>
        </is>
      </c>
      <c r="C13" t="inlineStr">
        <is>
          <t>30/04/2024 10:30:00</t>
        </is>
      </c>
      <c r="D13" t="inlineStr">
        <is>
          <t>Em processo</t>
        </is>
      </c>
      <c r="E13" t="inlineStr"/>
      <c r="F13" t="inlineStr">
        <is>
          <t>22/04/2029 11:00:00</t>
        </is>
      </c>
      <c r="G13" t="inlineStr"/>
      <c r="H13" t="inlineStr"/>
    </row>
    <row r="14">
      <c r="A14" t="inlineStr">
        <is>
          <t>LEILÃO 02/2026</t>
        </is>
      </c>
      <c r="B14" t="inlineStr">
        <is>
          <t xml:space="preserve"> Leilão de veículo(s) de propriedade do Senac/AR-BA,  no estado e condições que se encontra(am), conforme este edital e seus anexos. </t>
        </is>
      </c>
      <c r="C14" t="inlineStr">
        <is>
          <t>30/03/2026 15:00:00</t>
        </is>
      </c>
      <c r="D14" t="inlineStr">
        <is>
          <t>Finalizada</t>
        </is>
      </c>
      <c r="E14" t="inlineStr"/>
      <c r="F14" t="inlineStr">
        <is>
          <t>20/04/2026 00:00:00</t>
        </is>
      </c>
      <c r="G14" t="inlineStr"/>
      <c r="H14" t="inlineStr"/>
    </row>
    <row r="15">
      <c r="A15" t="inlineStr">
        <is>
          <t>LEILÃO 03/2025</t>
        </is>
      </c>
      <c r="B15" t="inlineStr">
        <is>
          <t>Leilão de bens móveis de propriedade do Senac/AR-BA, no estado e condições que se encontram, sem garantias, conforme este edital e seus anexos.</t>
        </is>
      </c>
      <c r="C15" t="inlineStr">
        <is>
          <t>13/08/2025 10:00:00</t>
        </is>
      </c>
      <c r="D15" t="inlineStr">
        <is>
          <t>Em processo</t>
        </is>
      </c>
      <c r="E15" t="inlineStr"/>
      <c r="F15" t="inlineStr">
        <is>
          <t>29/07/2025 18:01:00</t>
        </is>
      </c>
      <c r="G15" t="inlineStr"/>
      <c r="H15" t="inlineStr"/>
    </row>
    <row r="16">
      <c r="A16" t="inlineStr">
        <is>
          <t>LEILÃO Nº 01/2025</t>
        </is>
      </c>
      <c r="B16" t="inlineStr">
        <is>
          <t xml:space="preserve">Leilão de bens móveis em Salvador e interior </t>
        </is>
      </c>
      <c r="C16" t="inlineStr">
        <is>
          <t>08/05/2025 09:30:00</t>
        </is>
      </c>
      <c r="D16" t="inlineStr">
        <is>
          <t>Em processo</t>
        </is>
      </c>
      <c r="E16" t="inlineStr"/>
      <c r="F16" t="inlineStr"/>
      <c r="G16" t="inlineStr"/>
      <c r="H16" t="inlineStr"/>
    </row>
    <row r="17">
      <c r="A17" t="inlineStr">
        <is>
          <t>LEILÃO 04/2024</t>
        </is>
      </c>
      <c r="B17" t="inlineStr">
        <is>
          <t>Venda de bens móveis inservíveis do Senac/AR-BA</t>
        </is>
      </c>
      <c r="C17" t="inlineStr">
        <is>
          <t>25/10/2024 09:00:00</t>
        </is>
      </c>
      <c r="D17" t="inlineStr">
        <is>
          <t>Finalizada</t>
        </is>
      </c>
      <c r="E17" t="inlineStr"/>
      <c r="F17" t="inlineStr">
        <is>
          <t>28/04/2025 16:48:00</t>
        </is>
      </c>
      <c r="G17" t="inlineStr"/>
      <c r="H17" t="inlineStr"/>
    </row>
    <row r="18">
      <c r="A18" t="inlineStr">
        <is>
          <t>02/2024</t>
        </is>
      </c>
      <c r="B18" t="inlineStr">
        <is>
          <t>Leilão de veículos de propriedade do Senac/AR-BA.</t>
        </is>
      </c>
      <c r="C18" t="inlineStr">
        <is>
          <t>02/09/2024 09:00:00</t>
        </is>
      </c>
      <c r="D18" t="inlineStr">
        <is>
          <t>Finalizada</t>
        </is>
      </c>
      <c r="E18" t="inlineStr"/>
      <c r="F18" t="inlineStr">
        <is>
          <t>12/08/2024 17:17:00</t>
        </is>
      </c>
      <c r="G18" t="inlineStr"/>
      <c r="H18" t="inlineStr"/>
    </row>
    <row r="19">
      <c r="A19" t="inlineStr">
        <is>
          <t>LEILÃO Nº 01/2024</t>
        </is>
      </c>
      <c r="B19" t="inlineStr">
        <is>
          <t>Alienação de bens móveis inservíveis do Senac/AR-BA, do município de Salvador e Porto Seguro.</t>
        </is>
      </c>
      <c r="C19" t="inlineStr">
        <is>
          <t>06/08/2024 10:00:00</t>
        </is>
      </c>
      <c r="D19" t="inlineStr">
        <is>
          <t>Finalizada</t>
        </is>
      </c>
      <c r="E19" t="inlineStr"/>
      <c r="F19" t="inlineStr">
        <is>
          <t>30/10/2024 17:20:00</t>
        </is>
      </c>
      <c r="G19" t="inlineStr"/>
      <c r="H19" t="inlineStr"/>
    </row>
    <row r="20">
      <c r="A20" t="inlineStr">
        <is>
          <t>PE 17/2026 (Id nº 1101777)</t>
        </is>
      </c>
      <c r="B20" t="inlineStr">
        <is>
          <t>Contratação de empresa especializada para a aquisição de cadeiras universitárias e cadeiras giratórias sem braços, para as Unidades do Senac Bahia localizadas nas cidades de Salvador, Lauro de Freitas e Camaçari, conforme condições, quantidades e exigências estabelecidas neste Edital e seus anexos</t>
        </is>
      </c>
      <c r="C20" t="inlineStr">
        <is>
          <t>14/10/2026 15:00:00</t>
        </is>
      </c>
      <c r="D20" t="inlineStr">
        <is>
          <t>Em processo</t>
        </is>
      </c>
      <c r="E20" t="inlineStr"/>
      <c r="F20" t="inlineStr"/>
      <c r="G20" t="inlineStr"/>
      <c r="H20" t="inlineStr"/>
    </row>
    <row r="21">
      <c r="A21" t="inlineStr">
        <is>
          <t>PE 18/2026 (ID nº 1101671)</t>
        </is>
      </c>
      <c r="B21" t="inlineStr">
        <is>
          <t>Contratação de empresa especializada para a aquisição de cadeiras universitárias e cadeiras giratórias sem braços, para as Unidades do Senac Bahia localizadas nas cidades de Santo Amaro, Feira de Santana, Alagoinhas, Santo Antônio de Jesus e Amargosa.</t>
        </is>
      </c>
      <c r="C21" t="inlineStr">
        <is>
          <t>13/10/2026 15:00:00</t>
        </is>
      </c>
      <c r="D21" t="inlineStr">
        <is>
          <t>Em processo</t>
        </is>
      </c>
      <c r="E21" t="inlineStr"/>
      <c r="F21" t="inlineStr"/>
      <c r="G21" t="inlineStr"/>
      <c r="H21" t="inlineStr"/>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R$ 43.982.636,00</t>
        </is>
      </c>
    </row>
    <row r="3">
      <c r="A3" t="inlineStr">
        <is>
          <t>2026</t>
        </is>
      </c>
      <c r="B3" t="inlineStr">
        <is>
          <t>Federação do Comércio do Estado da Bahia</t>
        </is>
      </c>
      <c r="C3" t="inlineStr">
        <is>
          <t>15.231.533/0001-51</t>
        </is>
      </c>
      <c r="D3" t="inlineStr">
        <is>
          <t xml:space="preserve"> 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R$ 209.790.072,00</t>
        </is>
      </c>
    </row>
    <row r="4">
      <c r="A4" t="inlineStr">
        <is>
          <t>2026</t>
        </is>
      </c>
      <c r="B4" t="inlineStr">
        <is>
          <t>Federação do Comércio do Estado da Bahia</t>
        </is>
      </c>
      <c r="C4" t="inlineStr">
        <is>
          <t>15.231.533/0001-51</t>
        </is>
      </c>
      <c r="D4" t="inlineStr">
        <is>
          <t>Despesas Rateadas</t>
        </is>
      </c>
      <c r="E4" t="inlineStr">
        <is>
          <t>Compartilhamento de estruturas físicas, infraestrutura tecnológica e ações conjuntas entre as Entidades.</t>
        </is>
      </c>
      <c r="F4" t="inlineStr">
        <is>
          <t>R$ 87.342.063,00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R$ 142.714.333,00</t>
        </is>
      </c>
    </row>
    <row r="6">
      <c r="A6" t="inlineStr">
        <is>
          <t>2026</t>
        </is>
      </c>
      <c r="B6" t="inlineStr">
        <is>
          <t>Serviço Social do Comércio</t>
        </is>
      </c>
      <c r="C6" t="inlineStr">
        <is>
          <t>03.591.002/0001-90</t>
        </is>
      </c>
      <c r="D6" t="inlineStr">
        <is>
          <t>Despesas Rateadas</t>
        </is>
      </c>
      <c r="E6" t="inlineStr">
        <is>
          <t>Compartilhamento de estruturas físicas, infraestrutura tecnológica e ações conjuntas entre as Entidades.</t>
        </is>
      </c>
      <c r="F6" t="inlineStr">
        <is>
          <t>R$ 2.835.147,00</t>
        </is>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R$ 43.982.636,00</t>
        </is>
      </c>
    </row>
    <row r="3">
      <c r="A3" t="inlineStr">
        <is>
          <t>2026</t>
        </is>
      </c>
      <c r="B3" t="inlineStr">
        <is>
          <t>Federação do Comércio do Estado da Bahia</t>
        </is>
      </c>
      <c r="C3" t="inlineStr">
        <is>
          <t>15.231.533/0001-51</t>
        </is>
      </c>
      <c r="D3" t="inlineStr">
        <is>
          <t xml:space="preserve"> 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R$ 209.790.072,00</t>
        </is>
      </c>
    </row>
    <row r="4">
      <c r="A4" t="inlineStr">
        <is>
          <t>2026</t>
        </is>
      </c>
      <c r="B4" t="inlineStr">
        <is>
          <t>Federação do Comércio do Estado da Bahia</t>
        </is>
      </c>
      <c r="C4" t="inlineStr">
        <is>
          <t>15.231.533/0001-51</t>
        </is>
      </c>
      <c r="D4" t="inlineStr">
        <is>
          <t>Despesas Rateadas</t>
        </is>
      </c>
      <c r="E4" t="inlineStr">
        <is>
          <t>Compartilhamento de estruturas físicas, infraestrutura tecnológica e ações conjuntas entre as Entidades.</t>
        </is>
      </c>
      <c r="F4" t="inlineStr">
        <is>
          <t>R$ 87.342.063,00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R$ 142.714.333,00</t>
        </is>
      </c>
    </row>
    <row r="6">
      <c r="A6" t="inlineStr">
        <is>
          <t>2026</t>
        </is>
      </c>
      <c r="B6" t="inlineStr">
        <is>
          <t>Serviço Social do Comércio</t>
        </is>
      </c>
      <c r="C6" t="inlineStr">
        <is>
          <t>03.591.002/0001-90</t>
        </is>
      </c>
      <c r="D6" t="inlineStr">
        <is>
          <t>Despesas Rateadas</t>
        </is>
      </c>
      <c r="E6" t="inlineStr">
        <is>
          <t>Compartilhamento de estruturas físicas, infraestrutura tecnológica e ações conjuntas entre as Entidades.</t>
        </is>
      </c>
      <c r="F6" t="inlineStr">
        <is>
          <t>R$ 2.835.147,00</t>
        </is>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R$ 43.982.636,00</t>
        </is>
      </c>
    </row>
    <row r="3">
      <c r="A3" t="inlineStr">
        <is>
          <t>2026</t>
        </is>
      </c>
      <c r="B3" t="inlineStr">
        <is>
          <t>Federação do Comércio do Estado da Bahia</t>
        </is>
      </c>
      <c r="C3" t="inlineStr">
        <is>
          <t>15.231.533/0001-51</t>
        </is>
      </c>
      <c r="D3" t="inlineStr">
        <is>
          <t xml:space="preserve"> 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R$ 209.790.072,00</t>
        </is>
      </c>
    </row>
    <row r="4">
      <c r="A4" t="inlineStr">
        <is>
          <t>2026</t>
        </is>
      </c>
      <c r="B4" t="inlineStr">
        <is>
          <t>Federação do Comércio do Estado da Bahia</t>
        </is>
      </c>
      <c r="C4" t="inlineStr">
        <is>
          <t>15.231.533/0001-51</t>
        </is>
      </c>
      <c r="D4" t="inlineStr">
        <is>
          <t>Despesas Rateadas</t>
        </is>
      </c>
      <c r="E4" t="inlineStr">
        <is>
          <t>Compartilhamento de estruturas físicas, infraestrutura tecnológica e ações conjuntas entre as Entidades.</t>
        </is>
      </c>
      <c r="F4" t="inlineStr">
        <is>
          <t>R$ 87.342.063,00</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R$ 142.714.333,00</t>
        </is>
      </c>
    </row>
    <row r="6">
      <c r="A6" t="inlineStr">
        <is>
          <t>2026</t>
        </is>
      </c>
      <c r="B6" t="inlineStr">
        <is>
          <t>Serviço Social do Comércio</t>
        </is>
      </c>
      <c r="C6" t="inlineStr">
        <is>
          <t>03.591.002/0001-90</t>
        </is>
      </c>
      <c r="D6" t="inlineStr">
        <is>
          <t>Despesas Rateadas</t>
        </is>
      </c>
      <c r="E6" t="inlineStr">
        <is>
          <t>Compartilhamento de estruturas físicas, infraestrutura tecnológica e ações conjuntas entre as Entidades.</t>
        </is>
      </c>
      <c r="F6" t="inlineStr">
        <is>
          <t>R$ 2.835.147,00</t>
        </is>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R$111.435.600,00</t>
        </is>
      </c>
      <c r="D2" t="inlineStr">
        <is>
          <t>61,51%</t>
        </is>
      </c>
    </row>
    <row r="3">
      <c r="A3" t="inlineStr">
        <is>
          <t>131530</t>
        </is>
      </c>
      <c r="B3" t="inlineStr">
        <is>
          <t>Taxa de Ocupação de Outros Imóveis</t>
        </is>
      </c>
      <c r="C3" t="inlineStr">
        <is>
          <t>R$56.100,00</t>
        </is>
      </c>
      <c r="D3" t="inlineStr">
        <is>
          <t>0,03%</t>
        </is>
      </c>
    </row>
    <row r="4">
      <c r="A4" t="inlineStr">
        <is>
          <t>132500</t>
        </is>
      </c>
      <c r="B4" t="inlineStr">
        <is>
          <t>Remuneração de Depósitos Bancários</t>
        </is>
      </c>
      <c r="C4" t="inlineStr">
        <is>
          <t>R$15.000.000,00</t>
        </is>
      </c>
      <c r="D4" t="inlineStr">
        <is>
          <t>8,28%</t>
        </is>
      </c>
    </row>
    <row r="5">
      <c r="A5" t="inlineStr">
        <is>
          <t>160016</t>
        </is>
      </c>
      <c r="B5" t="inlineStr">
        <is>
          <t>Serviços Educacionais</t>
        </is>
      </c>
      <c r="C5" t="inlineStr">
        <is>
          <t>R$22.000.500,00</t>
        </is>
      </c>
      <c r="D5" t="inlineStr">
        <is>
          <t>12,14%</t>
        </is>
      </c>
    </row>
    <row r="6">
      <c r="A6" t="inlineStr">
        <is>
          <t>191899</t>
        </is>
      </c>
      <c r="B6" t="inlineStr">
        <is>
          <t>Outras Multas e Juros de Mora</t>
        </is>
      </c>
      <c r="C6" t="inlineStr">
        <is>
          <t>R$21.900,00</t>
        </is>
      </c>
      <c r="D6" t="inlineStr">
        <is>
          <t>0,01%</t>
        </is>
      </c>
    </row>
    <row r="7">
      <c r="A7" t="inlineStr">
        <is>
          <t>192199</t>
        </is>
      </c>
      <c r="B7" t="inlineStr">
        <is>
          <t>Outras Indenizações</t>
        </is>
      </c>
      <c r="C7" t="inlineStr">
        <is>
          <t>R$18.900,00</t>
        </is>
      </c>
      <c r="D7" t="inlineStr">
        <is>
          <t>0,01%</t>
        </is>
      </c>
    </row>
    <row r="8">
      <c r="A8" t="inlineStr">
        <is>
          <t>192299</t>
        </is>
      </c>
      <c r="B8" t="inlineStr">
        <is>
          <t>Outras Restituições</t>
        </is>
      </c>
      <c r="C8" t="inlineStr">
        <is>
          <t>R$180.000,00</t>
        </is>
      </c>
      <c r="D8" t="inlineStr">
        <is>
          <t>0,10%</t>
        </is>
      </c>
    </row>
    <row r="9">
      <c r="A9" t="inlineStr">
        <is>
          <t>199099</t>
        </is>
      </c>
      <c r="B9" t="inlineStr">
        <is>
          <t>Outras Receitas</t>
        </is>
      </c>
      <c r="C9" t="inlineStr">
        <is>
          <t>R$251.100,00</t>
        </is>
      </c>
      <c r="D9" t="inlineStr">
        <is>
          <t>0,14%</t>
        </is>
      </c>
    </row>
    <row r="10">
      <c r="A10" t="inlineStr">
        <is>
          <t>221600</t>
        </is>
      </c>
      <c r="B10" t="inlineStr">
        <is>
          <t>Alienação de Móveis e Utensílios</t>
        </is>
      </c>
      <c r="C10" t="inlineStr">
        <is>
          <t>R$22.200,00</t>
        </is>
      </c>
      <c r="D10" t="inlineStr">
        <is>
          <t>0,01%</t>
        </is>
      </c>
    </row>
    <row r="11">
      <c r="A11" t="inlineStr">
        <is>
          <t>221700</t>
        </is>
      </c>
      <c r="B11" t="inlineStr">
        <is>
          <t>Alienação de Equipamentos</t>
        </is>
      </c>
      <c r="C11" t="inlineStr">
        <is>
          <t>R$95.400,00</t>
        </is>
      </c>
      <c r="D11" t="inlineStr">
        <is>
          <t>0,05%</t>
        </is>
      </c>
    </row>
    <row r="12">
      <c r="A12" t="inlineStr">
        <is>
          <t>222900</t>
        </is>
      </c>
      <c r="B12" t="inlineStr">
        <is>
          <t>Alienação Outros Bens Imóveis</t>
        </is>
      </c>
      <c r="C12" t="inlineStr">
        <is>
          <t>R$3.888.600,00</t>
        </is>
      </c>
      <c r="D12" t="inlineStr">
        <is>
          <t>2,15%</t>
        </is>
      </c>
    </row>
    <row r="13">
      <c r="A13" t="inlineStr">
        <is>
          <t>999000</t>
        </is>
      </c>
      <c r="B13" t="inlineStr">
        <is>
          <t>Recursos Arrecadados Exerc. Anteriores</t>
        </is>
      </c>
      <c r="C13" t="inlineStr">
        <is>
          <t>R$28.182.900,00</t>
        </is>
      </c>
      <c r="D13" t="inlineStr">
        <is>
          <t>15,56%</t>
        </is>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R$57.018.600,00</t>
        </is>
      </c>
      <c r="D2" t="inlineStr">
        <is>
          <t>31,48%</t>
        </is>
      </c>
    </row>
    <row r="3">
      <c r="A3" t="inlineStr">
        <is>
          <t>319013</t>
        </is>
      </c>
      <c r="B3" t="inlineStr">
        <is>
          <t>Obrigações Patronais</t>
        </is>
      </c>
      <c r="C3" t="inlineStr">
        <is>
          <t>R$5.198.100,00</t>
        </is>
      </c>
      <c r="D3" t="inlineStr">
        <is>
          <t>2,87%</t>
        </is>
      </c>
    </row>
    <row r="4">
      <c r="A4" t="inlineStr">
        <is>
          <t>319016</t>
        </is>
      </c>
      <c r="B4" t="inlineStr">
        <is>
          <t>Outras Despesas Variáveis</t>
        </is>
      </c>
      <c r="C4" t="inlineStr">
        <is>
          <t>R$4.780.500,00</t>
        </is>
      </c>
      <c r="D4" t="inlineStr">
        <is>
          <t>2,64%</t>
        </is>
      </c>
    </row>
    <row r="5">
      <c r="A5" t="inlineStr">
        <is>
          <t>319091</t>
        </is>
      </c>
      <c r="B5" t="inlineStr">
        <is>
          <t>Sentenças Judiciais - Pessoal e Encargos</t>
        </is>
      </c>
      <c r="C5" t="inlineStr">
        <is>
          <t>R$258.000,00</t>
        </is>
      </c>
      <c r="D5" t="inlineStr">
        <is>
          <t>0,14%</t>
        </is>
      </c>
    </row>
    <row r="6">
      <c r="A6" t="inlineStr">
        <is>
          <t>319094</t>
        </is>
      </c>
      <c r="B6" t="inlineStr">
        <is>
          <t>Indenizações e Restituições Trabalhistas</t>
        </is>
      </c>
      <c r="C6" t="inlineStr">
        <is>
          <t>R$2.171.700,00</t>
        </is>
      </c>
      <c r="D6" t="inlineStr">
        <is>
          <t>1,20%</t>
        </is>
      </c>
    </row>
    <row r="7">
      <c r="A7" t="inlineStr">
        <is>
          <t>335041</t>
        </is>
      </c>
      <c r="B7" t="inlineStr">
        <is>
          <t>Contribuições</t>
        </is>
      </c>
      <c r="C7" t="inlineStr">
        <is>
          <t>R$2.694.000,00</t>
        </is>
      </c>
      <c r="D7" t="inlineStr">
        <is>
          <t>1,49%</t>
        </is>
      </c>
    </row>
    <row r="8">
      <c r="A8" t="inlineStr">
        <is>
          <t>339014</t>
        </is>
      </c>
      <c r="B8" t="inlineStr">
        <is>
          <t>Diárias</t>
        </is>
      </c>
      <c r="C8" t="inlineStr">
        <is>
          <t>R$1.805.100,00</t>
        </is>
      </c>
      <c r="D8" t="inlineStr">
        <is>
          <t>1,00%</t>
        </is>
      </c>
    </row>
    <row r="9">
      <c r="A9" t="inlineStr">
        <is>
          <t>339030</t>
        </is>
      </c>
      <c r="B9" t="inlineStr">
        <is>
          <t>Material de Consumo</t>
        </is>
      </c>
      <c r="C9" t="inlineStr">
        <is>
          <t>R$15.000.000,00</t>
        </is>
      </c>
      <c r="D9" t="inlineStr">
        <is>
          <t>8,28%</t>
        </is>
      </c>
    </row>
    <row r="10">
      <c r="A10" t="inlineStr">
        <is>
          <t>339033</t>
        </is>
      </c>
      <c r="B10" t="inlineStr">
        <is>
          <t>Passagens e Despesas de Locomoção</t>
        </is>
      </c>
      <c r="C10" t="inlineStr">
        <is>
          <t>R$1.458.900,00</t>
        </is>
      </c>
      <c r="D10" t="inlineStr">
        <is>
          <t>0,81%</t>
        </is>
      </c>
    </row>
    <row r="11">
      <c r="A11" t="inlineStr">
        <is>
          <t>339036</t>
        </is>
      </c>
      <c r="B11" t="inlineStr">
        <is>
          <t>Outros Serviços Terceiros - P. Física</t>
        </is>
      </c>
      <c r="C11" t="inlineStr">
        <is>
          <t>R$2.235.000,00</t>
        </is>
      </c>
      <c r="D11" t="inlineStr">
        <is>
          <t>1,23%</t>
        </is>
      </c>
    </row>
    <row r="12">
      <c r="A12" t="inlineStr">
        <is>
          <t>339037</t>
        </is>
      </c>
      <c r="B12" t="inlineStr">
        <is>
          <t>Locação de Mão de Obra</t>
        </is>
      </c>
      <c r="C12" t="inlineStr">
        <is>
          <t>R$8.982.000,00</t>
        </is>
      </c>
      <c r="D12" t="inlineStr">
        <is>
          <t>4,96%</t>
        </is>
      </c>
    </row>
    <row r="13">
      <c r="A13" t="inlineStr">
        <is>
          <t>339039</t>
        </is>
      </c>
      <c r="B13" t="inlineStr">
        <is>
          <t>Outros Serviços Terceiros - P. Jurídica</t>
        </is>
      </c>
      <c r="C13" t="inlineStr">
        <is>
          <t>R$44.905.500,00</t>
        </is>
      </c>
      <c r="D13" t="inlineStr">
        <is>
          <t>24,79%</t>
        </is>
      </c>
    </row>
    <row r="14">
      <c r="A14" t="inlineStr">
        <is>
          <t>339047</t>
        </is>
      </c>
      <c r="B14" t="inlineStr">
        <is>
          <t>Obrigações Tributárias e Contributivas</t>
        </is>
      </c>
      <c r="C14" t="inlineStr">
        <is>
          <t>R$224.700,00</t>
        </is>
      </c>
      <c r="D14" t="inlineStr">
        <is>
          <t>0,12%</t>
        </is>
      </c>
    </row>
    <row r="15">
      <c r="A15" t="inlineStr">
        <is>
          <t>339091</t>
        </is>
      </c>
      <c r="B15" t="inlineStr">
        <is>
          <t>Sentenças Judiciais-Outras DespCorrentes</t>
        </is>
      </c>
      <c r="C15" t="inlineStr">
        <is>
          <t>R$57.000,00</t>
        </is>
      </c>
      <c r="D15" t="inlineStr">
        <is>
          <t>0,03%</t>
        </is>
      </c>
    </row>
    <row r="16">
      <c r="A16" t="inlineStr">
        <is>
          <t>449051</t>
        </is>
      </c>
      <c r="B16" t="inlineStr">
        <is>
          <t>Obras e Instalações</t>
        </is>
      </c>
      <c r="C16" t="inlineStr">
        <is>
          <t>R$14.920.200,00</t>
        </is>
      </c>
      <c r="D16" t="inlineStr">
        <is>
          <t>8,24%</t>
        </is>
      </c>
    </row>
    <row r="17">
      <c r="A17" t="inlineStr">
        <is>
          <t>449052</t>
        </is>
      </c>
      <c r="B17" t="inlineStr">
        <is>
          <t>Equipamentos e Material Permanente</t>
        </is>
      </c>
      <c r="C17" t="inlineStr">
        <is>
          <t>R$17.566.200,00</t>
        </is>
      </c>
      <c r="D17" t="inlineStr">
        <is>
          <t>9,70%</t>
        </is>
      </c>
    </row>
    <row r="18">
      <c r="A18" t="inlineStr">
        <is>
          <t>459061</t>
        </is>
      </c>
      <c r="B18" t="inlineStr">
        <is>
          <t>Aquisição de Imóveis</t>
        </is>
      </c>
      <c r="C18" t="inlineStr">
        <is>
          <t>R$1.877.700,00</t>
        </is>
      </c>
      <c r="D18" t="inlineStr">
        <is>
          <t>1,04%</t>
        </is>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R$ 30.860.850,00</t>
        </is>
      </c>
      <c r="C2" t="inlineStr">
        <is>
          <t>17,04%</t>
        </is>
      </c>
    </row>
    <row r="3">
      <c r="A3" t="inlineStr">
        <is>
          <t>02 - Administração Financeira</t>
        </is>
      </c>
      <c r="B3" t="inlineStr">
        <is>
          <t>R$ 7.133.940,00</t>
        </is>
      </c>
      <c r="C3" t="inlineStr">
        <is>
          <t>3,94%</t>
        </is>
      </c>
    </row>
    <row r="4">
      <c r="A4" t="inlineStr">
        <is>
          <t>03 - Formação de Recursos Humanos</t>
        </is>
      </c>
      <c r="B4" t="inlineStr">
        <is>
          <t>R$ 1.642.230,00</t>
        </is>
      </c>
      <c r="C4" t="inlineStr">
        <is>
          <t>0,91%</t>
        </is>
      </c>
    </row>
    <row r="5">
      <c r="A5" t="inlineStr">
        <is>
          <t>04 - Comunicação Social</t>
        </is>
      </c>
      <c r="B5" t="inlineStr">
        <is>
          <t>R$ 5.379.600,00</t>
        </is>
      </c>
      <c r="C5" t="inlineStr">
        <is>
          <t>2,97%</t>
        </is>
      </c>
    </row>
    <row r="6">
      <c r="A6" t="inlineStr">
        <is>
          <t>05 - Atenção Básica</t>
        </is>
      </c>
      <c r="B6" t="inlineStr">
        <is>
          <t>R$ 1.680.000,00</t>
        </is>
      </c>
      <c r="C6" t="inlineStr">
        <is>
          <t>0,93%</t>
        </is>
      </c>
    </row>
    <row r="7">
      <c r="A7" t="inlineStr">
        <is>
          <t>06 - Proteção e Benefícios ao Trabalhador</t>
        </is>
      </c>
      <c r="B7" t="inlineStr">
        <is>
          <t>R$ 2.410.410,00</t>
        </is>
      </c>
      <c r="C7" t="inlineStr">
        <is>
          <t>1,33%</t>
        </is>
      </c>
    </row>
    <row r="8">
      <c r="A8" t="inlineStr">
        <is>
          <t>07 - Empregabilidade</t>
        </is>
      </c>
      <c r="B8" t="inlineStr">
        <is>
          <t>R$ 132.046.170,00</t>
        </is>
      </c>
      <c r="C8" t="inlineStr">
        <is>
          <t>72,89%</t>
        </is>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R$ 148.964.100,00</t>
        </is>
      </c>
      <c r="C2" t="inlineStr">
        <is>
          <t>R$ 140.507.614,92</t>
        </is>
      </c>
      <c r="D2" t="inlineStr">
        <is>
          <t>94,32%</t>
        </is>
      </c>
      <c r="E2" t="inlineStr">
        <is>
          <t>99,95%</t>
        </is>
      </c>
    </row>
    <row r="3">
      <c r="A3" t="inlineStr">
        <is>
          <t>RECEITA DE CONTRIBUIÇÕES</t>
        </is>
      </c>
      <c r="B3" t="inlineStr">
        <is>
          <t>R$ 111.435.600,00</t>
        </is>
      </c>
      <c r="C3" t="inlineStr">
        <is>
          <t>R$ 108.974.449,37</t>
        </is>
      </c>
      <c r="D3" t="inlineStr">
        <is>
          <t>97,79%</t>
        </is>
      </c>
      <c r="E3" t="inlineStr">
        <is>
          <t>77,52%</t>
        </is>
      </c>
    </row>
    <row r="4">
      <c r="A4" t="inlineStr">
        <is>
          <t>Contribuições para o Senac</t>
        </is>
      </c>
      <c r="B4" t="inlineStr">
        <is>
          <t>R$ 111.435.600,00</t>
        </is>
      </c>
      <c r="C4" t="inlineStr">
        <is>
          <t>R$ 108.974.449,37</t>
        </is>
      </c>
      <c r="D4" t="inlineStr">
        <is>
          <t>97,79%</t>
        </is>
      </c>
      <c r="E4" t="inlineStr">
        <is>
          <t>77,52%</t>
        </is>
      </c>
    </row>
    <row r="5">
      <c r="A5" t="inlineStr">
        <is>
          <t>RECEITA PATRIMONIAL</t>
        </is>
      </c>
      <c r="B5" t="inlineStr">
        <is>
          <t>R$ 15.056.100,00</t>
        </is>
      </c>
      <c r="C5" t="inlineStr">
        <is>
          <t>R$ 15.744.240,73</t>
        </is>
      </c>
      <c r="D5" t="inlineStr">
        <is>
          <t>104,57%</t>
        </is>
      </c>
      <c r="E5" t="inlineStr">
        <is>
          <t>11,20%</t>
        </is>
      </c>
    </row>
    <row r="6">
      <c r="A6" t="inlineStr">
        <is>
          <t>Taxa de Ocupação de Outros Imóveis</t>
        </is>
      </c>
      <c r="B6" t="inlineStr">
        <is>
          <t>R$ 56.100,00</t>
        </is>
      </c>
      <c r="C6" t="inlineStr">
        <is>
          <t>R$ 75.907,00</t>
        </is>
      </c>
      <c r="D6" t="inlineStr">
        <is>
          <t>135,31%</t>
        </is>
      </c>
      <c r="E6" t="inlineStr">
        <is>
          <t>0,05%</t>
        </is>
      </c>
    </row>
    <row r="7">
      <c r="A7" t="inlineStr">
        <is>
          <t>Remuneração de Depósitos Bancários</t>
        </is>
      </c>
      <c r="B7" t="inlineStr">
        <is>
          <t>R$ 15.000.000,00</t>
        </is>
      </c>
      <c r="C7" t="inlineStr">
        <is>
          <t>R$ 15.668.333,73</t>
        </is>
      </c>
      <c r="D7" t="inlineStr">
        <is>
          <t>104,46%</t>
        </is>
      </c>
      <c r="E7" t="inlineStr">
        <is>
          <t>11,15%</t>
        </is>
      </c>
    </row>
    <row r="8">
      <c r="A8" t="inlineStr">
        <is>
          <t>RECEITA DE SERVIÇOS</t>
        </is>
      </c>
      <c r="B8" t="inlineStr">
        <is>
          <t>R$ 22.000.500,00</t>
        </is>
      </c>
      <c r="C8" t="inlineStr">
        <is>
          <t>R$ 15.344.662,84</t>
        </is>
      </c>
      <c r="D8" t="inlineStr">
        <is>
          <t>69,75%</t>
        </is>
      </c>
      <c r="E8" t="inlineStr">
        <is>
          <t>10,92%</t>
        </is>
      </c>
    </row>
    <row r="9">
      <c r="A9" t="inlineStr">
        <is>
          <t>Serviços Educacionais</t>
        </is>
      </c>
      <c r="B9" t="inlineStr">
        <is>
          <t>R$ 22.000.500,00</t>
        </is>
      </c>
      <c r="C9" t="inlineStr">
        <is>
          <t>R$ 15.344.662,84</t>
        </is>
      </c>
      <c r="D9" t="inlineStr">
        <is>
          <t>69,75%</t>
        </is>
      </c>
      <c r="E9" t="inlineStr">
        <is>
          <t>10,92%</t>
        </is>
      </c>
    </row>
    <row r="10">
      <c r="A10" t="inlineStr">
        <is>
          <t>OUTRAS RECEITAS CORRENTES</t>
        </is>
      </c>
      <c r="B10" t="inlineStr">
        <is>
          <t>R$ 471.900,00</t>
        </is>
      </c>
      <c r="C10" t="inlineStr">
        <is>
          <t>R$ 444.261,98</t>
        </is>
      </c>
      <c r="D10" t="inlineStr">
        <is>
          <t>94,14%</t>
        </is>
      </c>
      <c r="E10" t="inlineStr">
        <is>
          <t>0,32%</t>
        </is>
      </c>
    </row>
    <row r="11">
      <c r="A11" t="inlineStr">
        <is>
          <t>Outras Multas e Juros de Mora</t>
        </is>
      </c>
      <c r="B11" t="inlineStr">
        <is>
          <t>R$ 21.900,00</t>
        </is>
      </c>
      <c r="C11" t="inlineStr">
        <is>
          <t>R$ 20.894,14</t>
        </is>
      </c>
      <c r="D11" t="inlineStr">
        <is>
          <t>95,41%</t>
        </is>
      </c>
      <c r="E11" t="inlineStr">
        <is>
          <t>0,01%</t>
        </is>
      </c>
    </row>
    <row r="12">
      <c r="A12" t="inlineStr">
        <is>
          <t>Outras Indenizações</t>
        </is>
      </c>
      <c r="B12" t="inlineStr">
        <is>
          <t>R$ 18.900,00</t>
        </is>
      </c>
      <c r="C12" t="inlineStr">
        <is>
          <t>R$ 36.663,54</t>
        </is>
      </c>
      <c r="D12" t="inlineStr">
        <is>
          <t>193,99%</t>
        </is>
      </c>
      <c r="E12" t="inlineStr">
        <is>
          <t>0,03%</t>
        </is>
      </c>
    </row>
    <row r="13">
      <c r="A13" t="inlineStr">
        <is>
          <t>Outras Restituições</t>
        </is>
      </c>
      <c r="B13" t="inlineStr">
        <is>
          <t>R$ 180.000,00</t>
        </is>
      </c>
      <c r="C13" t="inlineStr">
        <is>
          <t>R$ 139.614,18</t>
        </is>
      </c>
      <c r="D13" t="inlineStr">
        <is>
          <t>77,56%</t>
        </is>
      </c>
      <c r="E13" t="inlineStr">
        <is>
          <t>0,10%</t>
        </is>
      </c>
    </row>
    <row r="14">
      <c r="A14" t="inlineStr">
        <is>
          <t>Outras Receitas</t>
        </is>
      </c>
      <c r="B14" t="inlineStr">
        <is>
          <t>R$ 251.100,00</t>
        </is>
      </c>
      <c r="C14" t="inlineStr">
        <is>
          <t>R$ 247.090,12</t>
        </is>
      </c>
      <c r="D14" t="inlineStr">
        <is>
          <t>98,40%</t>
        </is>
      </c>
      <c r="E14" t="inlineStr">
        <is>
          <t>0,18%</t>
        </is>
      </c>
    </row>
    <row r="15">
      <c r="A15" t="inlineStr">
        <is>
          <t>RECEITAS DE CAPITAL</t>
        </is>
      </c>
      <c r="B15" t="inlineStr">
        <is>
          <t>R$ 4.006.200,00</t>
        </is>
      </c>
      <c r="C15" t="inlineStr">
        <is>
          <t>R$ 75.490,00</t>
        </is>
      </c>
      <c r="D15" t="inlineStr">
        <is>
          <t>1,88%</t>
        </is>
      </c>
      <c r="E15" t="inlineStr">
        <is>
          <t>0,05%</t>
        </is>
      </c>
    </row>
    <row r="16">
      <c r="A16" t="inlineStr">
        <is>
          <t>ALIENAÇÃO DE BENS</t>
        </is>
      </c>
      <c r="B16" t="inlineStr">
        <is>
          <t>R$ 4.006.200,00</t>
        </is>
      </c>
      <c r="C16" t="inlineStr">
        <is>
          <t>R$ 75.490,00</t>
        </is>
      </c>
      <c r="D16" t="inlineStr">
        <is>
          <t>1,88%</t>
        </is>
      </c>
      <c r="E16" t="inlineStr">
        <is>
          <t>0,05%</t>
        </is>
      </c>
    </row>
    <row r="17">
      <c r="A17" t="inlineStr">
        <is>
          <t>Alienação de Móveis e Utensílios</t>
        </is>
      </c>
      <c r="B17" t="inlineStr">
        <is>
          <t>R$ 22.200,00</t>
        </is>
      </c>
      <c r="C17" t="inlineStr">
        <is>
          <t>R$ 11.953,76</t>
        </is>
      </c>
      <c r="D17" t="inlineStr">
        <is>
          <t>53,85%</t>
        </is>
      </c>
      <c r="E17" t="inlineStr">
        <is>
          <t>0,01%</t>
        </is>
      </c>
    </row>
    <row r="18">
      <c r="A18" t="inlineStr">
        <is>
          <t>Alienação de Equipamentos</t>
        </is>
      </c>
      <c r="B18" t="inlineStr">
        <is>
          <t>R$ 95.400,00</t>
        </is>
      </c>
      <c r="C18" t="inlineStr">
        <is>
          <t>R$ 63.536,24</t>
        </is>
      </c>
      <c r="D18" t="inlineStr">
        <is>
          <t>66,60%</t>
        </is>
      </c>
      <c r="E18" t="inlineStr">
        <is>
          <t>0,05%</t>
        </is>
      </c>
    </row>
    <row r="19">
      <c r="A19" t="inlineStr">
        <is>
          <t>Alienação Outros Bens Imóveis</t>
        </is>
      </c>
      <c r="B19" t="inlineStr">
        <is>
          <t>R$ 3.888.600,00</t>
        </is>
      </c>
      <c r="C19" t="inlineStr">
        <is>
          <t>R$ 0,00</t>
        </is>
      </c>
      <c r="D19" t="inlineStr">
        <is>
          <t>0,00%</t>
        </is>
      </c>
      <c r="E19" t="inlineStr">
        <is>
          <t>0,00%</t>
        </is>
      </c>
    </row>
    <row r="20">
      <c r="A20" t="inlineStr">
        <is>
          <t>RECURSOS ARREC. EXERC. ANTER.</t>
        </is>
      </c>
      <c r="B20" t="inlineStr">
        <is>
          <t>R$ 28.182.900,00</t>
        </is>
      </c>
      <c r="C20" t="inlineStr">
        <is>
          <t>R$ 0,00</t>
        </is>
      </c>
      <c r="D20" t="inlineStr">
        <is>
          <t>0,00%</t>
        </is>
      </c>
      <c r="E20" t="inlineStr">
        <is>
          <t>0,00%</t>
        </is>
      </c>
    </row>
    <row r="21">
      <c r="A21" t="inlineStr">
        <is>
          <t>RECURSOS ARRECADADOS EXERC. ANTERIORES</t>
        </is>
      </c>
      <c r="B21" t="inlineStr">
        <is>
          <t>R$ 28.182.900,00</t>
        </is>
      </c>
      <c r="C21" t="inlineStr">
        <is>
          <t>R$ 0,00</t>
        </is>
      </c>
      <c r="D21" t="inlineStr">
        <is>
          <t>0,00%</t>
        </is>
      </c>
      <c r="E21" t="inlineStr">
        <is>
          <t>0,00%</t>
        </is>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R$146.789.100,00</t>
        </is>
      </c>
      <c r="C2" t="inlineStr">
        <is>
          <t>R$135.300.721,81</t>
        </is>
      </c>
      <c r="D2" t="inlineStr">
        <is>
          <t>92,17%</t>
        </is>
      </c>
      <c r="E2" t="inlineStr">
        <is>
          <t>88,75%</t>
        </is>
      </c>
    </row>
    <row r="3">
      <c r="A3" t="inlineStr">
        <is>
          <t>PESSOAL E ENCARGOS SOCIAIS</t>
        </is>
      </c>
      <c r="B3" t="inlineStr">
        <is>
          <t>R$69.426.900,00</t>
        </is>
      </c>
      <c r="C3" t="inlineStr">
        <is>
          <t>R$68.201.733,90</t>
        </is>
      </c>
      <c r="D3" t="inlineStr">
        <is>
          <t>98,24%</t>
        </is>
      </c>
      <c r="E3" t="inlineStr">
        <is>
          <t>44,74%</t>
        </is>
      </c>
    </row>
    <row r="4">
      <c r="A4" t="inlineStr">
        <is>
          <t>Vencimentos e Vantagens Fixas</t>
        </is>
      </c>
      <c r="B4" t="inlineStr">
        <is>
          <t>R$57.018.600,00</t>
        </is>
      </c>
      <c r="C4" t="inlineStr">
        <is>
          <t>R$56.757.638,39</t>
        </is>
      </c>
      <c r="D4" t="inlineStr">
        <is>
          <t>99,54%</t>
        </is>
      </c>
      <c r="E4" t="inlineStr">
        <is>
          <t>37,23%</t>
        </is>
      </c>
    </row>
    <row r="5">
      <c r="A5" t="inlineStr">
        <is>
          <t>Obrigações Patronais</t>
        </is>
      </c>
      <c r="B5" t="inlineStr">
        <is>
          <t>R$5.198.100,00</t>
        </is>
      </c>
      <c r="C5" t="inlineStr">
        <is>
          <t>R$5.231.268,38</t>
        </is>
      </c>
      <c r="D5" t="inlineStr">
        <is>
          <t>100,64%</t>
        </is>
      </c>
      <c r="E5" t="inlineStr">
        <is>
          <t>3,43%</t>
        </is>
      </c>
    </row>
    <row r="6">
      <c r="A6" t="inlineStr">
        <is>
          <t>Outras Despesas Variáveis</t>
        </is>
      </c>
      <c r="B6" t="inlineStr">
        <is>
          <t>R$4.780.500,00</t>
        </is>
      </c>
      <c r="C6" t="inlineStr">
        <is>
          <t>R$4.670.629,42</t>
        </is>
      </c>
      <c r="D6" t="inlineStr">
        <is>
          <t>97,70%</t>
        </is>
      </c>
      <c r="E6" t="inlineStr">
        <is>
          <t>3,06%</t>
        </is>
      </c>
    </row>
    <row r="7">
      <c r="A7" t="inlineStr">
        <is>
          <t>Sentenças Judiciais - Pessoal e Encargos</t>
        </is>
      </c>
      <c r="B7" t="inlineStr">
        <is>
          <t>R$258.000,00</t>
        </is>
      </c>
      <c r="C7" t="inlineStr">
        <is>
          <t>R$289,99</t>
        </is>
      </c>
      <c r="D7" t="inlineStr">
        <is>
          <t>0,11%</t>
        </is>
      </c>
      <c r="E7" t="inlineStr">
        <is>
          <t>0,00%</t>
        </is>
      </c>
    </row>
    <row r="8">
      <c r="A8" t="inlineStr">
        <is>
          <t>Indenizações e Restituições Trabalhistas</t>
        </is>
      </c>
      <c r="B8" t="inlineStr">
        <is>
          <t>R$2.171.700,00</t>
        </is>
      </c>
      <c r="C8" t="inlineStr">
        <is>
          <t>R$1.541.907,72</t>
        </is>
      </c>
      <c r="D8" t="inlineStr">
        <is>
          <t>71,00%</t>
        </is>
      </c>
      <c r="E8" t="inlineStr">
        <is>
          <t>1,01%</t>
        </is>
      </c>
    </row>
    <row r="9">
      <c r="A9" t="inlineStr">
        <is>
          <t>OUTRAS DESPESAS CORRENTES</t>
        </is>
      </c>
      <c r="B9" t="inlineStr">
        <is>
          <t>R$77.362.200,00</t>
        </is>
      </c>
      <c r="C9" t="inlineStr">
        <is>
          <t>R$67.098.987,91</t>
        </is>
      </c>
      <c r="D9" t="inlineStr">
        <is>
          <t>86,73%</t>
        </is>
      </c>
      <c r="E9" t="inlineStr">
        <is>
          <t>44,01%</t>
        </is>
      </c>
    </row>
    <row r="10">
      <c r="A10" t="inlineStr">
        <is>
          <t>Contribuições</t>
        </is>
      </c>
      <c r="B10" t="inlineStr">
        <is>
          <t>R$2.694.000,00</t>
        </is>
      </c>
      <c r="C10" t="inlineStr">
        <is>
          <t>R$2.795.314,95</t>
        </is>
      </c>
      <c r="D10" t="inlineStr">
        <is>
          <t>103,76%</t>
        </is>
      </c>
      <c r="E10" t="inlineStr">
        <is>
          <t>1,83%</t>
        </is>
      </c>
    </row>
    <row r="11">
      <c r="A11" t="inlineStr">
        <is>
          <t>Diárias</t>
        </is>
      </c>
      <c r="B11" t="inlineStr">
        <is>
          <t>R$1.805.100,00</t>
        </is>
      </c>
      <c r="C11" t="inlineStr">
        <is>
          <t>R$1.587.211,52</t>
        </is>
      </c>
      <c r="D11" t="inlineStr">
        <is>
          <t>87,93%</t>
        </is>
      </c>
      <c r="E11" t="inlineStr">
        <is>
          <t>1,04%</t>
        </is>
      </c>
    </row>
    <row r="12">
      <c r="A12" t="inlineStr">
        <is>
          <t>Material de Consumo</t>
        </is>
      </c>
      <c r="B12" t="inlineStr">
        <is>
          <t>R$15.000.000,00</t>
        </is>
      </c>
      <c r="C12" t="inlineStr">
        <is>
          <t>R$14.305.491,81</t>
        </is>
      </c>
      <c r="D12" t="inlineStr">
        <is>
          <t>95,37%</t>
        </is>
      </c>
      <c r="E12" t="inlineStr">
        <is>
          <t>9,38%</t>
        </is>
      </c>
    </row>
    <row r="13">
      <c r="A13" t="inlineStr">
        <is>
          <t>Passagens e Despesas de Locomoção</t>
        </is>
      </c>
      <c r="B13" t="inlineStr">
        <is>
          <t>R$1.458.900,00</t>
        </is>
      </c>
      <c r="C13" t="inlineStr">
        <is>
          <t>R$1.167.668,32</t>
        </is>
      </c>
      <c r="D13" t="inlineStr">
        <is>
          <t>80,04%</t>
        </is>
      </c>
      <c r="E13" t="inlineStr">
        <is>
          <t>0,77%</t>
        </is>
      </c>
    </row>
    <row r="14">
      <c r="A14" t="inlineStr">
        <is>
          <t>Outros Serviços Terceiros - P. Física</t>
        </is>
      </c>
      <c r="B14" t="inlineStr">
        <is>
          <t>R$2.235.000,00</t>
        </is>
      </c>
      <c r="C14" t="inlineStr">
        <is>
          <t>R$1.880.412,16</t>
        </is>
      </c>
      <c r="D14" t="inlineStr">
        <is>
          <t>84,13%</t>
        </is>
      </c>
      <c r="E14" t="inlineStr">
        <is>
          <t>1,23%</t>
        </is>
      </c>
    </row>
    <row r="15">
      <c r="A15" t="inlineStr">
        <is>
          <t>Locação de Mão de Obra</t>
        </is>
      </c>
      <c r="B15" t="inlineStr">
        <is>
          <t>R$8.982.000,00</t>
        </is>
      </c>
      <c r="C15" t="inlineStr">
        <is>
          <t>R$7.628.662,19</t>
        </is>
      </c>
      <c r="D15" t="inlineStr">
        <is>
          <t>84,93%</t>
        </is>
      </c>
      <c r="E15" t="inlineStr">
        <is>
          <t>5,00%</t>
        </is>
      </c>
    </row>
    <row r="16">
      <c r="A16" t="inlineStr">
        <is>
          <t>Outros Serviços Terceiros - P. Jurídica</t>
        </is>
      </c>
      <c r="B16" t="inlineStr">
        <is>
          <t>R$44.905.500,00</t>
        </is>
      </c>
      <c r="C16" t="inlineStr">
        <is>
          <t>R$37.515.636,51</t>
        </is>
      </c>
      <c r="D16" t="inlineStr">
        <is>
          <t>83,54%</t>
        </is>
      </c>
      <c r="E16" t="inlineStr">
        <is>
          <t>24,61%</t>
        </is>
      </c>
    </row>
    <row r="17">
      <c r="A17" t="inlineStr">
        <is>
          <t>Obrigações Tributárias e Contributivas</t>
        </is>
      </c>
      <c r="B17" t="inlineStr">
        <is>
          <t>R$224.700,00</t>
        </is>
      </c>
      <c r="C17" t="inlineStr">
        <is>
          <t>R$212.366,95</t>
        </is>
      </c>
      <c r="D17" t="inlineStr">
        <is>
          <t>94,51%</t>
        </is>
      </c>
      <c r="E17" t="inlineStr">
        <is>
          <t>0,14%</t>
        </is>
      </c>
    </row>
    <row r="18">
      <c r="A18" t="inlineStr">
        <is>
          <t>Sentenças Judiciais-Outras DespCorrentes</t>
        </is>
      </c>
      <c r="B18" t="inlineStr">
        <is>
          <t>R$57.000,00</t>
        </is>
      </c>
      <c r="C18" t="inlineStr">
        <is>
          <t>R$6.223,50</t>
        </is>
      </c>
      <c r="D18" t="inlineStr">
        <is>
          <t>10,92%</t>
        </is>
      </c>
      <c r="E18" t="inlineStr">
        <is>
          <t>0,00%</t>
        </is>
      </c>
    </row>
    <row r="19">
      <c r="A19" t="inlineStr">
        <is>
          <t>DESPESAS DE CAPITAL</t>
        </is>
      </c>
      <c r="B19" t="inlineStr">
        <is>
          <t>R$34.364.100,00</t>
        </is>
      </c>
      <c r="C19" t="inlineStr">
        <is>
          <t>R$17.150.520,73</t>
        </is>
      </c>
      <c r="D19" t="inlineStr">
        <is>
          <t>49,91%</t>
        </is>
      </c>
      <c r="E19" t="inlineStr">
        <is>
          <t>11,25%</t>
        </is>
      </c>
    </row>
    <row r="20">
      <c r="A20" t="inlineStr">
        <is>
          <t>INVESTIMENTOS</t>
        </is>
      </c>
      <c r="B20" t="inlineStr">
        <is>
          <t>R$32.486.400,00</t>
        </is>
      </c>
      <c r="C20" t="inlineStr">
        <is>
          <t>R$17.150.520,73</t>
        </is>
      </c>
      <c r="D20" t="inlineStr">
        <is>
          <t>52,79%</t>
        </is>
      </c>
      <c r="E20" t="inlineStr">
        <is>
          <t>11,25%</t>
        </is>
      </c>
    </row>
    <row r="21">
      <c r="A21" t="inlineStr">
        <is>
          <t>Obras e Instalações</t>
        </is>
      </c>
      <c r="B21" t="inlineStr">
        <is>
          <t>R$14.920.200,00</t>
        </is>
      </c>
      <c r="C21" t="inlineStr">
        <is>
          <t>R$8.863.823,29</t>
        </is>
      </c>
      <c r="D21" t="inlineStr">
        <is>
          <t>59,41%</t>
        </is>
      </c>
      <c r="E21" t="inlineStr">
        <is>
          <t>5,81%</t>
        </is>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R$30.860.850,00</t>
        </is>
      </c>
      <c r="C2" t="inlineStr">
        <is>
          <t>R$23.877.546,08</t>
        </is>
      </c>
      <c r="D2" t="inlineStr">
        <is>
          <t>77,37%</t>
        </is>
      </c>
      <c r="E2" t="inlineStr">
        <is>
          <t>15,66%</t>
        </is>
      </c>
    </row>
    <row r="3">
      <c r="A3" t="inlineStr">
        <is>
          <t>02 - Administração Financeira</t>
        </is>
      </c>
      <c r="B3" t="inlineStr">
        <is>
          <t>R$7.133.940,00</t>
        </is>
      </c>
      <c r="C3" t="inlineStr">
        <is>
          <t>R$7.041.577,45</t>
        </is>
      </c>
      <c r="D3" t="inlineStr">
        <is>
          <t>98,71%</t>
        </is>
      </c>
      <c r="E3" t="inlineStr">
        <is>
          <t>4,62%</t>
        </is>
      </c>
    </row>
    <row r="4">
      <c r="A4" t="inlineStr">
        <is>
          <t>03 - Formação de Recursos Humanos</t>
        </is>
      </c>
      <c r="B4" t="inlineStr">
        <is>
          <t>R$1.642.230,00</t>
        </is>
      </c>
      <c r="C4" t="inlineStr">
        <is>
          <t>R$788.295,07</t>
        </is>
      </c>
      <c r="D4" t="inlineStr">
        <is>
          <t>48,00%</t>
        </is>
      </c>
      <c r="E4" t="inlineStr">
        <is>
          <t>0,52%</t>
        </is>
      </c>
    </row>
    <row r="5">
      <c r="A5" t="inlineStr">
        <is>
          <t>04 - Comunicação Social</t>
        </is>
      </c>
      <c r="B5" t="inlineStr">
        <is>
          <t>R$5.379.600,00</t>
        </is>
      </c>
      <c r="C5" t="inlineStr">
        <is>
          <t>R$5.243.093,28</t>
        </is>
      </c>
      <c r="D5" t="inlineStr">
        <is>
          <t>97,46%</t>
        </is>
      </c>
      <c r="E5" t="inlineStr">
        <is>
          <t>3,44%</t>
        </is>
      </c>
    </row>
    <row r="6">
      <c r="A6" t="inlineStr">
        <is>
          <t>05 - Atenção Básica</t>
        </is>
      </c>
      <c r="B6" t="inlineStr">
        <is>
          <t>R$1.680.000,00</t>
        </is>
      </c>
      <c r="C6" t="inlineStr">
        <is>
          <t>R$1.599.707,34</t>
        </is>
      </c>
      <c r="D6" t="inlineStr">
        <is>
          <t>95,22%</t>
        </is>
      </c>
      <c r="E6" t="inlineStr">
        <is>
          <t>1,05%</t>
        </is>
      </c>
    </row>
    <row r="7">
      <c r="A7" t="inlineStr">
        <is>
          <t>06 - Proteção e Benefícios ao Trabalhador</t>
        </is>
      </c>
      <c r="B7" t="inlineStr">
        <is>
          <t>R$2.410.410,00</t>
        </is>
      </c>
      <c r="C7" t="inlineStr">
        <is>
          <t>R$2.258.968,42</t>
        </is>
      </c>
      <c r="D7" t="inlineStr">
        <is>
          <t>93,72%</t>
        </is>
      </c>
      <c r="E7" t="inlineStr">
        <is>
          <t>1,48%</t>
        </is>
      </c>
    </row>
    <row r="8">
      <c r="A8" t="inlineStr">
        <is>
          <t>07 - Empregabilidade</t>
        </is>
      </c>
      <c r="B8" t="inlineStr">
        <is>
          <t>R$132.046.170,00</t>
        </is>
      </c>
      <c r="C8" t="inlineStr">
        <is>
          <t>R$111.642.054,90</t>
        </is>
      </c>
      <c r="D8" t="inlineStr">
        <is>
          <t>84,55%</t>
        </is>
      </c>
      <c r="E8" t="inlineStr">
        <is>
          <t>73,23%</t>
        </is>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R$131.249.556,00</t>
        </is>
      </c>
      <c r="D2" t="inlineStr">
        <is>
          <t>61,92%</t>
        </is>
      </c>
    </row>
    <row r="3">
      <c r="A3" t="inlineStr">
        <is>
          <t>13110120</t>
        </is>
      </c>
      <c r="B3" t="inlineStr">
        <is>
          <t>Taxas de Ocupação</t>
        </is>
      </c>
      <c r="C3" t="inlineStr">
        <is>
          <t>R$56.100,00</t>
        </is>
      </c>
      <c r="D3" t="inlineStr">
        <is>
          <t>0,03%</t>
        </is>
      </c>
    </row>
    <row r="4">
      <c r="A4" t="inlineStr">
        <is>
          <t>13210100</t>
        </is>
      </c>
      <c r="B4" t="inlineStr">
        <is>
          <t>Remuneração de Depósitos Bancários</t>
        </is>
      </c>
      <c r="C4" t="inlineStr">
        <is>
          <t>R$16.020.000,00</t>
        </is>
      </c>
      <c r="D4" t="inlineStr">
        <is>
          <t>7,56%</t>
        </is>
      </c>
    </row>
    <row r="5">
      <c r="A5" t="inlineStr">
        <is>
          <t>16999900</t>
        </is>
      </c>
      <c r="B5" t="inlineStr">
        <is>
          <t>Serviços Educacionais</t>
        </is>
      </c>
      <c r="C5" t="inlineStr">
        <is>
          <t>R$22.500.000,00</t>
        </is>
      </c>
      <c r="D5" t="inlineStr">
        <is>
          <t>10,61%</t>
        </is>
      </c>
    </row>
    <row r="6">
      <c r="A6" t="inlineStr">
        <is>
          <t>19110900</t>
        </is>
      </c>
      <c r="B6" t="inlineStr">
        <is>
          <t xml:space="preserve">Multas e Juros </t>
        </is>
      </c>
      <c r="C6" t="inlineStr">
        <is>
          <t>R$26.244,00</t>
        </is>
      </c>
      <c r="D6" t="inlineStr">
        <is>
          <t>0,01%</t>
        </is>
      </c>
    </row>
    <row r="7">
      <c r="A7" t="inlineStr">
        <is>
          <t>19219900</t>
        </is>
      </c>
      <c r="B7" t="inlineStr">
        <is>
          <t>Outras Indenizações</t>
        </is>
      </c>
      <c r="C7" t="inlineStr">
        <is>
          <t>R$21.000,00</t>
        </is>
      </c>
      <c r="D7" t="inlineStr">
        <is>
          <t>0,01%</t>
        </is>
      </c>
    </row>
    <row r="8">
      <c r="A8" t="inlineStr">
        <is>
          <t>19229900</t>
        </is>
      </c>
      <c r="B8" t="inlineStr">
        <is>
          <t>Outras Restituições</t>
        </is>
      </c>
      <c r="C8" t="inlineStr">
        <is>
          <t>R$180.000,00</t>
        </is>
      </c>
      <c r="D8" t="inlineStr">
        <is>
          <t>0,08%</t>
        </is>
      </c>
    </row>
    <row r="9">
      <c r="A9" t="inlineStr">
        <is>
          <t>19999900</t>
        </is>
      </c>
      <c r="B9" t="inlineStr">
        <is>
          <t>Outras Receitas Correntes</t>
        </is>
      </c>
      <c r="C9" t="inlineStr">
        <is>
          <t>R$235.500,00</t>
        </is>
      </c>
      <c r="D9" t="inlineStr">
        <is>
          <t>0,11%</t>
        </is>
      </c>
    </row>
    <row r="10">
      <c r="A10" t="inlineStr">
        <is>
          <t>22130100</t>
        </is>
      </c>
      <c r="B10" t="inlineStr">
        <is>
          <t>Alienação de Bens Móveis</t>
        </is>
      </c>
      <c r="C10" t="inlineStr">
        <is>
          <t>R$190.200,00</t>
        </is>
      </c>
      <c r="D10" t="inlineStr">
        <is>
          <t>0,09%</t>
        </is>
      </c>
    </row>
    <row r="11">
      <c r="A11" t="inlineStr">
        <is>
          <t>22210100</t>
        </is>
      </c>
      <c r="B11" t="inlineStr">
        <is>
          <t>Alienação de Bens Imóveis</t>
        </is>
      </c>
      <c r="C11" t="inlineStr">
        <is>
          <t>R$3.888.600,00</t>
        </is>
      </c>
      <c r="D11" t="inlineStr">
        <is>
          <t>1,83%</t>
        </is>
      </c>
    </row>
    <row r="12">
      <c r="A12" t="inlineStr">
        <is>
          <t>99999910</t>
        </is>
      </c>
      <c r="B12" t="inlineStr">
        <is>
          <t>Recurso Arrecadado em Exerc. Anteriores</t>
        </is>
      </c>
      <c r="C12" t="inlineStr">
        <is>
          <t>R$37.605.600,00</t>
        </is>
      </c>
      <c r="D12" t="inlineStr">
        <is>
          <t>17,74%</t>
        </is>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R$56.512.500,00</t>
        </is>
      </c>
      <c r="D2" t="inlineStr">
        <is>
          <t>26,66%</t>
        </is>
      </c>
    </row>
    <row r="3">
      <c r="A3" t="inlineStr">
        <is>
          <t>31901300</t>
        </is>
      </c>
      <c r="B3" t="inlineStr">
        <is>
          <t>Obrigações Patronais</t>
        </is>
      </c>
      <c r="C3" t="inlineStr">
        <is>
          <t>R$5.640.000,00</t>
        </is>
      </c>
      <c r="D3" t="inlineStr">
        <is>
          <t>2,66%</t>
        </is>
      </c>
    </row>
    <row r="4">
      <c r="A4" t="inlineStr">
        <is>
          <t>31901600</t>
        </is>
      </c>
      <c r="B4" t="inlineStr">
        <is>
          <t>Outras Despesas Variáveis</t>
        </is>
      </c>
      <c r="C4" t="inlineStr">
        <is>
          <t>R$5.315.700,00</t>
        </is>
      </c>
      <c r="D4" t="inlineStr">
        <is>
          <t>2,51%</t>
        </is>
      </c>
    </row>
    <row r="5">
      <c r="A5" t="inlineStr">
        <is>
          <t>31909100</t>
        </is>
      </c>
      <c r="B5" t="inlineStr">
        <is>
          <t xml:space="preserve">Sentenças Judiciais </t>
        </is>
      </c>
      <c r="C5" t="inlineStr">
        <is>
          <t>R$258.000,00</t>
        </is>
      </c>
      <c r="D5" t="inlineStr">
        <is>
          <t>0,12%</t>
        </is>
      </c>
    </row>
    <row r="6">
      <c r="A6" t="inlineStr">
        <is>
          <t>31909400</t>
        </is>
      </c>
      <c r="B6" t="inlineStr">
        <is>
          <t>Indenizações e Restituições Trabalhistas</t>
        </is>
      </c>
      <c r="C6" t="inlineStr">
        <is>
          <t>R$2.300.100,00</t>
        </is>
      </c>
      <c r="D6" t="inlineStr">
        <is>
          <t>1,09%</t>
        </is>
      </c>
    </row>
    <row r="7">
      <c r="A7" t="inlineStr">
        <is>
          <t>33504100</t>
        </is>
      </c>
      <c r="B7" t="inlineStr">
        <is>
          <t>Contribuições</t>
        </is>
      </c>
      <c r="C7" t="inlineStr">
        <is>
          <t>R$3.234.000,00</t>
        </is>
      </c>
      <c r="D7" t="inlineStr">
        <is>
          <t>1,53%</t>
        </is>
      </c>
    </row>
    <row r="8">
      <c r="A8" t="inlineStr">
        <is>
          <t>33901400</t>
        </is>
      </c>
      <c r="B8" t="inlineStr">
        <is>
          <t>Diárias</t>
        </is>
      </c>
      <c r="C8" t="inlineStr">
        <is>
          <t>R$3.015.600,00</t>
        </is>
      </c>
      <c r="D8" t="inlineStr">
        <is>
          <t>1,42%</t>
        </is>
      </c>
    </row>
    <row r="9">
      <c r="A9" t="inlineStr">
        <is>
          <t>33901800</t>
        </is>
      </c>
      <c r="B9" t="inlineStr">
        <is>
          <t>Auxílio Financeiro a Estudantes</t>
        </is>
      </c>
      <c r="C9" t="inlineStr">
        <is>
          <t>R$1.221.000,00</t>
        </is>
      </c>
      <c r="D9" t="inlineStr">
        <is>
          <t>0,58%</t>
        </is>
      </c>
    </row>
    <row r="10">
      <c r="A10" t="inlineStr">
        <is>
          <t>33903000</t>
        </is>
      </c>
      <c r="B10" t="inlineStr">
        <is>
          <t>Material de Consumo</t>
        </is>
      </c>
      <c r="C10" t="inlineStr">
        <is>
          <t>R$21.219.000,00</t>
        </is>
      </c>
      <c r="D10" t="inlineStr">
        <is>
          <t>10,01%</t>
        </is>
      </c>
    </row>
    <row r="11">
      <c r="A11" t="inlineStr">
        <is>
          <t>33903300</t>
        </is>
      </c>
      <c r="B11" t="inlineStr">
        <is>
          <t>Passagens e Despesas de Locomoção</t>
        </is>
      </c>
      <c r="C11" t="inlineStr">
        <is>
          <t>R$3.306.000,00</t>
        </is>
      </c>
      <c r="D11" t="inlineStr">
        <is>
          <t>1,56%</t>
        </is>
      </c>
    </row>
    <row r="12">
      <c r="A12" t="inlineStr">
        <is>
          <t>33903600</t>
        </is>
      </c>
      <c r="B12" t="inlineStr">
        <is>
          <t>Outros Serviços de Terceiros - PF</t>
        </is>
      </c>
      <c r="C12" t="inlineStr">
        <is>
          <t>R$3.009.000,00</t>
        </is>
      </c>
      <c r="D12" t="inlineStr">
        <is>
          <t>1,42%</t>
        </is>
      </c>
    </row>
    <row r="13">
      <c r="A13" t="inlineStr">
        <is>
          <t>33903700</t>
        </is>
      </c>
      <c r="B13" t="inlineStr">
        <is>
          <t>Locação de Mão de Obra</t>
        </is>
      </c>
      <c r="C13" t="inlineStr">
        <is>
          <t>R$10.927.200,00</t>
        </is>
      </c>
      <c r="D13" t="inlineStr">
        <is>
          <t>5,16%</t>
        </is>
      </c>
    </row>
    <row r="14">
      <c r="A14" t="inlineStr">
        <is>
          <t>33903900</t>
        </is>
      </c>
      <c r="B14" t="inlineStr">
        <is>
          <t>Outros Serviços Terceiros - P. Jurídica</t>
        </is>
      </c>
      <c r="C14" t="inlineStr">
        <is>
          <t>R$46.775.700,00</t>
        </is>
      </c>
      <c r="D14" t="inlineStr">
        <is>
          <t>22,07%</t>
        </is>
      </c>
    </row>
    <row r="15">
      <c r="A15" t="inlineStr">
        <is>
          <t>33904000</t>
        </is>
      </c>
      <c r="B15" t="inlineStr">
        <is>
          <t>Serv. Tecn. da Inform. Comunicação - PJ.</t>
        </is>
      </c>
      <c r="C15" t="inlineStr">
        <is>
          <t>R$5.272.800,00</t>
        </is>
      </c>
      <c r="D15" t="inlineStr">
        <is>
          <t>2,49%</t>
        </is>
      </c>
    </row>
    <row r="16">
      <c r="A16" t="inlineStr">
        <is>
          <t>33904700</t>
        </is>
      </c>
      <c r="B16" t="inlineStr">
        <is>
          <t>Obrigações Tributárias e Contributivas</t>
        </is>
      </c>
      <c r="C16" t="inlineStr">
        <is>
          <t>R$326.100,00</t>
        </is>
      </c>
      <c r="D16" t="inlineStr">
        <is>
          <t>0,15%</t>
        </is>
      </c>
    </row>
    <row r="17">
      <c r="A17" t="inlineStr">
        <is>
          <t>33909100</t>
        </is>
      </c>
      <c r="B17" t="inlineStr">
        <is>
          <t>Sentenças Judiciais</t>
        </is>
      </c>
      <c r="C17" t="inlineStr">
        <is>
          <t>R$57.000,00</t>
        </is>
      </c>
      <c r="D17" t="inlineStr">
        <is>
          <t>0,03%</t>
        </is>
      </c>
    </row>
    <row r="18">
      <c r="A18" t="inlineStr">
        <is>
          <t>44905100</t>
        </is>
      </c>
      <c r="B18" t="inlineStr">
        <is>
          <t>Obras e Instalações</t>
        </is>
      </c>
      <c r="C18" t="inlineStr">
        <is>
          <t>R$19.392.000,00</t>
        </is>
      </c>
      <c r="D18" t="inlineStr">
        <is>
          <t>9,15%</t>
        </is>
      </c>
    </row>
    <row r="19">
      <c r="A19" t="inlineStr">
        <is>
          <t>44905200</t>
        </is>
      </c>
      <c r="B19" t="inlineStr">
        <is>
          <t>Equipamentos e Material Permanente</t>
        </is>
      </c>
      <c r="C19" t="inlineStr">
        <is>
          <t>R$18.073.200,00</t>
        </is>
      </c>
      <c r="D19" t="inlineStr">
        <is>
          <t>8,53%</t>
        </is>
      </c>
    </row>
    <row r="20">
      <c r="A20" t="inlineStr">
        <is>
          <t>45906100</t>
        </is>
      </c>
      <c r="B20" t="inlineStr">
        <is>
          <t>Aquisição de Imóveis</t>
        </is>
      </c>
      <c r="C20" t="inlineStr">
        <is>
          <t>R$6.117.900,00</t>
        </is>
      </c>
      <c r="D20" t="inlineStr">
        <is>
          <t>2,89%</t>
        </is>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R$ 28.753.800,00</t>
        </is>
      </c>
      <c r="C2" t="inlineStr">
        <is>
          <t>13,56%</t>
        </is>
      </c>
    </row>
    <row r="3">
      <c r="A3" t="inlineStr">
        <is>
          <t>02 - Administração Financeira</t>
        </is>
      </c>
      <c r="B3" t="inlineStr">
        <is>
          <t>R$ 8.142.000,00</t>
        </is>
      </c>
      <c r="C3" t="inlineStr">
        <is>
          <t>3,84%</t>
        </is>
      </c>
    </row>
    <row r="4">
      <c r="A4" t="inlineStr">
        <is>
          <t>03 - Formação de Recursos Humanos</t>
        </is>
      </c>
      <c r="B4" t="inlineStr">
        <is>
          <t>R$ 2.422.500,00</t>
        </is>
      </c>
      <c r="C4" t="inlineStr">
        <is>
          <t>1,14%</t>
        </is>
      </c>
    </row>
    <row r="5">
      <c r="A5" t="inlineStr">
        <is>
          <t>04 - Comunicação Social</t>
        </is>
      </c>
      <c r="B5" t="inlineStr">
        <is>
          <t>R$ 5.766.000,00</t>
        </is>
      </c>
      <c r="C5" t="inlineStr">
        <is>
          <t>2,72%</t>
        </is>
      </c>
    </row>
    <row r="6">
      <c r="A6" t="inlineStr">
        <is>
          <t>05 - Atenção Básica</t>
        </is>
      </c>
      <c r="B6" t="inlineStr">
        <is>
          <t>R$ 1.913.700,00</t>
        </is>
      </c>
      <c r="C6" t="inlineStr">
        <is>
          <t>0,90%</t>
        </is>
      </c>
    </row>
    <row r="7">
      <c r="A7" t="inlineStr">
        <is>
          <t>06 - Proteção e Benefícios ao Trabalhador</t>
        </is>
      </c>
      <c r="B7" t="inlineStr">
        <is>
          <t>R$ 2.580.900,00</t>
        </is>
      </c>
      <c r="C7" t="inlineStr">
        <is>
          <t>1,22%</t>
        </is>
      </c>
    </row>
    <row r="8">
      <c r="A8" t="inlineStr">
        <is>
          <t>07 - Empregabilidade</t>
        </is>
      </c>
      <c r="B8" t="inlineStr">
        <is>
          <t>R$ 162.393.900,00</t>
        </is>
      </c>
      <c r="C8" t="inlineStr">
        <is>
          <t>76,61%</t>
        </is>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R$ 170.288.400,00</t>
        </is>
      </c>
      <c r="C2" t="inlineStr">
        <is>
          <t>R$ 163.339.105,73</t>
        </is>
      </c>
      <c r="D2" t="inlineStr">
        <is>
          <t>95,92%</t>
        </is>
      </c>
      <c r="E2" t="inlineStr">
        <is>
          <t>99,87%</t>
        </is>
      </c>
    </row>
    <row r="3">
      <c r="A3" t="inlineStr">
        <is>
          <t>Contr. para Ent. Privadas Serviço Social e de Formação Prof.</t>
        </is>
      </c>
      <c r="B3" t="inlineStr">
        <is>
          <t>R$ 131.249.556,00</t>
        </is>
      </c>
      <c r="C3" t="inlineStr">
        <is>
          <t>R$ 120.843.542,75</t>
        </is>
      </c>
      <c r="D3" t="inlineStr">
        <is>
          <t>92,07%</t>
        </is>
      </c>
      <c r="E3" t="inlineStr">
        <is>
          <t>73,89%</t>
        </is>
      </c>
    </row>
    <row r="4">
      <c r="A4" t="inlineStr">
        <is>
          <t>Contribuições para o Senac</t>
        </is>
      </c>
      <c r="B4" t="inlineStr">
        <is>
          <t>R$ 131.249.556,00</t>
        </is>
      </c>
      <c r="C4" t="inlineStr">
        <is>
          <t>R$ 120.843.542,75</t>
        </is>
      </c>
      <c r="D4" t="inlineStr">
        <is>
          <t>92,07%</t>
        </is>
      </c>
      <c r="E4" t="inlineStr">
        <is>
          <t>73,89%</t>
        </is>
      </c>
    </row>
    <row r="5">
      <c r="A5" t="inlineStr">
        <is>
          <t>Receita Patrimonial</t>
        </is>
      </c>
      <c r="B5" t="inlineStr">
        <is>
          <t>R$ 16.076.100,00</t>
        </is>
      </c>
      <c r="C5" t="inlineStr">
        <is>
          <t>R$ 19.171.199,71</t>
        </is>
      </c>
      <c r="D5" t="inlineStr">
        <is>
          <t>119,25%</t>
        </is>
      </c>
      <c r="E5" t="inlineStr">
        <is>
          <t>11,72%</t>
        </is>
      </c>
    </row>
    <row r="6">
      <c r="A6" t="inlineStr">
        <is>
          <t>Taxas de Ocupação</t>
        </is>
      </c>
      <c r="B6" t="inlineStr">
        <is>
          <t>R$ 56.100,00</t>
        </is>
      </c>
      <c r="C6" t="inlineStr">
        <is>
          <t>R$ 57.360,00</t>
        </is>
      </c>
      <c r="D6" t="inlineStr">
        <is>
          <t>102,25%</t>
        </is>
      </c>
      <c r="E6" t="inlineStr">
        <is>
          <t>0,04%</t>
        </is>
      </c>
    </row>
    <row r="7">
      <c r="A7" t="inlineStr">
        <is>
          <t>Remuneração de Depósitos Bancários</t>
        </is>
      </c>
      <c r="B7" t="inlineStr">
        <is>
          <t>R$ 16.020.000,00</t>
        </is>
      </c>
      <c r="C7" t="inlineStr">
        <is>
          <t>R$ 19.113.839,71</t>
        </is>
      </c>
      <c r="D7" t="inlineStr">
        <is>
          <t>119,31%</t>
        </is>
      </c>
      <c r="E7" t="inlineStr">
        <is>
          <t>11,69%</t>
        </is>
      </c>
    </row>
    <row r="8">
      <c r="A8" t="inlineStr">
        <is>
          <t>Receita de Serviços</t>
        </is>
      </c>
      <c r="B8" t="inlineStr">
        <is>
          <t>R$ 22.500.000,00</t>
        </is>
      </c>
      <c r="C8" t="inlineStr">
        <is>
          <t>R$ 21.585.344,37</t>
        </is>
      </c>
      <c r="D8" t="inlineStr">
        <is>
          <t>95,93%</t>
        </is>
      </c>
      <c r="E8" t="inlineStr">
        <is>
          <t>13,20%</t>
        </is>
      </c>
    </row>
    <row r="9">
      <c r="A9" t="inlineStr">
        <is>
          <t>Serviços Educacionais</t>
        </is>
      </c>
      <c r="B9" t="inlineStr">
        <is>
          <t>R$ 22.500.000,00</t>
        </is>
      </c>
      <c r="C9" t="inlineStr">
        <is>
          <t>R$ 21.585.344,37</t>
        </is>
      </c>
      <c r="D9" t="inlineStr">
        <is>
          <t>95,93%</t>
        </is>
      </c>
      <c r="E9" t="inlineStr">
        <is>
          <t>13,20%</t>
        </is>
      </c>
    </row>
    <row r="10">
      <c r="A10" t="inlineStr">
        <is>
          <t>Transferências correntes</t>
        </is>
      </c>
      <c r="B10" t="inlineStr">
        <is>
          <t>R$ 0,00</t>
        </is>
      </c>
      <c r="C10" t="inlineStr">
        <is>
          <t>R$ 912.211,00</t>
        </is>
      </c>
      <c r="D10" t="inlineStr">
        <is>
          <t>0,00%</t>
        </is>
      </c>
      <c r="E10" t="inlineStr">
        <is>
          <t>0,56%</t>
        </is>
      </c>
    </row>
    <row r="11">
      <c r="A11" t="inlineStr">
        <is>
          <t>Outras transferências correntes</t>
        </is>
      </c>
      <c r="B11" t="inlineStr">
        <is>
          <t>R$ 0,00</t>
        </is>
      </c>
      <c r="C11" t="inlineStr">
        <is>
          <t>R$ 912.211,00</t>
        </is>
      </c>
      <c r="D11" t="inlineStr">
        <is>
          <t>0,00%</t>
        </is>
      </c>
      <c r="E11" t="inlineStr">
        <is>
          <t>0,56%</t>
        </is>
      </c>
    </row>
    <row r="12">
      <c r="A12" t="inlineStr">
        <is>
          <t>Outras Receitas Correntes</t>
        </is>
      </c>
      <c r="B12" t="inlineStr">
        <is>
          <t>R$ 462.744,00</t>
        </is>
      </c>
      <c r="C12" t="inlineStr">
        <is>
          <t>R$ 826.807,90</t>
        </is>
      </c>
      <c r="D12" t="inlineStr">
        <is>
          <t>178,68%</t>
        </is>
      </c>
      <c r="E12" t="inlineStr">
        <is>
          <t>0,51%</t>
        </is>
      </c>
    </row>
    <row r="13">
      <c r="A13" t="inlineStr">
        <is>
          <t xml:space="preserve">Multas e Juros </t>
        </is>
      </c>
      <c r="B13" t="inlineStr">
        <is>
          <t>R$ 26.244,00</t>
        </is>
      </c>
      <c r="C13" t="inlineStr">
        <is>
          <t>R$ 26.786,93</t>
        </is>
      </c>
      <c r="D13" t="inlineStr">
        <is>
          <t>102,07%</t>
        </is>
      </c>
      <c r="E13" t="inlineStr">
        <is>
          <t>0,02%</t>
        </is>
      </c>
    </row>
    <row r="14">
      <c r="A14" t="inlineStr">
        <is>
          <t>Outras Indenizações</t>
        </is>
      </c>
      <c r="B14" t="inlineStr">
        <is>
          <t>R$ 21.000,00</t>
        </is>
      </c>
      <c r="C14" t="inlineStr">
        <is>
          <t>R$ 41.175,48</t>
        </is>
      </c>
      <c r="D14" t="inlineStr">
        <is>
          <t>196,07%</t>
        </is>
      </c>
      <c r="E14" t="inlineStr">
        <is>
          <t>0,03%</t>
        </is>
      </c>
    </row>
    <row r="15">
      <c r="A15" t="inlineStr">
        <is>
          <t>Outras Restituições</t>
        </is>
      </c>
      <c r="B15" t="inlineStr">
        <is>
          <t>R$ 180.000,00</t>
        </is>
      </c>
      <c r="C15" t="inlineStr">
        <is>
          <t>R$ 190.088,42</t>
        </is>
      </c>
      <c r="D15" t="inlineStr">
        <is>
          <t>105,60%</t>
        </is>
      </c>
      <c r="E15" t="inlineStr">
        <is>
          <t>0,12%</t>
        </is>
      </c>
    </row>
    <row r="16">
      <c r="A16" t="inlineStr">
        <is>
          <t>Outras Receitas Correntes</t>
        </is>
      </c>
      <c r="B16" t="inlineStr">
        <is>
          <t>R$ 235.500,00</t>
        </is>
      </c>
      <c r="C16" t="inlineStr">
        <is>
          <t>R$ 568.757,07</t>
        </is>
      </c>
      <c r="D16" t="inlineStr">
        <is>
          <t>241,51%</t>
        </is>
      </c>
      <c r="E16" t="inlineStr">
        <is>
          <t>0,35%</t>
        </is>
      </c>
    </row>
    <row r="17">
      <c r="A17" t="inlineStr">
        <is>
          <t>RECEITAS DE CAPITAL</t>
        </is>
      </c>
      <c r="B17" t="inlineStr">
        <is>
          <t>R$ 4.078.800,00</t>
        </is>
      </c>
      <c r="C17" t="inlineStr">
        <is>
          <t>R$ 210.870,00</t>
        </is>
      </c>
      <c r="D17" t="inlineStr">
        <is>
          <t>5,17%</t>
        </is>
      </c>
      <c r="E17" t="inlineStr">
        <is>
          <t>0,13%</t>
        </is>
      </c>
    </row>
    <row r="18">
      <c r="A18" t="inlineStr">
        <is>
          <t>Alienação de Bens</t>
        </is>
      </c>
      <c r="B18" t="inlineStr">
        <is>
          <t>R$ 4.078.800,00</t>
        </is>
      </c>
      <c r="C18" t="inlineStr">
        <is>
          <t>R$ 210.870,00</t>
        </is>
      </c>
      <c r="D18" t="inlineStr">
        <is>
          <t>5,17%</t>
        </is>
      </c>
      <c r="E18" t="inlineStr">
        <is>
          <t>0,13%</t>
        </is>
      </c>
    </row>
    <row r="19">
      <c r="A19" t="inlineStr">
        <is>
          <t>Alienação de Bens Móveis</t>
        </is>
      </c>
      <c r="B19" t="inlineStr">
        <is>
          <t>R$ 190.200,00</t>
        </is>
      </c>
      <c r="C19" t="inlineStr">
        <is>
          <t>R$ 210.870,00</t>
        </is>
      </c>
      <c r="D19" t="inlineStr">
        <is>
          <t>110,87%</t>
        </is>
      </c>
      <c r="E19" t="inlineStr">
        <is>
          <t>0,13%</t>
        </is>
      </c>
    </row>
    <row r="20">
      <c r="A20" t="inlineStr">
        <is>
          <t>Alienação de Bens Imóveis</t>
        </is>
      </c>
      <c r="B20" t="inlineStr">
        <is>
          <t>R$ 3.888.600,00</t>
        </is>
      </c>
      <c r="C20" t="inlineStr">
        <is>
          <t>R$ 0,00</t>
        </is>
      </c>
      <c r="D20" t="inlineStr">
        <is>
          <t>0,00%</t>
        </is>
      </c>
      <c r="E20" t="inlineStr">
        <is>
          <t>0,00%</t>
        </is>
      </c>
    </row>
    <row r="21">
      <c r="A21" t="inlineStr">
        <is>
          <t>RECURSOS ARREC. EXERC. ANTER.</t>
        </is>
      </c>
      <c r="B21" t="inlineStr">
        <is>
          <t>R$ 37.605.600,00</t>
        </is>
      </c>
      <c r="C21" t="inlineStr">
        <is>
          <t>R$ 0,00</t>
        </is>
      </c>
      <c r="D21" t="inlineStr">
        <is>
          <t>0,00%</t>
        </is>
      </c>
      <c r="E21" t="inlineStr">
        <is>
          <t>0,00%</t>
        </is>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R$ 168.389.700,00</t>
        </is>
      </c>
      <c r="C2" t="inlineStr">
        <is>
          <t>R$ 151.788.213,26</t>
        </is>
      </c>
      <c r="D2" t="inlineStr">
        <is>
          <t>90,14%</t>
        </is>
      </c>
      <c r="E2" t="inlineStr">
        <is>
          <t>86,48%</t>
        </is>
      </c>
    </row>
    <row r="3">
      <c r="A3" t="inlineStr">
        <is>
          <t>Pessoal e Encargos Sociais</t>
        </is>
      </c>
      <c r="B3" t="inlineStr">
        <is>
          <t>R$ 70.026.300,00</t>
        </is>
      </c>
      <c r="C3" t="inlineStr">
        <is>
          <t>R$ 69.954.520,66</t>
        </is>
      </c>
      <c r="D3" t="inlineStr">
        <is>
          <t>99,90%</t>
        </is>
      </c>
      <c r="E3" t="inlineStr">
        <is>
          <t>39,86%</t>
        </is>
      </c>
    </row>
    <row r="4">
      <c r="A4" t="inlineStr">
        <is>
          <t>Vencimentos e Vantagens Fixas</t>
        </is>
      </c>
      <c r="B4" t="inlineStr">
        <is>
          <t>R$ 56.512.500,00</t>
        </is>
      </c>
      <c r="C4" t="inlineStr">
        <is>
          <t>R$ 57.551.157,66</t>
        </is>
      </c>
      <c r="D4" t="inlineStr">
        <is>
          <t>101,84%</t>
        </is>
      </c>
      <c r="E4" t="inlineStr">
        <is>
          <t>32,79%</t>
        </is>
      </c>
    </row>
    <row r="5">
      <c r="A5" t="inlineStr">
        <is>
          <t>Obrigações Patronais</t>
        </is>
      </c>
      <c r="B5" t="inlineStr">
        <is>
          <t>R$ 5.640.000,00</t>
        </is>
      </c>
      <c r="C5" t="inlineStr">
        <is>
          <t>R$ 5.644.665,03</t>
        </is>
      </c>
      <c r="D5" t="inlineStr">
        <is>
          <t>100,08%</t>
        </is>
      </c>
      <c r="E5" t="inlineStr">
        <is>
          <t>3,22%</t>
        </is>
      </c>
    </row>
    <row r="6">
      <c r="A6" t="inlineStr">
        <is>
          <t>Outras Despesas Variáveis</t>
        </is>
      </c>
      <c r="B6" t="inlineStr">
        <is>
          <t>R$ 5.315.700,00</t>
        </is>
      </c>
      <c r="C6" t="inlineStr">
        <is>
          <t>R$ 4.611.237,60</t>
        </is>
      </c>
      <c r="D6" t="inlineStr">
        <is>
          <t>86,75%</t>
        </is>
      </c>
      <c r="E6" t="inlineStr">
        <is>
          <t>2,63%</t>
        </is>
      </c>
    </row>
    <row r="7">
      <c r="A7" t="inlineStr">
        <is>
          <t xml:space="preserve">Sentenças Judiciais </t>
        </is>
      </c>
      <c r="B7" t="inlineStr">
        <is>
          <t>R$ 258.000,00</t>
        </is>
      </c>
      <c r="C7" t="inlineStr">
        <is>
          <t>R$ 0,00</t>
        </is>
      </c>
      <c r="D7" t="inlineStr">
        <is>
          <t>0,00%</t>
        </is>
      </c>
      <c r="E7" t="inlineStr">
        <is>
          <t>0,00%</t>
        </is>
      </c>
    </row>
    <row r="8">
      <c r="A8" t="inlineStr">
        <is>
          <t>Indenizações e Restituições Trabalhistas</t>
        </is>
      </c>
      <c r="B8" t="inlineStr">
        <is>
          <t>R$ 2.300.100,00</t>
        </is>
      </c>
      <c r="C8" t="inlineStr">
        <is>
          <t>R$ 2.147.460,37</t>
        </is>
      </c>
      <c r="D8" t="inlineStr">
        <is>
          <t>93,36%</t>
        </is>
      </c>
      <c r="E8" t="inlineStr">
        <is>
          <t>1,22%</t>
        </is>
      </c>
    </row>
    <row r="9">
      <c r="A9" t="inlineStr">
        <is>
          <t>Outras Despesas Correntes</t>
        </is>
      </c>
      <c r="B9" t="inlineStr">
        <is>
          <t>R$ 98.363.400,00</t>
        </is>
      </c>
      <c r="C9" t="inlineStr">
        <is>
          <t>R$ 81.833.692,60</t>
        </is>
      </c>
      <c r="D9" t="inlineStr">
        <is>
          <t>83,20%</t>
        </is>
      </c>
      <c r="E9" t="inlineStr">
        <is>
          <t>46,62%</t>
        </is>
      </c>
    </row>
    <row r="10">
      <c r="A10" t="inlineStr">
        <is>
          <t>Contribuições</t>
        </is>
      </c>
      <c r="B10" t="inlineStr">
        <is>
          <t>R$ 3.234.000,00</t>
        </is>
      </c>
      <c r="C10" t="inlineStr">
        <is>
          <t>R$ 3.078.321,27</t>
        </is>
      </c>
      <c r="D10" t="inlineStr">
        <is>
          <t>95,19%</t>
        </is>
      </c>
      <c r="E10" t="inlineStr">
        <is>
          <t>1,75%</t>
        </is>
      </c>
    </row>
    <row r="11">
      <c r="A11" t="inlineStr">
        <is>
          <t>Diárias</t>
        </is>
      </c>
      <c r="B11" t="inlineStr">
        <is>
          <t>R$ 3.015.600,00</t>
        </is>
      </c>
      <c r="C11" t="inlineStr">
        <is>
          <t>R$ 1.840.626,70</t>
        </is>
      </c>
      <c r="D11" t="inlineStr">
        <is>
          <t>61,04%</t>
        </is>
      </c>
      <c r="E11" t="inlineStr">
        <is>
          <t>1,05%</t>
        </is>
      </c>
    </row>
    <row r="12">
      <c r="A12" t="inlineStr">
        <is>
          <t>Auxílio Financeiro a Estudantes</t>
        </is>
      </c>
      <c r="B12" t="inlineStr">
        <is>
          <t>R$ 1.221.000,00</t>
        </is>
      </c>
      <c r="C12" t="inlineStr">
        <is>
          <t>R$ 1.080.607,53</t>
        </is>
      </c>
      <c r="D12" t="inlineStr">
        <is>
          <t>88,50%</t>
        </is>
      </c>
      <c r="E12" t="inlineStr">
        <is>
          <t>0,62%</t>
        </is>
      </c>
    </row>
    <row r="13">
      <c r="A13" t="inlineStr">
        <is>
          <t>Material de Consumo</t>
        </is>
      </c>
      <c r="B13" t="inlineStr">
        <is>
          <t>R$ 21.219.000,00</t>
        </is>
      </c>
      <c r="C13" t="inlineStr">
        <is>
          <t>R$ 15.856.067,62</t>
        </is>
      </c>
      <c r="D13" t="inlineStr">
        <is>
          <t>74,73%</t>
        </is>
      </c>
      <c r="E13" t="inlineStr">
        <is>
          <t>9,03%</t>
        </is>
      </c>
    </row>
    <row r="14">
      <c r="A14" t="inlineStr">
        <is>
          <t>Passagens e Despesas de Locomoção</t>
        </is>
      </c>
      <c r="B14" t="inlineStr">
        <is>
          <t>R$ 3.306.000,00</t>
        </is>
      </c>
      <c r="C14" t="inlineStr">
        <is>
          <t>R$ 1.328.451,74</t>
        </is>
      </c>
      <c r="D14" t="inlineStr">
        <is>
          <t>40,18%</t>
        </is>
      </c>
      <c r="E14" t="inlineStr">
        <is>
          <t>0,76%</t>
        </is>
      </c>
    </row>
    <row r="15">
      <c r="A15" t="inlineStr">
        <is>
          <t>Outros Serviços de Terceiros - PF</t>
        </is>
      </c>
      <c r="B15" t="inlineStr">
        <is>
          <t>R$ 3.009.000,00</t>
        </is>
      </c>
      <c r="C15" t="inlineStr">
        <is>
          <t>R$ 2.176.551,27</t>
        </is>
      </c>
      <c r="D15" t="inlineStr">
        <is>
          <t>72,33%</t>
        </is>
      </c>
      <c r="E15" t="inlineStr">
        <is>
          <t>1,24%</t>
        </is>
      </c>
    </row>
    <row r="16">
      <c r="A16" t="inlineStr">
        <is>
          <t>Locação de Mão de Obra</t>
        </is>
      </c>
      <c r="B16" t="inlineStr">
        <is>
          <t>R$ 10.927.200,00</t>
        </is>
      </c>
      <c r="C16" t="inlineStr">
        <is>
          <t>R$ 9.405.436,83</t>
        </is>
      </c>
      <c r="D16" t="inlineStr">
        <is>
          <t>86,07%</t>
        </is>
      </c>
      <c r="E16" t="inlineStr">
        <is>
          <t>5,36%</t>
        </is>
      </c>
    </row>
    <row r="17">
      <c r="A17" t="inlineStr">
        <is>
          <t>Outros Serviços Terceiros - P. Jurídica</t>
        </is>
      </c>
      <c r="B17" t="inlineStr">
        <is>
          <t>R$ 46.775.700,00</t>
        </is>
      </c>
      <c r="C17" t="inlineStr">
        <is>
          <t>R$ 41.920.407,60</t>
        </is>
      </c>
      <c r="D17" t="inlineStr">
        <is>
          <t>89,62%</t>
        </is>
      </c>
      <c r="E17" t="inlineStr">
        <is>
          <t>23,88%</t>
        </is>
      </c>
    </row>
    <row r="18">
      <c r="A18" t="inlineStr">
        <is>
          <t>Serv. Tecn. da Inform. Comunicação - PJ.</t>
        </is>
      </c>
      <c r="B18" t="inlineStr">
        <is>
          <t>R$ 5.272.800,00</t>
        </is>
      </c>
      <c r="C18" t="inlineStr">
        <is>
          <t>R$ 4.929.355,81</t>
        </is>
      </c>
      <c r="D18" t="inlineStr">
        <is>
          <t>93,49%</t>
        </is>
      </c>
      <c r="E18" t="inlineStr">
        <is>
          <t>2,81%</t>
        </is>
      </c>
    </row>
    <row r="19">
      <c r="A19" t="inlineStr">
        <is>
          <t>Obrigações Tributárias e Contributivas</t>
        </is>
      </c>
      <c r="B19" t="inlineStr">
        <is>
          <t>R$ 326.100,00</t>
        </is>
      </c>
      <c r="C19" t="inlineStr">
        <is>
          <t>R$ 217.866,23</t>
        </is>
      </c>
      <c r="D19" t="inlineStr">
        <is>
          <t>66,81%</t>
        </is>
      </c>
      <c r="E19" t="inlineStr">
        <is>
          <t>0,12%</t>
        </is>
      </c>
    </row>
    <row r="20">
      <c r="A20" t="inlineStr">
        <is>
          <t>Sentenças Judiciais</t>
        </is>
      </c>
      <c r="B20" t="inlineStr">
        <is>
          <t>R$ 57.000,00</t>
        </is>
      </c>
      <c r="C20" t="inlineStr">
        <is>
          <t>R$ 0,00</t>
        </is>
      </c>
      <c r="D20" t="inlineStr">
        <is>
          <t>0,00%</t>
        </is>
      </c>
      <c r="E20" t="inlineStr">
        <is>
          <t>0,00%</t>
        </is>
      </c>
    </row>
    <row r="21">
      <c r="A21" t="inlineStr">
        <is>
          <t>DESPESAS DE CAPITAL</t>
        </is>
      </c>
      <c r="B21" t="inlineStr">
        <is>
          <t>R$ 43.583.100,00</t>
        </is>
      </c>
      <c r="C21" t="inlineStr">
        <is>
          <t>R$ 23.729.792,66</t>
        </is>
      </c>
      <c r="D21" t="inlineStr">
        <is>
          <t>54,45%</t>
        </is>
      </c>
      <c r="E21" t="inlineStr">
        <is>
          <t>13,52%</t>
        </is>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R$28.753.800,00</t>
        </is>
      </c>
      <c r="C2" t="inlineStr">
        <is>
          <t>R$22.741.241,62</t>
        </is>
      </c>
      <c r="D2" t="inlineStr">
        <is>
          <t>79,09%</t>
        </is>
      </c>
      <c r="E2" t="inlineStr">
        <is>
          <t>12,96%</t>
        </is>
      </c>
    </row>
    <row r="3">
      <c r="A3" t="inlineStr">
        <is>
          <t>02 - Administração Financeira</t>
        </is>
      </c>
      <c r="B3" t="inlineStr">
        <is>
          <t>R$8.142.000,00</t>
        </is>
      </c>
      <c r="C3" t="inlineStr">
        <is>
          <t>R$7.541.758,23</t>
        </is>
      </c>
      <c r="D3" t="inlineStr">
        <is>
          <t>92,63%</t>
        </is>
      </c>
      <c r="E3" t="inlineStr">
        <is>
          <t>4,30%</t>
        </is>
      </c>
    </row>
    <row r="4">
      <c r="A4" t="inlineStr">
        <is>
          <t>03 - Formação de Recursos Humanos</t>
        </is>
      </c>
      <c r="B4" t="inlineStr">
        <is>
          <t>R$2.422.500,00</t>
        </is>
      </c>
      <c r="C4" t="inlineStr">
        <is>
          <t>R$2.263.030,56</t>
        </is>
      </c>
      <c r="D4" t="inlineStr">
        <is>
          <t>93,42%</t>
        </is>
      </c>
      <c r="E4" t="inlineStr">
        <is>
          <t>1,29%</t>
        </is>
      </c>
    </row>
    <row r="5">
      <c r="A5" t="inlineStr">
        <is>
          <t>04 - Comunicação Social</t>
        </is>
      </c>
      <c r="B5" t="inlineStr">
        <is>
          <t>R$5.766.000,00</t>
        </is>
      </c>
      <c r="C5" t="inlineStr">
        <is>
          <t>R$5.319.011,89</t>
        </is>
      </c>
      <c r="D5" t="inlineStr">
        <is>
          <t>92,25%</t>
        </is>
      </c>
      <c r="E5" t="inlineStr">
        <is>
          <t>3,03%</t>
        </is>
      </c>
    </row>
    <row r="6">
      <c r="A6" t="inlineStr">
        <is>
          <t>05 - Atenção Básica</t>
        </is>
      </c>
      <c r="B6" t="inlineStr">
        <is>
          <t>R$1.913.700,00</t>
        </is>
      </c>
      <c r="C6" t="inlineStr">
        <is>
          <t>R$1.933.467,99</t>
        </is>
      </c>
      <c r="D6" t="inlineStr">
        <is>
          <t>101,03%</t>
        </is>
      </c>
      <c r="E6" t="inlineStr">
        <is>
          <t>1,10%</t>
        </is>
      </c>
    </row>
    <row r="7">
      <c r="A7" t="inlineStr">
        <is>
          <t>06 - Proteção e Benefícios ao Trabalhador</t>
        </is>
      </c>
      <c r="B7" t="inlineStr">
        <is>
          <t>R$2.580.900,00</t>
        </is>
      </c>
      <c r="C7" t="inlineStr">
        <is>
          <t>R$2.643.121,58</t>
        </is>
      </c>
      <c r="D7" t="inlineStr">
        <is>
          <t>102,41%</t>
        </is>
      </c>
      <c r="E7" t="inlineStr">
        <is>
          <t>1,51%</t>
        </is>
      </c>
    </row>
    <row r="8">
      <c r="A8" t="inlineStr">
        <is>
          <t>07 - Empregabilidade</t>
        </is>
      </c>
      <c r="B8" t="inlineStr">
        <is>
          <t>R$162.393.900,00</t>
        </is>
      </c>
      <c r="C8" t="inlineStr">
        <is>
          <t>R$133.076.374,05</t>
        </is>
      </c>
      <c r="D8" t="inlineStr">
        <is>
          <t>81,95%</t>
        </is>
      </c>
      <c r="E8" t="inlineStr">
        <is>
          <t>75,82%</t>
        </is>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R$ 132.971.232,00</t>
        </is>
      </c>
      <c r="D2" t="inlineStr">
        <is>
          <t>64,01%</t>
        </is>
      </c>
    </row>
    <row r="3">
      <c r="A3" t="inlineStr">
        <is>
          <t>13110120</t>
        </is>
      </c>
      <c r="B3" t="inlineStr">
        <is>
          <t>Taxas de Ocupação</t>
        </is>
      </c>
      <c r="C3" t="inlineStr">
        <is>
          <t>R$ 56.100,00</t>
        </is>
      </c>
      <c r="D3" t="inlineStr">
        <is>
          <t>0,03%</t>
        </is>
      </c>
    </row>
    <row r="4">
      <c r="A4" t="inlineStr">
        <is>
          <t>13210100</t>
        </is>
      </c>
      <c r="B4" t="inlineStr">
        <is>
          <t>Remuneração de Depósitos Bancários</t>
        </is>
      </c>
      <c r="C4" t="inlineStr">
        <is>
          <t>R$ 16.020.000,00</t>
        </is>
      </c>
      <c r="D4" t="inlineStr">
        <is>
          <t>7,71%</t>
        </is>
      </c>
    </row>
    <row r="5">
      <c r="A5" t="inlineStr">
        <is>
          <t>16999900</t>
        </is>
      </c>
      <c r="B5" t="inlineStr">
        <is>
          <t>Serviços Educacionais</t>
        </is>
      </c>
      <c r="C5" t="inlineStr">
        <is>
          <t>R$ 24.000.000,00</t>
        </is>
      </c>
      <c r="D5" t="inlineStr">
        <is>
          <t>11,55%</t>
        </is>
      </c>
    </row>
    <row r="6">
      <c r="A6" t="inlineStr">
        <is>
          <t>19110900</t>
        </is>
      </c>
      <c r="B6" t="inlineStr">
        <is>
          <t xml:space="preserve">Multas e Juros </t>
        </is>
      </c>
      <c r="C6" t="inlineStr">
        <is>
          <t>R$ 26.268,00</t>
        </is>
      </c>
      <c r="D6" t="inlineStr">
        <is>
          <t>0,01%</t>
        </is>
      </c>
    </row>
    <row r="7">
      <c r="A7" t="inlineStr">
        <is>
          <t>19219900</t>
        </is>
      </c>
      <c r="B7" t="inlineStr">
        <is>
          <t>Outras Indenizações</t>
        </is>
      </c>
      <c r="C7" t="inlineStr">
        <is>
          <t>R$ 21.000,00</t>
        </is>
      </c>
      <c r="D7" t="inlineStr">
        <is>
          <t>0,01%</t>
        </is>
      </c>
    </row>
    <row r="8">
      <c r="A8" t="inlineStr">
        <is>
          <t>19229900</t>
        </is>
      </c>
      <c r="B8" t="inlineStr">
        <is>
          <t>Outras Restituições</t>
        </is>
      </c>
      <c r="C8" t="inlineStr">
        <is>
          <t>R$ 180.000,00</t>
        </is>
      </c>
      <c r="D8" t="inlineStr">
        <is>
          <t>0,09%</t>
        </is>
      </c>
    </row>
    <row r="9">
      <c r="A9" t="inlineStr">
        <is>
          <t>19999900</t>
        </is>
      </c>
      <c r="B9" t="inlineStr">
        <is>
          <t>Outras Receitas Correntes</t>
        </is>
      </c>
      <c r="C9" t="inlineStr">
        <is>
          <t>R$ 140.100,00</t>
        </is>
      </c>
      <c r="D9" t="inlineStr">
        <is>
          <t>0,07%</t>
        </is>
      </c>
    </row>
    <row r="10">
      <c r="A10" t="inlineStr">
        <is>
          <t>22130100</t>
        </is>
      </c>
      <c r="B10" t="inlineStr">
        <is>
          <t>Alienação de Bens Móveis</t>
        </is>
      </c>
      <c r="C10" t="inlineStr">
        <is>
          <t>R$ 102.000,00</t>
        </is>
      </c>
      <c r="D10" t="inlineStr">
        <is>
          <t>0,05%</t>
        </is>
      </c>
    </row>
    <row r="11">
      <c r="A11" t="inlineStr">
        <is>
          <t>22210100</t>
        </is>
      </c>
      <c r="B11" t="inlineStr">
        <is>
          <t>Alienação de Bens Imóveis</t>
        </is>
      </c>
      <c r="C11" t="inlineStr">
        <is>
          <t>R$ 3.888.600,00</t>
        </is>
      </c>
      <c r="D11" t="inlineStr">
        <is>
          <t>1,87%</t>
        </is>
      </c>
    </row>
    <row r="12">
      <c r="A12" t="inlineStr">
        <is>
          <t>99999910</t>
        </is>
      </c>
      <c r="B12" t="inlineStr">
        <is>
          <t>Recurso Arrecadado em Exerc. Anteriores</t>
        </is>
      </c>
      <c r="C12" t="inlineStr">
        <is>
          <t>R$ 30.332.100,00</t>
        </is>
      </c>
      <c r="D12" t="inlineStr">
        <is>
          <t>14,60%</t>
        </is>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R$61.807.500,00</t>
        </is>
      </c>
      <c r="D2" t="inlineStr">
        <is>
          <t>29,75%</t>
        </is>
      </c>
    </row>
    <row r="3">
      <c r="A3" t="inlineStr">
        <is>
          <t>31901300</t>
        </is>
      </c>
      <c r="B3" t="inlineStr">
        <is>
          <t>Obrigações Patronais</t>
        </is>
      </c>
      <c r="C3" t="inlineStr">
        <is>
          <t>R$6.456.000,00</t>
        </is>
      </c>
      <c r="D3" t="inlineStr">
        <is>
          <t>3,11%</t>
        </is>
      </c>
    </row>
    <row r="4">
      <c r="A4" t="inlineStr">
        <is>
          <t>31901600</t>
        </is>
      </c>
      <c r="B4" t="inlineStr">
        <is>
          <t>Outras Despesas Variáveis</t>
        </is>
      </c>
      <c r="C4" t="inlineStr">
        <is>
          <t>R$5.415.000,00</t>
        </is>
      </c>
      <c r="D4" t="inlineStr">
        <is>
          <t>2,61%</t>
        </is>
      </c>
    </row>
    <row r="5">
      <c r="A5" t="inlineStr">
        <is>
          <t>31909100</t>
        </is>
      </c>
      <c r="B5" t="inlineStr">
        <is>
          <t xml:space="preserve">Sentenças Judiciais </t>
        </is>
      </c>
      <c r="C5" t="inlineStr">
        <is>
          <t>R$258.000,00</t>
        </is>
      </c>
      <c r="D5" t="inlineStr">
        <is>
          <t>0,12%</t>
        </is>
      </c>
    </row>
    <row r="6">
      <c r="A6" t="inlineStr">
        <is>
          <t>31909400</t>
        </is>
      </c>
      <c r="B6" t="inlineStr">
        <is>
          <t>Indenizações e Restituições Trabalhistas</t>
        </is>
      </c>
      <c r="C6" t="inlineStr">
        <is>
          <t>R$2.256.000,00</t>
        </is>
      </c>
      <c r="D6" t="inlineStr">
        <is>
          <t>1,09%</t>
        </is>
      </c>
    </row>
    <row r="7">
      <c r="A7" t="inlineStr">
        <is>
          <t>33504100</t>
        </is>
      </c>
      <c r="B7" t="inlineStr">
        <is>
          <t>Contribuições</t>
        </is>
      </c>
      <c r="C7" t="inlineStr">
        <is>
          <t>R$3.408.000,00</t>
        </is>
      </c>
      <c r="D7" t="inlineStr">
        <is>
          <t>1,64%</t>
        </is>
      </c>
    </row>
    <row r="8">
      <c r="A8" t="inlineStr">
        <is>
          <t>33901400</t>
        </is>
      </c>
      <c r="B8" t="inlineStr">
        <is>
          <t>Diárias</t>
        </is>
      </c>
      <c r="C8" t="inlineStr">
        <is>
          <t>R$3.036.000,00</t>
        </is>
      </c>
      <c r="D8" t="inlineStr">
        <is>
          <t>1,46%</t>
        </is>
      </c>
    </row>
    <row r="9">
      <c r="A9" t="inlineStr">
        <is>
          <t>33903000</t>
        </is>
      </c>
      <c r="B9" t="inlineStr">
        <is>
          <t>Material de Consumo</t>
        </is>
      </c>
      <c r="C9" t="inlineStr">
        <is>
          <t>R$22.854.000,00</t>
        </is>
      </c>
      <c r="D9" t="inlineStr">
        <is>
          <t>11,00%</t>
        </is>
      </c>
    </row>
    <row r="10">
      <c r="A10" t="inlineStr">
        <is>
          <t>33903300</t>
        </is>
      </c>
      <c r="B10" t="inlineStr">
        <is>
          <t>Passagens e Despesas de Locomoção</t>
        </is>
      </c>
      <c r="C10" t="inlineStr">
        <is>
          <t>R$2.760.000,00</t>
        </is>
      </c>
      <c r="D10" t="inlineStr">
        <is>
          <t>1,33%</t>
        </is>
      </c>
    </row>
    <row r="11">
      <c r="A11" t="inlineStr">
        <is>
          <t>33903600</t>
        </is>
      </c>
      <c r="B11" t="inlineStr">
        <is>
          <t>Outros Serviços de Terceiros - PF</t>
        </is>
      </c>
      <c r="C11" t="inlineStr">
        <is>
          <t>R$3.426.000,00</t>
        </is>
      </c>
      <c r="D11" t="inlineStr">
        <is>
          <t>1,65%</t>
        </is>
      </c>
    </row>
    <row r="12">
      <c r="A12" t="inlineStr">
        <is>
          <t>33903700</t>
        </is>
      </c>
      <c r="B12" t="inlineStr">
        <is>
          <t>Locação de Mão de Obra</t>
        </is>
      </c>
      <c r="C12" t="inlineStr">
        <is>
          <t>R$10.947.900,00</t>
        </is>
      </c>
      <c r="D12" t="inlineStr">
        <is>
          <t>5,27%</t>
        </is>
      </c>
    </row>
    <row r="13">
      <c r="A13" t="inlineStr">
        <is>
          <t>33903900</t>
        </is>
      </c>
      <c r="B13" t="inlineStr">
        <is>
          <t>Outros Serviços Terceiros - P. Jurídica</t>
        </is>
      </c>
      <c r="C13" t="inlineStr">
        <is>
          <t>R$43.668.900,00</t>
        </is>
      </c>
      <c r="D13" t="inlineStr">
        <is>
          <t>21,02%</t>
        </is>
      </c>
    </row>
    <row r="14">
      <c r="A14" t="inlineStr">
        <is>
          <t>33904000</t>
        </is>
      </c>
      <c r="B14" t="inlineStr">
        <is>
          <t>Serv. Tecn. da Inform. Comunicação - PJ.</t>
        </is>
      </c>
      <c r="C14" t="inlineStr">
        <is>
          <t>R$5.586.000,00</t>
        </is>
      </c>
      <c r="D14" t="inlineStr">
        <is>
          <t>2,69%</t>
        </is>
      </c>
    </row>
    <row r="15">
      <c r="A15" t="inlineStr">
        <is>
          <t>33904700</t>
        </is>
      </c>
      <c r="B15" t="inlineStr">
        <is>
          <t>Obrigações Tributárias e Contributivas</t>
        </is>
      </c>
      <c r="C15" t="inlineStr">
        <is>
          <t>R$326.100,00</t>
        </is>
      </c>
      <c r="D15" t="inlineStr">
        <is>
          <t>0,16%</t>
        </is>
      </c>
    </row>
    <row r="16">
      <c r="A16" t="inlineStr">
        <is>
          <t>33909100</t>
        </is>
      </c>
      <c r="B16" t="inlineStr">
        <is>
          <t>Sentenças Judiciais</t>
        </is>
      </c>
      <c r="C16" t="inlineStr">
        <is>
          <t>R$57.000,00</t>
        </is>
      </c>
      <c r="D16" t="inlineStr">
        <is>
          <t>0,03%</t>
        </is>
      </c>
    </row>
    <row r="17">
      <c r="A17" t="inlineStr">
        <is>
          <t>44905100</t>
        </is>
      </c>
      <c r="B17" t="inlineStr">
        <is>
          <t>Obras e Instalações</t>
        </is>
      </c>
      <c r="C17" t="inlineStr">
        <is>
          <t>R$22.050.000,00</t>
        </is>
      </c>
      <c r="D17" t="inlineStr">
        <is>
          <t>10,61%</t>
        </is>
      </c>
    </row>
    <row r="18">
      <c r="A18" t="inlineStr">
        <is>
          <t>44905200</t>
        </is>
      </c>
      <c r="B18" t="inlineStr">
        <is>
          <t>Equipamentos e Material Permanente</t>
        </is>
      </c>
      <c r="C18" t="inlineStr">
        <is>
          <t>R$12.624.000,00</t>
        </is>
      </c>
      <c r="D18" t="inlineStr">
        <is>
          <t>6,08%</t>
        </is>
      </c>
    </row>
    <row r="19">
      <c r="A19" t="inlineStr">
        <is>
          <t>45906100</t>
        </is>
      </c>
      <c r="B19" t="inlineStr">
        <is>
          <t>Aquisição de Imóveis</t>
        </is>
      </c>
      <c r="C19" t="inlineStr">
        <is>
          <t>R$801.000,00</t>
        </is>
      </c>
      <c r="D19" t="inlineStr">
        <is>
          <t>0,39%</t>
        </is>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R$30.063.600,00</t>
        </is>
      </c>
      <c r="C2" t="inlineStr">
        <is>
          <t>14,47%</t>
        </is>
      </c>
    </row>
    <row r="3">
      <c r="A3" t="inlineStr">
        <is>
          <t>02 - Administração Financeira</t>
        </is>
      </c>
      <c r="B3" t="inlineStr">
        <is>
          <t>R$8.502.000,00</t>
        </is>
      </c>
      <c r="C3" t="inlineStr">
        <is>
          <t>4,09%</t>
        </is>
      </c>
    </row>
    <row r="4">
      <c r="A4" t="inlineStr">
        <is>
          <t>03 - Formação de Recursos Humanos</t>
        </is>
      </c>
      <c r="B4" t="inlineStr">
        <is>
          <t>R$2.466.600,00</t>
        </is>
      </c>
      <c r="C4" t="inlineStr">
        <is>
          <t>1,19%</t>
        </is>
      </c>
    </row>
    <row r="5">
      <c r="A5" t="inlineStr">
        <is>
          <t>04 - Comunicação Social</t>
        </is>
      </c>
      <c r="B5" t="inlineStr">
        <is>
          <t>R$5.703.000,00</t>
        </is>
      </c>
      <c r="C5" t="inlineStr">
        <is>
          <t>2,75%</t>
        </is>
      </c>
    </row>
    <row r="6">
      <c r="A6" t="inlineStr">
        <is>
          <t>05 - Atenção Básica</t>
        </is>
      </c>
      <c r="B6" t="inlineStr">
        <is>
          <t>R$1.922.100,00</t>
        </is>
      </c>
      <c r="C6" t="inlineStr">
        <is>
          <t>0,93%</t>
        </is>
      </c>
    </row>
    <row r="7">
      <c r="A7" t="inlineStr">
        <is>
          <t>06 - Proteção e Benefícios ao Trabalhador</t>
        </is>
      </c>
      <c r="B7" t="inlineStr">
        <is>
          <t>R$2.523.000,00</t>
        </is>
      </c>
      <c r="C7" t="inlineStr">
        <is>
          <t>1,21%</t>
        </is>
      </c>
    </row>
    <row r="8">
      <c r="A8" t="inlineStr">
        <is>
          <t>07 - Empregabilidade</t>
        </is>
      </c>
      <c r="B8" t="inlineStr">
        <is>
          <t>R$156.557.100,00</t>
        </is>
      </c>
      <c r="C8" t="inlineStr">
        <is>
          <t>75,36%</t>
        </is>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R$ 173.414.700,00</t>
        </is>
      </c>
      <c r="C2" t="inlineStr">
        <is>
          <t>R$ 77.689.025,54</t>
        </is>
      </c>
      <c r="D2" t="inlineStr">
        <is>
          <t>44,80%</t>
        </is>
      </c>
      <c r="E2" t="inlineStr">
        <is>
          <t>99,95%</t>
        </is>
      </c>
    </row>
    <row r="3">
      <c r="A3" t="inlineStr">
        <is>
          <t>Contr. para Ent. Privadas Serviço Social e de Formação Prof.</t>
        </is>
      </c>
      <c r="B3" t="inlineStr">
        <is>
          <t>R$ 132.971.232,00</t>
        </is>
      </c>
      <c r="C3" t="inlineStr">
        <is>
          <t>R$ 59.278.671,37</t>
        </is>
      </c>
      <c r="D3" t="inlineStr">
        <is>
          <t>44,58%</t>
        </is>
      </c>
      <c r="E3" t="inlineStr">
        <is>
          <t>76,27%</t>
        </is>
      </c>
    </row>
    <row r="4">
      <c r="A4" t="inlineStr">
        <is>
          <t>Contribuições para o Senac</t>
        </is>
      </c>
      <c r="B4" t="inlineStr">
        <is>
          <t>R$ 132.971.232,00</t>
        </is>
      </c>
      <c r="C4" t="inlineStr">
        <is>
          <t>R$ 59.278.671,37</t>
        </is>
      </c>
      <c r="D4" t="inlineStr">
        <is>
          <t>44,58%</t>
        </is>
      </c>
      <c r="E4" t="inlineStr">
        <is>
          <t>76,27%</t>
        </is>
      </c>
    </row>
    <row r="5">
      <c r="A5" t="inlineStr">
        <is>
          <t>Receita Patrimonial</t>
        </is>
      </c>
      <c r="B5" t="inlineStr">
        <is>
          <t>R$ 16.076.100,00</t>
        </is>
      </c>
      <c r="C5" t="inlineStr">
        <is>
          <t>R$ 8.099.523,09</t>
        </is>
      </c>
      <c r="D5" t="inlineStr">
        <is>
          <t>50,38%</t>
        </is>
      </c>
      <c r="E5" t="inlineStr">
        <is>
          <t>10,42%</t>
        </is>
      </c>
    </row>
    <row r="6">
      <c r="A6" t="inlineStr">
        <is>
          <t>Taxas de Ocupação</t>
        </is>
      </c>
      <c r="B6" t="inlineStr">
        <is>
          <t>R$ 56.100,00</t>
        </is>
      </c>
      <c r="C6" t="inlineStr">
        <is>
          <t>R$ 22.032,22</t>
        </is>
      </c>
      <c r="D6" t="inlineStr">
        <is>
          <t>39,27%</t>
        </is>
      </c>
      <c r="E6" t="inlineStr">
        <is>
          <t>0,03%</t>
        </is>
      </c>
    </row>
    <row r="7">
      <c r="A7" t="inlineStr">
        <is>
          <t>Remuneração de Depósitos Bancários</t>
        </is>
      </c>
      <c r="B7" t="inlineStr">
        <is>
          <t>R$ 16.020.000,00</t>
        </is>
      </c>
      <c r="C7" t="inlineStr">
        <is>
          <t>R$ 8.077.490,87</t>
        </is>
      </c>
      <c r="D7" t="inlineStr">
        <is>
          <t>50,42%</t>
        </is>
      </c>
      <c r="E7" t="inlineStr">
        <is>
          <t>10,39%</t>
        </is>
      </c>
    </row>
    <row r="8">
      <c r="A8" t="inlineStr">
        <is>
          <t>Receita de Serviços</t>
        </is>
      </c>
      <c r="B8" t="inlineStr">
        <is>
          <t>R$ 24.000.000,00</t>
        </is>
      </c>
      <c r="C8" t="inlineStr">
        <is>
          <t>R$ 10.118.954,00</t>
        </is>
      </c>
      <c r="D8" t="inlineStr">
        <is>
          <t>42,16%</t>
        </is>
      </c>
      <c r="E8" t="inlineStr">
        <is>
          <t>13,02%</t>
        </is>
      </c>
    </row>
    <row r="9">
      <c r="A9" t="inlineStr">
        <is>
          <t>Serviços Educacionais</t>
        </is>
      </c>
      <c r="B9" t="inlineStr">
        <is>
          <t>R$ 24.000.000,00</t>
        </is>
      </c>
      <c r="C9" t="inlineStr">
        <is>
          <t>R$ 10.118.954,00</t>
        </is>
      </c>
      <c r="D9" t="inlineStr">
        <is>
          <t>42,16%</t>
        </is>
      </c>
      <c r="E9" t="inlineStr">
        <is>
          <t>13,02%</t>
        </is>
      </c>
    </row>
    <row r="10">
      <c r="A10" t="inlineStr">
        <is>
          <t>Outras Receitas Correntes</t>
        </is>
      </c>
      <c r="B10" t="inlineStr">
        <is>
          <t>R$ 367.368,00</t>
        </is>
      </c>
      <c r="C10" t="inlineStr">
        <is>
          <t>R$ 191.877,08</t>
        </is>
      </c>
      <c r="D10" t="inlineStr">
        <is>
          <t>52,23%</t>
        </is>
      </c>
      <c r="E10" t="inlineStr">
        <is>
          <t>0,25%</t>
        </is>
      </c>
    </row>
    <row r="11">
      <c r="A11" t="inlineStr">
        <is>
          <t xml:space="preserve">Multas e Juros </t>
        </is>
      </c>
      <c r="B11" t="inlineStr">
        <is>
          <t>R$ 26.268,00</t>
        </is>
      </c>
      <c r="C11" t="inlineStr">
        <is>
          <t>R$ 14.700,13</t>
        </is>
      </c>
      <c r="D11" t="inlineStr">
        <is>
          <t>55,96%</t>
        </is>
      </c>
      <c r="E11" t="inlineStr">
        <is>
          <t>0,02%</t>
        </is>
      </c>
    </row>
    <row r="12">
      <c r="A12" t="inlineStr">
        <is>
          <t>Outras Indenizações</t>
        </is>
      </c>
      <c r="B12" t="inlineStr">
        <is>
          <t>R$ 21.000,00</t>
        </is>
      </c>
      <c r="C12" t="inlineStr">
        <is>
          <t>R$ 0,00</t>
        </is>
      </c>
      <c r="D12" t="inlineStr">
        <is>
          <t>0,00%</t>
        </is>
      </c>
      <c r="E12" t="inlineStr">
        <is>
          <t>0,00%</t>
        </is>
      </c>
    </row>
    <row r="13">
      <c r="A13" t="inlineStr">
        <is>
          <t>Outras Restituições</t>
        </is>
      </c>
      <c r="B13" t="inlineStr">
        <is>
          <t>R$ 180.000,00</t>
        </is>
      </c>
      <c r="C13" t="inlineStr">
        <is>
          <t>R$ 123.813,01</t>
        </is>
      </c>
      <c r="D13" t="inlineStr">
        <is>
          <t>68,79%</t>
        </is>
      </c>
      <c r="E13" t="inlineStr">
        <is>
          <t>0,16%</t>
        </is>
      </c>
    </row>
    <row r="14">
      <c r="A14" t="inlineStr">
        <is>
          <t>Outras Receitas Correntes</t>
        </is>
      </c>
      <c r="B14" t="inlineStr">
        <is>
          <t>R$ 140.100,00</t>
        </is>
      </c>
      <c r="C14" t="inlineStr">
        <is>
          <t>R$ 53.363,94</t>
        </is>
      </c>
      <c r="D14" t="inlineStr">
        <is>
          <t>38,09%</t>
        </is>
      </c>
      <c r="E14" t="inlineStr">
        <is>
          <t>0,07%</t>
        </is>
      </c>
    </row>
    <row r="15">
      <c r="A15" t="inlineStr">
        <is>
          <t>RECEITAS DE CAPITAL</t>
        </is>
      </c>
      <c r="B15" t="inlineStr">
        <is>
          <t>R$ 3.990.600,00</t>
        </is>
      </c>
      <c r="C15" t="inlineStr">
        <is>
          <t>R$ 37.250,00</t>
        </is>
      </c>
      <c r="D15" t="inlineStr">
        <is>
          <t>0,93%</t>
        </is>
      </c>
      <c r="E15" t="inlineStr">
        <is>
          <t>0,05%</t>
        </is>
      </c>
    </row>
    <row r="16">
      <c r="A16" t="inlineStr">
        <is>
          <t>Alienação de Bens</t>
        </is>
      </c>
      <c r="B16" t="inlineStr">
        <is>
          <t>R$ 3.990.600,00</t>
        </is>
      </c>
      <c r="C16" t="inlineStr">
        <is>
          <t>R$ 37.250,00</t>
        </is>
      </c>
      <c r="D16" t="inlineStr">
        <is>
          <t>0,93%</t>
        </is>
      </c>
      <c r="E16" t="inlineStr">
        <is>
          <t>0,05%</t>
        </is>
      </c>
    </row>
    <row r="17">
      <c r="A17" t="inlineStr">
        <is>
          <t>Alienação de Bens Móveis</t>
        </is>
      </c>
      <c r="B17" t="inlineStr">
        <is>
          <t>R$ 102.000,00</t>
        </is>
      </c>
      <c r="C17" t="inlineStr">
        <is>
          <t>R$ 37.250,00</t>
        </is>
      </c>
      <c r="D17" t="inlineStr">
        <is>
          <t>36,52%</t>
        </is>
      </c>
      <c r="E17" t="inlineStr">
        <is>
          <t>0,05%</t>
        </is>
      </c>
    </row>
    <row r="18">
      <c r="A18" t="inlineStr">
        <is>
          <t>Alienação de Bens Imóveis</t>
        </is>
      </c>
      <c r="B18" t="inlineStr">
        <is>
          <t>R$ 3.888.600,00</t>
        </is>
      </c>
      <c r="C18" t="inlineStr">
        <is>
          <t>R$ 0,00</t>
        </is>
      </c>
      <c r="D18" t="inlineStr">
        <is>
          <t>0,00%</t>
        </is>
      </c>
      <c r="E18" t="inlineStr">
        <is>
          <t>0,00%</t>
        </is>
      </c>
    </row>
    <row r="19">
      <c r="A19" t="inlineStr">
        <is>
          <t>RECURSOS ARREC. EXERC. ANTER.</t>
        </is>
      </c>
      <c r="B19" t="inlineStr">
        <is>
          <t>R$ 30.332.100,00</t>
        </is>
      </c>
      <c r="C19" t="inlineStr">
        <is>
          <t>R$ 0,00</t>
        </is>
      </c>
      <c r="D19" t="inlineStr">
        <is>
          <t>0,00%</t>
        </is>
      </c>
      <c r="E19" t="inlineStr">
        <is>
          <t>0,00%</t>
        </is>
      </c>
    </row>
    <row r="20">
      <c r="A20" t="inlineStr">
        <is>
          <t>Recurso Arrecadado em Exerc. Anteriores</t>
        </is>
      </c>
      <c r="B20" t="inlineStr">
        <is>
          <t>R$ 30.332.100,00</t>
        </is>
      </c>
      <c r="C20" t="inlineStr">
        <is>
          <t>R$ 0,00</t>
        </is>
      </c>
      <c r="D20" t="inlineStr">
        <is>
          <t>0,00%</t>
        </is>
      </c>
      <c r="E20" t="inlineStr">
        <is>
          <t>0,00%</t>
        </is>
      </c>
    </row>
    <row r="21">
      <c r="A21" t="inlineStr">
        <is>
          <t>Recurso Arrecadado em Exerc. Anteriores</t>
        </is>
      </c>
      <c r="B21" t="inlineStr">
        <is>
          <t>R$ 30.332.100,00</t>
        </is>
      </c>
      <c r="C21" t="inlineStr">
        <is>
          <t>R$ 0,00</t>
        </is>
      </c>
      <c r="D21" t="inlineStr">
        <is>
          <t>0,00%</t>
        </is>
      </c>
      <c r="E21" t="inlineStr">
        <is>
          <t>0,00%</t>
        </is>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R$ 172.262.400,00</t>
        </is>
      </c>
      <c r="C2" t="inlineStr">
        <is>
          <t>R$ 74.636.423,49</t>
        </is>
      </c>
      <c r="D2" t="inlineStr">
        <is>
          <t>43,33%</t>
        </is>
      </c>
      <c r="E2" t="inlineStr">
        <is>
          <t>78,28%</t>
        </is>
      </c>
    </row>
    <row r="3">
      <c r="A3" t="inlineStr">
        <is>
          <t>Pessoal e Encargos Sociais</t>
        </is>
      </c>
      <c r="B3" t="inlineStr">
        <is>
          <t>R$ 76.192.500,00</t>
        </is>
      </c>
      <c r="C3" t="inlineStr">
        <is>
          <t>R$ 31.740.661,05</t>
        </is>
      </c>
      <c r="D3" t="inlineStr">
        <is>
          <t>41,66%</t>
        </is>
      </c>
      <c r="E3" t="inlineStr">
        <is>
          <t>33,29%</t>
        </is>
      </c>
    </row>
    <row r="4">
      <c r="A4" t="inlineStr">
        <is>
          <t>Vencimentos e Vantagens Fixas</t>
        </is>
      </c>
      <c r="B4" t="inlineStr">
        <is>
          <t>R$ 61.807.500,00</t>
        </is>
      </c>
      <c r="C4" t="inlineStr">
        <is>
          <t>R$ 28.352.921,82</t>
        </is>
      </c>
      <c r="D4" t="inlineStr">
        <is>
          <t>45,87%</t>
        </is>
      </c>
      <c r="E4" t="inlineStr">
        <is>
          <t>29,74%</t>
        </is>
      </c>
    </row>
    <row r="5">
      <c r="A5" t="inlineStr">
        <is>
          <t>Obrigações Patronais</t>
        </is>
      </c>
      <c r="B5" t="inlineStr">
        <is>
          <t>R$ 6.456.000,00</t>
        </is>
      </c>
      <c r="C5" t="inlineStr">
        <is>
          <t>R$ 2.409.630,25</t>
        </is>
      </c>
      <c r="D5" t="inlineStr">
        <is>
          <t>37,32%</t>
        </is>
      </c>
      <c r="E5" t="inlineStr">
        <is>
          <t>2,53%</t>
        </is>
      </c>
    </row>
    <row r="6">
      <c r="A6" t="inlineStr">
        <is>
          <t>Outras Despesas Variáveis</t>
        </is>
      </c>
      <c r="B6" t="inlineStr">
        <is>
          <t>R$ 5.415.000,00</t>
        </is>
      </c>
      <c r="C6" t="inlineStr">
        <is>
          <t>R$ 352.499,89</t>
        </is>
      </c>
      <c r="D6" t="inlineStr">
        <is>
          <t>6,51%</t>
        </is>
      </c>
      <c r="E6" t="inlineStr">
        <is>
          <t>0,37%</t>
        </is>
      </c>
    </row>
    <row r="7">
      <c r="A7" t="inlineStr">
        <is>
          <t xml:space="preserve">Sentenças Judiciais </t>
        </is>
      </c>
      <c r="B7" t="inlineStr">
        <is>
          <t>R$ 258.000,00</t>
        </is>
      </c>
      <c r="C7" t="inlineStr">
        <is>
          <t>R$ 0,00</t>
        </is>
      </c>
      <c r="D7" t="inlineStr">
        <is>
          <t>0,00%</t>
        </is>
      </c>
      <c r="E7" t="inlineStr">
        <is>
          <t>0,00%</t>
        </is>
      </c>
    </row>
    <row r="8">
      <c r="A8" t="inlineStr">
        <is>
          <t>Indenizações e Restituições Trabalhistas</t>
        </is>
      </c>
      <c r="B8" t="inlineStr">
        <is>
          <t>R$ 2.256.000,00</t>
        </is>
      </c>
      <c r="C8" t="inlineStr">
        <is>
          <t>R$ 625.609,09</t>
        </is>
      </c>
      <c r="D8" t="inlineStr">
        <is>
          <t>27,73%</t>
        </is>
      </c>
      <c r="E8" t="inlineStr">
        <is>
          <t>0,66%</t>
        </is>
      </c>
    </row>
    <row r="9">
      <c r="A9" t="inlineStr">
        <is>
          <t>Outras Despesas Correntes</t>
        </is>
      </c>
      <c r="B9" t="inlineStr">
        <is>
          <t>R$ 96.069.900,00</t>
        </is>
      </c>
      <c r="C9" t="inlineStr">
        <is>
          <t>R$ 42.895.762,44</t>
        </is>
      </c>
      <c r="D9" t="inlineStr">
        <is>
          <t>44,65%</t>
        </is>
      </c>
      <c r="E9" t="inlineStr">
        <is>
          <t>44,99%</t>
        </is>
      </c>
    </row>
    <row r="10">
      <c r="A10" t="inlineStr">
        <is>
          <t>Contribuições</t>
        </is>
      </c>
      <c r="B10" t="inlineStr">
        <is>
          <t>R$ 3.408.000,00</t>
        </is>
      </c>
      <c r="C10" t="inlineStr">
        <is>
          <t>R$ 1.595.020,78</t>
        </is>
      </c>
      <c r="D10" t="inlineStr">
        <is>
          <t>46,80%</t>
        </is>
      </c>
      <c r="E10" t="inlineStr">
        <is>
          <t>1,67%</t>
        </is>
      </c>
    </row>
    <row r="11">
      <c r="A11" t="inlineStr">
        <is>
          <t>Diárias</t>
        </is>
      </c>
      <c r="B11" t="inlineStr">
        <is>
          <t>R$ 3.036.000,00</t>
        </is>
      </c>
      <c r="C11" t="inlineStr">
        <is>
          <t>R$ 799.192,99</t>
        </is>
      </c>
      <c r="D11" t="inlineStr">
        <is>
          <t>26,32%</t>
        </is>
      </c>
      <c r="E11" t="inlineStr">
        <is>
          <t>0,84%</t>
        </is>
      </c>
    </row>
    <row r="12">
      <c r="A12" t="inlineStr">
        <is>
          <t>Material de Consumo</t>
        </is>
      </c>
      <c r="B12" t="inlineStr">
        <is>
          <t>R$ 22.854.000,00</t>
        </is>
      </c>
      <c r="C12" t="inlineStr">
        <is>
          <t>R$ 8.547.709,31</t>
        </is>
      </c>
      <c r="D12" t="inlineStr">
        <is>
          <t>37,40%</t>
        </is>
      </c>
      <c r="E12" t="inlineStr">
        <is>
          <t>8,96%</t>
        </is>
      </c>
    </row>
    <row r="13">
      <c r="A13" t="inlineStr">
        <is>
          <t>Passagens e Despesas de Locomoção</t>
        </is>
      </c>
      <c r="B13" t="inlineStr">
        <is>
          <t>R$ 2.760.000,00</t>
        </is>
      </c>
      <c r="C13" t="inlineStr">
        <is>
          <t>R$ 563.303,62</t>
        </is>
      </c>
      <c r="D13" t="inlineStr">
        <is>
          <t>20,41%</t>
        </is>
      </c>
      <c r="E13" t="inlineStr">
        <is>
          <t>0,59%</t>
        </is>
      </c>
    </row>
    <row r="14">
      <c r="A14" t="inlineStr">
        <is>
          <t>Outros Serviços de Terceiros - PF</t>
        </is>
      </c>
      <c r="B14" t="inlineStr">
        <is>
          <t>R$ 3.426.000,00</t>
        </is>
      </c>
      <c r="C14" t="inlineStr">
        <is>
          <t>R$ 1.099.427,26</t>
        </is>
      </c>
      <c r="D14" t="inlineStr">
        <is>
          <t>32,09%</t>
        </is>
      </c>
      <c r="E14" t="inlineStr">
        <is>
          <t>1,15%</t>
        </is>
      </c>
    </row>
    <row r="15">
      <c r="A15" t="inlineStr">
        <is>
          <t>Locação de Mão de Obra</t>
        </is>
      </c>
      <c r="B15" t="inlineStr">
        <is>
          <t>R$ 10.947.900,00</t>
        </is>
      </c>
      <c r="C15" t="inlineStr">
        <is>
          <t>R$ 5.559.144,87</t>
        </is>
      </c>
      <c r="D15" t="inlineStr">
        <is>
          <t>50,78%</t>
        </is>
      </c>
      <c r="E15" t="inlineStr">
        <is>
          <t>5,83%</t>
        </is>
      </c>
    </row>
    <row r="16">
      <c r="A16" t="inlineStr">
        <is>
          <t>Outros Serviços Terceiros - P. Jurídica</t>
        </is>
      </c>
      <c r="B16" t="inlineStr">
        <is>
          <t>R$ 43.668.900,00</t>
        </is>
      </c>
      <c r="C16" t="inlineStr">
        <is>
          <t>R$ 21.816.675,50</t>
        </is>
      </c>
      <c r="D16" t="inlineStr">
        <is>
          <t>49,96%</t>
        </is>
      </c>
      <c r="E16" t="inlineStr">
        <is>
          <t>22,88%</t>
        </is>
      </c>
    </row>
    <row r="17">
      <c r="A17" t="inlineStr">
        <is>
          <t>Serv. Tecn. da Inform. Comunicação - PJ.</t>
        </is>
      </c>
      <c r="B17" t="inlineStr">
        <is>
          <t>R$ 5.586.000,00</t>
        </is>
      </c>
      <c r="C17" t="inlineStr">
        <is>
          <t>R$ 2.393.916,95</t>
        </is>
      </c>
      <c r="D17" t="inlineStr">
        <is>
          <t>42,86%</t>
        </is>
      </c>
      <c r="E17" t="inlineStr">
        <is>
          <t>2,51%</t>
        </is>
      </c>
    </row>
    <row r="18">
      <c r="A18" t="inlineStr">
        <is>
          <t>Obrigações Tributárias e Contributivas</t>
        </is>
      </c>
      <c r="B18" t="inlineStr">
        <is>
          <t>R$ 326.100,00</t>
        </is>
      </c>
      <c r="C18" t="inlineStr">
        <is>
          <t>R$ 126.268,88</t>
        </is>
      </c>
      <c r="D18" t="inlineStr">
        <is>
          <t>38,72%</t>
        </is>
      </c>
      <c r="E18" t="inlineStr">
        <is>
          <t>0,13%</t>
        </is>
      </c>
    </row>
    <row r="19">
      <c r="A19" t="inlineStr">
        <is>
          <t>Sentenças Judiciais</t>
        </is>
      </c>
      <c r="B19" t="inlineStr">
        <is>
          <t>R$ 57.000,00</t>
        </is>
      </c>
      <c r="C19" t="inlineStr">
        <is>
          <t>R$ 395.102,28</t>
        </is>
      </c>
      <c r="D19" t="inlineStr">
        <is>
          <t>693,16%</t>
        </is>
      </c>
      <c r="E19" t="inlineStr">
        <is>
          <t>0,41%</t>
        </is>
      </c>
    </row>
    <row r="20">
      <c r="A20" t="inlineStr">
        <is>
          <t>DESPESAS DE CAPITAL</t>
        </is>
      </c>
      <c r="B20" t="inlineStr">
        <is>
          <t>R$ 35.475.000,00</t>
        </is>
      </c>
      <c r="C20" t="inlineStr">
        <is>
          <t>R$ 20.710.948,72</t>
        </is>
      </c>
      <c r="D20" t="inlineStr">
        <is>
          <t>58,38%</t>
        </is>
      </c>
      <c r="E20" t="inlineStr">
        <is>
          <t>21,72%</t>
        </is>
      </c>
    </row>
    <row r="21">
      <c r="A21" t="inlineStr">
        <is>
          <t>Investimentos</t>
        </is>
      </c>
      <c r="B21" t="inlineStr">
        <is>
          <t>R$ 34.674.000,00</t>
        </is>
      </c>
      <c r="C21" t="inlineStr">
        <is>
          <t>R$ 14.593.349,74</t>
        </is>
      </c>
      <c r="D21" t="inlineStr">
        <is>
          <t>42,09%</t>
        </is>
      </c>
      <c r="E21" t="inlineStr">
        <is>
          <t>15,31%</t>
        </is>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R$30.063.600,00</t>
        </is>
      </c>
      <c r="C2" t="inlineStr">
        <is>
          <t>R$13.565.657,86</t>
        </is>
      </c>
      <c r="D2" t="inlineStr">
        <is>
          <t>45,12%</t>
        </is>
      </c>
      <c r="E2" t="inlineStr">
        <is>
          <t>14,23%</t>
        </is>
      </c>
    </row>
    <row r="3">
      <c r="A3" t="inlineStr">
        <is>
          <t>02 - Administração Financeira</t>
        </is>
      </c>
      <c r="B3" t="inlineStr">
        <is>
          <t>R$8.502.000,00</t>
        </is>
      </c>
      <c r="C3" t="inlineStr">
        <is>
          <t>R$3.837.761,81</t>
        </is>
      </c>
      <c r="D3" t="inlineStr">
        <is>
          <t>45,14%</t>
        </is>
      </c>
      <c r="E3" t="inlineStr">
        <is>
          <t>4,03%</t>
        </is>
      </c>
    </row>
    <row r="4">
      <c r="A4" t="inlineStr">
        <is>
          <t>03 - Formação de Recursos Humanos</t>
        </is>
      </c>
      <c r="B4" t="inlineStr">
        <is>
          <t>R$2.466.600,00</t>
        </is>
      </c>
      <c r="C4" t="inlineStr">
        <is>
          <t>R$122.320,09</t>
        </is>
      </c>
      <c r="D4" t="inlineStr">
        <is>
          <t>4,96%</t>
        </is>
      </c>
      <c r="E4" t="inlineStr">
        <is>
          <t>0,13%</t>
        </is>
      </c>
    </row>
    <row r="5">
      <c r="A5" t="inlineStr">
        <is>
          <t>04 - Comunicação Social</t>
        </is>
      </c>
      <c r="B5" t="inlineStr">
        <is>
          <t>R$5.703.000,00</t>
        </is>
      </c>
      <c r="C5" t="inlineStr">
        <is>
          <t>R$2.610.724,23</t>
        </is>
      </c>
      <c r="D5" t="inlineStr">
        <is>
          <t>45,78%</t>
        </is>
      </c>
      <c r="E5" t="inlineStr">
        <is>
          <t>2,74%</t>
        </is>
      </c>
    </row>
    <row r="6">
      <c r="A6" t="inlineStr">
        <is>
          <t>05 - Atenção Básica</t>
        </is>
      </c>
      <c r="B6" t="inlineStr">
        <is>
          <t>R$1.922.100,00</t>
        </is>
      </c>
      <c r="C6" t="inlineStr">
        <is>
          <t>R$1.038.733,51</t>
        </is>
      </c>
      <c r="D6" t="inlineStr">
        <is>
          <t>54,04%</t>
        </is>
      </c>
      <c r="E6" t="inlineStr">
        <is>
          <t>1,09%</t>
        </is>
      </c>
    </row>
    <row r="7">
      <c r="A7" t="inlineStr">
        <is>
          <t>06 - Proteção e Benefícios ao Trabalhador</t>
        </is>
      </c>
      <c r="B7" t="inlineStr">
        <is>
          <t>R$2.523.000,00</t>
        </is>
      </c>
      <c r="C7" t="inlineStr">
        <is>
          <t>R$1.423.654,64</t>
        </is>
      </c>
      <c r="D7" t="inlineStr">
        <is>
          <t>56,43%</t>
        </is>
      </c>
      <c r="E7" t="inlineStr">
        <is>
          <t>1,49%</t>
        </is>
      </c>
    </row>
    <row r="8">
      <c r="A8" t="inlineStr">
        <is>
          <t>07 - Empregabilidade</t>
        </is>
      </c>
      <c r="B8" t="inlineStr">
        <is>
          <t>R$156.557.100,00</t>
        </is>
      </c>
      <c r="C8" t="inlineStr">
        <is>
          <t>R$72.748.520,07</t>
        </is>
      </c>
      <c r="D8" t="inlineStr">
        <is>
          <t>46,47%</t>
        </is>
      </c>
      <c r="E8" t="inlineStr">
        <is>
          <t>76,30%</t>
        </is>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328.443.187,54</t>
        </is>
      </c>
    </row>
    <row r="3">
      <c r="A3" t="inlineStr">
        <is>
          <t>2025</t>
        </is>
      </c>
      <c r="B3" t="inlineStr">
        <is>
          <t>2025</t>
        </is>
      </c>
      <c r="C3" t="inlineStr">
        <is>
          <t>Ativo Circulante</t>
        </is>
      </c>
      <c r="D3" t="inlineStr">
        <is>
          <t>2</t>
        </is>
      </c>
      <c r="E3" t="inlineStr">
        <is>
          <t>143.857.197,36</t>
        </is>
      </c>
    </row>
    <row r="4">
      <c r="A4" t="inlineStr">
        <is>
          <t>2025</t>
        </is>
      </c>
      <c r="B4" t="inlineStr">
        <is>
          <t>2025</t>
        </is>
      </c>
      <c r="C4" t="inlineStr">
        <is>
          <t>Caixa e Equivalentes de Caixa</t>
        </is>
      </c>
      <c r="D4" t="inlineStr">
        <is>
          <t>3</t>
        </is>
      </c>
      <c r="E4" t="inlineStr">
        <is>
          <t>90.051.556,51</t>
        </is>
      </c>
    </row>
    <row r="5">
      <c r="A5" t="inlineStr">
        <is>
          <t>2025</t>
        </is>
      </c>
      <c r="B5" t="inlineStr">
        <is>
          <t>2025</t>
        </is>
      </c>
      <c r="C5" t="inlineStr">
        <is>
          <t>Créditos a Curto Prazo</t>
        </is>
      </c>
      <c r="D5" t="inlineStr">
        <is>
          <t>3</t>
        </is>
      </c>
      <c r="E5" t="inlineStr">
        <is>
          <t>20.596.377,62</t>
        </is>
      </c>
    </row>
    <row r="6">
      <c r="A6" t="inlineStr">
        <is>
          <t>2025</t>
        </is>
      </c>
      <c r="B6" t="inlineStr">
        <is>
          <t>2025</t>
        </is>
      </c>
      <c r="C6" t="inlineStr">
        <is>
          <t>Demais Créditos e Valores a Curto Prazo</t>
        </is>
      </c>
      <c r="D6" t="inlineStr">
        <is>
          <t>3</t>
        </is>
      </c>
      <c r="E6" t="inlineStr">
        <is>
          <t>29.414.037,20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1.993.818,54</t>
        </is>
      </c>
    </row>
    <row r="9">
      <c r="A9" t="inlineStr">
        <is>
          <t>2025</t>
        </is>
      </c>
      <c r="B9" t="inlineStr">
        <is>
          <t>2025</t>
        </is>
      </c>
      <c r="C9" t="inlineStr">
        <is>
          <t>VPDs Pagas Antecipadamente</t>
        </is>
      </c>
      <c r="D9" t="inlineStr">
        <is>
          <t>3</t>
        </is>
      </c>
      <c r="E9" t="inlineStr">
        <is>
          <t>1.801.407,49</t>
        </is>
      </c>
    </row>
    <row r="10">
      <c r="A10" t="inlineStr">
        <is>
          <t>2025</t>
        </is>
      </c>
      <c r="B10" t="inlineStr">
        <is>
          <t>2025</t>
        </is>
      </c>
      <c r="C10" t="inlineStr">
        <is>
          <t>Ativo Não Circulante</t>
        </is>
      </c>
      <c r="D10" t="inlineStr">
        <is>
          <t>2</t>
        </is>
      </c>
      <c r="E10" t="inlineStr">
        <is>
          <t>184.585.990,18</t>
        </is>
      </c>
    </row>
    <row r="11">
      <c r="A11" t="inlineStr">
        <is>
          <t>2025</t>
        </is>
      </c>
      <c r="B11" t="inlineStr">
        <is>
          <t>2025</t>
        </is>
      </c>
      <c r="C11" t="inlineStr">
        <is>
          <t>Ativo Realizável a Longo Prazo</t>
        </is>
      </c>
      <c r="D11" t="inlineStr">
        <is>
          <t>3</t>
        </is>
      </c>
      <c r="E11" t="inlineStr">
        <is>
          <t>23.080.359,20</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161.505.630,98</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166.937.556,56</t>
        </is>
      </c>
    </row>
    <row r="16">
      <c r="A16" t="inlineStr">
        <is>
          <t>2025</t>
        </is>
      </c>
      <c r="B16" t="inlineStr">
        <is>
          <t>2025</t>
        </is>
      </c>
      <c r="C16" t="inlineStr">
        <is>
          <t>Ativo Permanente</t>
        </is>
      </c>
      <c r="D16" t="inlineStr"/>
      <c r="E16" t="inlineStr">
        <is>
          <t>161.505.630,98</t>
        </is>
      </c>
    </row>
    <row r="17">
      <c r="A17" t="inlineStr">
        <is>
          <t>2025</t>
        </is>
      </c>
      <c r="B17" t="inlineStr">
        <is>
          <t>2025</t>
        </is>
      </c>
      <c r="C17" t="inlineStr">
        <is>
          <t>Saldo dos Atos Potenciais do Ativo</t>
        </is>
      </c>
      <c r="D17" t="inlineStr">
        <is>
          <t>3</t>
        </is>
      </c>
      <c r="E17" t="inlineStr">
        <is>
          <t>281.361.795,95</t>
        </is>
      </c>
    </row>
    <row r="18">
      <c r="A18" t="inlineStr">
        <is>
          <t>2025</t>
        </is>
      </c>
      <c r="B18" t="inlineStr">
        <is>
          <t>2024</t>
        </is>
      </c>
      <c r="C18" t="inlineStr">
        <is>
          <t>ATIVO</t>
        </is>
      </c>
      <c r="D18" t="inlineStr">
        <is>
          <t>1</t>
        </is>
      </c>
      <c r="E18" t="inlineStr">
        <is>
          <t>324.883.095,52</t>
        </is>
      </c>
    </row>
    <row r="19">
      <c r="A19" t="inlineStr">
        <is>
          <t>2025</t>
        </is>
      </c>
      <c r="B19" t="inlineStr">
        <is>
          <t>2024</t>
        </is>
      </c>
      <c r="C19" t="inlineStr">
        <is>
          <t>Ativo Circulante</t>
        </is>
      </c>
      <c r="D19" t="inlineStr">
        <is>
          <t>2</t>
        </is>
      </c>
      <c r="E19" t="inlineStr">
        <is>
          <t>158.024.659,26</t>
        </is>
      </c>
    </row>
    <row r="20">
      <c r="A20" t="inlineStr">
        <is>
          <t>2025</t>
        </is>
      </c>
      <c r="B20" t="inlineStr">
        <is>
          <t>2024</t>
        </is>
      </c>
      <c r="C20" t="inlineStr">
        <is>
          <t>Caixa e Equivalentes de Caixa</t>
        </is>
      </c>
      <c r="D20" t="inlineStr">
        <is>
          <t>3</t>
        </is>
      </c>
      <c r="E20" t="inlineStr">
        <is>
          <t>95.223.888,09</t>
        </is>
      </c>
    </row>
    <row r="21">
      <c r="A21" t="inlineStr">
        <is>
          <t>2025</t>
        </is>
      </c>
      <c r="B21" t="inlineStr">
        <is>
          <t>2024</t>
        </is>
      </c>
      <c r="C21" t="inlineStr">
        <is>
          <t>Créditos a Curto Prazo</t>
        </is>
      </c>
      <c r="D21" t="inlineStr">
        <is>
          <t>3</t>
        </is>
      </c>
      <c r="E21" t="inlineStr">
        <is>
          <t>21.863.927,31</t>
        </is>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3.026.885,71</t>
        </is>
      </c>
    </row>
    <row r="3">
      <c r="A3" t="inlineStr">
        <is>
          <t>2025</t>
        </is>
      </c>
      <c r="B3" t="inlineStr">
        <is>
          <t>2025</t>
        </is>
      </c>
      <c r="C3" t="inlineStr">
        <is>
          <t>Ajustes a Conciliar do Resultado Patrimonial ao fluxo de caixa das operações</t>
        </is>
      </c>
      <c r="D3" t="inlineStr">
        <is>
          <t>8.111.461,41</t>
        </is>
      </c>
    </row>
    <row r="4">
      <c r="A4" t="inlineStr">
        <is>
          <t>2025</t>
        </is>
      </c>
      <c r="B4" t="inlineStr">
        <is>
          <t>2025</t>
        </is>
      </c>
      <c r="C4" t="inlineStr">
        <is>
          <t>Depreciação</t>
        </is>
      </c>
      <c r="D4" t="inlineStr">
        <is>
          <t>7.302.297,86</t>
        </is>
      </c>
    </row>
    <row r="5">
      <c r="A5" t="inlineStr">
        <is>
          <t>2025</t>
        </is>
      </c>
      <c r="B5" t="inlineStr">
        <is>
          <t>2025</t>
        </is>
      </c>
      <c r="C5" t="inlineStr">
        <is>
          <t>Amortização</t>
        </is>
      </c>
      <c r="D5" t="inlineStr">
        <is>
          <t>529.946,93</t>
        </is>
      </c>
    </row>
    <row r="6">
      <c r="A6" t="inlineStr">
        <is>
          <t>2025</t>
        </is>
      </c>
      <c r="B6" t="inlineStr">
        <is>
          <t>2025</t>
        </is>
      </c>
      <c r="C6" t="inlineStr">
        <is>
          <t>Outras VPDs</t>
        </is>
      </c>
      <c r="D6" t="inlineStr">
        <is>
          <t>1.320.296,46</t>
        </is>
      </c>
    </row>
    <row r="7">
      <c r="A7" t="inlineStr">
        <is>
          <t>2025</t>
        </is>
      </c>
      <c r="B7" t="inlineStr">
        <is>
          <t>2025</t>
        </is>
      </c>
      <c r="C7" t="inlineStr">
        <is>
          <t>Outras VPAs</t>
        </is>
      </c>
      <c r="D7" t="inlineStr">
        <is>
          <t>-1.041.079,84</t>
        </is>
      </c>
    </row>
    <row r="8">
      <c r="A8" t="inlineStr">
        <is>
          <t>2025</t>
        </is>
      </c>
      <c r="B8" t="inlineStr">
        <is>
          <t>2025</t>
        </is>
      </c>
      <c r="C8" t="inlineStr">
        <is>
          <t>Ajuste nas Contas Patrimoniais</t>
        </is>
      </c>
      <c r="D8" t="inlineStr">
        <is>
          <t>7.208.243,96</t>
        </is>
      </c>
    </row>
    <row r="9">
      <c r="A9" t="inlineStr">
        <is>
          <t>2025</t>
        </is>
      </c>
      <c r="B9" t="inlineStr">
        <is>
          <t>2025</t>
        </is>
      </c>
      <c r="C9" t="inlineStr">
        <is>
          <t>Créditos a Curto Prazo</t>
        </is>
      </c>
      <c r="D9" t="inlineStr">
        <is>
          <t>1.039.234,26</t>
        </is>
      </c>
    </row>
    <row r="10">
      <c r="A10" t="inlineStr">
        <is>
          <t>2025</t>
        </is>
      </c>
      <c r="B10" t="inlineStr">
        <is>
          <t>2025</t>
        </is>
      </c>
      <c r="C10" t="inlineStr">
        <is>
          <t>Demais Créditos e Valores a Curto Prazo</t>
        </is>
      </c>
      <c r="D10" t="inlineStr">
        <is>
          <t>7.218.197,59</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328.688,17</t>
        </is>
      </c>
    </row>
    <row r="13">
      <c r="A13" t="inlineStr">
        <is>
          <t>2025</t>
        </is>
      </c>
      <c r="B13" t="inlineStr">
        <is>
          <t>2025</t>
        </is>
      </c>
      <c r="C13" t="inlineStr">
        <is>
          <t>VPD's Pagas Antecipadamente</t>
        </is>
      </c>
      <c r="D13" t="inlineStr">
        <is>
          <t>180.694,87</t>
        </is>
      </c>
    </row>
    <row r="14">
      <c r="A14" t="inlineStr">
        <is>
          <t>2025</t>
        </is>
      </c>
      <c r="B14" t="inlineStr">
        <is>
          <t>2025</t>
        </is>
      </c>
      <c r="C14" t="inlineStr">
        <is>
          <t>Ativo Realizável a Longo Prazo</t>
        </is>
      </c>
      <c r="D14" t="inlineStr">
        <is>
          <t>-2.056.684,91</t>
        </is>
      </c>
    </row>
    <row r="15">
      <c r="A15" t="inlineStr">
        <is>
          <t>2025</t>
        </is>
      </c>
      <c r="B15" t="inlineStr">
        <is>
          <t>2025</t>
        </is>
      </c>
      <c r="C15" t="inlineStr">
        <is>
          <t>Obrig. Trab/Prev/Assist. Pagar a Curto Prazo</t>
        </is>
      </c>
      <c r="D15" t="inlineStr">
        <is>
          <t>-4.303.559,58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-855.582,11</t>
        </is>
      </c>
    </row>
    <row r="18">
      <c r="A18" t="inlineStr">
        <is>
          <t>2025</t>
        </is>
      </c>
      <c r="B18" t="inlineStr">
        <is>
          <t>2025</t>
        </is>
      </c>
      <c r="C18" t="inlineStr">
        <is>
          <t>Obrigações Fiscais a Curto Prazo</t>
        </is>
      </c>
      <c r="D18" t="inlineStr">
        <is>
          <t>141.488,62</t>
        </is>
      </c>
    </row>
    <row r="19">
      <c r="A19" t="inlineStr">
        <is>
          <t>2025</t>
        </is>
      </c>
      <c r="B19" t="inlineStr">
        <is>
          <t>2025</t>
        </is>
      </c>
      <c r="C19" t="inlineStr">
        <is>
          <t>Demais Obrigações a Curto Prazo</t>
        </is>
      </c>
      <c r="D19" t="inlineStr">
        <is>
          <t>1.264.049,44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4.368.831,66</t>
        </is>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328.443.187,54</t>
        </is>
      </c>
    </row>
    <row r="3">
      <c r="A3" t="inlineStr">
        <is>
          <t>2025</t>
        </is>
      </c>
      <c r="B3" t="inlineStr">
        <is>
          <t>2025</t>
        </is>
      </c>
      <c r="C3" t="inlineStr">
        <is>
          <t>Ativo Circulante</t>
        </is>
      </c>
      <c r="D3" t="inlineStr">
        <is>
          <t>2</t>
        </is>
      </c>
      <c r="E3" t="inlineStr">
        <is>
          <t>143.857.197,36</t>
        </is>
      </c>
    </row>
    <row r="4">
      <c r="A4" t="inlineStr">
        <is>
          <t>2025</t>
        </is>
      </c>
      <c r="B4" t="inlineStr">
        <is>
          <t>2025</t>
        </is>
      </c>
      <c r="C4" t="inlineStr">
        <is>
          <t>Caixa e Equivalentes de Caixa</t>
        </is>
      </c>
      <c r="D4" t="inlineStr">
        <is>
          <t>3</t>
        </is>
      </c>
      <c r="E4" t="inlineStr">
        <is>
          <t>90.051.556,51</t>
        </is>
      </c>
    </row>
    <row r="5">
      <c r="A5" t="inlineStr">
        <is>
          <t>2025</t>
        </is>
      </c>
      <c r="B5" t="inlineStr">
        <is>
          <t>2025</t>
        </is>
      </c>
      <c r="C5" t="inlineStr">
        <is>
          <t>Créditos a Curto Prazo</t>
        </is>
      </c>
      <c r="D5" t="inlineStr">
        <is>
          <t>3</t>
        </is>
      </c>
      <c r="E5" t="inlineStr">
        <is>
          <t>20.596.377,62</t>
        </is>
      </c>
    </row>
    <row r="6">
      <c r="A6" t="inlineStr">
        <is>
          <t>2025</t>
        </is>
      </c>
      <c r="B6" t="inlineStr">
        <is>
          <t>2025</t>
        </is>
      </c>
      <c r="C6" t="inlineStr">
        <is>
          <t>Demais Créditos e Valores a Curto Prazo</t>
        </is>
      </c>
      <c r="D6" t="inlineStr">
        <is>
          <t>3</t>
        </is>
      </c>
      <c r="E6" t="inlineStr">
        <is>
          <t>29.414.037,20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1.993.818,54</t>
        </is>
      </c>
    </row>
    <row r="9">
      <c r="A9" t="inlineStr">
        <is>
          <t>2025</t>
        </is>
      </c>
      <c r="B9" t="inlineStr">
        <is>
          <t>2025</t>
        </is>
      </c>
      <c r="C9" t="inlineStr">
        <is>
          <t>VPDs Pagas Antecipadamente</t>
        </is>
      </c>
      <c r="D9" t="inlineStr">
        <is>
          <t>3</t>
        </is>
      </c>
      <c r="E9" t="inlineStr">
        <is>
          <t>1.801.407,49</t>
        </is>
      </c>
    </row>
    <row r="10">
      <c r="A10" t="inlineStr">
        <is>
          <t>2025</t>
        </is>
      </c>
      <c r="B10" t="inlineStr">
        <is>
          <t>2025</t>
        </is>
      </c>
      <c r="C10" t="inlineStr">
        <is>
          <t>Ativo Não Circulante</t>
        </is>
      </c>
      <c r="D10" t="inlineStr">
        <is>
          <t>2</t>
        </is>
      </c>
      <c r="E10" t="inlineStr">
        <is>
          <t>184.585.990,18</t>
        </is>
      </c>
    </row>
    <row r="11">
      <c r="A11" t="inlineStr">
        <is>
          <t>2025</t>
        </is>
      </c>
      <c r="B11" t="inlineStr">
        <is>
          <t>2025</t>
        </is>
      </c>
      <c r="C11" t="inlineStr">
        <is>
          <t>Ativo Realizável a Longo Prazo</t>
        </is>
      </c>
      <c r="D11" t="inlineStr">
        <is>
          <t>3</t>
        </is>
      </c>
      <c r="E11" t="inlineStr">
        <is>
          <t>23.080.359,20</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161.505.630,98</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166.937.556,56</t>
        </is>
      </c>
    </row>
    <row r="16">
      <c r="A16" t="inlineStr">
        <is>
          <t>2025</t>
        </is>
      </c>
      <c r="B16" t="inlineStr">
        <is>
          <t>2025</t>
        </is>
      </c>
      <c r="C16" t="inlineStr">
        <is>
          <t>Ativo Permanente</t>
        </is>
      </c>
      <c r="D16" t="inlineStr"/>
      <c r="E16" t="inlineStr">
        <is>
          <t>161.505.630,98</t>
        </is>
      </c>
    </row>
    <row r="17">
      <c r="A17" t="inlineStr">
        <is>
          <t>2025</t>
        </is>
      </c>
      <c r="B17" t="inlineStr">
        <is>
          <t>2025</t>
        </is>
      </c>
      <c r="C17" t="inlineStr">
        <is>
          <t>Saldo dos Atos Potenciais do Ativo</t>
        </is>
      </c>
      <c r="D17" t="inlineStr">
        <is>
          <t>3</t>
        </is>
      </c>
      <c r="E17" t="inlineStr">
        <is>
          <t>281.361.795,95</t>
        </is>
      </c>
    </row>
    <row r="18">
      <c r="A18" t="inlineStr">
        <is>
          <t>2025</t>
        </is>
      </c>
      <c r="B18" t="inlineStr">
        <is>
          <t>2024</t>
        </is>
      </c>
      <c r="C18" t="inlineStr">
        <is>
          <t>ATIVO</t>
        </is>
      </c>
      <c r="D18" t="inlineStr">
        <is>
          <t>1</t>
        </is>
      </c>
      <c r="E18" t="inlineStr">
        <is>
          <t>324.883.095,52</t>
        </is>
      </c>
    </row>
    <row r="19">
      <c r="A19" t="inlineStr">
        <is>
          <t>2025</t>
        </is>
      </c>
      <c r="B19" t="inlineStr">
        <is>
          <t>2024</t>
        </is>
      </c>
      <c r="C19" t="inlineStr">
        <is>
          <t>Ativo Circulante</t>
        </is>
      </c>
      <c r="D19" t="inlineStr">
        <is>
          <t>2</t>
        </is>
      </c>
      <c r="E19" t="inlineStr">
        <is>
          <t>158.024.659,26</t>
        </is>
      </c>
    </row>
    <row r="20">
      <c r="A20" t="inlineStr">
        <is>
          <t>2025</t>
        </is>
      </c>
      <c r="B20" t="inlineStr">
        <is>
          <t>2024</t>
        </is>
      </c>
      <c r="C20" t="inlineStr">
        <is>
          <t>Caixa e Equivalentes de Caixa</t>
        </is>
      </c>
      <c r="D20" t="inlineStr">
        <is>
          <t>3</t>
        </is>
      </c>
      <c r="E20" t="inlineStr">
        <is>
          <t>95.223.888,09</t>
        </is>
      </c>
    </row>
    <row r="21">
      <c r="A21" t="inlineStr">
        <is>
          <t>2025</t>
        </is>
      </c>
      <c r="B21" t="inlineStr">
        <is>
          <t>2024</t>
        </is>
      </c>
      <c r="C21" t="inlineStr">
        <is>
          <t>Créditos a Curto Prazo</t>
        </is>
      </c>
      <c r="D21" t="inlineStr">
        <is>
          <t>3</t>
        </is>
      </c>
      <c r="E21" t="inlineStr">
        <is>
          <t>21.863.927,31</t>
        </is>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3.026.885,71</t>
        </is>
      </c>
    </row>
    <row r="3">
      <c r="A3" t="inlineStr">
        <is>
          <t>2025</t>
        </is>
      </c>
      <c r="B3" t="inlineStr">
        <is>
          <t>2025</t>
        </is>
      </c>
      <c r="C3" t="inlineStr">
        <is>
          <t>Ajustes a Conciliar do Resultado Patrimonial ao fluxo de caixa das operações</t>
        </is>
      </c>
      <c r="D3" t="inlineStr">
        <is>
          <t>8.111.461,41</t>
        </is>
      </c>
    </row>
    <row r="4">
      <c r="A4" t="inlineStr">
        <is>
          <t>2025</t>
        </is>
      </c>
      <c r="B4" t="inlineStr">
        <is>
          <t>2025</t>
        </is>
      </c>
      <c r="C4" t="inlineStr">
        <is>
          <t>Depreciação</t>
        </is>
      </c>
      <c r="D4" t="inlineStr">
        <is>
          <t>7.302.297,86</t>
        </is>
      </c>
    </row>
    <row r="5">
      <c r="A5" t="inlineStr">
        <is>
          <t>2025</t>
        </is>
      </c>
      <c r="B5" t="inlineStr">
        <is>
          <t>2025</t>
        </is>
      </c>
      <c r="C5" t="inlineStr">
        <is>
          <t>Amortização</t>
        </is>
      </c>
      <c r="D5" t="inlineStr">
        <is>
          <t>529.946,93</t>
        </is>
      </c>
    </row>
    <row r="6">
      <c r="A6" t="inlineStr">
        <is>
          <t>2025</t>
        </is>
      </c>
      <c r="B6" t="inlineStr">
        <is>
          <t>2025</t>
        </is>
      </c>
      <c r="C6" t="inlineStr">
        <is>
          <t>Outras VPDs</t>
        </is>
      </c>
      <c r="D6" t="inlineStr">
        <is>
          <t>1.320.296,46</t>
        </is>
      </c>
    </row>
    <row r="7">
      <c r="A7" t="inlineStr">
        <is>
          <t>2025</t>
        </is>
      </c>
      <c r="B7" t="inlineStr">
        <is>
          <t>2025</t>
        </is>
      </c>
      <c r="C7" t="inlineStr">
        <is>
          <t>Outras VPAs</t>
        </is>
      </c>
      <c r="D7" t="inlineStr">
        <is>
          <t>-1.041.079,84</t>
        </is>
      </c>
    </row>
    <row r="8">
      <c r="A8" t="inlineStr">
        <is>
          <t>2025</t>
        </is>
      </c>
      <c r="B8" t="inlineStr">
        <is>
          <t>2025</t>
        </is>
      </c>
      <c r="C8" t="inlineStr">
        <is>
          <t>Ajuste nas Contas Patrimoniais</t>
        </is>
      </c>
      <c r="D8" t="inlineStr">
        <is>
          <t>7.208.243,96</t>
        </is>
      </c>
    </row>
    <row r="9">
      <c r="A9" t="inlineStr">
        <is>
          <t>2025</t>
        </is>
      </c>
      <c r="B9" t="inlineStr">
        <is>
          <t>2025</t>
        </is>
      </c>
      <c r="C9" t="inlineStr">
        <is>
          <t>Créditos a Curto Prazo</t>
        </is>
      </c>
      <c r="D9" t="inlineStr">
        <is>
          <t>1.039.234,26</t>
        </is>
      </c>
    </row>
    <row r="10">
      <c r="A10" t="inlineStr">
        <is>
          <t>2025</t>
        </is>
      </c>
      <c r="B10" t="inlineStr">
        <is>
          <t>2025</t>
        </is>
      </c>
      <c r="C10" t="inlineStr">
        <is>
          <t>Demais Créditos e Valores a Curto Prazo</t>
        </is>
      </c>
      <c r="D10" t="inlineStr">
        <is>
          <t>7.218.197,59</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328.688,17</t>
        </is>
      </c>
    </row>
    <row r="13">
      <c r="A13" t="inlineStr">
        <is>
          <t>2025</t>
        </is>
      </c>
      <c r="B13" t="inlineStr">
        <is>
          <t>2025</t>
        </is>
      </c>
      <c r="C13" t="inlineStr">
        <is>
          <t>VPD's Pagas Antecipadamente</t>
        </is>
      </c>
      <c r="D13" t="inlineStr">
        <is>
          <t>180.694,87</t>
        </is>
      </c>
    </row>
    <row r="14">
      <c r="A14" t="inlineStr">
        <is>
          <t>2025</t>
        </is>
      </c>
      <c r="B14" t="inlineStr">
        <is>
          <t>2025</t>
        </is>
      </c>
      <c r="C14" t="inlineStr">
        <is>
          <t>Ativo Realizável a Longo Prazo</t>
        </is>
      </c>
      <c r="D14" t="inlineStr">
        <is>
          <t>-2.056.684,91</t>
        </is>
      </c>
    </row>
    <row r="15">
      <c r="A15" t="inlineStr">
        <is>
          <t>2025</t>
        </is>
      </c>
      <c r="B15" t="inlineStr">
        <is>
          <t>2025</t>
        </is>
      </c>
      <c r="C15" t="inlineStr">
        <is>
          <t>Obrig. Trab/Prev/Assist. Pagar a Curto Prazo</t>
        </is>
      </c>
      <c r="D15" t="inlineStr">
        <is>
          <t>-4.303.559,58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-855.582,11</t>
        </is>
      </c>
    </row>
    <row r="18">
      <c r="A18" t="inlineStr">
        <is>
          <t>2025</t>
        </is>
      </c>
      <c r="B18" t="inlineStr">
        <is>
          <t>2025</t>
        </is>
      </c>
      <c r="C18" t="inlineStr">
        <is>
          <t>Obrigações Fiscais a Curto Prazo</t>
        </is>
      </c>
      <c r="D18" t="inlineStr">
        <is>
          <t>141.488,62</t>
        </is>
      </c>
    </row>
    <row r="19">
      <c r="A19" t="inlineStr">
        <is>
          <t>2025</t>
        </is>
      </c>
      <c r="B19" t="inlineStr">
        <is>
          <t>2025</t>
        </is>
      </c>
      <c r="C19" t="inlineStr">
        <is>
          <t>Demais Obrigações a Curto Prazo</t>
        </is>
      </c>
      <c r="D19" t="inlineStr">
        <is>
          <t>1.264.049,44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4.368.831,66</t>
        </is>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328.443.187,54</t>
        </is>
      </c>
    </row>
    <row r="3">
      <c r="A3" t="inlineStr">
        <is>
          <t>2025</t>
        </is>
      </c>
      <c r="B3" t="inlineStr">
        <is>
          <t>2025</t>
        </is>
      </c>
      <c r="C3" t="inlineStr">
        <is>
          <t>Ativo Circulante</t>
        </is>
      </c>
      <c r="D3" t="inlineStr">
        <is>
          <t>2</t>
        </is>
      </c>
      <c r="E3" t="inlineStr">
        <is>
          <t>143.857.197,36</t>
        </is>
      </c>
    </row>
    <row r="4">
      <c r="A4" t="inlineStr">
        <is>
          <t>2025</t>
        </is>
      </c>
      <c r="B4" t="inlineStr">
        <is>
          <t>2025</t>
        </is>
      </c>
      <c r="C4" t="inlineStr">
        <is>
          <t>Caixa e Equivalentes de Caixa</t>
        </is>
      </c>
      <c r="D4" t="inlineStr">
        <is>
          <t>3</t>
        </is>
      </c>
      <c r="E4" t="inlineStr">
        <is>
          <t>90.051.556,51</t>
        </is>
      </c>
    </row>
    <row r="5">
      <c r="A5" t="inlineStr">
        <is>
          <t>2025</t>
        </is>
      </c>
      <c r="B5" t="inlineStr">
        <is>
          <t>2025</t>
        </is>
      </c>
      <c r="C5" t="inlineStr">
        <is>
          <t>Créditos a Curto Prazo</t>
        </is>
      </c>
      <c r="D5" t="inlineStr">
        <is>
          <t>3</t>
        </is>
      </c>
      <c r="E5" t="inlineStr">
        <is>
          <t>20.596.377,62</t>
        </is>
      </c>
    </row>
    <row r="6">
      <c r="A6" t="inlineStr">
        <is>
          <t>2025</t>
        </is>
      </c>
      <c r="B6" t="inlineStr">
        <is>
          <t>2025</t>
        </is>
      </c>
      <c r="C6" t="inlineStr">
        <is>
          <t>Demais Créditos e Valores a Curto Prazo</t>
        </is>
      </c>
      <c r="D6" t="inlineStr">
        <is>
          <t>3</t>
        </is>
      </c>
      <c r="E6" t="inlineStr">
        <is>
          <t>29.414.037,20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1.993.818,54</t>
        </is>
      </c>
    </row>
    <row r="9">
      <c r="A9" t="inlineStr">
        <is>
          <t>2025</t>
        </is>
      </c>
      <c r="B9" t="inlineStr">
        <is>
          <t>2025</t>
        </is>
      </c>
      <c r="C9" t="inlineStr">
        <is>
          <t>VPDs Pagas Antecipadamente</t>
        </is>
      </c>
      <c r="D9" t="inlineStr">
        <is>
          <t>3</t>
        </is>
      </c>
      <c r="E9" t="inlineStr">
        <is>
          <t>1.801.407,49</t>
        </is>
      </c>
    </row>
    <row r="10">
      <c r="A10" t="inlineStr">
        <is>
          <t>2025</t>
        </is>
      </c>
      <c r="B10" t="inlineStr">
        <is>
          <t>2025</t>
        </is>
      </c>
      <c r="C10" t="inlineStr">
        <is>
          <t>Ativo Não Circulante</t>
        </is>
      </c>
      <c r="D10" t="inlineStr">
        <is>
          <t>2</t>
        </is>
      </c>
      <c r="E10" t="inlineStr">
        <is>
          <t>184.585.990,18</t>
        </is>
      </c>
    </row>
    <row r="11">
      <c r="A11" t="inlineStr">
        <is>
          <t>2025</t>
        </is>
      </c>
      <c r="B11" t="inlineStr">
        <is>
          <t>2025</t>
        </is>
      </c>
      <c r="C11" t="inlineStr">
        <is>
          <t>Ativo Realizável a Longo Prazo</t>
        </is>
      </c>
      <c r="D11" t="inlineStr">
        <is>
          <t>3</t>
        </is>
      </c>
      <c r="E11" t="inlineStr">
        <is>
          <t>23.080.359,20</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161.505.630,98</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166.937.556,56</t>
        </is>
      </c>
    </row>
    <row r="16">
      <c r="A16" t="inlineStr">
        <is>
          <t>2025</t>
        </is>
      </c>
      <c r="B16" t="inlineStr">
        <is>
          <t>2025</t>
        </is>
      </c>
      <c r="C16" t="inlineStr">
        <is>
          <t>Ativo Permanente</t>
        </is>
      </c>
      <c r="D16" t="inlineStr"/>
      <c r="E16" t="inlineStr">
        <is>
          <t>161.505.630,98</t>
        </is>
      </c>
    </row>
    <row r="17">
      <c r="A17" t="inlineStr">
        <is>
          <t>2025</t>
        </is>
      </c>
      <c r="B17" t="inlineStr">
        <is>
          <t>2025</t>
        </is>
      </c>
      <c r="C17" t="inlineStr">
        <is>
          <t>Saldo dos Atos Potenciais do Ativo</t>
        </is>
      </c>
      <c r="D17" t="inlineStr">
        <is>
          <t>3</t>
        </is>
      </c>
      <c r="E17" t="inlineStr">
        <is>
          <t>281.361.795,95</t>
        </is>
      </c>
    </row>
    <row r="18">
      <c r="A18" t="inlineStr">
        <is>
          <t>2025</t>
        </is>
      </c>
      <c r="B18" t="inlineStr">
        <is>
          <t>2024</t>
        </is>
      </c>
      <c r="C18" t="inlineStr">
        <is>
          <t>ATIVO</t>
        </is>
      </c>
      <c r="D18" t="inlineStr">
        <is>
          <t>1</t>
        </is>
      </c>
      <c r="E18" t="inlineStr">
        <is>
          <t>324.883.095,52</t>
        </is>
      </c>
    </row>
    <row r="19">
      <c r="A19" t="inlineStr">
        <is>
          <t>2025</t>
        </is>
      </c>
      <c r="B19" t="inlineStr">
        <is>
          <t>2024</t>
        </is>
      </c>
      <c r="C19" t="inlineStr">
        <is>
          <t>Ativo Circulante</t>
        </is>
      </c>
      <c r="D19" t="inlineStr">
        <is>
          <t>2</t>
        </is>
      </c>
      <c r="E19" t="inlineStr">
        <is>
          <t>158.024.659,26</t>
        </is>
      </c>
    </row>
    <row r="20">
      <c r="A20" t="inlineStr">
        <is>
          <t>2025</t>
        </is>
      </c>
      <c r="B20" t="inlineStr">
        <is>
          <t>2024</t>
        </is>
      </c>
      <c r="C20" t="inlineStr">
        <is>
          <t>Caixa e Equivalentes de Caixa</t>
        </is>
      </c>
      <c r="D20" t="inlineStr">
        <is>
          <t>3</t>
        </is>
      </c>
      <c r="E20" t="inlineStr">
        <is>
          <t>95.223.888,09</t>
        </is>
      </c>
    </row>
    <row r="21">
      <c r="A21" t="inlineStr">
        <is>
          <t>2025</t>
        </is>
      </c>
      <c r="B21" t="inlineStr">
        <is>
          <t>2024</t>
        </is>
      </c>
      <c r="C21" t="inlineStr">
        <is>
          <t>Créditos a Curto Prazo</t>
        </is>
      </c>
      <c r="D21" t="inlineStr">
        <is>
          <t>3</t>
        </is>
      </c>
      <c r="E21" t="inlineStr">
        <is>
          <t>21.863.927,31</t>
        </is>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3.026.885,71</t>
        </is>
      </c>
    </row>
    <row r="3">
      <c r="A3" t="inlineStr">
        <is>
          <t>2025</t>
        </is>
      </c>
      <c r="B3" t="inlineStr">
        <is>
          <t>2025</t>
        </is>
      </c>
      <c r="C3" t="inlineStr">
        <is>
          <t>Ajustes a Conciliar do Resultado Patrimonial ao fluxo de caixa das operações</t>
        </is>
      </c>
      <c r="D3" t="inlineStr">
        <is>
          <t>8.111.461,41</t>
        </is>
      </c>
    </row>
    <row r="4">
      <c r="A4" t="inlineStr">
        <is>
          <t>2025</t>
        </is>
      </c>
      <c r="B4" t="inlineStr">
        <is>
          <t>2025</t>
        </is>
      </c>
      <c r="C4" t="inlineStr">
        <is>
          <t>Depreciação</t>
        </is>
      </c>
      <c r="D4" t="inlineStr">
        <is>
          <t>7.302.297,86</t>
        </is>
      </c>
    </row>
    <row r="5">
      <c r="A5" t="inlineStr">
        <is>
          <t>2025</t>
        </is>
      </c>
      <c r="B5" t="inlineStr">
        <is>
          <t>2025</t>
        </is>
      </c>
      <c r="C5" t="inlineStr">
        <is>
          <t>Amortização</t>
        </is>
      </c>
      <c r="D5" t="inlineStr">
        <is>
          <t>529.946,93</t>
        </is>
      </c>
    </row>
    <row r="6">
      <c r="A6" t="inlineStr">
        <is>
          <t>2025</t>
        </is>
      </c>
      <c r="B6" t="inlineStr">
        <is>
          <t>2025</t>
        </is>
      </c>
      <c r="C6" t="inlineStr">
        <is>
          <t>Outras VPDs</t>
        </is>
      </c>
      <c r="D6" t="inlineStr">
        <is>
          <t>1.320.296,46</t>
        </is>
      </c>
    </row>
    <row r="7">
      <c r="A7" t="inlineStr">
        <is>
          <t>2025</t>
        </is>
      </c>
      <c r="B7" t="inlineStr">
        <is>
          <t>2025</t>
        </is>
      </c>
      <c r="C7" t="inlineStr">
        <is>
          <t>Outras VPAs</t>
        </is>
      </c>
      <c r="D7" t="inlineStr">
        <is>
          <t>-1.041.079,84</t>
        </is>
      </c>
    </row>
    <row r="8">
      <c r="A8" t="inlineStr">
        <is>
          <t>2025</t>
        </is>
      </c>
      <c r="B8" t="inlineStr">
        <is>
          <t>2025</t>
        </is>
      </c>
      <c r="C8" t="inlineStr">
        <is>
          <t>Ajuste nas Contas Patrimoniais</t>
        </is>
      </c>
      <c r="D8" t="inlineStr">
        <is>
          <t>7.208.243,96</t>
        </is>
      </c>
    </row>
    <row r="9">
      <c r="A9" t="inlineStr">
        <is>
          <t>2025</t>
        </is>
      </c>
      <c r="B9" t="inlineStr">
        <is>
          <t>2025</t>
        </is>
      </c>
      <c r="C9" t="inlineStr">
        <is>
          <t>Créditos a Curto Prazo</t>
        </is>
      </c>
      <c r="D9" t="inlineStr">
        <is>
          <t>1.039.234,26</t>
        </is>
      </c>
    </row>
    <row r="10">
      <c r="A10" t="inlineStr">
        <is>
          <t>2025</t>
        </is>
      </c>
      <c r="B10" t="inlineStr">
        <is>
          <t>2025</t>
        </is>
      </c>
      <c r="C10" t="inlineStr">
        <is>
          <t>Demais Créditos e Valores a Curto Prazo</t>
        </is>
      </c>
      <c r="D10" t="inlineStr">
        <is>
          <t>7.218.197,59</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328.688,17</t>
        </is>
      </c>
    </row>
    <row r="13">
      <c r="A13" t="inlineStr">
        <is>
          <t>2025</t>
        </is>
      </c>
      <c r="B13" t="inlineStr">
        <is>
          <t>2025</t>
        </is>
      </c>
      <c r="C13" t="inlineStr">
        <is>
          <t>VPD's Pagas Antecipadamente</t>
        </is>
      </c>
      <c r="D13" t="inlineStr">
        <is>
          <t>180.694,87</t>
        </is>
      </c>
    </row>
    <row r="14">
      <c r="A14" t="inlineStr">
        <is>
          <t>2025</t>
        </is>
      </c>
      <c r="B14" t="inlineStr">
        <is>
          <t>2025</t>
        </is>
      </c>
      <c r="C14" t="inlineStr">
        <is>
          <t>Ativo Realizável a Longo Prazo</t>
        </is>
      </c>
      <c r="D14" t="inlineStr">
        <is>
          <t>-2.056.684,91</t>
        </is>
      </c>
    </row>
    <row r="15">
      <c r="A15" t="inlineStr">
        <is>
          <t>2025</t>
        </is>
      </c>
      <c r="B15" t="inlineStr">
        <is>
          <t>2025</t>
        </is>
      </c>
      <c r="C15" t="inlineStr">
        <is>
          <t>Obrig. Trab/Prev/Assist. Pagar a Curto Prazo</t>
        </is>
      </c>
      <c r="D15" t="inlineStr">
        <is>
          <t>-4.303.559,58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-855.582,11</t>
        </is>
      </c>
    </row>
    <row r="18">
      <c r="A18" t="inlineStr">
        <is>
          <t>2025</t>
        </is>
      </c>
      <c r="B18" t="inlineStr">
        <is>
          <t>2025</t>
        </is>
      </c>
      <c r="C18" t="inlineStr">
        <is>
          <t>Obrigações Fiscais a Curto Prazo</t>
        </is>
      </c>
      <c r="D18" t="inlineStr">
        <is>
          <t>141.488,62</t>
        </is>
      </c>
    </row>
    <row r="19">
      <c r="A19" t="inlineStr">
        <is>
          <t>2025</t>
        </is>
      </c>
      <c r="B19" t="inlineStr">
        <is>
          <t>2025</t>
        </is>
      </c>
      <c r="C19" t="inlineStr">
        <is>
          <t>Demais Obrigações a Curto Prazo</t>
        </is>
      </c>
      <c r="D19" t="inlineStr">
        <is>
          <t>1.264.049,44</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4.368.831,66</t>
        </is>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serviços de engenharia para execução da fase 1 da obra da nova unidade Senac em Maracanaú, correspondente à implantação do bloco pedagógico do Senac e das àreas comuns compartilhadas Sesc/Senac</t>
        </is>
      </c>
      <c r="C2" t="inlineStr">
        <is>
          <t>26/02/2026 08:30:00</t>
        </is>
      </c>
      <c r="D2" t="inlineStr">
        <is>
          <t>Finalizada</t>
        </is>
      </c>
      <c r="E2" t="inlineStr"/>
      <c r="F2" t="inlineStr">
        <is>
          <t>05/03/2026 16:00:00</t>
        </is>
      </c>
      <c r="G2" t="inlineStr"/>
      <c r="H2" t="inlineStr"/>
    </row>
    <row r="3">
      <c r="A3" t="inlineStr">
        <is>
          <t>001/2025</t>
        </is>
      </c>
      <c r="B3" t="inlineStr">
        <is>
          <t>CONTRATAÇÃO DE EMPRESA ESPECIALIZADA EM SERVIÇOS TÉCNICOS DE ENGENHARIA E ARQUITETURA VISANDO A ELABORAÇÃO DE PROJETO EXECUTIVO E EXECUÇÃO DAS OBRAS DE REFORMA DO HOTEL ESCOLA PANORAMA – SENAC FORTALEZA</t>
        </is>
      </c>
      <c r="C3" t="inlineStr">
        <is>
          <t>25/06/2025 08:30:00</t>
        </is>
      </c>
      <c r="D3" t="inlineStr">
        <is>
          <t>Finalizada</t>
        </is>
      </c>
      <c r="E3" t="inlineStr"/>
      <c r="F3" t="inlineStr">
        <is>
          <t>14/07/2025 16:00:00</t>
        </is>
      </c>
      <c r="G3" t="inlineStr"/>
      <c r="H3" t="inlineStr"/>
    </row>
    <row r="4">
      <c r="A4" t="inlineStr">
        <is>
          <t>001/2026</t>
        </is>
      </c>
      <c r="B4" t="inlineStr">
        <is>
          <t>CONTRATAÇÃO DE EMPRESA ESPECIALIZADA PARA DISPONIBILIZAÇÃO DE SOLUÇÃO INTEGRADA DE SOFTWARE PARA GESTÃO COMPLETA DE ATENDIMENTOS DE TELEMEDICINA, INCLUINDO APLICATIVOS MÓVEIS E PLATAFORMA WEB, COM PRONTO ATENDIMENTO CLÍNICO</t>
        </is>
      </c>
      <c r="C4" t="inlineStr">
        <is>
          <t>18/03/2026 08:30:00</t>
        </is>
      </c>
      <c r="D4" t="inlineStr">
        <is>
          <t>Finalizada</t>
        </is>
      </c>
      <c r="E4" t="inlineStr"/>
      <c r="F4" t="inlineStr">
        <is>
          <t>18/03/2026 16:00:00</t>
        </is>
      </c>
      <c r="G4" t="inlineStr"/>
      <c r="H4" t="inlineStr"/>
    </row>
    <row r="5">
      <c r="A5" t="inlineStr">
        <is>
          <t>023/2021</t>
        </is>
      </c>
      <c r="B5" t="inlineStr">
        <is>
          <t>Credenciamento para Contratação de Leiloeiros Públicos Oficiais, pessoa física, mediante credenciamento, visando atender às necessidades do SENAC e do SESC</t>
        </is>
      </c>
      <c r="C5" t="inlineStr">
        <is>
          <t>18/12/2024 08:00:00</t>
        </is>
      </c>
      <c r="D5" t="inlineStr">
        <is>
          <t>Em processo</t>
        </is>
      </c>
      <c r="E5" t="inlineStr"/>
      <c r="F5" t="inlineStr">
        <is>
          <t>19/12/2025 12:00:00</t>
        </is>
      </c>
      <c r="G5" t="inlineStr"/>
      <c r="H5" t="inlineStr"/>
    </row>
    <row r="6">
      <c r="A6" t="inlineStr">
        <is>
          <t>044/2024</t>
        </is>
      </c>
      <c r="B6" t="inlineStr">
        <is>
          <t xml:space="preserve">EDITAL DE CREDENCIAMENTO DE PESSOAS JURÍDICAS PARA PRESTAÇÃO DE SERVIÇOS DE INSTRUTORIA, PRECEPTORIA, TREINAMENTOS, PALESTRAS E CONSULTORIA DO SENAC/CE. </t>
        </is>
      </c>
      <c r="C6" t="inlineStr">
        <is>
          <t>01/07/2024 08:30:00</t>
        </is>
      </c>
      <c r="D6" t="inlineStr">
        <is>
          <t>Em processo</t>
        </is>
      </c>
      <c r="E6" t="inlineStr"/>
      <c r="F6" t="inlineStr">
        <is>
          <t>14/08/2024 14:00:00</t>
        </is>
      </c>
      <c r="G6" t="inlineStr"/>
      <c r="H6" t="inlineStr"/>
    </row>
    <row r="7">
      <c r="A7" t="inlineStr">
        <is>
          <t>011/2024</t>
        </is>
      </c>
      <c r="B7" t="inlineStr">
        <is>
          <t>CREDENCIAMENTO DE EMPRESAS PARA REALIZAÇÃO DE INSPEÇÃO TÉCNICA PREDIAL, EMISSÃO DE LAUDOS DE VISTORIA TÉCNICA (LVT), ACOMPANHAMENTO DE EMISSÃO DE CERTIFICADO DE INSPEÇÃO PREDIAL (CIP) E ELABORAÇÃO DO PLANO DE MANUTENÇÃO PREDIAL DAS UNIDADES DO SESC E DO SENAC CE.</t>
        </is>
      </c>
      <c r="C7" t="inlineStr">
        <is>
          <t>11/06/2024 08:30:00</t>
        </is>
      </c>
      <c r="D7" t="inlineStr">
        <is>
          <t>Em processo</t>
        </is>
      </c>
      <c r="E7" t="inlineStr"/>
      <c r="F7" t="inlineStr">
        <is>
          <t>11/02/2025 16:00:00</t>
        </is>
      </c>
      <c r="G7" t="inlineStr"/>
      <c r="H7" t="inlineStr"/>
    </row>
    <row r="8">
      <c r="A8" t="inlineStr">
        <is>
          <t>035/2024</t>
        </is>
      </c>
      <c r="B8" t="inlineStr">
        <is>
          <t xml:space="preserve">CREDENCIAMENTO DE SERVIÇOS CARTORÁRIOS PARA ATENDER AS DEMANDAS DO SESC/SENAC/AR/CE.    </t>
        </is>
      </c>
      <c r="C8" t="inlineStr">
        <is>
          <t>01/05/2024 08:00:00</t>
        </is>
      </c>
      <c r="D8" t="inlineStr">
        <is>
          <t>Finalizada</t>
        </is>
      </c>
      <c r="E8" t="inlineStr"/>
      <c r="F8" t="inlineStr">
        <is>
          <t>26/03/2025 13:00:00</t>
        </is>
      </c>
      <c r="G8" t="inlineStr"/>
      <c r="H8" t="inlineStr"/>
    </row>
    <row r="9">
      <c r="A9" t="inlineStr">
        <is>
          <t>003/2024</t>
        </is>
      </c>
      <c r="B9" t="inlineStr">
        <is>
          <t>CONTRATAÇÃO DE EMPRESAS E/OU PROFISSIONAIS ESPECIALIZADOS NA ELABORAÇÃO DE LAUDOS DE AVALIAÇÃO DE IMÓVEIS.</t>
        </is>
      </c>
      <c r="C9" t="inlineStr">
        <is>
          <t>19/02/2024 14:00:00</t>
        </is>
      </c>
      <c r="D9" t="inlineStr">
        <is>
          <t>Em processo</t>
        </is>
      </c>
      <c r="E9" t="inlineStr"/>
      <c r="F9" t="inlineStr">
        <is>
          <t>18/06/2025 17:00:00</t>
        </is>
      </c>
      <c r="G9" t="inlineStr"/>
      <c r="H9" t="inlineStr"/>
    </row>
    <row r="10">
      <c r="A10" t="inlineStr">
        <is>
          <t>265834/2026</t>
        </is>
      </c>
      <c r="B10" t="inlineStr">
        <is>
          <t>CONTRATAÇÃO DE SEGURADORA DEVIDAMENTE AUTORIZADA PELA SUPERINTENDÊNCIA DE SEGUROS PRIVADOS (SUSEP) PARA A PRESTAÇÃO DE SEGURO VEICULAR, NA MODALIDADE SEGURO TOTAL COM FRANQUIA NORMAL, CONTEMPLANDO ASSISTÊNCIA 24 HORAS, DESTINADO À COBERTURA DOS VEÍCULOS QUE COMPÕEM A FROTA DO SESC/SENAC/AR/CE</t>
        </is>
      </c>
      <c r="C10" t="inlineStr">
        <is>
          <t>02/10/2026 08:30:00</t>
        </is>
      </c>
      <c r="D10" t="inlineStr">
        <is>
          <t>Finalizada</t>
        </is>
      </c>
      <c r="E10" t="inlineStr"/>
      <c r="F10" t="inlineStr">
        <is>
          <t>06/10/2026 08:00:00</t>
        </is>
      </c>
      <c r="G10" t="inlineStr"/>
      <c r="H10" t="inlineStr"/>
    </row>
    <row r="11">
      <c r="A11" t="inlineStr">
        <is>
          <t>260248/2026</t>
        </is>
      </c>
      <c r="B11" t="inlineStr">
        <is>
          <t>EVENTUAIS AQUISIÇÕES E MONTAGEM DE MÓVEIS PARA AREAS EXTERNAS (MESAS, CADEIRAS E AFINS</t>
        </is>
      </c>
      <c r="C11" t="inlineStr">
        <is>
          <t>06/07/2026 08:30:00</t>
        </is>
      </c>
      <c r="D11" t="inlineStr">
        <is>
          <t>Em processo</t>
        </is>
      </c>
      <c r="E11" t="inlineStr"/>
      <c r="F11" t="inlineStr"/>
      <c r="G11" t="inlineStr"/>
      <c r="H11" t="inlineStr"/>
    </row>
    <row r="12">
      <c r="A12" t="inlineStr">
        <is>
          <t>009/2026</t>
        </is>
      </c>
      <c r="B12" t="inlineStr">
        <is>
          <t>REGISTRO DE PREÇOS PARA CONTRATAÇÃO DE PESSOA JURÍDICA PARA O FORNECIMENTO FUTURO E EVENTUAL DE UTENSÍLIOS DE COZINHA E CONFEITÁRIA (FACAS E TESOURAS), ATRAVÉS DA MODALIDADE PREGÃO ELETRÔNICO</t>
        </is>
      </c>
      <c r="C12" t="inlineStr">
        <is>
          <t>07/05/2026 08:30:00</t>
        </is>
      </c>
      <c r="D12" t="inlineStr">
        <is>
          <t>Finalizada</t>
        </is>
      </c>
      <c r="E12" t="inlineStr"/>
      <c r="F12" t="inlineStr">
        <is>
          <t>15/06/2026 16:00:00</t>
        </is>
      </c>
      <c r="G12" t="inlineStr"/>
      <c r="H12" t="inlineStr"/>
    </row>
    <row r="13">
      <c r="A13" t="inlineStr">
        <is>
          <t>010/2026</t>
        </is>
      </c>
      <c r="B13" t="inlineStr">
        <is>
          <t>FORNECIMENTO FUTURO E EVENTUAL DE UTENSÍLIOS DE COZINHA E CONFEITARIA (CAÇAROLA, PAELLERA, E SERVIÇOS DE MESA) PELO SISTEMA DE REGISTRO DE PREÇO</t>
        </is>
      </c>
      <c r="C13" t="inlineStr">
        <is>
          <t>04/05/2026 08:30:00</t>
        </is>
      </c>
      <c r="D13" t="inlineStr">
        <is>
          <t>Finalizada</t>
        </is>
      </c>
      <c r="E13" t="inlineStr"/>
      <c r="F13" t="inlineStr">
        <is>
          <t>15/06/2026 16:00:00</t>
        </is>
      </c>
      <c r="G13" t="inlineStr"/>
      <c r="H13" t="inlineStr"/>
    </row>
    <row r="14">
      <c r="A14" t="inlineStr">
        <is>
          <t>007/2026</t>
        </is>
      </c>
      <c r="B14" t="inlineStr">
        <is>
          <t>CONTRATAÇÃO DE PESSOA JURÍDICA ESPECIALIZADA PARA O FORNECIMENTO FUTURO E EVENTUAL DE SERVIÇO DE LAVANDERIA</t>
        </is>
      </c>
      <c r="C14" t="inlineStr">
        <is>
          <t>10/04/2026 08:30:00</t>
        </is>
      </c>
      <c r="D14" t="inlineStr">
        <is>
          <t>Finalizada</t>
        </is>
      </c>
      <c r="E14" t="inlineStr"/>
      <c r="F14" t="inlineStr">
        <is>
          <t>24/06/2026 16:00:00</t>
        </is>
      </c>
      <c r="G14" t="inlineStr"/>
      <c r="H14" t="inlineStr"/>
    </row>
    <row r="15">
      <c r="A15" t="inlineStr">
        <is>
          <t>008/2026</t>
        </is>
      </c>
      <c r="B15"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5" t="inlineStr">
        <is>
          <t>24/03/2026 08:30:00</t>
        </is>
      </c>
      <c r="D15" t="inlineStr">
        <is>
          <t>Finalizada</t>
        </is>
      </c>
      <c r="E15" t="inlineStr"/>
      <c r="F15" t="inlineStr">
        <is>
          <t>27/03/2026 17:00:00</t>
        </is>
      </c>
      <c r="G15" t="inlineStr"/>
      <c r="H15" t="inlineStr"/>
    </row>
    <row r="16">
      <c r="A16" t="inlineStr">
        <is>
          <t>033/2025</t>
        </is>
      </c>
      <c r="B16" t="inlineStr">
        <is>
          <t xml:space="preserve">CONTRATAÇÃO DE EMPRESA ESPECIALIZADA NA PRESTAÇÃO DE SERVIÇOS DE MANUTENÇÃO PREVENTIVA, CORRETIVA E EMERGENCIAL DE ELEVADORES, PLATAFORMAS ELEVATÓRIAS E MONTA-CARGAS, INSTALADOS NAS UNIDADES DO SESC E SENAC </t>
        </is>
      </c>
      <c r="C16" t="inlineStr">
        <is>
          <t>23/02/2026 08:30:00</t>
        </is>
      </c>
      <c r="D16" t="inlineStr">
        <is>
          <t>Finalizada</t>
        </is>
      </c>
      <c r="E16" t="inlineStr"/>
      <c r="F16" t="inlineStr">
        <is>
          <t>23/04/2026 15:00:00</t>
        </is>
      </c>
      <c r="G16" t="inlineStr"/>
      <c r="H16" t="inlineStr"/>
    </row>
    <row r="17">
      <c r="A17" t="inlineStr">
        <is>
          <t>035/2025</t>
        </is>
      </c>
      <c r="B17" t="inlineStr">
        <is>
          <t>REGISTRO DE PREÇOS PARA CONTRATAÇÃO DE PESSOA JURÍDICA PARA O FORNECIMENTO FUTURO E EVENTUAL DE EQUIPAMENTOS DE TI, SOM E AUDIOVISUAL DESTINADOS AO AUDITÓRIO DO SENAC ALDEOTA, ATRAVÉS DA MODALIDADE PREGÃO ELETRÔNICO, CONFORME QUANTITATIVOS E ESPECIFICAÇÕES DOS PRODUTOS CONTIDOS NESTE TERMO.</t>
        </is>
      </c>
      <c r="C17" t="inlineStr">
        <is>
          <t>11/02/2026 08:30:00</t>
        </is>
      </c>
      <c r="D17" t="inlineStr">
        <is>
          <t>Finalizada</t>
        </is>
      </c>
      <c r="E17" t="inlineStr"/>
      <c r="F17" t="inlineStr">
        <is>
          <t>24/03/2026 17:00:00</t>
        </is>
      </c>
      <c r="G17" t="inlineStr"/>
      <c r="H17" t="inlineStr"/>
    </row>
    <row r="18">
      <c r="A18" t="inlineStr">
        <is>
          <t>003/2026</t>
        </is>
      </c>
      <c r="B18"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8" t="inlineStr">
        <is>
          <t>10/02/2026 08:30:00</t>
        </is>
      </c>
      <c r="D18" t="inlineStr">
        <is>
          <t>Cancelada</t>
        </is>
      </c>
      <c r="E18" t="inlineStr"/>
      <c r="F18" t="inlineStr">
        <is>
          <t>10/02/2026 09:00:00</t>
        </is>
      </c>
      <c r="G18" t="inlineStr"/>
      <c r="H18" t="inlineStr"/>
    </row>
    <row r="19">
      <c r="A19" t="inlineStr">
        <is>
          <t>032/2025</t>
        </is>
      </c>
      <c r="B19" t="inlineStr">
        <is>
          <t>FORNECIMENTO FUTURO E EVENTUAL DE EQUIPAMENTO DE BELEZA DESTINADO À AQUISIÇÃO DE MOBILIÁRIO E EQUIPAMENTOS PARA O LABORATÓRIO ITINERANTE DA BELEZA</t>
        </is>
      </c>
      <c r="C19" t="inlineStr">
        <is>
          <t>27/01/2026 08:30:00</t>
        </is>
      </c>
      <c r="D19" t="inlineStr">
        <is>
          <t>Finalizada</t>
        </is>
      </c>
      <c r="E19" t="inlineStr"/>
      <c r="F19" t="inlineStr">
        <is>
          <t>26/02/2026 15:00:00</t>
        </is>
      </c>
      <c r="G19" t="inlineStr"/>
      <c r="H19" t="inlineStr"/>
    </row>
    <row r="20">
      <c r="A20" t="inlineStr">
        <is>
          <t>029/2025</t>
        </is>
      </c>
      <c r="B20" t="inlineStr">
        <is>
          <t>REGISTRO DE PREÇO PARA CONTRATAÇÃO DE PESSOA JURÍDICA ESPECIALIZADA PARA O FORNECIMENTO FUTURO E EVENTUAL DE SERVIÇO DE LAVANDERIA, ATRAVÉS DA MODALIDADE PREGÃO ELETRÔNICO, CONFORME AS QUANTIDADES, AS ESPECIFICAÇÕES, AS OBRIGAÇÕES E AS DEMAIS CONDIÇÕES EXPRESSAS NESTE INSTRUMENTO E SEUS ANEXOS</t>
        </is>
      </c>
      <c r="C20" t="inlineStr">
        <is>
          <t>23/01/2026 08:30:00</t>
        </is>
      </c>
      <c r="D20" t="inlineStr">
        <is>
          <t>Finalizada</t>
        </is>
      </c>
      <c r="E20" t="inlineStr"/>
      <c r="F20" t="inlineStr">
        <is>
          <t>27/01/2026 16:00:00</t>
        </is>
      </c>
      <c r="G20" t="inlineStr"/>
      <c r="H20" t="inlineStr"/>
    </row>
    <row r="21">
      <c r="A21" t="inlineStr">
        <is>
          <t>030/2025</t>
        </is>
      </c>
      <c r="B21" t="inlineStr">
        <is>
          <t>CONTRATACAO DOS SERVIÇOS CONTINUOS DE GERENCIAMENTO DE RESIDUOS SOLIDOS PARA O SESC E SENAC/AR/CE, VISANDO A MANUTENCAO E LIMPEZA DAS UNIDADES</t>
        </is>
      </c>
      <c r="C21" t="inlineStr">
        <is>
          <t>22/01/2026 08:30:00</t>
        </is>
      </c>
      <c r="D21" t="inlineStr">
        <is>
          <t>Cancelada</t>
        </is>
      </c>
      <c r="E21" t="inlineStr"/>
      <c r="F21" t="inlineStr">
        <is>
          <t>02/02/2026 09:00:00</t>
        </is>
      </c>
      <c r="G21" t="inlineStr"/>
      <c r="H21" t="inlineStr"/>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serviços de engenharia para execução da fase 1 da obra da nova unidade Senac em Maracanaú, correspondente à implantação do bloco pedagógico do Senac e das àreas comuns compartilhadas Sesc/Senac</t>
        </is>
      </c>
      <c r="C2" t="inlineStr">
        <is>
          <t>26/02/2026 08:30:00</t>
        </is>
      </c>
      <c r="D2" t="inlineStr">
        <is>
          <t>Finalizada</t>
        </is>
      </c>
      <c r="E2" t="inlineStr"/>
      <c r="F2" t="inlineStr">
        <is>
          <t>05/03/2026 16:00:00</t>
        </is>
      </c>
      <c r="G2" t="inlineStr"/>
      <c r="H2" t="inlineStr"/>
    </row>
    <row r="3">
      <c r="A3" t="inlineStr">
        <is>
          <t>001/2025</t>
        </is>
      </c>
      <c r="B3" t="inlineStr">
        <is>
          <t>CONTRATAÇÃO DE EMPRESA ESPECIALIZADA EM SERVIÇOS TÉCNICOS DE ENGENHARIA E ARQUITETURA VISANDO A ELABORAÇÃO DE PROJETO EXECUTIVO E EXECUÇÃO DAS OBRAS DE REFORMA DO HOTEL ESCOLA PANORAMA – SENAC FORTALEZA</t>
        </is>
      </c>
      <c r="C3" t="inlineStr">
        <is>
          <t>25/06/2025 08:30:00</t>
        </is>
      </c>
      <c r="D3" t="inlineStr">
        <is>
          <t>Finalizada</t>
        </is>
      </c>
      <c r="E3" t="inlineStr"/>
      <c r="F3" t="inlineStr">
        <is>
          <t>14/07/2025 16:00:00</t>
        </is>
      </c>
      <c r="G3" t="inlineStr"/>
      <c r="H3" t="inlineStr"/>
    </row>
    <row r="4">
      <c r="A4" t="inlineStr">
        <is>
          <t>001/2026</t>
        </is>
      </c>
      <c r="B4" t="inlineStr">
        <is>
          <t>CONTRATAÇÃO DE EMPRESA ESPECIALIZADA PARA DISPONIBILIZAÇÃO DE SOLUÇÃO INTEGRADA DE SOFTWARE PARA GESTÃO COMPLETA DE ATENDIMENTOS DE TELEMEDICINA, INCLUINDO APLICATIVOS MÓVEIS E PLATAFORMA WEB, COM PRONTO ATENDIMENTO CLÍNICO</t>
        </is>
      </c>
      <c r="C4" t="inlineStr">
        <is>
          <t>18/03/2026 08:30:00</t>
        </is>
      </c>
      <c r="D4" t="inlineStr">
        <is>
          <t>Finalizada</t>
        </is>
      </c>
      <c r="E4" t="inlineStr"/>
      <c r="F4" t="inlineStr">
        <is>
          <t>18/03/2026 16:00:00</t>
        </is>
      </c>
      <c r="G4" t="inlineStr"/>
      <c r="H4" t="inlineStr"/>
    </row>
    <row r="5">
      <c r="A5" t="inlineStr">
        <is>
          <t>023/2021</t>
        </is>
      </c>
      <c r="B5" t="inlineStr">
        <is>
          <t>Credenciamento para Contratação de Leiloeiros Públicos Oficiais, pessoa física, mediante credenciamento, visando atender às necessidades do SENAC e do SESC</t>
        </is>
      </c>
      <c r="C5" t="inlineStr">
        <is>
          <t>18/12/2024 08:00:00</t>
        </is>
      </c>
      <c r="D5" t="inlineStr">
        <is>
          <t>Em processo</t>
        </is>
      </c>
      <c r="E5" t="inlineStr"/>
      <c r="F5" t="inlineStr">
        <is>
          <t>19/12/2025 12:00:00</t>
        </is>
      </c>
      <c r="G5" t="inlineStr"/>
      <c r="H5" t="inlineStr"/>
    </row>
    <row r="6">
      <c r="A6" t="inlineStr">
        <is>
          <t>044/2024</t>
        </is>
      </c>
      <c r="B6" t="inlineStr">
        <is>
          <t xml:space="preserve">EDITAL DE CREDENCIAMENTO DE PESSOAS JURÍDICAS PARA PRESTAÇÃO DE SERVIÇOS DE INSTRUTORIA, PRECEPTORIA, TREINAMENTOS, PALESTRAS E CONSULTORIA DO SENAC/CE. </t>
        </is>
      </c>
      <c r="C6" t="inlineStr">
        <is>
          <t>01/07/2024 08:30:00</t>
        </is>
      </c>
      <c r="D6" t="inlineStr">
        <is>
          <t>Em processo</t>
        </is>
      </c>
      <c r="E6" t="inlineStr"/>
      <c r="F6" t="inlineStr">
        <is>
          <t>14/08/2024 14:00:00</t>
        </is>
      </c>
      <c r="G6" t="inlineStr"/>
      <c r="H6" t="inlineStr"/>
    </row>
    <row r="7">
      <c r="A7" t="inlineStr">
        <is>
          <t>011/2024</t>
        </is>
      </c>
      <c r="B7" t="inlineStr">
        <is>
          <t>CREDENCIAMENTO DE EMPRESAS PARA REALIZAÇÃO DE INSPEÇÃO TÉCNICA PREDIAL, EMISSÃO DE LAUDOS DE VISTORIA TÉCNICA (LVT), ACOMPANHAMENTO DE EMISSÃO DE CERTIFICADO DE INSPEÇÃO PREDIAL (CIP) E ELABORAÇÃO DO PLANO DE MANUTENÇÃO PREDIAL DAS UNIDADES DO SESC E DO SENAC CE.</t>
        </is>
      </c>
      <c r="C7" t="inlineStr">
        <is>
          <t>11/06/2024 08:30:00</t>
        </is>
      </c>
      <c r="D7" t="inlineStr">
        <is>
          <t>Em processo</t>
        </is>
      </c>
      <c r="E7" t="inlineStr"/>
      <c r="F7" t="inlineStr">
        <is>
          <t>11/02/2025 16:00:00</t>
        </is>
      </c>
      <c r="G7" t="inlineStr"/>
      <c r="H7" t="inlineStr"/>
    </row>
    <row r="8">
      <c r="A8" t="inlineStr">
        <is>
          <t>035/2024</t>
        </is>
      </c>
      <c r="B8" t="inlineStr">
        <is>
          <t xml:space="preserve">CREDENCIAMENTO DE SERVIÇOS CARTORÁRIOS PARA ATENDER AS DEMANDAS DO SESC/SENAC/AR/CE.    </t>
        </is>
      </c>
      <c r="C8" t="inlineStr">
        <is>
          <t>01/05/2024 08:00:00</t>
        </is>
      </c>
      <c r="D8" t="inlineStr">
        <is>
          <t>Finalizada</t>
        </is>
      </c>
      <c r="E8" t="inlineStr"/>
      <c r="F8" t="inlineStr">
        <is>
          <t>26/03/2025 13:00:00</t>
        </is>
      </c>
      <c r="G8" t="inlineStr"/>
      <c r="H8" t="inlineStr"/>
    </row>
    <row r="9">
      <c r="A9" t="inlineStr">
        <is>
          <t>003/2024</t>
        </is>
      </c>
      <c r="B9" t="inlineStr">
        <is>
          <t>CONTRATAÇÃO DE EMPRESAS E/OU PROFISSIONAIS ESPECIALIZADOS NA ELABORAÇÃO DE LAUDOS DE AVALIAÇÃO DE IMÓVEIS.</t>
        </is>
      </c>
      <c r="C9" t="inlineStr">
        <is>
          <t>19/02/2024 14:00:00</t>
        </is>
      </c>
      <c r="D9" t="inlineStr">
        <is>
          <t>Em processo</t>
        </is>
      </c>
      <c r="E9" t="inlineStr"/>
      <c r="F9" t="inlineStr">
        <is>
          <t>18/06/2025 17:00:00</t>
        </is>
      </c>
      <c r="G9" t="inlineStr"/>
      <c r="H9" t="inlineStr"/>
    </row>
    <row r="10">
      <c r="A10" t="inlineStr">
        <is>
          <t>265834/2026</t>
        </is>
      </c>
      <c r="B10" t="inlineStr">
        <is>
          <t>CONTRATAÇÃO DE SEGURADORA DEVIDAMENTE AUTORIZADA PELA SUPERINTENDÊNCIA DE SEGUROS PRIVADOS (SUSEP) PARA A PRESTAÇÃO DE SEGURO VEICULAR, NA MODALIDADE SEGURO TOTAL COM FRANQUIA NORMAL, CONTEMPLANDO ASSISTÊNCIA 24 HORAS, DESTINADO À COBERTURA DOS VEÍCULOS QUE COMPÕEM A FROTA DO SESC/SENAC/AR/CE</t>
        </is>
      </c>
      <c r="C10" t="inlineStr">
        <is>
          <t>02/10/2026 08:30:00</t>
        </is>
      </c>
      <c r="D10" t="inlineStr">
        <is>
          <t>Finalizada</t>
        </is>
      </c>
      <c r="E10" t="inlineStr"/>
      <c r="F10" t="inlineStr">
        <is>
          <t>06/10/2026 08:00:00</t>
        </is>
      </c>
      <c r="G10" t="inlineStr"/>
      <c r="H10" t="inlineStr"/>
    </row>
    <row r="11">
      <c r="A11" t="inlineStr">
        <is>
          <t>260248/2026</t>
        </is>
      </c>
      <c r="B11" t="inlineStr">
        <is>
          <t>EVENTUAIS AQUISIÇÕES E MONTAGEM DE MÓVEIS PARA AREAS EXTERNAS (MESAS, CADEIRAS E AFINS</t>
        </is>
      </c>
      <c r="C11" t="inlineStr">
        <is>
          <t>06/07/2026 08:30:00</t>
        </is>
      </c>
      <c r="D11" t="inlineStr">
        <is>
          <t>Em processo</t>
        </is>
      </c>
      <c r="E11" t="inlineStr"/>
      <c r="F11" t="inlineStr"/>
      <c r="G11" t="inlineStr"/>
      <c r="H11" t="inlineStr"/>
    </row>
    <row r="12">
      <c r="A12" t="inlineStr">
        <is>
          <t>009/2026</t>
        </is>
      </c>
      <c r="B12" t="inlineStr">
        <is>
          <t>REGISTRO DE PREÇOS PARA CONTRATAÇÃO DE PESSOA JURÍDICA PARA O FORNECIMENTO FUTURO E EVENTUAL DE UTENSÍLIOS DE COZINHA E CONFEITÁRIA (FACAS E TESOURAS), ATRAVÉS DA MODALIDADE PREGÃO ELETRÔNICO</t>
        </is>
      </c>
      <c r="C12" t="inlineStr">
        <is>
          <t>07/05/2026 08:30:00</t>
        </is>
      </c>
      <c r="D12" t="inlineStr">
        <is>
          <t>Finalizada</t>
        </is>
      </c>
      <c r="E12" t="inlineStr"/>
      <c r="F12" t="inlineStr">
        <is>
          <t>15/06/2026 16:00:00</t>
        </is>
      </c>
      <c r="G12" t="inlineStr"/>
      <c r="H12" t="inlineStr"/>
    </row>
    <row r="13">
      <c r="A13" t="inlineStr">
        <is>
          <t>010/2026</t>
        </is>
      </c>
      <c r="B13" t="inlineStr">
        <is>
          <t>FORNECIMENTO FUTURO E EVENTUAL DE UTENSÍLIOS DE COZINHA E CONFEITARIA (CAÇAROLA, PAELLERA, E SERVIÇOS DE MESA) PELO SISTEMA DE REGISTRO DE PREÇO</t>
        </is>
      </c>
      <c r="C13" t="inlineStr">
        <is>
          <t>04/05/2026 08:30:00</t>
        </is>
      </c>
      <c r="D13" t="inlineStr">
        <is>
          <t>Finalizada</t>
        </is>
      </c>
      <c r="E13" t="inlineStr"/>
      <c r="F13" t="inlineStr">
        <is>
          <t>15/06/2026 16:00:00</t>
        </is>
      </c>
      <c r="G13" t="inlineStr"/>
      <c r="H13" t="inlineStr"/>
    </row>
    <row r="14">
      <c r="A14" t="inlineStr">
        <is>
          <t>007/2026</t>
        </is>
      </c>
      <c r="B14" t="inlineStr">
        <is>
          <t>CONTRATAÇÃO DE PESSOA JURÍDICA ESPECIALIZADA PARA O FORNECIMENTO FUTURO E EVENTUAL DE SERVIÇO DE LAVANDERIA</t>
        </is>
      </c>
      <c r="C14" t="inlineStr">
        <is>
          <t>10/04/2026 08:30:00</t>
        </is>
      </c>
      <c r="D14" t="inlineStr">
        <is>
          <t>Finalizada</t>
        </is>
      </c>
      <c r="E14" t="inlineStr"/>
      <c r="F14" t="inlineStr">
        <is>
          <t>24/06/2026 16:00:00</t>
        </is>
      </c>
      <c r="G14" t="inlineStr"/>
      <c r="H14" t="inlineStr"/>
    </row>
    <row r="15">
      <c r="A15" t="inlineStr">
        <is>
          <t>008/2026</t>
        </is>
      </c>
      <c r="B15"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5" t="inlineStr">
        <is>
          <t>24/03/2026 08:30:00</t>
        </is>
      </c>
      <c r="D15" t="inlineStr">
        <is>
          <t>Finalizada</t>
        </is>
      </c>
      <c r="E15" t="inlineStr"/>
      <c r="F15" t="inlineStr">
        <is>
          <t>27/03/2026 17:00:00</t>
        </is>
      </c>
      <c r="G15" t="inlineStr"/>
      <c r="H15" t="inlineStr"/>
    </row>
    <row r="16">
      <c r="A16" t="inlineStr">
        <is>
          <t>033/2025</t>
        </is>
      </c>
      <c r="B16" t="inlineStr">
        <is>
          <t xml:space="preserve">CONTRATAÇÃO DE EMPRESA ESPECIALIZADA NA PRESTAÇÃO DE SERVIÇOS DE MANUTENÇÃO PREVENTIVA, CORRETIVA E EMERGENCIAL DE ELEVADORES, PLATAFORMAS ELEVATÓRIAS E MONTA-CARGAS, INSTALADOS NAS UNIDADES DO SESC E SENAC </t>
        </is>
      </c>
      <c r="C16" t="inlineStr">
        <is>
          <t>23/02/2026 08:30:00</t>
        </is>
      </c>
      <c r="D16" t="inlineStr">
        <is>
          <t>Finalizada</t>
        </is>
      </c>
      <c r="E16" t="inlineStr"/>
      <c r="F16" t="inlineStr">
        <is>
          <t>23/04/2026 15:00:00</t>
        </is>
      </c>
      <c r="G16" t="inlineStr"/>
      <c r="H16" t="inlineStr"/>
    </row>
    <row r="17">
      <c r="A17" t="inlineStr">
        <is>
          <t>035/2025</t>
        </is>
      </c>
      <c r="B17" t="inlineStr">
        <is>
          <t>REGISTRO DE PREÇOS PARA CONTRATAÇÃO DE PESSOA JURÍDICA PARA O FORNECIMENTO FUTURO E EVENTUAL DE EQUIPAMENTOS DE TI, SOM E AUDIOVISUAL DESTINADOS AO AUDITÓRIO DO SENAC ALDEOTA, ATRAVÉS DA MODALIDADE PREGÃO ELETRÔNICO, CONFORME QUANTITATIVOS E ESPECIFICAÇÕES DOS PRODUTOS CONTIDOS NESTE TERMO.</t>
        </is>
      </c>
      <c r="C17" t="inlineStr">
        <is>
          <t>11/02/2026 08:30:00</t>
        </is>
      </c>
      <c r="D17" t="inlineStr">
        <is>
          <t>Finalizada</t>
        </is>
      </c>
      <c r="E17" t="inlineStr"/>
      <c r="F17" t="inlineStr">
        <is>
          <t>24/03/2026 17:00:00</t>
        </is>
      </c>
      <c r="G17" t="inlineStr"/>
      <c r="H17" t="inlineStr"/>
    </row>
    <row r="18">
      <c r="A18" t="inlineStr">
        <is>
          <t>003/2026</t>
        </is>
      </c>
      <c r="B18"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8" t="inlineStr">
        <is>
          <t>10/02/2026 08:30:00</t>
        </is>
      </c>
      <c r="D18" t="inlineStr">
        <is>
          <t>Cancelada</t>
        </is>
      </c>
      <c r="E18" t="inlineStr"/>
      <c r="F18" t="inlineStr">
        <is>
          <t>10/02/2026 09:00:00</t>
        </is>
      </c>
      <c r="G18" t="inlineStr"/>
      <c r="H18" t="inlineStr"/>
    </row>
    <row r="19">
      <c r="A19" t="inlineStr">
        <is>
          <t>032/2025</t>
        </is>
      </c>
      <c r="B19" t="inlineStr">
        <is>
          <t>FORNECIMENTO FUTURO E EVENTUAL DE EQUIPAMENTO DE BELEZA DESTINADO À AQUISIÇÃO DE MOBILIÁRIO E EQUIPAMENTOS PARA O LABORATÓRIO ITINERANTE DA BELEZA</t>
        </is>
      </c>
      <c r="C19" t="inlineStr">
        <is>
          <t>27/01/2026 08:30:00</t>
        </is>
      </c>
      <c r="D19" t="inlineStr">
        <is>
          <t>Finalizada</t>
        </is>
      </c>
      <c r="E19" t="inlineStr"/>
      <c r="F19" t="inlineStr">
        <is>
          <t>26/02/2026 15:00:00</t>
        </is>
      </c>
      <c r="G19" t="inlineStr"/>
      <c r="H19" t="inlineStr"/>
    </row>
    <row r="20">
      <c r="A20" t="inlineStr">
        <is>
          <t>029/2025</t>
        </is>
      </c>
      <c r="B20" t="inlineStr">
        <is>
          <t>REGISTRO DE PREÇO PARA CONTRATAÇÃO DE PESSOA JURÍDICA ESPECIALIZADA PARA O FORNECIMENTO FUTURO E EVENTUAL DE SERVIÇO DE LAVANDERIA, ATRAVÉS DA MODALIDADE PREGÃO ELETRÔNICO, CONFORME AS QUANTIDADES, AS ESPECIFICAÇÕES, AS OBRIGAÇÕES E AS DEMAIS CONDIÇÕES EXPRESSAS NESTE INSTRUMENTO E SEUS ANEXOS</t>
        </is>
      </c>
      <c r="C20" t="inlineStr">
        <is>
          <t>23/01/2026 08:30:00</t>
        </is>
      </c>
      <c r="D20" t="inlineStr">
        <is>
          <t>Finalizada</t>
        </is>
      </c>
      <c r="E20" t="inlineStr"/>
      <c r="F20" t="inlineStr">
        <is>
          <t>27/01/2026 16:00:00</t>
        </is>
      </c>
      <c r="G20" t="inlineStr"/>
      <c r="H20" t="inlineStr"/>
    </row>
    <row r="21">
      <c r="A21" t="inlineStr">
        <is>
          <t>030/2025</t>
        </is>
      </c>
      <c r="B21" t="inlineStr">
        <is>
          <t>CONTRATACAO DOS SERVIÇOS CONTINUOS DE GERENCIAMENTO DE RESIDUOS SOLIDOS PARA O SESC E SENAC/AR/CE, VISANDO A MANUTENCAO E LIMPEZA DAS UNIDADES</t>
        </is>
      </c>
      <c r="C21" t="inlineStr">
        <is>
          <t>22/01/2026 08:30:00</t>
        </is>
      </c>
      <c r="D21" t="inlineStr">
        <is>
          <t>Cancelada</t>
        </is>
      </c>
      <c r="E21" t="inlineStr"/>
      <c r="F21" t="inlineStr">
        <is>
          <t>02/02/2026 09:00:00</t>
        </is>
      </c>
      <c r="G21" t="inlineStr"/>
      <c r="H21" t="inlineStr"/>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empresa especializada em serviços de engenharia para execução da fase 1 da obra da nova unidade Senac em Maracanaú, correspondente à implantação do bloco pedagógico do Senac e das àreas comuns compartilhadas Sesc/Senac</t>
        </is>
      </c>
      <c r="C2" t="inlineStr">
        <is>
          <t>26/02/2026 08:30:00</t>
        </is>
      </c>
      <c r="D2" t="inlineStr">
        <is>
          <t>Finalizada</t>
        </is>
      </c>
      <c r="E2" t="inlineStr"/>
      <c r="F2" t="inlineStr">
        <is>
          <t>05/03/2026 16:00:00</t>
        </is>
      </c>
      <c r="G2" t="inlineStr"/>
      <c r="H2" t="inlineStr"/>
    </row>
    <row r="3">
      <c r="A3" t="inlineStr">
        <is>
          <t>001/2025</t>
        </is>
      </c>
      <c r="B3" t="inlineStr">
        <is>
          <t>CONTRATAÇÃO DE EMPRESA ESPECIALIZADA EM SERVIÇOS TÉCNICOS DE ENGENHARIA E ARQUITETURA VISANDO A ELABORAÇÃO DE PROJETO EXECUTIVO E EXECUÇÃO DAS OBRAS DE REFORMA DO HOTEL ESCOLA PANORAMA – SENAC FORTALEZA</t>
        </is>
      </c>
      <c r="C3" t="inlineStr">
        <is>
          <t>25/06/2025 08:30:00</t>
        </is>
      </c>
      <c r="D3" t="inlineStr">
        <is>
          <t>Finalizada</t>
        </is>
      </c>
      <c r="E3" t="inlineStr"/>
      <c r="F3" t="inlineStr">
        <is>
          <t>14/07/2025 16:00:00</t>
        </is>
      </c>
      <c r="G3" t="inlineStr"/>
      <c r="H3" t="inlineStr"/>
    </row>
    <row r="4">
      <c r="A4" t="inlineStr">
        <is>
          <t>001/2026</t>
        </is>
      </c>
      <c r="B4" t="inlineStr">
        <is>
          <t>CONTRATAÇÃO DE EMPRESA ESPECIALIZADA PARA DISPONIBILIZAÇÃO DE SOLUÇÃO INTEGRADA DE SOFTWARE PARA GESTÃO COMPLETA DE ATENDIMENTOS DE TELEMEDICINA, INCLUINDO APLICATIVOS MÓVEIS E PLATAFORMA WEB, COM PRONTO ATENDIMENTO CLÍNICO</t>
        </is>
      </c>
      <c r="C4" t="inlineStr">
        <is>
          <t>18/03/2026 08:30:00</t>
        </is>
      </c>
      <c r="D4" t="inlineStr">
        <is>
          <t>Finalizada</t>
        </is>
      </c>
      <c r="E4" t="inlineStr"/>
      <c r="F4" t="inlineStr">
        <is>
          <t>18/03/2026 16:00:00</t>
        </is>
      </c>
      <c r="G4" t="inlineStr"/>
      <c r="H4" t="inlineStr"/>
    </row>
    <row r="5">
      <c r="A5" t="inlineStr">
        <is>
          <t>023/2021</t>
        </is>
      </c>
      <c r="B5" t="inlineStr">
        <is>
          <t>Credenciamento para Contratação de Leiloeiros Públicos Oficiais, pessoa física, mediante credenciamento, visando atender às necessidades do SENAC e do SESC</t>
        </is>
      </c>
      <c r="C5" t="inlineStr">
        <is>
          <t>18/12/2024 08:00:00</t>
        </is>
      </c>
      <c r="D5" t="inlineStr">
        <is>
          <t>Em processo</t>
        </is>
      </c>
      <c r="E5" t="inlineStr"/>
      <c r="F5" t="inlineStr">
        <is>
          <t>19/12/2025 12:00:00</t>
        </is>
      </c>
      <c r="G5" t="inlineStr"/>
      <c r="H5" t="inlineStr"/>
    </row>
    <row r="6">
      <c r="A6" t="inlineStr">
        <is>
          <t>044/2024</t>
        </is>
      </c>
      <c r="B6" t="inlineStr">
        <is>
          <t xml:space="preserve">EDITAL DE CREDENCIAMENTO DE PESSOAS JURÍDICAS PARA PRESTAÇÃO DE SERVIÇOS DE INSTRUTORIA, PRECEPTORIA, TREINAMENTOS, PALESTRAS E CONSULTORIA DO SENAC/CE. </t>
        </is>
      </c>
      <c r="C6" t="inlineStr">
        <is>
          <t>01/07/2024 08:30:00</t>
        </is>
      </c>
      <c r="D6" t="inlineStr">
        <is>
          <t>Em processo</t>
        </is>
      </c>
      <c r="E6" t="inlineStr"/>
      <c r="F6" t="inlineStr">
        <is>
          <t>14/08/2024 14:00:00</t>
        </is>
      </c>
      <c r="G6" t="inlineStr"/>
      <c r="H6" t="inlineStr"/>
    </row>
    <row r="7">
      <c r="A7" t="inlineStr">
        <is>
          <t>011/2024</t>
        </is>
      </c>
      <c r="B7" t="inlineStr">
        <is>
          <t>CREDENCIAMENTO DE EMPRESAS PARA REALIZAÇÃO DE INSPEÇÃO TÉCNICA PREDIAL, EMISSÃO DE LAUDOS DE VISTORIA TÉCNICA (LVT), ACOMPANHAMENTO DE EMISSÃO DE CERTIFICADO DE INSPEÇÃO PREDIAL (CIP) E ELABORAÇÃO DO PLANO DE MANUTENÇÃO PREDIAL DAS UNIDADES DO SESC E DO SENAC CE.</t>
        </is>
      </c>
      <c r="C7" t="inlineStr">
        <is>
          <t>11/06/2024 08:30:00</t>
        </is>
      </c>
      <c r="D7" t="inlineStr">
        <is>
          <t>Em processo</t>
        </is>
      </c>
      <c r="E7" t="inlineStr"/>
      <c r="F7" t="inlineStr">
        <is>
          <t>11/02/2025 16:00:00</t>
        </is>
      </c>
      <c r="G7" t="inlineStr"/>
      <c r="H7" t="inlineStr"/>
    </row>
    <row r="8">
      <c r="A8" t="inlineStr">
        <is>
          <t>035/2024</t>
        </is>
      </c>
      <c r="B8" t="inlineStr">
        <is>
          <t xml:space="preserve">CREDENCIAMENTO DE SERVIÇOS CARTORÁRIOS PARA ATENDER AS DEMANDAS DO SESC/SENAC/AR/CE.    </t>
        </is>
      </c>
      <c r="C8" t="inlineStr">
        <is>
          <t>01/05/2024 08:00:00</t>
        </is>
      </c>
      <c r="D8" t="inlineStr">
        <is>
          <t>Finalizada</t>
        </is>
      </c>
      <c r="E8" t="inlineStr"/>
      <c r="F8" t="inlineStr">
        <is>
          <t>26/03/2025 13:00:00</t>
        </is>
      </c>
      <c r="G8" t="inlineStr"/>
      <c r="H8" t="inlineStr"/>
    </row>
    <row r="9">
      <c r="A9" t="inlineStr">
        <is>
          <t>003/2024</t>
        </is>
      </c>
      <c r="B9" t="inlineStr">
        <is>
          <t>CONTRATAÇÃO DE EMPRESAS E/OU PROFISSIONAIS ESPECIALIZADOS NA ELABORAÇÃO DE LAUDOS DE AVALIAÇÃO DE IMÓVEIS.</t>
        </is>
      </c>
      <c r="C9" t="inlineStr">
        <is>
          <t>19/02/2024 14:00:00</t>
        </is>
      </c>
      <c r="D9" t="inlineStr">
        <is>
          <t>Em processo</t>
        </is>
      </c>
      <c r="E9" t="inlineStr"/>
      <c r="F9" t="inlineStr">
        <is>
          <t>18/06/2025 17:00:00</t>
        </is>
      </c>
      <c r="G9" t="inlineStr"/>
      <c r="H9" t="inlineStr"/>
    </row>
    <row r="10">
      <c r="A10" t="inlineStr">
        <is>
          <t>265834/2026</t>
        </is>
      </c>
      <c r="B10" t="inlineStr">
        <is>
          <t>CONTRATAÇÃO DE SEGURADORA DEVIDAMENTE AUTORIZADA PELA SUPERINTENDÊNCIA DE SEGUROS PRIVADOS (SUSEP) PARA A PRESTAÇÃO DE SEGURO VEICULAR, NA MODALIDADE SEGURO TOTAL COM FRANQUIA NORMAL, CONTEMPLANDO ASSISTÊNCIA 24 HORAS, DESTINADO À COBERTURA DOS VEÍCULOS QUE COMPÕEM A FROTA DO SESC/SENAC/AR/CE</t>
        </is>
      </c>
      <c r="C10" t="inlineStr">
        <is>
          <t>02/10/2026 08:30:00</t>
        </is>
      </c>
      <c r="D10" t="inlineStr">
        <is>
          <t>Finalizada</t>
        </is>
      </c>
      <c r="E10" t="inlineStr"/>
      <c r="F10" t="inlineStr">
        <is>
          <t>06/10/2026 08:00:00</t>
        </is>
      </c>
      <c r="G10" t="inlineStr"/>
      <c r="H10" t="inlineStr"/>
    </row>
    <row r="11">
      <c r="A11" t="inlineStr">
        <is>
          <t>260248/2026</t>
        </is>
      </c>
      <c r="B11" t="inlineStr">
        <is>
          <t>EVENTUAIS AQUISIÇÕES E MONTAGEM DE MÓVEIS PARA AREAS EXTERNAS (MESAS, CADEIRAS E AFINS</t>
        </is>
      </c>
      <c r="C11" t="inlineStr">
        <is>
          <t>06/07/2026 08:30:00</t>
        </is>
      </c>
      <c r="D11" t="inlineStr">
        <is>
          <t>Em processo</t>
        </is>
      </c>
      <c r="E11" t="inlineStr"/>
      <c r="F11" t="inlineStr"/>
      <c r="G11" t="inlineStr"/>
      <c r="H11" t="inlineStr"/>
    </row>
    <row r="12">
      <c r="A12" t="inlineStr">
        <is>
          <t>009/2026</t>
        </is>
      </c>
      <c r="B12" t="inlineStr">
        <is>
          <t>REGISTRO DE PREÇOS PARA CONTRATAÇÃO DE PESSOA JURÍDICA PARA O FORNECIMENTO FUTURO E EVENTUAL DE UTENSÍLIOS DE COZINHA E CONFEITÁRIA (FACAS E TESOURAS), ATRAVÉS DA MODALIDADE PREGÃO ELETRÔNICO</t>
        </is>
      </c>
      <c r="C12" t="inlineStr">
        <is>
          <t>07/05/2026 08:30:00</t>
        </is>
      </c>
      <c r="D12" t="inlineStr">
        <is>
          <t>Finalizada</t>
        </is>
      </c>
      <c r="E12" t="inlineStr"/>
      <c r="F12" t="inlineStr">
        <is>
          <t>15/06/2026 16:00:00</t>
        </is>
      </c>
      <c r="G12" t="inlineStr"/>
      <c r="H12" t="inlineStr"/>
    </row>
    <row r="13">
      <c r="A13" t="inlineStr">
        <is>
          <t>010/2026</t>
        </is>
      </c>
      <c r="B13" t="inlineStr">
        <is>
          <t>FORNECIMENTO FUTURO E EVENTUAL DE UTENSÍLIOS DE COZINHA E CONFEITARIA (CAÇAROLA, PAELLERA, E SERVIÇOS DE MESA) PELO SISTEMA DE REGISTRO DE PREÇO</t>
        </is>
      </c>
      <c r="C13" t="inlineStr">
        <is>
          <t>04/05/2026 08:30:00</t>
        </is>
      </c>
      <c r="D13" t="inlineStr">
        <is>
          <t>Finalizada</t>
        </is>
      </c>
      <c r="E13" t="inlineStr"/>
      <c r="F13" t="inlineStr">
        <is>
          <t>15/06/2026 16:00:00</t>
        </is>
      </c>
      <c r="G13" t="inlineStr"/>
      <c r="H13" t="inlineStr"/>
    </row>
    <row r="14">
      <c r="A14" t="inlineStr">
        <is>
          <t>007/2026</t>
        </is>
      </c>
      <c r="B14" t="inlineStr">
        <is>
          <t>CONTRATAÇÃO DE PESSOA JURÍDICA ESPECIALIZADA PARA O FORNECIMENTO FUTURO E EVENTUAL DE SERVIÇO DE LAVANDERIA</t>
        </is>
      </c>
      <c r="C14" t="inlineStr">
        <is>
          <t>10/04/2026 08:30:00</t>
        </is>
      </c>
      <c r="D14" t="inlineStr">
        <is>
          <t>Finalizada</t>
        </is>
      </c>
      <c r="E14" t="inlineStr"/>
      <c r="F14" t="inlineStr">
        <is>
          <t>24/06/2026 16:00:00</t>
        </is>
      </c>
      <c r="G14" t="inlineStr"/>
      <c r="H14" t="inlineStr"/>
    </row>
    <row r="15">
      <c r="A15" t="inlineStr">
        <is>
          <t>008/2026</t>
        </is>
      </c>
      <c r="B15"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5" t="inlineStr">
        <is>
          <t>24/03/2026 08:30:00</t>
        </is>
      </c>
      <c r="D15" t="inlineStr">
        <is>
          <t>Finalizada</t>
        </is>
      </c>
      <c r="E15" t="inlineStr"/>
      <c r="F15" t="inlineStr">
        <is>
          <t>27/03/2026 17:00:00</t>
        </is>
      </c>
      <c r="G15" t="inlineStr"/>
      <c r="H15" t="inlineStr"/>
    </row>
    <row r="16">
      <c r="A16" t="inlineStr">
        <is>
          <t>033/2025</t>
        </is>
      </c>
      <c r="B16" t="inlineStr">
        <is>
          <t xml:space="preserve">CONTRATAÇÃO DE EMPRESA ESPECIALIZADA NA PRESTAÇÃO DE SERVIÇOS DE MANUTENÇÃO PREVENTIVA, CORRETIVA E EMERGENCIAL DE ELEVADORES, PLATAFORMAS ELEVATÓRIAS E MONTA-CARGAS, INSTALADOS NAS UNIDADES DO SESC E SENAC </t>
        </is>
      </c>
      <c r="C16" t="inlineStr">
        <is>
          <t>23/02/2026 08:30:00</t>
        </is>
      </c>
      <c r="D16" t="inlineStr">
        <is>
          <t>Finalizada</t>
        </is>
      </c>
      <c r="E16" t="inlineStr"/>
      <c r="F16" t="inlineStr">
        <is>
          <t>23/04/2026 15:00:00</t>
        </is>
      </c>
      <c r="G16" t="inlineStr"/>
      <c r="H16" t="inlineStr"/>
    </row>
    <row r="17">
      <c r="A17" t="inlineStr">
        <is>
          <t>035/2025</t>
        </is>
      </c>
      <c r="B17" t="inlineStr">
        <is>
          <t>REGISTRO DE PREÇOS PARA CONTRATAÇÃO DE PESSOA JURÍDICA PARA O FORNECIMENTO FUTURO E EVENTUAL DE EQUIPAMENTOS DE TI, SOM E AUDIOVISUAL DESTINADOS AO AUDITÓRIO DO SENAC ALDEOTA, ATRAVÉS DA MODALIDADE PREGÃO ELETRÔNICO, CONFORME QUANTITATIVOS E ESPECIFICAÇÕES DOS PRODUTOS CONTIDOS NESTE TERMO.</t>
        </is>
      </c>
      <c r="C17" t="inlineStr">
        <is>
          <t>11/02/2026 08:30:00</t>
        </is>
      </c>
      <c r="D17" t="inlineStr">
        <is>
          <t>Finalizada</t>
        </is>
      </c>
      <c r="E17" t="inlineStr"/>
      <c r="F17" t="inlineStr">
        <is>
          <t>24/03/2026 17:00:00</t>
        </is>
      </c>
      <c r="G17" t="inlineStr"/>
      <c r="H17" t="inlineStr"/>
    </row>
    <row r="18">
      <c r="A18" t="inlineStr">
        <is>
          <t>003/2026</t>
        </is>
      </c>
      <c r="B18" t="inlineStr">
        <is>
          <t xml:space="preserve">CONTRATAÇÃO DOS SERVIÇOS CONTÍNUOS DE GERENCIAMENTO DE RESÍDUOS SÓLIDOS PARA O SESC E SENAC/AR/CE, VISANDO À MANUTENÇÃO E LIMPEZA DAS UNIDADES, COM DESCARTE ADEQUADO DOS RESÍDUOS PROVENIENTES DE CALÇADAS, LOGRADOUROS E ÁREAS AJARDINADAS </t>
        </is>
      </c>
      <c r="C18" t="inlineStr">
        <is>
          <t>10/02/2026 08:30:00</t>
        </is>
      </c>
      <c r="D18" t="inlineStr">
        <is>
          <t>Cancelada</t>
        </is>
      </c>
      <c r="E18" t="inlineStr"/>
      <c r="F18" t="inlineStr">
        <is>
          <t>10/02/2026 09:00:00</t>
        </is>
      </c>
      <c r="G18" t="inlineStr"/>
      <c r="H18" t="inlineStr"/>
    </row>
    <row r="19">
      <c r="A19" t="inlineStr">
        <is>
          <t>032/2025</t>
        </is>
      </c>
      <c r="B19" t="inlineStr">
        <is>
          <t>FORNECIMENTO FUTURO E EVENTUAL DE EQUIPAMENTO DE BELEZA DESTINADO À AQUISIÇÃO DE MOBILIÁRIO E EQUIPAMENTOS PARA O LABORATÓRIO ITINERANTE DA BELEZA</t>
        </is>
      </c>
      <c r="C19" t="inlineStr">
        <is>
          <t>27/01/2026 08:30:00</t>
        </is>
      </c>
      <c r="D19" t="inlineStr">
        <is>
          <t>Finalizada</t>
        </is>
      </c>
      <c r="E19" t="inlineStr"/>
      <c r="F19" t="inlineStr">
        <is>
          <t>26/02/2026 15:00:00</t>
        </is>
      </c>
      <c r="G19" t="inlineStr"/>
      <c r="H19" t="inlineStr"/>
    </row>
    <row r="20">
      <c r="A20" t="inlineStr">
        <is>
          <t>029/2025</t>
        </is>
      </c>
      <c r="B20" t="inlineStr">
        <is>
          <t>REGISTRO DE PREÇO PARA CONTRATAÇÃO DE PESSOA JURÍDICA ESPECIALIZADA PARA O FORNECIMENTO FUTURO E EVENTUAL DE SERVIÇO DE LAVANDERIA, ATRAVÉS DA MODALIDADE PREGÃO ELETRÔNICO, CONFORME AS QUANTIDADES, AS ESPECIFICAÇÕES, AS OBRIGAÇÕES E AS DEMAIS CONDIÇÕES EXPRESSAS NESTE INSTRUMENTO E SEUS ANEXOS</t>
        </is>
      </c>
      <c r="C20" t="inlineStr">
        <is>
          <t>23/01/2026 08:30:00</t>
        </is>
      </c>
      <c r="D20" t="inlineStr">
        <is>
          <t>Finalizada</t>
        </is>
      </c>
      <c r="E20" t="inlineStr"/>
      <c r="F20" t="inlineStr">
        <is>
          <t>27/01/2026 16:00:00</t>
        </is>
      </c>
      <c r="G20" t="inlineStr"/>
      <c r="H20" t="inlineStr"/>
    </row>
    <row r="21">
      <c r="A21" t="inlineStr">
        <is>
          <t>030/2025</t>
        </is>
      </c>
      <c r="B21" t="inlineStr">
        <is>
          <t>CONTRATACAO DOS SERVIÇOS CONTINUOS DE GERENCIAMENTO DE RESIDUOS SOLIDOS PARA O SESC E SENAC/AR/CE, VISANDO A MANUTENCAO E LIMPEZA DAS UNIDADES</t>
        </is>
      </c>
      <c r="C21" t="inlineStr">
        <is>
          <t>22/01/2026 08:30:00</t>
        </is>
      </c>
      <c r="D21" t="inlineStr">
        <is>
          <t>Cancelada</t>
        </is>
      </c>
      <c r="E21" t="inlineStr"/>
      <c r="F21" t="inlineStr">
        <is>
          <t>02/02/2026 09:00:00</t>
        </is>
      </c>
      <c r="G21" t="inlineStr"/>
      <c r="H21" t="inlineStr"/>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2" t="inlineStr">
        <is>
          <t>ARTE PRODUCOES DE EVENTOS ARTISTICOS E LOCACOES LTDA</t>
        </is>
      </c>
      <c r="C2">
        <f>"00584628000181"</f>
        <v/>
      </c>
      <c r="D2" t="inlineStr">
        <is>
          <t>Pregão Presencial</t>
        </is>
      </c>
      <c r="E2" t="inlineStr">
        <is>
          <t>21/08/2023 00:00:00</t>
        </is>
      </c>
      <c r="F2" t="inlineStr">
        <is>
          <t>20/08/2026</t>
        </is>
      </c>
      <c r="G2" t="inlineStr">
        <is>
          <t>Ativo</t>
        </is>
      </c>
      <c r="H2" t="inlineStr">
        <is>
          <t>Ordinária</t>
        </is>
      </c>
      <c r="I2" t="inlineStr"/>
      <c r="J2" t="inlineStr">
        <is>
          <t>59162812,01</t>
        </is>
      </c>
      <c r="K2" t="inlineStr">
        <is>
          <t>5955973,50</t>
        </is>
      </c>
      <c r="L2" t="inlineStr"/>
    </row>
    <row r="3">
      <c r="A3" t="inlineStr">
        <is>
          <t>CONTRATAÇÃO DE EMPRESA ESPECIALIZADA PARA EXECUÇÃO DE REFORMAS, PEQUENAS OBRAS, AMPLIAÇÕES E MANUTENÇÃO PREDIAL (PREVENTIVA E CORRETIVA) COM FORNECIMENTO DE PEÇAS, EQUIPAMENTOS, MATERIAIS E MÃO-DE-OBRA</t>
        </is>
      </c>
      <c r="B3" t="inlineStr">
        <is>
          <t>CONSTRUTORA MENDES CARNEIRO LTDA</t>
        </is>
      </c>
      <c r="C3">
        <f>"31041996000107"</f>
        <v/>
      </c>
      <c r="D3" t="inlineStr">
        <is>
          <t>Pregão Presencial</t>
        </is>
      </c>
      <c r="E3" t="inlineStr">
        <is>
          <t>11/10/2023 00:00:00</t>
        </is>
      </c>
      <c r="F3" t="inlineStr">
        <is>
          <t>10/10/2026</t>
        </is>
      </c>
      <c r="G3" t="inlineStr">
        <is>
          <t>Ativo</t>
        </is>
      </c>
      <c r="H3" t="inlineStr">
        <is>
          <t>Ordinária</t>
        </is>
      </c>
      <c r="I3" t="inlineStr"/>
      <c r="J3" t="inlineStr">
        <is>
          <t>19007212,53</t>
        </is>
      </c>
      <c r="K3" t="inlineStr">
        <is>
          <t>15620599,67</t>
        </is>
      </c>
      <c r="L3" t="inlineStr"/>
    </row>
    <row r="4">
      <c r="A4" t="inlineStr">
        <is>
          <t>CONTRATAÇÃO DE EMPRESA ESPECIALIZADA EM SERVIÇOS TÉCNICOS DE ENGENHARIA E ARQUITETURA, VISANDO A ELABORAÇÃO DE PROJETO EXECUTIVO E EXECUÇÃO DAS OBRAS DE REFORMA DO HOTEL-ESCOLA PANORAMA - SENAC FORTALEZA, LOCALIZADO NA RUA SENADOR JAGUARIBE, 324, FORTALEZA?CE.</t>
        </is>
      </c>
      <c r="B4" t="inlineStr">
        <is>
          <t>CONSTRUTORA GRANITO LTDA</t>
        </is>
      </c>
      <c r="C4">
        <f>"07134125000153"</f>
        <v/>
      </c>
      <c r="D4" t="inlineStr">
        <is>
          <t>Concorrência</t>
        </is>
      </c>
      <c r="E4" t="inlineStr">
        <is>
          <t>04/08/2025 00:00:00</t>
        </is>
      </c>
      <c r="F4" t="inlineStr">
        <is>
          <t>03/08/2027</t>
        </is>
      </c>
      <c r="G4" t="inlineStr">
        <is>
          <t>Ativo</t>
        </is>
      </c>
      <c r="H4" t="inlineStr">
        <is>
          <t>Ordinária</t>
        </is>
      </c>
      <c r="I4" t="inlineStr"/>
      <c r="J4" t="inlineStr">
        <is>
          <t>18525187,50</t>
        </is>
      </c>
      <c r="K4" t="inlineStr">
        <is>
          <t>5926357,74</t>
        </is>
      </c>
      <c r="L4" t="inlineStr"/>
    </row>
    <row r="5">
      <c r="A5"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5" t="inlineStr">
        <is>
          <t>MARCELO GOMES DE BARROS PRODUCOES EVENTOS LTDA</t>
        </is>
      </c>
      <c r="C5">
        <f>"03550540000137"</f>
        <v/>
      </c>
      <c r="D5" t="inlineStr">
        <is>
          <t>Pregão Presencial</t>
        </is>
      </c>
      <c r="E5" t="inlineStr">
        <is>
          <t>04/08/2023 00:00:00</t>
        </is>
      </c>
      <c r="F5" t="inlineStr">
        <is>
          <t>03/08/2026</t>
        </is>
      </c>
      <c r="G5" t="inlineStr">
        <is>
          <t>Ativo</t>
        </is>
      </c>
      <c r="H5" t="inlineStr">
        <is>
          <t>Ordinária</t>
        </is>
      </c>
      <c r="I5" t="inlineStr"/>
      <c r="J5" t="inlineStr">
        <is>
          <t>18422619,55</t>
        </is>
      </c>
      <c r="K5" t="inlineStr">
        <is>
          <t>680456,20</t>
        </is>
      </c>
      <c r="L5" t="inlineStr"/>
    </row>
    <row r="6">
      <c r="A6" t="inlineStr">
        <is>
          <t>CONTRATAÇÃO DE EMPRESA ESPECIALIZADA PARA A PRESTAÇÃO DE SERVIÇOS TERCEIRIZADOS, DE NATUREZA CONTÍNUA E SOB DEMANDA, DE VIGILÂNCIA ARMADA E DESARMADA PARA ATENDER AS UNIDADES DO SESC E SENAC DO ESTADO CEARÁ, CONFORME ESPECIFICAÇÕES E QUANTIDADES PREVISTAS, CONSTANTES NESTE TERMO</t>
        </is>
      </c>
      <c r="B6" t="inlineStr">
        <is>
          <t>PRONTA RESPOSTA SERVICOS DE SEGURANCA EIRELI - ME</t>
        </is>
      </c>
      <c r="C6">
        <f>"24551268000180"</f>
        <v/>
      </c>
      <c r="D6" t="inlineStr">
        <is>
          <t>Concorrência</t>
        </is>
      </c>
      <c r="E6" t="inlineStr">
        <is>
          <t>31/05/2024 00:00:00</t>
        </is>
      </c>
      <c r="F6" t="inlineStr">
        <is>
          <t>30/05/2027</t>
        </is>
      </c>
      <c r="G6" t="inlineStr">
        <is>
          <t>Ativo</t>
        </is>
      </c>
      <c r="H6" t="inlineStr">
        <is>
          <t>Ordinária</t>
        </is>
      </c>
      <c r="I6" t="inlineStr"/>
      <c r="J6" t="inlineStr">
        <is>
          <t>15207448,35</t>
        </is>
      </c>
      <c r="K6" t="inlineStr">
        <is>
          <t>7906105,67</t>
        </is>
      </c>
      <c r="L6" t="inlineStr"/>
    </row>
    <row r="7">
      <c r="A7" t="inlineStr">
        <is>
          <t>CONTRATAÇÃO DE EMPRESA PARA PRESTAÇÃO DE SERVIÇO CONTÍNUO DE PORTARIA/ZELADORIA PARA ATENDER AS UNIDADES DO SESC E SENAC DO ESTADO CEARÁ, CONFORME ESPECIFICAÇÕES E QUANTIDADES PREVISTAS, CONSTANTES NESTE TERMO</t>
        </is>
      </c>
      <c r="B7" t="inlineStr">
        <is>
          <t>PATRIMONIO EMPREENDIMENTOS EM VIGILANCIA ELETRONICA LTDA</t>
        </is>
      </c>
      <c r="C7">
        <f>"08306533000108"</f>
        <v/>
      </c>
      <c r="D7" t="inlineStr">
        <is>
          <t>Concorrência</t>
        </is>
      </c>
      <c r="E7" t="inlineStr">
        <is>
          <t>31/05/2024 00:00:00</t>
        </is>
      </c>
      <c r="F7" t="inlineStr">
        <is>
          <t>30/05/2027</t>
        </is>
      </c>
      <c r="G7" t="inlineStr">
        <is>
          <t>Ativo</t>
        </is>
      </c>
      <c r="H7" t="inlineStr">
        <is>
          <t>Ordinária</t>
        </is>
      </c>
      <c r="I7" t="inlineStr"/>
      <c r="J7" t="inlineStr">
        <is>
          <t>13114138,46</t>
        </is>
      </c>
      <c r="K7" t="inlineStr">
        <is>
          <t>9195688,97</t>
        </is>
      </c>
      <c r="L7" t="inlineStr"/>
    </row>
    <row r="8">
      <c r="A8" t="inlineStr">
        <is>
          <t>Serviços de publicidade, propaganda e marketing digital para o Sistema Fecomércio CE (SESC/CE e SENAC/CE), incluindo criação, execução, supervisão, distribuição e gestão de mídias digitais, com todo o material, equipamentos, softwares e mão de obra necessários, sob demanda.</t>
        </is>
      </c>
      <c r="B8" t="inlineStr">
        <is>
          <t>EBM QUINTTO COMUNICACAO LTDA</t>
        </is>
      </c>
      <c r="C8">
        <f>"14470051000191"</f>
        <v/>
      </c>
      <c r="D8" t="inlineStr">
        <is>
          <t>Concorrência</t>
        </is>
      </c>
      <c r="E8" t="inlineStr">
        <is>
          <t>16/11/2022 00:00:00</t>
        </is>
      </c>
      <c r="F8" t="inlineStr">
        <is>
          <t>15/11/2026</t>
        </is>
      </c>
      <c r="G8" t="inlineStr">
        <is>
          <t>Ativo</t>
        </is>
      </c>
      <c r="H8" t="inlineStr">
        <is>
          <t>Ordinária</t>
        </is>
      </c>
      <c r="I8" t="inlineStr"/>
      <c r="J8" t="inlineStr">
        <is>
          <t>11870334,52</t>
        </is>
      </c>
      <c r="K8" t="inlineStr">
        <is>
          <t>10092990,02</t>
        </is>
      </c>
      <c r="L8" t="inlineStr"/>
    </row>
    <row r="9">
      <c r="A9" t="inlineStr">
        <is>
          <t>INSTALAÇÃO DE INFRAESTRUTURA DE CABEAMENTO ESTRUTURADO (ÓPTICO E METÁLICO) E FORNECIMENTO DE TODO O MATERIAL NECESSÁRIO PARA A EXECUÇÃO DOS SERVIÇOS EM CONSONÂNCIA COM O PROJETO DE MODERNIZAÇÃO TECNOLÓGICA DE INFRAESTRUTURA, REDE, EQUIPAMENTOS ATIVOS E DE SEGURANÇA ELETRÔNICA</t>
        </is>
      </c>
      <c r="B9" t="inlineStr">
        <is>
          <t>CORELINK CONECTIVIDADE SEGURA E TRANSPORTE DE DADOS LTDA</t>
        </is>
      </c>
      <c r="C9">
        <f>"17854788000104"</f>
        <v/>
      </c>
      <c r="D9" t="inlineStr">
        <is>
          <t>Pregão Presencial</t>
        </is>
      </c>
      <c r="E9" t="inlineStr">
        <is>
          <t>17/07/2023 00:00:00</t>
        </is>
      </c>
      <c r="F9" t="inlineStr">
        <is>
          <t>16/07/2026</t>
        </is>
      </c>
      <c r="G9" t="inlineStr">
        <is>
          <t>Ativo</t>
        </is>
      </c>
      <c r="H9" t="inlineStr">
        <is>
          <t>Ordinária</t>
        </is>
      </c>
      <c r="I9" t="inlineStr"/>
      <c r="J9" t="inlineStr">
        <is>
          <t>9548073,45</t>
        </is>
      </c>
      <c r="K9" t="inlineStr">
        <is>
          <t>277091,28</t>
        </is>
      </c>
      <c r="L9" t="inlineStr"/>
    </row>
    <row r="10">
      <c r="A10" t="inlineStr">
        <is>
          <t>PRESTACAO DE SERVICOS DE ELABORACAO DE PROJETOS BASICOS E EXECUTIVOS</t>
        </is>
      </c>
      <c r="B10" t="inlineStr">
        <is>
          <t>UMPRAUM ARQUITETOS ASSOCIADOS LTDA - ME</t>
        </is>
      </c>
      <c r="C10">
        <f>"01958201000169"</f>
        <v/>
      </c>
      <c r="D10" t="inlineStr">
        <is>
          <t>Pregão Eletrônico</t>
        </is>
      </c>
      <c r="E10" t="inlineStr">
        <is>
          <t>29/07/2024 00:00:00</t>
        </is>
      </c>
      <c r="F10" t="inlineStr">
        <is>
          <t>28/07/2026</t>
        </is>
      </c>
      <c r="G10" t="inlineStr">
        <is>
          <t>Ativo</t>
        </is>
      </c>
      <c r="H10" t="inlineStr">
        <is>
          <t>Ordinária</t>
        </is>
      </c>
      <c r="I10" t="inlineStr"/>
      <c r="J10" t="inlineStr">
        <is>
          <t>8209024,00</t>
        </is>
      </c>
      <c r="K10" t="inlineStr">
        <is>
          <t>752877,10</t>
        </is>
      </c>
      <c r="L10" t="inlineStr"/>
    </row>
    <row r="11">
      <c r="A11"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1" t="inlineStr">
        <is>
          <t>VC PROMOCOES E EVENTOS LTDA</t>
        </is>
      </c>
      <c r="C11">
        <f>"04088833000107"</f>
        <v/>
      </c>
      <c r="D11" t="inlineStr">
        <is>
          <t>Pregão Presencial</t>
        </is>
      </c>
      <c r="E11" t="inlineStr">
        <is>
          <t>20/01/2025 00:00:00</t>
        </is>
      </c>
      <c r="F11" t="inlineStr">
        <is>
          <t>19/01/2027</t>
        </is>
      </c>
      <c r="G11" t="inlineStr">
        <is>
          <t>Ativo</t>
        </is>
      </c>
      <c r="H11" t="inlineStr">
        <is>
          <t>Ordinária</t>
        </is>
      </c>
      <c r="I11" t="inlineStr"/>
      <c r="J11" t="inlineStr">
        <is>
          <t>7691950,00</t>
        </is>
      </c>
      <c r="K11" t="inlineStr">
        <is>
          <t>383766,00</t>
        </is>
      </c>
      <c r="L11" t="inlineStr"/>
    </row>
    <row r="12">
      <c r="A12" t="inlineStr">
        <is>
          <t>INEXIGIBILIDADE PARA CONTRATAÇÃO DE ESCRITÓRIO DE ADVOCACIA MOACIR GUIMARÃES ADVOGADOS ASSOCIADOS PARA PRESTAÇÃO DE SERVIÇOS DE ASSESSORIA E CONSULTORIA JURÍDICA ESPECIALIZADA PARA O SENAC/CE.</t>
        </is>
      </c>
      <c r="B12" t="inlineStr">
        <is>
          <t>MOACIR GUIMARAES ADVOGADOS ASSOCIADOS</t>
        </is>
      </c>
      <c r="C12">
        <f>"05578282000122"</f>
        <v/>
      </c>
      <c r="D12" t="inlineStr">
        <is>
          <t>Inexigibilidade</t>
        </is>
      </c>
      <c r="E12" t="inlineStr">
        <is>
          <t>30/07/2021 00:00:00</t>
        </is>
      </c>
      <c r="F12" t="inlineStr">
        <is>
          <t>20/07/2026</t>
        </is>
      </c>
      <c r="G12" t="inlineStr">
        <is>
          <t>Ativo</t>
        </is>
      </c>
      <c r="H12" t="inlineStr">
        <is>
          <t>Ordinária</t>
        </is>
      </c>
      <c r="I12" t="inlineStr"/>
      <c r="J12" t="inlineStr">
        <is>
          <t>7200000,00</t>
        </is>
      </c>
      <c r="K12" t="inlineStr">
        <is>
          <t>3690500,00</t>
        </is>
      </c>
      <c r="L12" t="inlineStr"/>
    </row>
    <row r="13">
      <c r="A13" t="inlineStr">
        <is>
          <t>EXECUÇÃO DE REFORMAS E MANUTENÇÃO PREDIAL (PREVENTIVA E CORRETIVA) COM FORNECIMENTO DE PEÇAS, EQUIPAMENTOS, MATERIAIS E MÃO-DE-OBRA</t>
        </is>
      </c>
      <c r="B13" t="inlineStr">
        <is>
          <t>CONSTRUTORA BEIJA-FLOR LTDA</t>
        </is>
      </c>
      <c r="C13">
        <f>"09586891000184"</f>
        <v/>
      </c>
      <c r="D13" t="inlineStr">
        <is>
          <t>Concorrência</t>
        </is>
      </c>
      <c r="E13" t="inlineStr">
        <is>
          <t>17/12/2021 00:00:00</t>
        </is>
      </c>
      <c r="F13" t="inlineStr">
        <is>
          <t>16/12/2026</t>
        </is>
      </c>
      <c r="G13" t="inlineStr">
        <is>
          <t>Ativo</t>
        </is>
      </c>
      <c r="H13" t="inlineStr">
        <is>
          <t>Ordinária</t>
        </is>
      </c>
      <c r="I13" t="inlineStr"/>
      <c r="J13" t="inlineStr">
        <is>
          <t>6016627,30</t>
        </is>
      </c>
      <c r="K13" t="inlineStr">
        <is>
          <t>1675193,39</t>
        </is>
      </c>
      <c r="L13" t="inlineStr"/>
    </row>
    <row r="14">
      <c r="A14" t="inlineStr">
        <is>
          <t>Serviços de agenciamento por taxa de transação para reserva, emissão e remarcação de passagens aéreas, rodoviárias e ferroviárias, hospedagens, locação de veículos, seguros viagem e serviços correlatos, nacionais e internacionais, para atender ao SESC/SENAC Ceará.</t>
        </is>
      </c>
      <c r="B14" t="inlineStr">
        <is>
          <t>HOTEL A JATO OPERADORA TURISTICA LTDA</t>
        </is>
      </c>
      <c r="C14">
        <f>"17124851000149"</f>
        <v/>
      </c>
      <c r="D14" t="inlineStr">
        <is>
          <t>Pregão Presencial</t>
        </is>
      </c>
      <c r="E14" t="inlineStr">
        <is>
          <t>01/11/2024 00:00:00</t>
        </is>
      </c>
      <c r="F14" t="inlineStr">
        <is>
          <t>31/10/2026</t>
        </is>
      </c>
      <c r="G14" t="inlineStr">
        <is>
          <t>Ativo</t>
        </is>
      </c>
      <c r="H14" t="inlineStr">
        <is>
          <t>Ordinária</t>
        </is>
      </c>
      <c r="I14" t="inlineStr"/>
      <c r="J14" t="inlineStr">
        <is>
          <t>6000000,00</t>
        </is>
      </c>
      <c r="K14" t="inlineStr">
        <is>
          <t>1973097,87</t>
        </is>
      </c>
      <c r="L14" t="inlineStr"/>
    </row>
    <row r="15">
      <c r="A15" t="inlineStr">
        <is>
          <t>CONTRATAÇÃO DE EMPRESA ESPECIALIZADA PARA EXECUÇÃO DOS SERVIÇOS DE COMUNICAÇÃO DE DADOS POR MEIO DE UMA REDE MPLS/VPN (MPLS MULTIPROTOCOL LABEL SWITCHING - VPN VIRTUAL PRIVATE NETWORK ) COM FORNECIMENTO DE EQUIPAMENTOS NECESSÁRIOS PARA A IMPLANTAÇÃO DOS ACESSOS À REDE DO SESC E SENAC CEARA</t>
        </is>
      </c>
      <c r="B15" t="inlineStr">
        <is>
          <t>CORELINK CONECTIVIDADE SEGURA E TRANSPORTE DE DADOS LTDA</t>
        </is>
      </c>
      <c r="C15">
        <f>"17854788000104"</f>
        <v/>
      </c>
      <c r="D15" t="inlineStr">
        <is>
          <t>Pregão Eletrônico</t>
        </is>
      </c>
      <c r="E15" t="inlineStr">
        <is>
          <t>18/01/2023 00:00:00</t>
        </is>
      </c>
      <c r="F15" t="inlineStr">
        <is>
          <t>17/01/2027</t>
        </is>
      </c>
      <c r="G15" t="inlineStr">
        <is>
          <t>Ativo</t>
        </is>
      </c>
      <c r="H15" t="inlineStr">
        <is>
          <t>Ordinária</t>
        </is>
      </c>
      <c r="I15" t="inlineStr"/>
      <c r="J15" t="inlineStr">
        <is>
          <t>5112259,80</t>
        </is>
      </c>
      <c r="K15" t="inlineStr">
        <is>
          <t>2101037,80</t>
        </is>
      </c>
      <c r="L15" t="inlineStr"/>
    </row>
    <row r="16">
      <c r="A16" t="inlineStr">
        <is>
          <t>Contratação de empresa para serviços de call center e prospecção de clientes via inbound marketing e vendas ativas, incluindo telemarketing ativo e receptivo, WhatsApp, chat, e-mail, SMS e cobrança, com toda a infraestrutura necessária, para atender ao SESC/CE e SENAC/CE.</t>
        </is>
      </c>
      <c r="B16" t="inlineStr">
        <is>
          <t>DNA SERVICOS EM TELEATENDIMENTO LTDA</t>
        </is>
      </c>
      <c r="C16">
        <f>"30076311000103"</f>
        <v/>
      </c>
      <c r="D16" t="inlineStr">
        <is>
          <t>Pregão Eletrônico</t>
        </is>
      </c>
      <c r="E16" t="inlineStr">
        <is>
          <t>10/08/2023 00:00:00</t>
        </is>
      </c>
      <c r="F16" t="inlineStr">
        <is>
          <t>09/08/2026</t>
        </is>
      </c>
      <c r="G16" t="inlineStr">
        <is>
          <t>Ativo</t>
        </is>
      </c>
      <c r="H16" t="inlineStr">
        <is>
          <t>Ordinária</t>
        </is>
      </c>
      <c r="I16" t="inlineStr"/>
      <c r="J16" t="inlineStr">
        <is>
          <t>5061607,40</t>
        </is>
      </c>
      <c r="K16" t="inlineStr">
        <is>
          <t>3119611,63</t>
        </is>
      </c>
      <c r="L16" t="inlineStr"/>
    </row>
    <row r="17">
      <c r="A17" t="inlineStr">
        <is>
          <t>LOCAÇÃO MÃO DE OBRA PARA REALIZAÇÃO DAS ATIVIDADES CONTRATADAS, COM A FINALIDADE DE ATENDER AS DEMANDAS DO SESC AR/CE E  SENAC AR/CE DURANTE O PERÍODO DE 12 MESES, PARA EVENTOS A SEREM REALIZADOS EM TODO O ESTADO DO CEARÁ</t>
        </is>
      </c>
      <c r="B17" t="inlineStr">
        <is>
          <t>OFICINA DE EVENTOS LTDA</t>
        </is>
      </c>
      <c r="C17">
        <f>"07563652000183"</f>
        <v/>
      </c>
      <c r="D17" t="inlineStr">
        <is>
          <t>Pregão Presencial</t>
        </is>
      </c>
      <c r="E17" t="inlineStr">
        <is>
          <t>15/01/2025 00:00:00</t>
        </is>
      </c>
      <c r="F17" t="inlineStr">
        <is>
          <t>14/01/2027</t>
        </is>
      </c>
      <c r="G17" t="inlineStr">
        <is>
          <t>Ativo</t>
        </is>
      </c>
      <c r="H17" t="inlineStr">
        <is>
          <t>Ordinária</t>
        </is>
      </c>
      <c r="I17" t="inlineStr"/>
      <c r="J17" t="inlineStr">
        <is>
          <t>5029600,00</t>
        </is>
      </c>
      <c r="K17" t="inlineStr">
        <is>
          <t>774920,00</t>
        </is>
      </c>
      <c r="L17" t="inlineStr"/>
    </row>
    <row r="18">
      <c r="A18"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8" t="inlineStr">
        <is>
          <t>BRAVO PRODUCOES E SERVICOS DE EVENTOS LTDA</t>
        </is>
      </c>
      <c r="C18">
        <f>"20208102000104"</f>
        <v/>
      </c>
      <c r="D18" t="inlineStr">
        <is>
          <t>Pregão Presencial</t>
        </is>
      </c>
      <c r="E18" t="inlineStr">
        <is>
          <t>20/01/2025 00:00:00</t>
        </is>
      </c>
      <c r="F18" t="inlineStr">
        <is>
          <t>19/01/2027</t>
        </is>
      </c>
      <c r="G18" t="inlineStr">
        <is>
          <t>Ativo</t>
        </is>
      </c>
      <c r="H18" t="inlineStr">
        <is>
          <t>Ordinária</t>
        </is>
      </c>
      <c r="I18" t="inlineStr"/>
      <c r="J18" t="inlineStr">
        <is>
          <t>4944950,00</t>
        </is>
      </c>
      <c r="K18" t="inlineStr">
        <is>
          <t>271835,00</t>
        </is>
      </c>
      <c r="L18" t="inlineStr"/>
    </row>
    <row r="19">
      <c r="A19" t="inlineStr">
        <is>
          <t>SERVICOS DE ENGENHARIA EXECUCAO FASE 1 - NOVA UNIDADE SENAC MARACANAU</t>
        </is>
      </c>
      <c r="B19" t="inlineStr">
        <is>
          <t>CONSTRUTORA GRANITO LTDA</t>
        </is>
      </c>
      <c r="C19">
        <f>"07134125000153"</f>
        <v/>
      </c>
      <c r="D19" t="inlineStr">
        <is>
          <t>Concorrência</t>
        </is>
      </c>
      <c r="E19" t="inlineStr">
        <is>
          <t>16/04/2026 00:00:00</t>
        </is>
      </c>
      <c r="F19" t="inlineStr">
        <is>
          <t>15/04/2027</t>
        </is>
      </c>
      <c r="G19" t="inlineStr">
        <is>
          <t>Ativo</t>
        </is>
      </c>
      <c r="H19" t="inlineStr">
        <is>
          <t>Ordinária</t>
        </is>
      </c>
      <c r="I19" t="inlineStr"/>
      <c r="J19" t="inlineStr">
        <is>
          <t>4694291,73</t>
        </is>
      </c>
      <c r="K19" t="inlineStr">
        <is>
          <t>276303,74</t>
        </is>
      </c>
      <c r="L19" t="inlineStr"/>
    </row>
    <row r="20">
      <c r="A20" t="inlineStr">
        <is>
          <t>Locação de imóvel</t>
        </is>
      </c>
      <c r="B20" t="inlineStr">
        <is>
          <t>ASSOCIACAO COMERCIAL DO CEARA</t>
        </is>
      </c>
      <c r="C20">
        <f>"07341720000160"</f>
        <v/>
      </c>
      <c r="D20" t="inlineStr">
        <is>
          <t>Dispensa</t>
        </is>
      </c>
      <c r="E20" t="inlineStr">
        <is>
          <t>01/11/2021 00:00:00</t>
        </is>
      </c>
      <c r="F20" t="inlineStr">
        <is>
          <t>31/10/2026</t>
        </is>
      </c>
      <c r="G20" t="inlineStr">
        <is>
          <t>Ativo</t>
        </is>
      </c>
      <c r="H20" t="inlineStr">
        <is>
          <t>Ordinária</t>
        </is>
      </c>
      <c r="I20" t="inlineStr"/>
      <c r="J20" t="inlineStr">
        <is>
          <t>4466238,25</t>
        </is>
      </c>
      <c r="K20" t="inlineStr">
        <is>
          <t>1185547,52</t>
        </is>
      </c>
      <c r="L20" t="inlineStr"/>
    </row>
    <row r="21">
      <c r="A21" t="inlineStr">
        <is>
          <t>EVENTUAIS AQUISIÇÕES E MONTAGEM DE MÓVEIS ESCOLARES (MESAS, CADEIRAS E AFINS) PARA ATENDER ÀS DEMANDAS DAS UNIDADES DO SESC/SENAC REGIONAL CEARÁ.</t>
        </is>
      </c>
      <c r="B21" t="inlineStr">
        <is>
          <t>METADIL-IND COM METALURGICA LT</t>
        </is>
      </c>
      <c r="C21">
        <f>"45819323000140"</f>
        <v/>
      </c>
      <c r="D21" t="inlineStr">
        <is>
          <t>Pregão Eletrônico</t>
        </is>
      </c>
      <c r="E21" t="inlineStr">
        <is>
          <t>30/10/2024 00:00:00</t>
        </is>
      </c>
      <c r="F21" t="inlineStr">
        <is>
          <t>29/10/2026</t>
        </is>
      </c>
      <c r="G21" t="inlineStr">
        <is>
          <t>Ativo</t>
        </is>
      </c>
      <c r="H21" t="inlineStr">
        <is>
          <t>Ordinária</t>
        </is>
      </c>
      <c r="I21" t="inlineStr"/>
      <c r="J21" t="inlineStr">
        <is>
          <t>4355168,80</t>
        </is>
      </c>
      <c r="K21" t="inlineStr">
        <is>
          <t>195959,80</t>
        </is>
      </c>
      <c r="L21" t="inlineStr"/>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TP-444.2025</t>
        </is>
      </c>
      <c r="B2" t="inlineStr">
        <is>
          <t xml:space="preserve">FORNECIMENTO DE LANCHES PARAS AS TURMAS DO PROJETO  CEARA SEM FOME </t>
        </is>
      </c>
      <c r="C2" t="inlineStr">
        <is>
          <t>ASSOCIACAO DOS MORADORES DO CONJUNTO ACARACUZINHO</t>
        </is>
      </c>
      <c r="D2" t="inlineStr">
        <is>
          <t>07651201000106</t>
        </is>
      </c>
      <c r="E2" t="inlineStr"/>
      <c r="F2" t="inlineStr">
        <is>
          <t>07/10/2025 00:00:00</t>
        </is>
      </c>
      <c r="G2" t="inlineStr">
        <is>
          <t>06/06/2026</t>
        </is>
      </c>
      <c r="H2" t="inlineStr">
        <is>
          <t>Encerrado</t>
        </is>
      </c>
      <c r="I2" t="inlineStr">
        <is>
          <t>Ordinária</t>
        </is>
      </c>
      <c r="J2" t="inlineStr">
        <is>
          <t>600000,00</t>
        </is>
      </c>
    </row>
    <row r="3">
      <c r="A3" t="inlineStr">
        <is>
          <t>CT TP-026.2023</t>
        </is>
      </c>
      <c r="B3" t="inlineStr">
        <is>
          <t>EXECUÇÃO DE AÇÕES PROGRAMÁTICAS</t>
        </is>
      </c>
      <c r="C3" t="inlineStr">
        <is>
          <t>INSTITUTO DA PRIMEIRA INFÂNCIA</t>
        </is>
      </c>
      <c r="D3" t="inlineStr">
        <is>
          <t>11088218000166</t>
        </is>
      </c>
      <c r="E3" t="inlineStr"/>
      <c r="F3" t="inlineStr">
        <is>
          <t>13/01/2023 00:00:00</t>
        </is>
      </c>
      <c r="G3" t="inlineStr">
        <is>
          <t>12/01/2027</t>
        </is>
      </c>
      <c r="H3" t="inlineStr">
        <is>
          <t>Ativo</t>
        </is>
      </c>
      <c r="I3" t="inlineStr">
        <is>
          <t>Ordinária</t>
        </is>
      </c>
      <c r="J3" t="inlineStr">
        <is>
          <t>173940,00</t>
        </is>
      </c>
    </row>
    <row r="4">
      <c r="A4" t="inlineStr">
        <is>
          <t>TPU-110.2025</t>
        </is>
      </c>
      <c r="B4" t="inlineStr">
        <is>
          <t xml:space="preserve">OUTORGA DE PERMISSÃO DE USO PARA UTILIZAÇÃO DE ESPAÇO PÚBLICO NA ?PINACOTECA DO CEARÁ </t>
        </is>
      </c>
      <c r="C4" t="inlineStr">
        <is>
          <t>INSTITUTO MIRANTE DE ARTE E CULTURA</t>
        </is>
      </c>
      <c r="D4" t="inlineStr">
        <is>
          <t>42008329000149</t>
        </is>
      </c>
      <c r="E4" t="inlineStr"/>
      <c r="F4" t="inlineStr">
        <is>
          <t>11/07/2025 00:00:00</t>
        </is>
      </c>
      <c r="G4" t="inlineStr">
        <is>
          <t>10/07/2030</t>
        </is>
      </c>
      <c r="H4" t="inlineStr">
        <is>
          <t>Ativo</t>
        </is>
      </c>
      <c r="I4" t="inlineStr">
        <is>
          <t>Ordinária</t>
        </is>
      </c>
      <c r="J4" t="inlineStr">
        <is>
          <t>90000,00</t>
        </is>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CT-023.2026</t>
        </is>
      </c>
      <c r="B2" t="inlineStr">
        <is>
          <t>CONTRATO DE PATROCÍNIO COM A FUNDAÇÃO CULTURAL NIPÔNICA BRASILEIRA PARA A REALIZAÇÃO DO SANA 2026 ? PARTE I.</t>
        </is>
      </c>
      <c r="C2" t="inlineStr">
        <is>
          <t>FUNDACAO CULTURAL NIPONICA BRASILEIRA</t>
        </is>
      </c>
      <c r="D2" t="inlineStr">
        <is>
          <t>07741670000108</t>
        </is>
      </c>
      <c r="E2" t="inlineStr">
        <is>
          <t>30/01/2026 00:00:00</t>
        </is>
      </c>
      <c r="F2" t="inlineStr">
        <is>
          <t>29/07/2026 00:00:00</t>
        </is>
      </c>
      <c r="G2" t="inlineStr">
        <is>
          <t>Ativo</t>
        </is>
      </c>
      <c r="H2" t="inlineStr">
        <is>
          <t>Ordinária</t>
        </is>
      </c>
      <c r="I2" t="inlineStr">
        <is>
          <t>125000,00</t>
        </is>
      </c>
    </row>
    <row r="3">
      <c r="A3" t="inlineStr">
        <is>
          <t>CT-852.2025</t>
        </is>
      </c>
      <c r="B3" t="inlineStr">
        <is>
          <t>CONCESSÃO DE PATROCINIO PARA A PARTICIPAÇÃO DO SENAC PARA REALIZAÇÃO DA 20º EDIÇÃO DA EXPOLOG - FEIRA INTERNACIONAL DE LOGISTICA</t>
        </is>
      </c>
      <c r="C3" t="inlineStr">
        <is>
          <t>PRATICA EVENTOS LTDA</t>
        </is>
      </c>
      <c r="D3" t="inlineStr">
        <is>
          <t>01693006000154</t>
        </is>
      </c>
      <c r="E3" t="inlineStr">
        <is>
          <t>25/11/2025 00:00:00</t>
        </is>
      </c>
      <c r="F3" t="inlineStr">
        <is>
          <t>24/05/2026 00:00:00</t>
        </is>
      </c>
      <c r="G3" t="inlineStr">
        <is>
          <t>Encerrado</t>
        </is>
      </c>
      <c r="H3" t="inlineStr">
        <is>
          <t>Ordinária</t>
        </is>
      </c>
      <c r="I3" t="inlineStr">
        <is>
          <t>60000,00</t>
        </is>
      </c>
    </row>
    <row r="4">
      <c r="A4" t="inlineStr">
        <is>
          <t>CT-056.2026</t>
        </is>
      </c>
      <c r="B4" t="inlineStr">
        <is>
          <t>CONCESSÃO DE PATROCÍNIO À EMPRESA FRANCISCO FÁBIO DA SILVA LTDA, PARA A REALIZAÇÃO DA 14ª EDIÇÃO DA FEIRA TECNOFRIGORÍFICO, NO CENTRO DE EVENTOS DO CEARÁ, EM FORTALEZA/CE.</t>
        </is>
      </c>
      <c r="C4" t="inlineStr">
        <is>
          <t>FRANCISCO FABIO DA SILVA LTDA</t>
        </is>
      </c>
      <c r="D4" t="inlineStr">
        <is>
          <t>23103968000149</t>
        </is>
      </c>
      <c r="E4" t="inlineStr">
        <is>
          <t>23/02/2026 00:00:00</t>
        </is>
      </c>
      <c r="F4" t="inlineStr">
        <is>
          <t>22/08/2026 00:00:00</t>
        </is>
      </c>
      <c r="G4" t="inlineStr">
        <is>
          <t>Ativo</t>
        </is>
      </c>
      <c r="H4" t="inlineStr">
        <is>
          <t>Ordinária</t>
        </is>
      </c>
      <c r="I4" t="inlineStr">
        <is>
          <t>55000,00</t>
        </is>
      </c>
    </row>
    <row r="5">
      <c r="A5" t="inlineStr">
        <is>
          <t>CT-851.2025</t>
        </is>
      </c>
      <c r="B5" t="inlineStr">
        <is>
          <t>CONCESSÃO DE PATROCINIO PARA A PARTICIPAÇÃO DO SENAC NO EVENTO JERI WINGFOIL CUP 2025, EM JERICOACOARA/CE.</t>
        </is>
      </c>
      <c r="C5" t="inlineStr">
        <is>
          <t>JERI WINDSURF CLUB LTDA</t>
        </is>
      </c>
      <c r="D5" t="inlineStr">
        <is>
          <t>03332703000105</t>
        </is>
      </c>
      <c r="E5" t="inlineStr">
        <is>
          <t>02/12/2025 00:00:00</t>
        </is>
      </c>
      <c r="F5" t="inlineStr">
        <is>
          <t>01/06/2026 00:00:00</t>
        </is>
      </c>
      <c r="G5" t="inlineStr">
        <is>
          <t>Encerrado</t>
        </is>
      </c>
      <c r="H5" t="inlineStr">
        <is>
          <t>Ordinária</t>
        </is>
      </c>
      <c r="I5" t="inlineStr">
        <is>
          <t>50000,00</t>
        </is>
      </c>
    </row>
    <row r="6">
      <c r="A6" t="inlineStr">
        <is>
          <t>CT-775.2025</t>
        </is>
      </c>
      <c r="B6" t="inlineStr">
        <is>
          <t>CONCESSÃO DE PATROCÍNIO COM A ASSOCIAÇÃO BRASILEIRA DE RECURSOS HUMANOS ? SECCIONAL CEARÁ (ABRH ?CE) PARA A REALIZAÇÃO DO EVENTO ?CEARÁ RH 2025 ? CONGRESSO DE GESTÃO DE PESSOAS E EXPORH?, QUE ACONTECERÁ NO CENTRO DE EVENTOS DO CEARÁ NOS DIAS 30 E 31 DE OUTUBRO DE 2025</t>
        </is>
      </c>
      <c r="C6" t="inlineStr">
        <is>
          <t xml:space="preserve"> ASSOCIACAO BRASILEIRA DE RECURSOS HUMANOS-ABRH-CEARA</t>
        </is>
      </c>
      <c r="D6" t="inlineStr">
        <is>
          <t>35004142000101</t>
        </is>
      </c>
      <c r="E6" t="inlineStr">
        <is>
          <t>29/10/2025 00:00:00</t>
        </is>
      </c>
      <c r="F6" t="inlineStr">
        <is>
          <t>28/04/2026 00:00:00</t>
        </is>
      </c>
      <c r="G6" t="inlineStr">
        <is>
          <t>Encerrado</t>
        </is>
      </c>
      <c r="H6" t="inlineStr">
        <is>
          <t>Ordinária</t>
        </is>
      </c>
      <c r="I6" t="inlineStr">
        <is>
          <t>39800,00</t>
        </is>
      </c>
    </row>
    <row r="7">
      <c r="A7" t="inlineStr">
        <is>
          <t>CP-154.2026</t>
        </is>
      </c>
      <c r="B7" t="inlineStr">
        <is>
          <t>CONTRATO DE PATROCÍNIO AO SISTEMA JANGADEIRO, PARA A REALIZAÇÃO DO PROJETO FORTALEZA 300 ANOS</t>
        </is>
      </c>
      <c r="C7" t="inlineStr">
        <is>
          <t>TV JANGADEIRO LTDA</t>
        </is>
      </c>
      <c r="D7" t="inlineStr">
        <is>
          <t>11743564000130</t>
        </is>
      </c>
      <c r="E7" t="inlineStr">
        <is>
          <t>30/03/2026 00:00:00</t>
        </is>
      </c>
      <c r="F7" t="inlineStr">
        <is>
          <t>29/09/2026 00:00:00</t>
        </is>
      </c>
      <c r="G7" t="inlineStr">
        <is>
          <t>Ativo</t>
        </is>
      </c>
      <c r="H7" t="inlineStr">
        <is>
          <t>Ordinária</t>
        </is>
      </c>
      <c r="I7" t="inlineStr">
        <is>
          <t>17583,28</t>
        </is>
      </c>
    </row>
    <row r="8">
      <c r="A8" t="inlineStr">
        <is>
          <t>CT-859.2025</t>
        </is>
      </c>
      <c r="B8" t="inlineStr">
        <is>
          <t>CONCESSÃO DE PATROCINIO PARA A PARTICIPAÇÃO DO SENAC NO EVENTO 2º FESTIVAL PRAIA DO FUTURO, EM FORTALEZA/CE.</t>
        </is>
      </c>
      <c r="C8" t="inlineStr">
        <is>
          <t>ASSOCIACAO DOS EMPRESARIOS DA PRAIA DO FUTURO</t>
        </is>
      </c>
      <c r="D8" t="inlineStr">
        <is>
          <t>01293233000192</t>
        </is>
      </c>
      <c r="E8" t="inlineStr">
        <is>
          <t>10/11/2025 00:00:00</t>
        </is>
      </c>
      <c r="F8" t="inlineStr">
        <is>
          <t>09/05/2026 00:00:00</t>
        </is>
      </c>
      <c r="G8" t="inlineStr">
        <is>
          <t>Encerrado</t>
        </is>
      </c>
      <c r="H8" t="inlineStr">
        <is>
          <t>Ordinária</t>
        </is>
      </c>
      <c r="I8" t="inlineStr">
        <is>
          <t>15000,00</t>
        </is>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2" t="inlineStr">
        <is>
          <t>ARTE PRODUCOES DE EVENTOS ARTISTICOS E LOCACOES LTDA</t>
        </is>
      </c>
      <c r="C2">
        <f>"00584628000181"</f>
        <v/>
      </c>
      <c r="D2" t="inlineStr">
        <is>
          <t>Pregão Presencial</t>
        </is>
      </c>
      <c r="E2" t="inlineStr">
        <is>
          <t>21/08/2023 00:00:00</t>
        </is>
      </c>
      <c r="F2" t="inlineStr">
        <is>
          <t>20/08/2026</t>
        </is>
      </c>
      <c r="G2" t="inlineStr">
        <is>
          <t>Ativo</t>
        </is>
      </c>
      <c r="H2" t="inlineStr">
        <is>
          <t>Ordinária</t>
        </is>
      </c>
      <c r="I2" t="inlineStr"/>
      <c r="J2" t="inlineStr">
        <is>
          <t>59162812,01</t>
        </is>
      </c>
      <c r="K2" t="inlineStr">
        <is>
          <t>5955973,50</t>
        </is>
      </c>
      <c r="L2" t="inlineStr"/>
    </row>
    <row r="3">
      <c r="A3" t="inlineStr">
        <is>
          <t>CONTRATAÇÃO DE EMPRESA ESPECIALIZADA PARA EXECUÇÃO DE REFORMAS, PEQUENAS OBRAS, AMPLIAÇÕES E MANUTENÇÃO PREDIAL (PREVENTIVA E CORRETIVA) COM FORNECIMENTO DE PEÇAS, EQUIPAMENTOS, MATERIAIS E MÃO-DE-OBRA</t>
        </is>
      </c>
      <c r="B3" t="inlineStr">
        <is>
          <t>CONSTRUTORA MENDES CARNEIRO LTDA</t>
        </is>
      </c>
      <c r="C3">
        <f>"31041996000107"</f>
        <v/>
      </c>
      <c r="D3" t="inlineStr">
        <is>
          <t>Pregão Presencial</t>
        </is>
      </c>
      <c r="E3" t="inlineStr">
        <is>
          <t>11/10/2023 00:00:00</t>
        </is>
      </c>
      <c r="F3" t="inlineStr">
        <is>
          <t>10/10/2026</t>
        </is>
      </c>
      <c r="G3" t="inlineStr">
        <is>
          <t>Ativo</t>
        </is>
      </c>
      <c r="H3" t="inlineStr">
        <is>
          <t>Ordinária</t>
        </is>
      </c>
      <c r="I3" t="inlineStr"/>
      <c r="J3" t="inlineStr">
        <is>
          <t>19007212,53</t>
        </is>
      </c>
      <c r="K3" t="inlineStr">
        <is>
          <t>15620599,67</t>
        </is>
      </c>
      <c r="L3" t="inlineStr"/>
    </row>
    <row r="4">
      <c r="A4" t="inlineStr">
        <is>
          <t>CONTRATAÇÃO DE EMPRESA ESPECIALIZADA EM SERVIÇOS TÉCNICOS DE ENGENHARIA E ARQUITETURA, VISANDO A ELABORAÇÃO DE PROJETO EXECUTIVO E EXECUÇÃO DAS OBRAS DE REFORMA DO HOTEL-ESCOLA PANORAMA - SENAC FORTALEZA, LOCALIZADO NA RUA SENADOR JAGUARIBE, 324, FORTALEZA?CE.</t>
        </is>
      </c>
      <c r="B4" t="inlineStr">
        <is>
          <t>CONSTRUTORA GRANITO LTDA</t>
        </is>
      </c>
      <c r="C4">
        <f>"07134125000153"</f>
        <v/>
      </c>
      <c r="D4" t="inlineStr">
        <is>
          <t>Concorrência</t>
        </is>
      </c>
      <c r="E4" t="inlineStr">
        <is>
          <t>04/08/2025 00:00:00</t>
        </is>
      </c>
      <c r="F4" t="inlineStr">
        <is>
          <t>03/08/2027</t>
        </is>
      </c>
      <c r="G4" t="inlineStr">
        <is>
          <t>Ativo</t>
        </is>
      </c>
      <c r="H4" t="inlineStr">
        <is>
          <t>Ordinária</t>
        </is>
      </c>
      <c r="I4" t="inlineStr"/>
      <c r="J4" t="inlineStr">
        <is>
          <t>18525187,50</t>
        </is>
      </c>
      <c r="K4" t="inlineStr">
        <is>
          <t>5926357,74</t>
        </is>
      </c>
      <c r="L4" t="inlineStr"/>
    </row>
    <row r="5">
      <c r="A5"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5" t="inlineStr">
        <is>
          <t>MARCELO GOMES DE BARROS PRODUCOES EVENTOS LTDA</t>
        </is>
      </c>
      <c r="C5">
        <f>"03550540000137"</f>
        <v/>
      </c>
      <c r="D5" t="inlineStr">
        <is>
          <t>Pregão Presencial</t>
        </is>
      </c>
      <c r="E5" t="inlineStr">
        <is>
          <t>04/08/2023 00:00:00</t>
        </is>
      </c>
      <c r="F5" t="inlineStr">
        <is>
          <t>03/08/2026</t>
        </is>
      </c>
      <c r="G5" t="inlineStr">
        <is>
          <t>Ativo</t>
        </is>
      </c>
      <c r="H5" t="inlineStr">
        <is>
          <t>Ordinária</t>
        </is>
      </c>
      <c r="I5" t="inlineStr"/>
      <c r="J5" t="inlineStr">
        <is>
          <t>18422619,55</t>
        </is>
      </c>
      <c r="K5" t="inlineStr">
        <is>
          <t>680456,20</t>
        </is>
      </c>
      <c r="L5" t="inlineStr"/>
    </row>
    <row r="6">
      <c r="A6" t="inlineStr">
        <is>
          <t>CONTRATAÇÃO DE EMPRESA ESPECIALIZADA PARA A PRESTAÇÃO DE SERVIÇOS TERCEIRIZADOS, DE NATUREZA CONTÍNUA E SOB DEMANDA, DE VIGILÂNCIA ARMADA E DESARMADA PARA ATENDER AS UNIDADES DO SESC E SENAC DO ESTADO CEARÁ, CONFORME ESPECIFICAÇÕES E QUANTIDADES PREVISTAS, CONSTANTES NESTE TERMO</t>
        </is>
      </c>
      <c r="B6" t="inlineStr">
        <is>
          <t>PRONTA RESPOSTA SERVICOS DE SEGURANCA EIRELI - ME</t>
        </is>
      </c>
      <c r="C6">
        <f>"24551268000180"</f>
        <v/>
      </c>
      <c r="D6" t="inlineStr">
        <is>
          <t>Concorrência</t>
        </is>
      </c>
      <c r="E6" t="inlineStr">
        <is>
          <t>31/05/2024 00:00:00</t>
        </is>
      </c>
      <c r="F6" t="inlineStr">
        <is>
          <t>30/05/2027</t>
        </is>
      </c>
      <c r="G6" t="inlineStr">
        <is>
          <t>Ativo</t>
        </is>
      </c>
      <c r="H6" t="inlineStr">
        <is>
          <t>Ordinária</t>
        </is>
      </c>
      <c r="I6" t="inlineStr"/>
      <c r="J6" t="inlineStr">
        <is>
          <t>15207448,35</t>
        </is>
      </c>
      <c r="K6" t="inlineStr">
        <is>
          <t>7906105,67</t>
        </is>
      </c>
      <c r="L6" t="inlineStr"/>
    </row>
    <row r="7">
      <c r="A7" t="inlineStr">
        <is>
          <t>CONTRATAÇÃO DE EMPRESA PARA PRESTAÇÃO DE SERVIÇO CONTÍNUO DE PORTARIA/ZELADORIA PARA ATENDER AS UNIDADES DO SESC E SENAC DO ESTADO CEARÁ, CONFORME ESPECIFICAÇÕES E QUANTIDADES PREVISTAS, CONSTANTES NESTE TERMO</t>
        </is>
      </c>
      <c r="B7" t="inlineStr">
        <is>
          <t>PATRIMONIO EMPREENDIMENTOS EM VIGILANCIA ELETRONICA LTDA</t>
        </is>
      </c>
      <c r="C7">
        <f>"08306533000108"</f>
        <v/>
      </c>
      <c r="D7" t="inlineStr">
        <is>
          <t>Concorrência</t>
        </is>
      </c>
      <c r="E7" t="inlineStr">
        <is>
          <t>31/05/2024 00:00:00</t>
        </is>
      </c>
      <c r="F7" t="inlineStr">
        <is>
          <t>30/05/2027</t>
        </is>
      </c>
      <c r="G7" t="inlineStr">
        <is>
          <t>Ativo</t>
        </is>
      </c>
      <c r="H7" t="inlineStr">
        <is>
          <t>Ordinária</t>
        </is>
      </c>
      <c r="I7" t="inlineStr"/>
      <c r="J7" t="inlineStr">
        <is>
          <t>13114138,46</t>
        </is>
      </c>
      <c r="K7" t="inlineStr">
        <is>
          <t>9195688,97</t>
        </is>
      </c>
      <c r="L7" t="inlineStr"/>
    </row>
    <row r="8">
      <c r="A8" t="inlineStr">
        <is>
          <t>Serviços de publicidade, propaganda e marketing digital para o Sistema Fecomércio CE (SESC/CE e SENAC/CE), incluindo criação, execução, supervisão, distribuição e gestão de mídias digitais, com todo o material, equipamentos, softwares e mão de obra necessários, sob demanda.</t>
        </is>
      </c>
      <c r="B8" t="inlineStr">
        <is>
          <t>EBM QUINTTO COMUNICACAO LTDA</t>
        </is>
      </c>
      <c r="C8">
        <f>"14470051000191"</f>
        <v/>
      </c>
      <c r="D8" t="inlineStr">
        <is>
          <t>Concorrência</t>
        </is>
      </c>
      <c r="E8" t="inlineStr">
        <is>
          <t>16/11/2022 00:00:00</t>
        </is>
      </c>
      <c r="F8" t="inlineStr">
        <is>
          <t>15/11/2026</t>
        </is>
      </c>
      <c r="G8" t="inlineStr">
        <is>
          <t>Ativo</t>
        </is>
      </c>
      <c r="H8" t="inlineStr">
        <is>
          <t>Ordinária</t>
        </is>
      </c>
      <c r="I8" t="inlineStr"/>
      <c r="J8" t="inlineStr">
        <is>
          <t>11870334,52</t>
        </is>
      </c>
      <c r="K8" t="inlineStr">
        <is>
          <t>10092990,02</t>
        </is>
      </c>
      <c r="L8" t="inlineStr"/>
    </row>
    <row r="9">
      <c r="A9" t="inlineStr">
        <is>
          <t>INSTALAÇÃO DE INFRAESTRUTURA DE CABEAMENTO ESTRUTURADO (ÓPTICO E METÁLICO) E FORNECIMENTO DE TODO O MATERIAL NECESSÁRIO PARA A EXECUÇÃO DOS SERVIÇOS EM CONSONÂNCIA COM O PROJETO DE MODERNIZAÇÃO TECNOLÓGICA DE INFRAESTRUTURA, REDE, EQUIPAMENTOS ATIVOS E DE SEGURANÇA ELETRÔNICA</t>
        </is>
      </c>
      <c r="B9" t="inlineStr">
        <is>
          <t>CORELINK CONECTIVIDADE SEGURA E TRANSPORTE DE DADOS LTDA</t>
        </is>
      </c>
      <c r="C9">
        <f>"17854788000104"</f>
        <v/>
      </c>
      <c r="D9" t="inlineStr">
        <is>
          <t>Pregão Presencial</t>
        </is>
      </c>
      <c r="E9" t="inlineStr">
        <is>
          <t>17/07/2023 00:00:00</t>
        </is>
      </c>
      <c r="F9" t="inlineStr">
        <is>
          <t>16/07/2026</t>
        </is>
      </c>
      <c r="G9" t="inlineStr">
        <is>
          <t>Ativo</t>
        </is>
      </c>
      <c r="H9" t="inlineStr">
        <is>
          <t>Ordinária</t>
        </is>
      </c>
      <c r="I9" t="inlineStr"/>
      <c r="J9" t="inlineStr">
        <is>
          <t>9548073,45</t>
        </is>
      </c>
      <c r="K9" t="inlineStr">
        <is>
          <t>277091,28</t>
        </is>
      </c>
      <c r="L9" t="inlineStr"/>
    </row>
    <row r="10">
      <c r="A10" t="inlineStr">
        <is>
          <t>PRESTACAO DE SERVICOS DE ELABORACAO DE PROJETOS BASICOS E EXECUTIVOS</t>
        </is>
      </c>
      <c r="B10" t="inlineStr">
        <is>
          <t>UMPRAUM ARQUITETOS ASSOCIADOS LTDA - ME</t>
        </is>
      </c>
      <c r="C10">
        <f>"01958201000169"</f>
        <v/>
      </c>
      <c r="D10" t="inlineStr">
        <is>
          <t>Pregão Eletrônico</t>
        </is>
      </c>
      <c r="E10" t="inlineStr">
        <is>
          <t>29/07/2024 00:00:00</t>
        </is>
      </c>
      <c r="F10" t="inlineStr">
        <is>
          <t>28/07/2026</t>
        </is>
      </c>
      <c r="G10" t="inlineStr">
        <is>
          <t>Ativo</t>
        </is>
      </c>
      <c r="H10" t="inlineStr">
        <is>
          <t>Ordinária</t>
        </is>
      </c>
      <c r="I10" t="inlineStr"/>
      <c r="J10" t="inlineStr">
        <is>
          <t>8209024,00</t>
        </is>
      </c>
      <c r="K10" t="inlineStr">
        <is>
          <t>752877,10</t>
        </is>
      </c>
      <c r="L10" t="inlineStr"/>
    </row>
    <row r="11">
      <c r="A11"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1" t="inlineStr">
        <is>
          <t>VC PROMOCOES E EVENTOS LTDA</t>
        </is>
      </c>
      <c r="C11">
        <f>"04088833000107"</f>
        <v/>
      </c>
      <c r="D11" t="inlineStr">
        <is>
          <t>Pregão Presencial</t>
        </is>
      </c>
      <c r="E11" t="inlineStr">
        <is>
          <t>20/01/2025 00:00:00</t>
        </is>
      </c>
      <c r="F11" t="inlineStr">
        <is>
          <t>19/01/2027</t>
        </is>
      </c>
      <c r="G11" t="inlineStr">
        <is>
          <t>Ativo</t>
        </is>
      </c>
      <c r="H11" t="inlineStr">
        <is>
          <t>Ordinária</t>
        </is>
      </c>
      <c r="I11" t="inlineStr"/>
      <c r="J11" t="inlineStr">
        <is>
          <t>7691950,00</t>
        </is>
      </c>
      <c r="K11" t="inlineStr">
        <is>
          <t>383766,00</t>
        </is>
      </c>
      <c r="L11" t="inlineStr"/>
    </row>
    <row r="12">
      <c r="A12" t="inlineStr">
        <is>
          <t>INEXIGIBILIDADE PARA CONTRATAÇÃO DE ESCRITÓRIO DE ADVOCACIA MOACIR GUIMARÃES ADVOGADOS ASSOCIADOS PARA PRESTAÇÃO DE SERVIÇOS DE ASSESSORIA E CONSULTORIA JURÍDICA ESPECIALIZADA PARA O SENAC/CE.</t>
        </is>
      </c>
      <c r="B12" t="inlineStr">
        <is>
          <t>MOACIR GUIMARAES ADVOGADOS ASSOCIADOS</t>
        </is>
      </c>
      <c r="C12">
        <f>"05578282000122"</f>
        <v/>
      </c>
      <c r="D12" t="inlineStr">
        <is>
          <t>Inexigibilidade</t>
        </is>
      </c>
      <c r="E12" t="inlineStr">
        <is>
          <t>30/07/2021 00:00:00</t>
        </is>
      </c>
      <c r="F12" t="inlineStr">
        <is>
          <t>20/07/2026</t>
        </is>
      </c>
      <c r="G12" t="inlineStr">
        <is>
          <t>Ativo</t>
        </is>
      </c>
      <c r="H12" t="inlineStr">
        <is>
          <t>Ordinária</t>
        </is>
      </c>
      <c r="I12" t="inlineStr"/>
      <c r="J12" t="inlineStr">
        <is>
          <t>7200000,00</t>
        </is>
      </c>
      <c r="K12" t="inlineStr">
        <is>
          <t>3690500,00</t>
        </is>
      </c>
      <c r="L12" t="inlineStr"/>
    </row>
    <row r="13">
      <c r="A13" t="inlineStr">
        <is>
          <t>EXECUÇÃO DE REFORMAS E MANUTENÇÃO PREDIAL (PREVENTIVA E CORRETIVA) COM FORNECIMENTO DE PEÇAS, EQUIPAMENTOS, MATERIAIS E MÃO-DE-OBRA</t>
        </is>
      </c>
      <c r="B13" t="inlineStr">
        <is>
          <t>CONSTRUTORA BEIJA-FLOR LTDA</t>
        </is>
      </c>
      <c r="C13">
        <f>"09586891000184"</f>
        <v/>
      </c>
      <c r="D13" t="inlineStr">
        <is>
          <t>Concorrência</t>
        </is>
      </c>
      <c r="E13" t="inlineStr">
        <is>
          <t>17/12/2021 00:00:00</t>
        </is>
      </c>
      <c r="F13" t="inlineStr">
        <is>
          <t>16/12/2026</t>
        </is>
      </c>
      <c r="G13" t="inlineStr">
        <is>
          <t>Ativo</t>
        </is>
      </c>
      <c r="H13" t="inlineStr">
        <is>
          <t>Ordinária</t>
        </is>
      </c>
      <c r="I13" t="inlineStr"/>
      <c r="J13" t="inlineStr">
        <is>
          <t>6016627,30</t>
        </is>
      </c>
      <c r="K13" t="inlineStr">
        <is>
          <t>1675193,39</t>
        </is>
      </c>
      <c r="L13" t="inlineStr"/>
    </row>
    <row r="14">
      <c r="A14" t="inlineStr">
        <is>
          <t>Serviços de agenciamento por taxa de transação para reserva, emissão e remarcação de passagens aéreas, rodoviárias e ferroviárias, hospedagens, locação de veículos, seguros viagem e serviços correlatos, nacionais e internacionais, para atender ao SESC/SENAC Ceará.</t>
        </is>
      </c>
      <c r="B14" t="inlineStr">
        <is>
          <t>HOTEL A JATO OPERADORA TURISTICA LTDA</t>
        </is>
      </c>
      <c r="C14">
        <f>"17124851000149"</f>
        <v/>
      </c>
      <c r="D14" t="inlineStr">
        <is>
          <t>Pregão Presencial</t>
        </is>
      </c>
      <c r="E14" t="inlineStr">
        <is>
          <t>01/11/2024 00:00:00</t>
        </is>
      </c>
      <c r="F14" t="inlineStr">
        <is>
          <t>31/10/2026</t>
        </is>
      </c>
      <c r="G14" t="inlineStr">
        <is>
          <t>Ativo</t>
        </is>
      </c>
      <c r="H14" t="inlineStr">
        <is>
          <t>Ordinária</t>
        </is>
      </c>
      <c r="I14" t="inlineStr"/>
      <c r="J14" t="inlineStr">
        <is>
          <t>6000000,00</t>
        </is>
      </c>
      <c r="K14" t="inlineStr">
        <is>
          <t>1973097,87</t>
        </is>
      </c>
      <c r="L14" t="inlineStr"/>
    </row>
    <row r="15">
      <c r="A15" t="inlineStr">
        <is>
          <t>CONTRATAÇÃO DE EMPRESA ESPECIALIZADA PARA EXECUÇÃO DOS SERVIÇOS DE COMUNICAÇÃO DE DADOS POR MEIO DE UMA REDE MPLS/VPN (MPLS MULTIPROTOCOL LABEL SWITCHING - VPN VIRTUAL PRIVATE NETWORK ) COM FORNECIMENTO DE EQUIPAMENTOS NECESSÁRIOS PARA A IMPLANTAÇÃO DOS ACESSOS À REDE DO SESC E SENAC CEARA</t>
        </is>
      </c>
      <c r="B15" t="inlineStr">
        <is>
          <t>CORELINK CONECTIVIDADE SEGURA E TRANSPORTE DE DADOS LTDA</t>
        </is>
      </c>
      <c r="C15">
        <f>"17854788000104"</f>
        <v/>
      </c>
      <c r="D15" t="inlineStr">
        <is>
          <t>Pregão Eletrônico</t>
        </is>
      </c>
      <c r="E15" t="inlineStr">
        <is>
          <t>18/01/2023 00:00:00</t>
        </is>
      </c>
      <c r="F15" t="inlineStr">
        <is>
          <t>17/01/2027</t>
        </is>
      </c>
      <c r="G15" t="inlineStr">
        <is>
          <t>Ativo</t>
        </is>
      </c>
      <c r="H15" t="inlineStr">
        <is>
          <t>Ordinária</t>
        </is>
      </c>
      <c r="I15" t="inlineStr"/>
      <c r="J15" t="inlineStr">
        <is>
          <t>5112259,80</t>
        </is>
      </c>
      <c r="K15" t="inlineStr">
        <is>
          <t>2101037,80</t>
        </is>
      </c>
      <c r="L15" t="inlineStr"/>
    </row>
    <row r="16">
      <c r="A16" t="inlineStr">
        <is>
          <t>Contratação de empresa para serviços de call center e prospecção de clientes via inbound marketing e vendas ativas, incluindo telemarketing ativo e receptivo, WhatsApp, chat, e-mail, SMS e cobrança, com toda a infraestrutura necessária, para atender ao SESC/CE e SENAC/CE.</t>
        </is>
      </c>
      <c r="B16" t="inlineStr">
        <is>
          <t>DNA SERVICOS EM TELEATENDIMENTO LTDA</t>
        </is>
      </c>
      <c r="C16">
        <f>"30076311000103"</f>
        <v/>
      </c>
      <c r="D16" t="inlineStr">
        <is>
          <t>Pregão Eletrônico</t>
        </is>
      </c>
      <c r="E16" t="inlineStr">
        <is>
          <t>10/08/2023 00:00:00</t>
        </is>
      </c>
      <c r="F16" t="inlineStr">
        <is>
          <t>09/08/2026</t>
        </is>
      </c>
      <c r="G16" t="inlineStr">
        <is>
          <t>Ativo</t>
        </is>
      </c>
      <c r="H16" t="inlineStr">
        <is>
          <t>Ordinária</t>
        </is>
      </c>
      <c r="I16" t="inlineStr"/>
      <c r="J16" t="inlineStr">
        <is>
          <t>5061607,40</t>
        </is>
      </c>
      <c r="K16" t="inlineStr">
        <is>
          <t>3119611,63</t>
        </is>
      </c>
      <c r="L16" t="inlineStr"/>
    </row>
    <row r="17">
      <c r="A17" t="inlineStr">
        <is>
          <t>LOCAÇÃO MÃO DE OBRA PARA REALIZAÇÃO DAS ATIVIDADES CONTRATADAS, COM A FINALIDADE DE ATENDER AS DEMANDAS DO SESC AR/CE E  SENAC AR/CE DURANTE O PERÍODO DE 12 MESES, PARA EVENTOS A SEREM REALIZADOS EM TODO O ESTADO DO CEARÁ</t>
        </is>
      </c>
      <c r="B17" t="inlineStr">
        <is>
          <t>OFICINA DE EVENTOS LTDA</t>
        </is>
      </c>
      <c r="C17">
        <f>"07563652000183"</f>
        <v/>
      </c>
      <c r="D17" t="inlineStr">
        <is>
          <t>Pregão Presencial</t>
        </is>
      </c>
      <c r="E17" t="inlineStr">
        <is>
          <t>15/01/2025 00:00:00</t>
        </is>
      </c>
      <c r="F17" t="inlineStr">
        <is>
          <t>14/01/2027</t>
        </is>
      </c>
      <c r="G17" t="inlineStr">
        <is>
          <t>Ativo</t>
        </is>
      </c>
      <c r="H17" t="inlineStr">
        <is>
          <t>Ordinária</t>
        </is>
      </c>
      <c r="I17" t="inlineStr"/>
      <c r="J17" t="inlineStr">
        <is>
          <t>5029600,00</t>
        </is>
      </c>
      <c r="K17" t="inlineStr">
        <is>
          <t>774920,00</t>
        </is>
      </c>
      <c r="L17" t="inlineStr"/>
    </row>
    <row r="18">
      <c r="A18"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8" t="inlineStr">
        <is>
          <t>BRAVO PRODUCOES E SERVICOS DE EVENTOS LTDA</t>
        </is>
      </c>
      <c r="C18">
        <f>"20208102000104"</f>
        <v/>
      </c>
      <c r="D18" t="inlineStr">
        <is>
          <t>Pregão Presencial</t>
        </is>
      </c>
      <c r="E18" t="inlineStr">
        <is>
          <t>20/01/2025 00:00:00</t>
        </is>
      </c>
      <c r="F18" t="inlineStr">
        <is>
          <t>19/01/2027</t>
        </is>
      </c>
      <c r="G18" t="inlineStr">
        <is>
          <t>Ativo</t>
        </is>
      </c>
      <c r="H18" t="inlineStr">
        <is>
          <t>Ordinária</t>
        </is>
      </c>
      <c r="I18" t="inlineStr"/>
      <c r="J18" t="inlineStr">
        <is>
          <t>4944950,00</t>
        </is>
      </c>
      <c r="K18" t="inlineStr">
        <is>
          <t>271835,00</t>
        </is>
      </c>
      <c r="L18" t="inlineStr"/>
    </row>
    <row r="19">
      <c r="A19" t="inlineStr">
        <is>
          <t>SERVICOS DE ENGENHARIA EXECUCAO FASE 1 - NOVA UNIDADE SENAC MARACANAU</t>
        </is>
      </c>
      <c r="B19" t="inlineStr">
        <is>
          <t>CONSTRUTORA GRANITO LTDA</t>
        </is>
      </c>
      <c r="C19">
        <f>"07134125000153"</f>
        <v/>
      </c>
      <c r="D19" t="inlineStr">
        <is>
          <t>Concorrência</t>
        </is>
      </c>
      <c r="E19" t="inlineStr">
        <is>
          <t>16/04/2026 00:00:00</t>
        </is>
      </c>
      <c r="F19" t="inlineStr">
        <is>
          <t>15/04/2027</t>
        </is>
      </c>
      <c r="G19" t="inlineStr">
        <is>
          <t>Ativo</t>
        </is>
      </c>
      <c r="H19" t="inlineStr">
        <is>
          <t>Ordinária</t>
        </is>
      </c>
      <c r="I19" t="inlineStr"/>
      <c r="J19" t="inlineStr">
        <is>
          <t>4694291,73</t>
        </is>
      </c>
      <c r="K19" t="inlineStr">
        <is>
          <t>276303,74</t>
        </is>
      </c>
      <c r="L19" t="inlineStr"/>
    </row>
    <row r="20">
      <c r="A20" t="inlineStr">
        <is>
          <t>Locação de imóvel</t>
        </is>
      </c>
      <c r="B20" t="inlineStr">
        <is>
          <t>ASSOCIACAO COMERCIAL DO CEARA</t>
        </is>
      </c>
      <c r="C20">
        <f>"07341720000160"</f>
        <v/>
      </c>
      <c r="D20" t="inlineStr">
        <is>
          <t>Dispensa</t>
        </is>
      </c>
      <c r="E20" t="inlineStr">
        <is>
          <t>01/11/2021 00:00:00</t>
        </is>
      </c>
      <c r="F20" t="inlineStr">
        <is>
          <t>31/10/2026</t>
        </is>
      </c>
      <c r="G20" t="inlineStr">
        <is>
          <t>Ativo</t>
        </is>
      </c>
      <c r="H20" t="inlineStr">
        <is>
          <t>Ordinária</t>
        </is>
      </c>
      <c r="I20" t="inlineStr"/>
      <c r="J20" t="inlineStr">
        <is>
          <t>4466238,25</t>
        </is>
      </c>
      <c r="K20" t="inlineStr">
        <is>
          <t>1185547,52</t>
        </is>
      </c>
      <c r="L20" t="inlineStr"/>
    </row>
    <row r="21">
      <c r="A21" t="inlineStr">
        <is>
          <t>EVENTUAIS AQUISIÇÕES E MONTAGEM DE MÓVEIS ESCOLARES (MESAS, CADEIRAS E AFINS) PARA ATENDER ÀS DEMANDAS DAS UNIDADES DO SESC/SENAC REGIONAL CEARÁ.</t>
        </is>
      </c>
      <c r="B21" t="inlineStr">
        <is>
          <t>METADIL-IND COM METALURGICA LT</t>
        </is>
      </c>
      <c r="C21">
        <f>"45819323000140"</f>
        <v/>
      </c>
      <c r="D21" t="inlineStr">
        <is>
          <t>Pregão Eletrônico</t>
        </is>
      </c>
      <c r="E21" t="inlineStr">
        <is>
          <t>30/10/2024 00:00:00</t>
        </is>
      </c>
      <c r="F21" t="inlineStr">
        <is>
          <t>29/10/2026</t>
        </is>
      </c>
      <c r="G21" t="inlineStr">
        <is>
          <t>Ativo</t>
        </is>
      </c>
      <c r="H21" t="inlineStr">
        <is>
          <t>Ordinária</t>
        </is>
      </c>
      <c r="I21" t="inlineStr"/>
      <c r="J21" t="inlineStr">
        <is>
          <t>4355168,80</t>
        </is>
      </c>
      <c r="K21" t="inlineStr">
        <is>
          <t>195959,80</t>
        </is>
      </c>
      <c r="L21" t="inlineStr"/>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TP-444.2025</t>
        </is>
      </c>
      <c r="B2" t="inlineStr">
        <is>
          <t xml:space="preserve">FORNECIMENTO DE LANCHES PARAS AS TURMAS DO PROJETO  CEARA SEM FOME </t>
        </is>
      </c>
      <c r="C2" t="inlineStr">
        <is>
          <t>ASSOCIACAO DOS MORADORES DO CONJUNTO ACARACUZINHO</t>
        </is>
      </c>
      <c r="D2" t="inlineStr">
        <is>
          <t>07651201000106</t>
        </is>
      </c>
      <c r="E2" t="inlineStr"/>
      <c r="F2" t="inlineStr">
        <is>
          <t>07/10/2025 00:00:00</t>
        </is>
      </c>
      <c r="G2" t="inlineStr">
        <is>
          <t>06/06/2026</t>
        </is>
      </c>
      <c r="H2" t="inlineStr">
        <is>
          <t>Encerrado</t>
        </is>
      </c>
      <c r="I2" t="inlineStr">
        <is>
          <t>Ordinária</t>
        </is>
      </c>
      <c r="J2" t="inlineStr">
        <is>
          <t>600000,00</t>
        </is>
      </c>
    </row>
    <row r="3">
      <c r="A3" t="inlineStr">
        <is>
          <t>CT TP-026.2023</t>
        </is>
      </c>
      <c r="B3" t="inlineStr">
        <is>
          <t>EXECUÇÃO DE AÇÕES PROGRAMÁTICAS</t>
        </is>
      </c>
      <c r="C3" t="inlineStr">
        <is>
          <t>INSTITUTO DA PRIMEIRA INFÂNCIA</t>
        </is>
      </c>
      <c r="D3" t="inlineStr">
        <is>
          <t>11088218000166</t>
        </is>
      </c>
      <c r="E3" t="inlineStr"/>
      <c r="F3" t="inlineStr">
        <is>
          <t>13/01/2023 00:00:00</t>
        </is>
      </c>
      <c r="G3" t="inlineStr">
        <is>
          <t>12/01/2027</t>
        </is>
      </c>
      <c r="H3" t="inlineStr">
        <is>
          <t>Ativo</t>
        </is>
      </c>
      <c r="I3" t="inlineStr">
        <is>
          <t>Ordinária</t>
        </is>
      </c>
      <c r="J3" t="inlineStr">
        <is>
          <t>173940,00</t>
        </is>
      </c>
    </row>
    <row r="4">
      <c r="A4" t="inlineStr">
        <is>
          <t>TPU-110.2025</t>
        </is>
      </c>
      <c r="B4" t="inlineStr">
        <is>
          <t xml:space="preserve">OUTORGA DE PERMISSÃO DE USO PARA UTILIZAÇÃO DE ESPAÇO PÚBLICO NA ?PINACOTECA DO CEARÁ </t>
        </is>
      </c>
      <c r="C4" t="inlineStr">
        <is>
          <t>INSTITUTO MIRANTE DE ARTE E CULTURA</t>
        </is>
      </c>
      <c r="D4" t="inlineStr">
        <is>
          <t>42008329000149</t>
        </is>
      </c>
      <c r="E4" t="inlineStr"/>
      <c r="F4" t="inlineStr">
        <is>
          <t>11/07/2025 00:00:00</t>
        </is>
      </c>
      <c r="G4" t="inlineStr">
        <is>
          <t>10/07/2030</t>
        </is>
      </c>
      <c r="H4" t="inlineStr">
        <is>
          <t>Ativo</t>
        </is>
      </c>
      <c r="I4" t="inlineStr">
        <is>
          <t>Ordinária</t>
        </is>
      </c>
      <c r="J4" t="inlineStr">
        <is>
          <t>90000,00</t>
        </is>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CT-023.2026</t>
        </is>
      </c>
      <c r="B2" t="inlineStr">
        <is>
          <t>CONTRATO DE PATROCÍNIO COM A FUNDAÇÃO CULTURAL NIPÔNICA BRASILEIRA PARA A REALIZAÇÃO DO SANA 2026 ? PARTE I.</t>
        </is>
      </c>
      <c r="C2" t="inlineStr">
        <is>
          <t>FUNDACAO CULTURAL NIPONICA BRASILEIRA</t>
        </is>
      </c>
      <c r="D2" t="inlineStr">
        <is>
          <t>07741670000108</t>
        </is>
      </c>
      <c r="E2" t="inlineStr">
        <is>
          <t>30/01/2026 00:00:00</t>
        </is>
      </c>
      <c r="F2" t="inlineStr">
        <is>
          <t>29/07/2026 00:00:00</t>
        </is>
      </c>
      <c r="G2" t="inlineStr">
        <is>
          <t>Ativo</t>
        </is>
      </c>
      <c r="H2" t="inlineStr">
        <is>
          <t>Ordinária</t>
        </is>
      </c>
      <c r="I2" t="inlineStr">
        <is>
          <t>125000,00</t>
        </is>
      </c>
    </row>
    <row r="3">
      <c r="A3" t="inlineStr">
        <is>
          <t>CT-852.2025</t>
        </is>
      </c>
      <c r="B3" t="inlineStr">
        <is>
          <t>CONCESSÃO DE PATROCINIO PARA A PARTICIPAÇÃO DO SENAC PARA REALIZAÇÃO DA 20º EDIÇÃO DA EXPOLOG - FEIRA INTERNACIONAL DE LOGISTICA</t>
        </is>
      </c>
      <c r="C3" t="inlineStr">
        <is>
          <t>PRATICA EVENTOS LTDA</t>
        </is>
      </c>
      <c r="D3" t="inlineStr">
        <is>
          <t>01693006000154</t>
        </is>
      </c>
      <c r="E3" t="inlineStr">
        <is>
          <t>25/11/2025 00:00:00</t>
        </is>
      </c>
      <c r="F3" t="inlineStr">
        <is>
          <t>24/05/2026 00:00:00</t>
        </is>
      </c>
      <c r="G3" t="inlineStr">
        <is>
          <t>Encerrado</t>
        </is>
      </c>
      <c r="H3" t="inlineStr">
        <is>
          <t>Ordinária</t>
        </is>
      </c>
      <c r="I3" t="inlineStr">
        <is>
          <t>60000,00</t>
        </is>
      </c>
    </row>
    <row r="4">
      <c r="A4" t="inlineStr">
        <is>
          <t>CT-056.2026</t>
        </is>
      </c>
      <c r="B4" t="inlineStr">
        <is>
          <t>CONCESSÃO DE PATROCÍNIO À EMPRESA FRANCISCO FÁBIO DA SILVA LTDA, PARA A REALIZAÇÃO DA 14ª EDIÇÃO DA FEIRA TECNOFRIGORÍFICO, NO CENTRO DE EVENTOS DO CEARÁ, EM FORTALEZA/CE.</t>
        </is>
      </c>
      <c r="C4" t="inlineStr">
        <is>
          <t>FRANCISCO FABIO DA SILVA LTDA</t>
        </is>
      </c>
      <c r="D4" t="inlineStr">
        <is>
          <t>23103968000149</t>
        </is>
      </c>
      <c r="E4" t="inlineStr">
        <is>
          <t>23/02/2026 00:00:00</t>
        </is>
      </c>
      <c r="F4" t="inlineStr">
        <is>
          <t>22/08/2026 00:00:00</t>
        </is>
      </c>
      <c r="G4" t="inlineStr">
        <is>
          <t>Ativo</t>
        </is>
      </c>
      <c r="H4" t="inlineStr">
        <is>
          <t>Ordinária</t>
        </is>
      </c>
      <c r="I4" t="inlineStr">
        <is>
          <t>55000,00</t>
        </is>
      </c>
    </row>
    <row r="5">
      <c r="A5" t="inlineStr">
        <is>
          <t>CT-851.2025</t>
        </is>
      </c>
      <c r="B5" t="inlineStr">
        <is>
          <t>CONCESSÃO DE PATROCINIO PARA A PARTICIPAÇÃO DO SENAC NO EVENTO JERI WINGFOIL CUP 2025, EM JERICOACOARA/CE.</t>
        </is>
      </c>
      <c r="C5" t="inlineStr">
        <is>
          <t>JERI WINDSURF CLUB LTDA</t>
        </is>
      </c>
      <c r="D5" t="inlineStr">
        <is>
          <t>03332703000105</t>
        </is>
      </c>
      <c r="E5" t="inlineStr">
        <is>
          <t>02/12/2025 00:00:00</t>
        </is>
      </c>
      <c r="F5" t="inlineStr">
        <is>
          <t>01/06/2026 00:00:00</t>
        </is>
      </c>
      <c r="G5" t="inlineStr">
        <is>
          <t>Encerrado</t>
        </is>
      </c>
      <c r="H5" t="inlineStr">
        <is>
          <t>Ordinária</t>
        </is>
      </c>
      <c r="I5" t="inlineStr">
        <is>
          <t>50000,00</t>
        </is>
      </c>
    </row>
    <row r="6">
      <c r="A6" t="inlineStr">
        <is>
          <t>CT-775.2025</t>
        </is>
      </c>
      <c r="B6" t="inlineStr">
        <is>
          <t>CONCESSÃO DE PATROCÍNIO COM A ASSOCIAÇÃO BRASILEIRA DE RECURSOS HUMANOS ? SECCIONAL CEARÁ (ABRH ?CE) PARA A REALIZAÇÃO DO EVENTO ?CEARÁ RH 2025 ? CONGRESSO DE GESTÃO DE PESSOAS E EXPORH?, QUE ACONTECERÁ NO CENTRO DE EVENTOS DO CEARÁ NOS DIAS 30 E 31 DE OUTUBRO DE 2025</t>
        </is>
      </c>
      <c r="C6" t="inlineStr">
        <is>
          <t xml:space="preserve"> ASSOCIACAO BRASILEIRA DE RECURSOS HUMANOS-ABRH-CEARA</t>
        </is>
      </c>
      <c r="D6" t="inlineStr">
        <is>
          <t>35004142000101</t>
        </is>
      </c>
      <c r="E6" t="inlineStr">
        <is>
          <t>29/10/2025 00:00:00</t>
        </is>
      </c>
      <c r="F6" t="inlineStr">
        <is>
          <t>28/04/2026 00:00:00</t>
        </is>
      </c>
      <c r="G6" t="inlineStr">
        <is>
          <t>Encerrado</t>
        </is>
      </c>
      <c r="H6" t="inlineStr">
        <is>
          <t>Ordinária</t>
        </is>
      </c>
      <c r="I6" t="inlineStr">
        <is>
          <t>39800,00</t>
        </is>
      </c>
    </row>
    <row r="7">
      <c r="A7" t="inlineStr">
        <is>
          <t>CP-154.2026</t>
        </is>
      </c>
      <c r="B7" t="inlineStr">
        <is>
          <t>CONTRATO DE PATROCÍNIO AO SISTEMA JANGADEIRO, PARA A REALIZAÇÃO DO PROJETO FORTALEZA 300 ANOS</t>
        </is>
      </c>
      <c r="C7" t="inlineStr">
        <is>
          <t>TV JANGADEIRO LTDA</t>
        </is>
      </c>
      <c r="D7" t="inlineStr">
        <is>
          <t>11743564000130</t>
        </is>
      </c>
      <c r="E7" t="inlineStr">
        <is>
          <t>30/03/2026 00:00:00</t>
        </is>
      </c>
      <c r="F7" t="inlineStr">
        <is>
          <t>29/09/2026 00:00:00</t>
        </is>
      </c>
      <c r="G7" t="inlineStr">
        <is>
          <t>Ativo</t>
        </is>
      </c>
      <c r="H7" t="inlineStr">
        <is>
          <t>Ordinária</t>
        </is>
      </c>
      <c r="I7" t="inlineStr">
        <is>
          <t>17583,28</t>
        </is>
      </c>
    </row>
    <row r="8">
      <c r="A8" t="inlineStr">
        <is>
          <t>CT-859.2025</t>
        </is>
      </c>
      <c r="B8" t="inlineStr">
        <is>
          <t>CONCESSÃO DE PATROCINIO PARA A PARTICIPAÇÃO DO SENAC NO EVENTO 2º FESTIVAL PRAIA DO FUTURO, EM FORTALEZA/CE.</t>
        </is>
      </c>
      <c r="C8" t="inlineStr">
        <is>
          <t>ASSOCIACAO DOS EMPRESARIOS DA PRAIA DO FUTURO</t>
        </is>
      </c>
      <c r="D8" t="inlineStr">
        <is>
          <t>01293233000192</t>
        </is>
      </c>
      <c r="E8" t="inlineStr">
        <is>
          <t>10/11/2025 00:00:00</t>
        </is>
      </c>
      <c r="F8" t="inlineStr">
        <is>
          <t>09/05/2026 00:00:00</t>
        </is>
      </c>
      <c r="G8" t="inlineStr">
        <is>
          <t>Encerrado</t>
        </is>
      </c>
      <c r="H8" t="inlineStr">
        <is>
          <t>Ordinária</t>
        </is>
      </c>
      <c r="I8" t="inlineStr">
        <is>
          <t>15000,00</t>
        </is>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2" t="inlineStr">
        <is>
          <t>ARTE PRODUCOES DE EVENTOS ARTISTICOS E LOCACOES LTDA</t>
        </is>
      </c>
      <c r="C2">
        <f>"00584628000181"</f>
        <v/>
      </c>
      <c r="D2" t="inlineStr">
        <is>
          <t>Pregão Presencial</t>
        </is>
      </c>
      <c r="E2" t="inlineStr">
        <is>
          <t>21/08/2023 00:00:00</t>
        </is>
      </c>
      <c r="F2" t="inlineStr">
        <is>
          <t>20/08/2026</t>
        </is>
      </c>
      <c r="G2" t="inlineStr">
        <is>
          <t>Ativo</t>
        </is>
      </c>
      <c r="H2" t="inlineStr">
        <is>
          <t>Ordinária</t>
        </is>
      </c>
      <c r="I2" t="inlineStr"/>
      <c r="J2" t="inlineStr">
        <is>
          <t>59162812,01</t>
        </is>
      </c>
      <c r="K2" t="inlineStr">
        <is>
          <t>5955973,50</t>
        </is>
      </c>
      <c r="L2" t="inlineStr"/>
    </row>
    <row r="3">
      <c r="A3" t="inlineStr">
        <is>
          <t>CONTRATAÇÃO DE EMPRESA ESPECIALIZADA PARA EXECUÇÃO DE REFORMAS, PEQUENAS OBRAS, AMPLIAÇÕES E MANUTENÇÃO PREDIAL (PREVENTIVA E CORRETIVA) COM FORNECIMENTO DE PEÇAS, EQUIPAMENTOS, MATERIAIS E MÃO-DE-OBRA</t>
        </is>
      </c>
      <c r="B3" t="inlineStr">
        <is>
          <t>CONSTRUTORA MENDES CARNEIRO LTDA</t>
        </is>
      </c>
      <c r="C3">
        <f>"31041996000107"</f>
        <v/>
      </c>
      <c r="D3" t="inlineStr">
        <is>
          <t>Pregão Presencial</t>
        </is>
      </c>
      <c r="E3" t="inlineStr">
        <is>
          <t>11/10/2023 00:00:00</t>
        </is>
      </c>
      <c r="F3" t="inlineStr">
        <is>
          <t>10/10/2026</t>
        </is>
      </c>
      <c r="G3" t="inlineStr">
        <is>
          <t>Ativo</t>
        </is>
      </c>
      <c r="H3" t="inlineStr">
        <is>
          <t>Ordinária</t>
        </is>
      </c>
      <c r="I3" t="inlineStr"/>
      <c r="J3" t="inlineStr">
        <is>
          <t>19007212,53</t>
        </is>
      </c>
      <c r="K3" t="inlineStr">
        <is>
          <t>15620599,67</t>
        </is>
      </c>
      <c r="L3" t="inlineStr"/>
    </row>
    <row r="4">
      <c r="A4" t="inlineStr">
        <is>
          <t>CONTRATAÇÃO DE EMPRESA ESPECIALIZADA EM SERVIÇOS TÉCNICOS DE ENGENHARIA E ARQUITETURA, VISANDO A ELABORAÇÃO DE PROJETO EXECUTIVO E EXECUÇÃO DAS OBRAS DE REFORMA DO HOTEL-ESCOLA PANORAMA - SENAC FORTALEZA, LOCALIZADO NA RUA SENADOR JAGUARIBE, 324, FORTALEZA?CE.</t>
        </is>
      </c>
      <c r="B4" t="inlineStr">
        <is>
          <t>CONSTRUTORA GRANITO LTDA</t>
        </is>
      </c>
      <c r="C4">
        <f>"07134125000153"</f>
        <v/>
      </c>
      <c r="D4" t="inlineStr">
        <is>
          <t>Concorrência</t>
        </is>
      </c>
      <c r="E4" t="inlineStr">
        <is>
          <t>04/08/2025 00:00:00</t>
        </is>
      </c>
      <c r="F4" t="inlineStr">
        <is>
          <t>03/08/2027</t>
        </is>
      </c>
      <c r="G4" t="inlineStr">
        <is>
          <t>Ativo</t>
        </is>
      </c>
      <c r="H4" t="inlineStr">
        <is>
          <t>Ordinária</t>
        </is>
      </c>
      <c r="I4" t="inlineStr"/>
      <c r="J4" t="inlineStr">
        <is>
          <t>18525187,50</t>
        </is>
      </c>
      <c r="K4" t="inlineStr">
        <is>
          <t>5926357,74</t>
        </is>
      </c>
      <c r="L4" t="inlineStr"/>
    </row>
    <row r="5">
      <c r="A5" t="inlineStr">
        <is>
          <t>LOCAÇÃO DE INFRAESTRUTURA PARA EVENTOS CONTEMPLANDO TODOS OS SERVIÇOS INDISPENSÁVEIS À PLENA EXECUÇÃO DOS PROJETOS DE EVENTOS, ABRANGENDO LOGÍSTICA, MONTAGEM, MANUTENÇÃO E DESMONTAGEM DE TODA INFRAESTRUTURA DEMANDADA, INCLUINDO TODO MATERIAL E MÃO DE OBRA NECESSÁRIOS PARA SUA EXECUÇÃO</t>
        </is>
      </c>
      <c r="B5" t="inlineStr">
        <is>
          <t>MARCELO GOMES DE BARROS PRODUCOES EVENTOS LTDA</t>
        </is>
      </c>
      <c r="C5">
        <f>"03550540000137"</f>
        <v/>
      </c>
      <c r="D5" t="inlineStr">
        <is>
          <t>Pregão Presencial</t>
        </is>
      </c>
      <c r="E5" t="inlineStr">
        <is>
          <t>04/08/2023 00:00:00</t>
        </is>
      </c>
      <c r="F5" t="inlineStr">
        <is>
          <t>03/08/2026</t>
        </is>
      </c>
      <c r="G5" t="inlineStr">
        <is>
          <t>Ativo</t>
        </is>
      </c>
      <c r="H5" t="inlineStr">
        <is>
          <t>Ordinária</t>
        </is>
      </c>
      <c r="I5" t="inlineStr"/>
      <c r="J5" t="inlineStr">
        <is>
          <t>18422619,55</t>
        </is>
      </c>
      <c r="K5" t="inlineStr">
        <is>
          <t>680456,20</t>
        </is>
      </c>
      <c r="L5" t="inlineStr"/>
    </row>
    <row r="6">
      <c r="A6" t="inlineStr">
        <is>
          <t>CONTRATAÇÃO DE EMPRESA ESPECIALIZADA PARA A PRESTAÇÃO DE SERVIÇOS TERCEIRIZADOS, DE NATUREZA CONTÍNUA E SOB DEMANDA, DE VIGILÂNCIA ARMADA E DESARMADA PARA ATENDER AS UNIDADES DO SESC E SENAC DO ESTADO CEARÁ, CONFORME ESPECIFICAÇÕES E QUANTIDADES PREVISTAS, CONSTANTES NESTE TERMO</t>
        </is>
      </c>
      <c r="B6" t="inlineStr">
        <is>
          <t>PRONTA RESPOSTA SERVICOS DE SEGURANCA EIRELI - ME</t>
        </is>
      </c>
      <c r="C6">
        <f>"24551268000180"</f>
        <v/>
      </c>
      <c r="D6" t="inlineStr">
        <is>
          <t>Concorrência</t>
        </is>
      </c>
      <c r="E6" t="inlineStr">
        <is>
          <t>31/05/2024 00:00:00</t>
        </is>
      </c>
      <c r="F6" t="inlineStr">
        <is>
          <t>30/05/2027</t>
        </is>
      </c>
      <c r="G6" t="inlineStr">
        <is>
          <t>Ativo</t>
        </is>
      </c>
      <c r="H6" t="inlineStr">
        <is>
          <t>Ordinária</t>
        </is>
      </c>
      <c r="I6" t="inlineStr"/>
      <c r="J6" t="inlineStr">
        <is>
          <t>15207448,35</t>
        </is>
      </c>
      <c r="K6" t="inlineStr">
        <is>
          <t>7906105,67</t>
        </is>
      </c>
      <c r="L6" t="inlineStr"/>
    </row>
    <row r="7">
      <c r="A7" t="inlineStr">
        <is>
          <t>CONTRATAÇÃO DE EMPRESA PARA PRESTAÇÃO DE SERVIÇO CONTÍNUO DE PORTARIA/ZELADORIA PARA ATENDER AS UNIDADES DO SESC E SENAC DO ESTADO CEARÁ, CONFORME ESPECIFICAÇÕES E QUANTIDADES PREVISTAS, CONSTANTES NESTE TERMO</t>
        </is>
      </c>
      <c r="B7" t="inlineStr">
        <is>
          <t>PATRIMONIO EMPREENDIMENTOS EM VIGILANCIA ELETRONICA LTDA</t>
        </is>
      </c>
      <c r="C7">
        <f>"08306533000108"</f>
        <v/>
      </c>
      <c r="D7" t="inlineStr">
        <is>
          <t>Concorrência</t>
        </is>
      </c>
      <c r="E7" t="inlineStr">
        <is>
          <t>31/05/2024 00:00:00</t>
        </is>
      </c>
      <c r="F7" t="inlineStr">
        <is>
          <t>30/05/2027</t>
        </is>
      </c>
      <c r="G7" t="inlineStr">
        <is>
          <t>Ativo</t>
        </is>
      </c>
      <c r="H7" t="inlineStr">
        <is>
          <t>Ordinária</t>
        </is>
      </c>
      <c r="I7" t="inlineStr"/>
      <c r="J7" t="inlineStr">
        <is>
          <t>13114138,46</t>
        </is>
      </c>
      <c r="K7" t="inlineStr">
        <is>
          <t>9195688,97</t>
        </is>
      </c>
      <c r="L7" t="inlineStr"/>
    </row>
    <row r="8">
      <c r="A8" t="inlineStr">
        <is>
          <t>Serviços de publicidade, propaganda e marketing digital para o Sistema Fecomércio CE (SESC/CE e SENAC/CE), incluindo criação, execução, supervisão, distribuição e gestão de mídias digitais, com todo o material, equipamentos, softwares e mão de obra necessários, sob demanda.</t>
        </is>
      </c>
      <c r="B8" t="inlineStr">
        <is>
          <t>EBM QUINTTO COMUNICACAO LTDA</t>
        </is>
      </c>
      <c r="C8">
        <f>"14470051000191"</f>
        <v/>
      </c>
      <c r="D8" t="inlineStr">
        <is>
          <t>Concorrência</t>
        </is>
      </c>
      <c r="E8" t="inlineStr">
        <is>
          <t>16/11/2022 00:00:00</t>
        </is>
      </c>
      <c r="F8" t="inlineStr">
        <is>
          <t>15/11/2026</t>
        </is>
      </c>
      <c r="G8" t="inlineStr">
        <is>
          <t>Ativo</t>
        </is>
      </c>
      <c r="H8" t="inlineStr">
        <is>
          <t>Ordinária</t>
        </is>
      </c>
      <c r="I8" t="inlineStr"/>
      <c r="J8" t="inlineStr">
        <is>
          <t>11870334,52</t>
        </is>
      </c>
      <c r="K8" t="inlineStr">
        <is>
          <t>10092990,02</t>
        </is>
      </c>
      <c r="L8" t="inlineStr"/>
    </row>
    <row r="9">
      <c r="A9" t="inlineStr">
        <is>
          <t>INSTALAÇÃO DE INFRAESTRUTURA DE CABEAMENTO ESTRUTURADO (ÓPTICO E METÁLICO) E FORNECIMENTO DE TODO O MATERIAL NECESSÁRIO PARA A EXECUÇÃO DOS SERVIÇOS EM CONSONÂNCIA COM O PROJETO DE MODERNIZAÇÃO TECNOLÓGICA DE INFRAESTRUTURA, REDE, EQUIPAMENTOS ATIVOS E DE SEGURANÇA ELETRÔNICA</t>
        </is>
      </c>
      <c r="B9" t="inlineStr">
        <is>
          <t>CORELINK CONECTIVIDADE SEGURA E TRANSPORTE DE DADOS LTDA</t>
        </is>
      </c>
      <c r="C9">
        <f>"17854788000104"</f>
        <v/>
      </c>
      <c r="D9" t="inlineStr">
        <is>
          <t>Pregão Presencial</t>
        </is>
      </c>
      <c r="E9" t="inlineStr">
        <is>
          <t>17/07/2023 00:00:00</t>
        </is>
      </c>
      <c r="F9" t="inlineStr">
        <is>
          <t>16/07/2026</t>
        </is>
      </c>
      <c r="G9" t="inlineStr">
        <is>
          <t>Ativo</t>
        </is>
      </c>
      <c r="H9" t="inlineStr">
        <is>
          <t>Ordinária</t>
        </is>
      </c>
      <c r="I9" t="inlineStr"/>
      <c r="J9" t="inlineStr">
        <is>
          <t>9548073,45</t>
        </is>
      </c>
      <c r="K9" t="inlineStr">
        <is>
          <t>277091,28</t>
        </is>
      </c>
      <c r="L9" t="inlineStr"/>
    </row>
    <row r="10">
      <c r="A10" t="inlineStr">
        <is>
          <t>PRESTACAO DE SERVICOS DE ELABORACAO DE PROJETOS BASICOS E EXECUTIVOS</t>
        </is>
      </c>
      <c r="B10" t="inlineStr">
        <is>
          <t>UMPRAUM ARQUITETOS ASSOCIADOS LTDA - ME</t>
        </is>
      </c>
      <c r="C10">
        <f>"01958201000169"</f>
        <v/>
      </c>
      <c r="D10" t="inlineStr">
        <is>
          <t>Pregão Eletrônico</t>
        </is>
      </c>
      <c r="E10" t="inlineStr">
        <is>
          <t>29/07/2024 00:00:00</t>
        </is>
      </c>
      <c r="F10" t="inlineStr">
        <is>
          <t>28/07/2026</t>
        </is>
      </c>
      <c r="G10" t="inlineStr">
        <is>
          <t>Ativo</t>
        </is>
      </c>
      <c r="H10" t="inlineStr">
        <is>
          <t>Ordinária</t>
        </is>
      </c>
      <c r="I10" t="inlineStr"/>
      <c r="J10" t="inlineStr">
        <is>
          <t>8209024,00</t>
        </is>
      </c>
      <c r="K10" t="inlineStr">
        <is>
          <t>752877,10</t>
        </is>
      </c>
      <c r="L10" t="inlineStr"/>
    </row>
    <row r="11">
      <c r="A11"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1" t="inlineStr">
        <is>
          <t>VC PROMOCOES E EVENTOS LTDA</t>
        </is>
      </c>
      <c r="C11">
        <f>"04088833000107"</f>
        <v/>
      </c>
      <c r="D11" t="inlineStr">
        <is>
          <t>Pregão Presencial</t>
        </is>
      </c>
      <c r="E11" t="inlineStr">
        <is>
          <t>20/01/2025 00:00:00</t>
        </is>
      </c>
      <c r="F11" t="inlineStr">
        <is>
          <t>19/01/2027</t>
        </is>
      </c>
      <c r="G11" t="inlineStr">
        <is>
          <t>Ativo</t>
        </is>
      </c>
      <c r="H11" t="inlineStr">
        <is>
          <t>Ordinária</t>
        </is>
      </c>
      <c r="I11" t="inlineStr"/>
      <c r="J11" t="inlineStr">
        <is>
          <t>7691950,00</t>
        </is>
      </c>
      <c r="K11" t="inlineStr">
        <is>
          <t>383766,00</t>
        </is>
      </c>
      <c r="L11" t="inlineStr"/>
    </row>
    <row r="12">
      <c r="A12" t="inlineStr">
        <is>
          <t>INEXIGIBILIDADE PARA CONTRATAÇÃO DE ESCRITÓRIO DE ADVOCACIA MOACIR GUIMARÃES ADVOGADOS ASSOCIADOS PARA PRESTAÇÃO DE SERVIÇOS DE ASSESSORIA E CONSULTORIA JURÍDICA ESPECIALIZADA PARA O SENAC/CE.</t>
        </is>
      </c>
      <c r="B12" t="inlineStr">
        <is>
          <t>MOACIR GUIMARAES ADVOGADOS ASSOCIADOS</t>
        </is>
      </c>
      <c r="C12">
        <f>"05578282000122"</f>
        <v/>
      </c>
      <c r="D12" t="inlineStr">
        <is>
          <t>Inexigibilidade</t>
        </is>
      </c>
      <c r="E12" t="inlineStr">
        <is>
          <t>30/07/2021 00:00:00</t>
        </is>
      </c>
      <c r="F12" t="inlineStr">
        <is>
          <t>20/07/2026</t>
        </is>
      </c>
      <c r="G12" t="inlineStr">
        <is>
          <t>Ativo</t>
        </is>
      </c>
      <c r="H12" t="inlineStr">
        <is>
          <t>Ordinária</t>
        </is>
      </c>
      <c r="I12" t="inlineStr"/>
      <c r="J12" t="inlineStr">
        <is>
          <t>7200000,00</t>
        </is>
      </c>
      <c r="K12" t="inlineStr">
        <is>
          <t>3690500,00</t>
        </is>
      </c>
      <c r="L12" t="inlineStr"/>
    </row>
    <row r="13">
      <c r="A13" t="inlineStr">
        <is>
          <t>EXECUÇÃO DE REFORMAS E MANUTENÇÃO PREDIAL (PREVENTIVA E CORRETIVA) COM FORNECIMENTO DE PEÇAS, EQUIPAMENTOS, MATERIAIS E MÃO-DE-OBRA</t>
        </is>
      </c>
      <c r="B13" t="inlineStr">
        <is>
          <t>CONSTRUTORA BEIJA-FLOR LTDA</t>
        </is>
      </c>
      <c r="C13">
        <f>"09586891000184"</f>
        <v/>
      </c>
      <c r="D13" t="inlineStr">
        <is>
          <t>Concorrência</t>
        </is>
      </c>
      <c r="E13" t="inlineStr">
        <is>
          <t>17/12/2021 00:00:00</t>
        </is>
      </c>
      <c r="F13" t="inlineStr">
        <is>
          <t>16/12/2026</t>
        </is>
      </c>
      <c r="G13" t="inlineStr">
        <is>
          <t>Ativo</t>
        </is>
      </c>
      <c r="H13" t="inlineStr">
        <is>
          <t>Ordinária</t>
        </is>
      </c>
      <c r="I13" t="inlineStr"/>
      <c r="J13" t="inlineStr">
        <is>
          <t>6016627,30</t>
        </is>
      </c>
      <c r="K13" t="inlineStr">
        <is>
          <t>1675193,39</t>
        </is>
      </c>
      <c r="L13" t="inlineStr"/>
    </row>
    <row r="14">
      <c r="A14" t="inlineStr">
        <is>
          <t>Serviços de agenciamento por taxa de transação para reserva, emissão e remarcação de passagens aéreas, rodoviárias e ferroviárias, hospedagens, locação de veículos, seguros viagem e serviços correlatos, nacionais e internacionais, para atender ao SESC/SENAC Ceará.</t>
        </is>
      </c>
      <c r="B14" t="inlineStr">
        <is>
          <t>HOTEL A JATO OPERADORA TURISTICA LTDA</t>
        </is>
      </c>
      <c r="C14">
        <f>"17124851000149"</f>
        <v/>
      </c>
      <c r="D14" t="inlineStr">
        <is>
          <t>Pregão Presencial</t>
        </is>
      </c>
      <c r="E14" t="inlineStr">
        <is>
          <t>01/11/2024 00:00:00</t>
        </is>
      </c>
      <c r="F14" t="inlineStr">
        <is>
          <t>31/10/2026</t>
        </is>
      </c>
      <c r="G14" t="inlineStr">
        <is>
          <t>Ativo</t>
        </is>
      </c>
      <c r="H14" t="inlineStr">
        <is>
          <t>Ordinária</t>
        </is>
      </c>
      <c r="I14" t="inlineStr"/>
      <c r="J14" t="inlineStr">
        <is>
          <t>6000000,00</t>
        </is>
      </c>
      <c r="K14" t="inlineStr">
        <is>
          <t>1973097,87</t>
        </is>
      </c>
      <c r="L14" t="inlineStr"/>
    </row>
    <row r="15">
      <c r="A15" t="inlineStr">
        <is>
          <t>CONTRATAÇÃO DE EMPRESA ESPECIALIZADA PARA EXECUÇÃO DOS SERVIÇOS DE COMUNICAÇÃO DE DADOS POR MEIO DE UMA REDE MPLS/VPN (MPLS MULTIPROTOCOL LABEL SWITCHING - VPN VIRTUAL PRIVATE NETWORK ) COM FORNECIMENTO DE EQUIPAMENTOS NECESSÁRIOS PARA A IMPLANTAÇÃO DOS ACESSOS À REDE DO SESC E SENAC CEARA</t>
        </is>
      </c>
      <c r="B15" t="inlineStr">
        <is>
          <t>CORELINK CONECTIVIDADE SEGURA E TRANSPORTE DE DADOS LTDA</t>
        </is>
      </c>
      <c r="C15">
        <f>"17854788000104"</f>
        <v/>
      </c>
      <c r="D15" t="inlineStr">
        <is>
          <t>Pregão Eletrônico</t>
        </is>
      </c>
      <c r="E15" t="inlineStr">
        <is>
          <t>18/01/2023 00:00:00</t>
        </is>
      </c>
      <c r="F15" t="inlineStr">
        <is>
          <t>17/01/2027</t>
        </is>
      </c>
      <c r="G15" t="inlineStr">
        <is>
          <t>Ativo</t>
        </is>
      </c>
      <c r="H15" t="inlineStr">
        <is>
          <t>Ordinária</t>
        </is>
      </c>
      <c r="I15" t="inlineStr"/>
      <c r="J15" t="inlineStr">
        <is>
          <t>5112259,80</t>
        </is>
      </c>
      <c r="K15" t="inlineStr">
        <is>
          <t>2101037,80</t>
        </is>
      </c>
      <c r="L15" t="inlineStr"/>
    </row>
    <row r="16">
      <c r="A16" t="inlineStr">
        <is>
          <t>Contratação de empresa para serviços de call center e prospecção de clientes via inbound marketing e vendas ativas, incluindo telemarketing ativo e receptivo, WhatsApp, chat, e-mail, SMS e cobrança, com toda a infraestrutura necessária, para atender ao SESC/CE e SENAC/CE.</t>
        </is>
      </c>
      <c r="B16" t="inlineStr">
        <is>
          <t>DNA SERVICOS EM TELEATENDIMENTO LTDA</t>
        </is>
      </c>
      <c r="C16">
        <f>"30076311000103"</f>
        <v/>
      </c>
      <c r="D16" t="inlineStr">
        <is>
          <t>Pregão Eletrônico</t>
        </is>
      </c>
      <c r="E16" t="inlineStr">
        <is>
          <t>10/08/2023 00:00:00</t>
        </is>
      </c>
      <c r="F16" t="inlineStr">
        <is>
          <t>09/08/2026</t>
        </is>
      </c>
      <c r="G16" t="inlineStr">
        <is>
          <t>Ativo</t>
        </is>
      </c>
      <c r="H16" t="inlineStr">
        <is>
          <t>Ordinária</t>
        </is>
      </c>
      <c r="I16" t="inlineStr"/>
      <c r="J16" t="inlineStr">
        <is>
          <t>5061607,40</t>
        </is>
      </c>
      <c r="K16" t="inlineStr">
        <is>
          <t>3119611,63</t>
        </is>
      </c>
      <c r="L16" t="inlineStr"/>
    </row>
    <row r="17">
      <c r="A17" t="inlineStr">
        <is>
          <t>LOCAÇÃO MÃO DE OBRA PARA REALIZAÇÃO DAS ATIVIDADES CONTRATADAS, COM A FINALIDADE DE ATENDER AS DEMANDAS DO SESC AR/CE E  SENAC AR/CE DURANTE O PERÍODO DE 12 MESES, PARA EVENTOS A SEREM REALIZADOS EM TODO O ESTADO DO CEARÁ</t>
        </is>
      </c>
      <c r="B17" t="inlineStr">
        <is>
          <t>OFICINA DE EVENTOS LTDA</t>
        </is>
      </c>
      <c r="C17">
        <f>"07563652000183"</f>
        <v/>
      </c>
      <c r="D17" t="inlineStr">
        <is>
          <t>Pregão Presencial</t>
        </is>
      </c>
      <c r="E17" t="inlineStr">
        <is>
          <t>15/01/2025 00:00:00</t>
        </is>
      </c>
      <c r="F17" t="inlineStr">
        <is>
          <t>14/01/2027</t>
        </is>
      </c>
      <c r="G17" t="inlineStr">
        <is>
          <t>Ativo</t>
        </is>
      </c>
      <c r="H17" t="inlineStr">
        <is>
          <t>Ordinária</t>
        </is>
      </c>
      <c r="I17" t="inlineStr"/>
      <c r="J17" t="inlineStr">
        <is>
          <t>5029600,00</t>
        </is>
      </c>
      <c r="K17" t="inlineStr">
        <is>
          <t>774920,00</t>
        </is>
      </c>
      <c r="L17" t="inlineStr"/>
    </row>
    <row r="18">
      <c r="A18" t="inlineStr">
        <is>
          <t>LOCAÇÃO DE EQUIPAMENTOS E INSTRUMENTOS DE SONORIZAÇÃO E ILUMINAÇÃO PARA EVENTOS, CONTEMPLANDO TODOS OS SERVIÇOS INDISPENSÁVEIS À PLENA EXECUÇÃO DOS PROJETOS DE EVENTOS, ABRANGENDO LOGÍSTICA, MONTAGEM, MANUTENÇÃO E DESMONTAGEM DE TODA INFRAESTRUTURA DEMANDADA</t>
        </is>
      </c>
      <c r="B18" t="inlineStr">
        <is>
          <t>BRAVO PRODUCOES E SERVICOS DE EVENTOS LTDA</t>
        </is>
      </c>
      <c r="C18">
        <f>"20208102000104"</f>
        <v/>
      </c>
      <c r="D18" t="inlineStr">
        <is>
          <t>Pregão Presencial</t>
        </is>
      </c>
      <c r="E18" t="inlineStr">
        <is>
          <t>20/01/2025 00:00:00</t>
        </is>
      </c>
      <c r="F18" t="inlineStr">
        <is>
          <t>19/01/2027</t>
        </is>
      </c>
      <c r="G18" t="inlineStr">
        <is>
          <t>Ativo</t>
        </is>
      </c>
      <c r="H18" t="inlineStr">
        <is>
          <t>Ordinária</t>
        </is>
      </c>
      <c r="I18" t="inlineStr"/>
      <c r="J18" t="inlineStr">
        <is>
          <t>4944950,00</t>
        </is>
      </c>
      <c r="K18" t="inlineStr">
        <is>
          <t>271835,00</t>
        </is>
      </c>
      <c r="L18" t="inlineStr"/>
    </row>
    <row r="19">
      <c r="A19" t="inlineStr">
        <is>
          <t>SERVICOS DE ENGENHARIA EXECUCAO FASE 1 - NOVA UNIDADE SENAC MARACANAU</t>
        </is>
      </c>
      <c r="B19" t="inlineStr">
        <is>
          <t>CONSTRUTORA GRANITO LTDA</t>
        </is>
      </c>
      <c r="C19">
        <f>"07134125000153"</f>
        <v/>
      </c>
      <c r="D19" t="inlineStr">
        <is>
          <t>Concorrência</t>
        </is>
      </c>
      <c r="E19" t="inlineStr">
        <is>
          <t>16/04/2026 00:00:00</t>
        </is>
      </c>
      <c r="F19" t="inlineStr">
        <is>
          <t>15/04/2027</t>
        </is>
      </c>
      <c r="G19" t="inlineStr">
        <is>
          <t>Ativo</t>
        </is>
      </c>
      <c r="H19" t="inlineStr">
        <is>
          <t>Ordinária</t>
        </is>
      </c>
      <c r="I19" t="inlineStr"/>
      <c r="J19" t="inlineStr">
        <is>
          <t>4694291,73</t>
        </is>
      </c>
      <c r="K19" t="inlineStr">
        <is>
          <t>276303,74</t>
        </is>
      </c>
      <c r="L19" t="inlineStr"/>
    </row>
    <row r="20">
      <c r="A20" t="inlineStr">
        <is>
          <t>Locação de imóvel</t>
        </is>
      </c>
      <c r="B20" t="inlineStr">
        <is>
          <t>ASSOCIACAO COMERCIAL DO CEARA</t>
        </is>
      </c>
      <c r="C20">
        <f>"07341720000160"</f>
        <v/>
      </c>
      <c r="D20" t="inlineStr">
        <is>
          <t>Dispensa</t>
        </is>
      </c>
      <c r="E20" t="inlineStr">
        <is>
          <t>01/11/2021 00:00:00</t>
        </is>
      </c>
      <c r="F20" t="inlineStr">
        <is>
          <t>31/10/2026</t>
        </is>
      </c>
      <c r="G20" t="inlineStr">
        <is>
          <t>Ativo</t>
        </is>
      </c>
      <c r="H20" t="inlineStr">
        <is>
          <t>Ordinária</t>
        </is>
      </c>
      <c r="I20" t="inlineStr"/>
      <c r="J20" t="inlineStr">
        <is>
          <t>4466238,25</t>
        </is>
      </c>
      <c r="K20" t="inlineStr">
        <is>
          <t>1185547,52</t>
        </is>
      </c>
      <c r="L20" t="inlineStr"/>
    </row>
    <row r="21">
      <c r="A21" t="inlineStr">
        <is>
          <t>EVENTUAIS AQUISIÇÕES E MONTAGEM DE MÓVEIS ESCOLARES (MESAS, CADEIRAS E AFINS) PARA ATENDER ÀS DEMANDAS DAS UNIDADES DO SESC/SENAC REGIONAL CEARÁ.</t>
        </is>
      </c>
      <c r="B21" t="inlineStr">
        <is>
          <t>METADIL-IND COM METALURGICA LT</t>
        </is>
      </c>
      <c r="C21">
        <f>"45819323000140"</f>
        <v/>
      </c>
      <c r="D21" t="inlineStr">
        <is>
          <t>Pregão Eletrônico</t>
        </is>
      </c>
      <c r="E21" t="inlineStr">
        <is>
          <t>30/10/2024 00:00:00</t>
        </is>
      </c>
      <c r="F21" t="inlineStr">
        <is>
          <t>29/10/2026</t>
        </is>
      </c>
      <c r="G21" t="inlineStr">
        <is>
          <t>Ativo</t>
        </is>
      </c>
      <c r="H21" t="inlineStr">
        <is>
          <t>Ordinária</t>
        </is>
      </c>
      <c r="I21" t="inlineStr"/>
      <c r="J21" t="inlineStr">
        <is>
          <t>4355168,80</t>
        </is>
      </c>
      <c r="K21" t="inlineStr">
        <is>
          <t>195959,80</t>
        </is>
      </c>
      <c r="L21" t="inlineStr"/>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TP-444.2025</t>
        </is>
      </c>
      <c r="B2" t="inlineStr">
        <is>
          <t xml:space="preserve">FORNECIMENTO DE LANCHES PARAS AS TURMAS DO PROJETO  CEARA SEM FOME </t>
        </is>
      </c>
      <c r="C2" t="inlineStr">
        <is>
          <t>ASSOCIACAO DOS MORADORES DO CONJUNTO ACARACUZINHO</t>
        </is>
      </c>
      <c r="D2" t="inlineStr">
        <is>
          <t>07651201000106</t>
        </is>
      </c>
      <c r="E2" t="inlineStr"/>
      <c r="F2" t="inlineStr">
        <is>
          <t>07/10/2025 00:00:00</t>
        </is>
      </c>
      <c r="G2" t="inlineStr">
        <is>
          <t>06/06/2026</t>
        </is>
      </c>
      <c r="H2" t="inlineStr">
        <is>
          <t>Encerrado</t>
        </is>
      </c>
      <c r="I2" t="inlineStr">
        <is>
          <t>Ordinária</t>
        </is>
      </c>
      <c r="J2" t="inlineStr">
        <is>
          <t>600000,00</t>
        </is>
      </c>
    </row>
    <row r="3">
      <c r="A3" t="inlineStr">
        <is>
          <t>CT TP-026.2023</t>
        </is>
      </c>
      <c r="B3" t="inlineStr">
        <is>
          <t>EXECUÇÃO DE AÇÕES PROGRAMÁTICAS</t>
        </is>
      </c>
      <c r="C3" t="inlineStr">
        <is>
          <t>INSTITUTO DA PRIMEIRA INFÂNCIA</t>
        </is>
      </c>
      <c r="D3" t="inlineStr">
        <is>
          <t>11088218000166</t>
        </is>
      </c>
      <c r="E3" t="inlineStr"/>
      <c r="F3" t="inlineStr">
        <is>
          <t>13/01/2023 00:00:00</t>
        </is>
      </c>
      <c r="G3" t="inlineStr">
        <is>
          <t>12/01/2027</t>
        </is>
      </c>
      <c r="H3" t="inlineStr">
        <is>
          <t>Ativo</t>
        </is>
      </c>
      <c r="I3" t="inlineStr">
        <is>
          <t>Ordinária</t>
        </is>
      </c>
      <c r="J3" t="inlineStr">
        <is>
          <t>173940,00</t>
        </is>
      </c>
    </row>
    <row r="4">
      <c r="A4" t="inlineStr">
        <is>
          <t>TPU-110.2025</t>
        </is>
      </c>
      <c r="B4" t="inlineStr">
        <is>
          <t xml:space="preserve">OUTORGA DE PERMISSÃO DE USO PARA UTILIZAÇÃO DE ESPAÇO PÚBLICO NA ?PINACOTECA DO CEARÁ </t>
        </is>
      </c>
      <c r="C4" t="inlineStr">
        <is>
          <t>INSTITUTO MIRANTE DE ARTE E CULTURA</t>
        </is>
      </c>
      <c r="D4" t="inlineStr">
        <is>
          <t>42008329000149</t>
        </is>
      </c>
      <c r="E4" t="inlineStr"/>
      <c r="F4" t="inlineStr">
        <is>
          <t>11/07/2025 00:00:00</t>
        </is>
      </c>
      <c r="G4" t="inlineStr">
        <is>
          <t>10/07/2030</t>
        </is>
      </c>
      <c r="H4" t="inlineStr">
        <is>
          <t>Ativo</t>
        </is>
      </c>
      <c r="I4" t="inlineStr">
        <is>
          <t>Ordinária</t>
        </is>
      </c>
      <c r="J4" t="inlineStr">
        <is>
          <t>90000,00</t>
        </is>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CT-023.2026</t>
        </is>
      </c>
      <c r="B2" t="inlineStr">
        <is>
          <t>CONTRATO DE PATROCÍNIO COM A FUNDAÇÃO CULTURAL NIPÔNICA BRASILEIRA PARA A REALIZAÇÃO DO SANA 2026 ? PARTE I.</t>
        </is>
      </c>
      <c r="C2" t="inlineStr">
        <is>
          <t>FUNDACAO CULTURAL NIPONICA BRASILEIRA</t>
        </is>
      </c>
      <c r="D2" t="inlineStr">
        <is>
          <t>07741670000108</t>
        </is>
      </c>
      <c r="E2" t="inlineStr">
        <is>
          <t>30/01/2026 00:00:00</t>
        </is>
      </c>
      <c r="F2" t="inlineStr">
        <is>
          <t>29/07/2026 00:00:00</t>
        </is>
      </c>
      <c r="G2" t="inlineStr">
        <is>
          <t>Ativo</t>
        </is>
      </c>
      <c r="H2" t="inlineStr">
        <is>
          <t>Ordinária</t>
        </is>
      </c>
      <c r="I2" t="inlineStr">
        <is>
          <t>125000,00</t>
        </is>
      </c>
    </row>
    <row r="3">
      <c r="A3" t="inlineStr">
        <is>
          <t>CT-852.2025</t>
        </is>
      </c>
      <c r="B3" t="inlineStr">
        <is>
          <t>CONCESSÃO DE PATROCINIO PARA A PARTICIPAÇÃO DO SENAC PARA REALIZAÇÃO DA 20º EDIÇÃO DA EXPOLOG - FEIRA INTERNACIONAL DE LOGISTICA</t>
        </is>
      </c>
      <c r="C3" t="inlineStr">
        <is>
          <t>PRATICA EVENTOS LTDA</t>
        </is>
      </c>
      <c r="D3" t="inlineStr">
        <is>
          <t>01693006000154</t>
        </is>
      </c>
      <c r="E3" t="inlineStr">
        <is>
          <t>25/11/2025 00:00:00</t>
        </is>
      </c>
      <c r="F3" t="inlineStr">
        <is>
          <t>24/05/2026 00:00:00</t>
        </is>
      </c>
      <c r="G3" t="inlineStr">
        <is>
          <t>Encerrado</t>
        </is>
      </c>
      <c r="H3" t="inlineStr">
        <is>
          <t>Ordinária</t>
        </is>
      </c>
      <c r="I3" t="inlineStr">
        <is>
          <t>60000,00</t>
        </is>
      </c>
    </row>
    <row r="4">
      <c r="A4" t="inlineStr">
        <is>
          <t>CT-056.2026</t>
        </is>
      </c>
      <c r="B4" t="inlineStr">
        <is>
          <t>CONCESSÃO DE PATROCÍNIO À EMPRESA FRANCISCO FÁBIO DA SILVA LTDA, PARA A REALIZAÇÃO DA 14ª EDIÇÃO DA FEIRA TECNOFRIGORÍFICO, NO CENTRO DE EVENTOS DO CEARÁ, EM FORTALEZA/CE.</t>
        </is>
      </c>
      <c r="C4" t="inlineStr">
        <is>
          <t>FRANCISCO FABIO DA SILVA LTDA</t>
        </is>
      </c>
      <c r="D4" t="inlineStr">
        <is>
          <t>23103968000149</t>
        </is>
      </c>
      <c r="E4" t="inlineStr">
        <is>
          <t>23/02/2026 00:00:00</t>
        </is>
      </c>
      <c r="F4" t="inlineStr">
        <is>
          <t>22/08/2026 00:00:00</t>
        </is>
      </c>
      <c r="G4" t="inlineStr">
        <is>
          <t>Ativo</t>
        </is>
      </c>
      <c r="H4" t="inlineStr">
        <is>
          <t>Ordinária</t>
        </is>
      </c>
      <c r="I4" t="inlineStr">
        <is>
          <t>55000,00</t>
        </is>
      </c>
    </row>
    <row r="5">
      <c r="A5" t="inlineStr">
        <is>
          <t>CT-851.2025</t>
        </is>
      </c>
      <c r="B5" t="inlineStr">
        <is>
          <t>CONCESSÃO DE PATROCINIO PARA A PARTICIPAÇÃO DO SENAC NO EVENTO JERI WINGFOIL CUP 2025, EM JERICOACOARA/CE.</t>
        </is>
      </c>
      <c r="C5" t="inlineStr">
        <is>
          <t>JERI WINDSURF CLUB LTDA</t>
        </is>
      </c>
      <c r="D5" t="inlineStr">
        <is>
          <t>03332703000105</t>
        </is>
      </c>
      <c r="E5" t="inlineStr">
        <is>
          <t>02/12/2025 00:00:00</t>
        </is>
      </c>
      <c r="F5" t="inlineStr">
        <is>
          <t>01/06/2026 00:00:00</t>
        </is>
      </c>
      <c r="G5" t="inlineStr">
        <is>
          <t>Encerrado</t>
        </is>
      </c>
      <c r="H5" t="inlineStr">
        <is>
          <t>Ordinária</t>
        </is>
      </c>
      <c r="I5" t="inlineStr">
        <is>
          <t>50000,00</t>
        </is>
      </c>
    </row>
    <row r="6">
      <c r="A6" t="inlineStr">
        <is>
          <t>CT-775.2025</t>
        </is>
      </c>
      <c r="B6" t="inlineStr">
        <is>
          <t>CONCESSÃO DE PATROCÍNIO COM A ASSOCIAÇÃO BRASILEIRA DE RECURSOS HUMANOS ? SECCIONAL CEARÁ (ABRH ?CE) PARA A REALIZAÇÃO DO EVENTO ?CEARÁ RH 2025 ? CONGRESSO DE GESTÃO DE PESSOAS E EXPORH?, QUE ACONTECERÁ NO CENTRO DE EVENTOS DO CEARÁ NOS DIAS 30 E 31 DE OUTUBRO DE 2025</t>
        </is>
      </c>
      <c r="C6" t="inlineStr">
        <is>
          <t xml:space="preserve"> ASSOCIACAO BRASILEIRA DE RECURSOS HUMANOS-ABRH-CEARA</t>
        </is>
      </c>
      <c r="D6" t="inlineStr">
        <is>
          <t>35004142000101</t>
        </is>
      </c>
      <c r="E6" t="inlineStr">
        <is>
          <t>29/10/2025 00:00:00</t>
        </is>
      </c>
      <c r="F6" t="inlineStr">
        <is>
          <t>28/04/2026 00:00:00</t>
        </is>
      </c>
      <c r="G6" t="inlineStr">
        <is>
          <t>Encerrado</t>
        </is>
      </c>
      <c r="H6" t="inlineStr">
        <is>
          <t>Ordinária</t>
        </is>
      </c>
      <c r="I6" t="inlineStr">
        <is>
          <t>39800,00</t>
        </is>
      </c>
    </row>
    <row r="7">
      <c r="A7" t="inlineStr">
        <is>
          <t>CP-154.2026</t>
        </is>
      </c>
      <c r="B7" t="inlineStr">
        <is>
          <t>CONTRATO DE PATROCÍNIO AO SISTEMA JANGADEIRO, PARA A REALIZAÇÃO DO PROJETO FORTALEZA 300 ANOS</t>
        </is>
      </c>
      <c r="C7" t="inlineStr">
        <is>
          <t>TV JANGADEIRO LTDA</t>
        </is>
      </c>
      <c r="D7" t="inlineStr">
        <is>
          <t>11743564000130</t>
        </is>
      </c>
      <c r="E7" t="inlineStr">
        <is>
          <t>30/03/2026 00:00:00</t>
        </is>
      </c>
      <c r="F7" t="inlineStr">
        <is>
          <t>29/09/2026 00:00:00</t>
        </is>
      </c>
      <c r="G7" t="inlineStr">
        <is>
          <t>Ativo</t>
        </is>
      </c>
      <c r="H7" t="inlineStr">
        <is>
          <t>Ordinária</t>
        </is>
      </c>
      <c r="I7" t="inlineStr">
        <is>
          <t>17583,28</t>
        </is>
      </c>
    </row>
    <row r="8">
      <c r="A8" t="inlineStr">
        <is>
          <t>CT-859.2025</t>
        </is>
      </c>
      <c r="B8" t="inlineStr">
        <is>
          <t>CONCESSÃO DE PATROCINIO PARA A PARTICIPAÇÃO DO SENAC NO EVENTO 2º FESTIVAL PRAIA DO FUTURO, EM FORTALEZA/CE.</t>
        </is>
      </c>
      <c r="C8" t="inlineStr">
        <is>
          <t>ASSOCIACAO DOS EMPRESARIOS DA PRAIA DO FUTURO</t>
        </is>
      </c>
      <c r="D8" t="inlineStr">
        <is>
          <t>01293233000192</t>
        </is>
      </c>
      <c r="E8" t="inlineStr">
        <is>
          <t>10/11/2025 00:00:00</t>
        </is>
      </c>
      <c r="F8" t="inlineStr">
        <is>
          <t>09/05/2026 00:00:00</t>
        </is>
      </c>
      <c r="G8" t="inlineStr">
        <is>
          <t>Encerrado</t>
        </is>
      </c>
      <c r="H8" t="inlineStr">
        <is>
          <t>Ordinária</t>
        </is>
      </c>
      <c r="I8" t="inlineStr">
        <is>
          <t>15000,00</t>
        </is>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do Estado do Ceará</t>
        </is>
      </c>
      <c r="C2" t="inlineStr">
        <is>
          <t>07.267.479/0001-76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R$ 1.595.020,78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R$ 1.085.048,12</t>
        </is>
      </c>
    </row>
    <row r="4">
      <c r="A4" t="inlineStr">
        <is>
          <t>2026</t>
        </is>
      </c>
      <c r="B4" t="inlineStr">
        <is>
          <t>SERVICO NAC. DE APREND. COM. - SENAC RS</t>
        </is>
      </c>
      <c r="C4" t="inlineStr">
        <is>
          <t>03.422.707/0001-84</t>
        </is>
      </c>
      <c r="D4" t="inlineStr">
        <is>
          <t>Despesas rateadas</t>
        </is>
      </c>
      <c r="E4" t="inlineStr">
        <is>
          <t>Compartilhamento de estruturas físicas, infraestrutura tecnológica e ações conjuntas entre as Entidades.</t>
        </is>
      </c>
      <c r="F4" t="inlineStr">
        <is>
          <t>R$ 4.342,50</t>
        </is>
      </c>
    </row>
    <row r="5">
      <c r="A5" t="inlineStr">
        <is>
          <t>2026</t>
        </is>
      </c>
      <c r="B5" t="inlineStr">
        <is>
          <t xml:space="preserve">SERVIÇO NACIONAL DE APRENDIZAEM COMERCIAL - SENAC </t>
        </is>
      </c>
      <c r="C5" t="inlineStr">
        <is>
          <t>33.469.172/0001-68</t>
        </is>
      </c>
      <c r="D5" t="inlineStr">
        <is>
          <t>Despesas rateadas</t>
        </is>
      </c>
      <c r="E5" t="inlineStr">
        <is>
          <t>Compartilhamento de estruturas físicas, infraestrutura tecnológica e ações conjuntas entre as Entidades.</t>
        </is>
      </c>
      <c r="F5" t="inlineStr">
        <is>
          <t>R$ 512.107,18</t>
        </is>
      </c>
    </row>
    <row r="6">
      <c r="A6" t="inlineStr">
        <is>
          <t>2026</t>
        </is>
      </c>
      <c r="B6" t="inlineStr">
        <is>
          <t>SERVIÇO NACIONAL DE APRENDIZAEM COMERCIAL - SENAC SANTA CATARINA</t>
        </is>
      </c>
      <c r="C6" t="inlineStr">
        <is>
          <t>03.603.739/0001-86</t>
        </is>
      </c>
      <c r="D6" t="inlineStr">
        <is>
          <t>Despesas rateadas</t>
        </is>
      </c>
      <c r="E6" t="inlineStr">
        <is>
          <t>Compartilhamento de estruturas físicas, infraestrutura tecnológica e ações conjuntas entre as Entidades.</t>
        </is>
      </c>
      <c r="F6" t="inlineStr">
        <is>
          <t>R$ 928,20</t>
        </is>
      </c>
    </row>
    <row r="7">
      <c r="A7" t="inlineStr">
        <is>
          <t>2026</t>
        </is>
      </c>
      <c r="B7" t="inlineStr">
        <is>
          <t>SERVICO NACIONAL DE APRENDIZAGEM COMERCIAL SENAC PR</t>
        </is>
      </c>
      <c r="C7" t="inlineStr">
        <is>
          <t>03.541.088/0001-47</t>
        </is>
      </c>
      <c r="D7" t="inlineStr">
        <is>
          <t>Despesas rateadas</t>
        </is>
      </c>
      <c r="E7" t="inlineStr">
        <is>
          <t>Compartilhamento de estruturas físicas, infraestrutura tecnológica e ações conjuntas entre as Entidades.</t>
        </is>
      </c>
      <c r="F7" t="inlineStr">
        <is>
          <t>R$ 20.836,08</t>
        </is>
      </c>
    </row>
    <row r="8">
      <c r="A8" t="inlineStr">
        <is>
          <t>2026</t>
        </is>
      </c>
      <c r="B8" t="inlineStr">
        <is>
          <t>SERVICO SOCIAL DO COMERCIO - SESC - AR CE</t>
        </is>
      </c>
      <c r="C8" t="inlineStr">
        <is>
          <t>03.612.122/0001-27</t>
        </is>
      </c>
      <c r="D8" t="inlineStr">
        <is>
          <t>Despesas rateadas</t>
        </is>
      </c>
      <c r="E8" t="inlineStr">
        <is>
          <t>Compartilhamento de estruturas físicas, infraestrutura tecnológica e ações conjuntas entre as Entidades.</t>
        </is>
      </c>
      <c r="F8" t="inlineStr">
        <is>
          <t>R$ 1.890.048,04</t>
        </is>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do Estado do Ceará</t>
        </is>
      </c>
      <c r="C2" t="inlineStr">
        <is>
          <t>07.267.479/0001-76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R$ 1.595.020,78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R$ 1.085.048,12</t>
        </is>
      </c>
    </row>
    <row r="4">
      <c r="A4" t="inlineStr">
        <is>
          <t>2026</t>
        </is>
      </c>
      <c r="B4" t="inlineStr">
        <is>
          <t>SERVICO NAC. DE APREND. COM. - SENAC RS</t>
        </is>
      </c>
      <c r="C4" t="inlineStr">
        <is>
          <t>03.422.707/0001-84</t>
        </is>
      </c>
      <c r="D4" t="inlineStr">
        <is>
          <t>Despesas rateadas</t>
        </is>
      </c>
      <c r="E4" t="inlineStr">
        <is>
          <t>Compartilhamento de estruturas físicas, infraestrutura tecnológica e ações conjuntas entre as Entidades.</t>
        </is>
      </c>
      <c r="F4" t="inlineStr">
        <is>
          <t>R$ 4.342,50</t>
        </is>
      </c>
    </row>
    <row r="5">
      <c r="A5" t="inlineStr">
        <is>
          <t>2026</t>
        </is>
      </c>
      <c r="B5" t="inlineStr">
        <is>
          <t xml:space="preserve">SERVIÇO NACIONAL DE APRENDIZAEM COMERCIAL - SENAC </t>
        </is>
      </c>
      <c r="C5" t="inlineStr">
        <is>
          <t>33.469.172/0001-68</t>
        </is>
      </c>
      <c r="D5" t="inlineStr">
        <is>
          <t>Despesas rateadas</t>
        </is>
      </c>
      <c r="E5" t="inlineStr">
        <is>
          <t>Compartilhamento de estruturas físicas, infraestrutura tecnológica e ações conjuntas entre as Entidades.</t>
        </is>
      </c>
      <c r="F5" t="inlineStr">
        <is>
          <t>R$ 512.107,18</t>
        </is>
      </c>
    </row>
    <row r="6">
      <c r="A6" t="inlineStr">
        <is>
          <t>2026</t>
        </is>
      </c>
      <c r="B6" t="inlineStr">
        <is>
          <t>SERVIÇO NACIONAL DE APRENDIZAEM COMERCIAL - SENAC SANTA CATARINA</t>
        </is>
      </c>
      <c r="C6" t="inlineStr">
        <is>
          <t>03.603.739/0001-86</t>
        </is>
      </c>
      <c r="D6" t="inlineStr">
        <is>
          <t>Despesas rateadas</t>
        </is>
      </c>
      <c r="E6" t="inlineStr">
        <is>
          <t>Compartilhamento de estruturas físicas, infraestrutura tecnológica e ações conjuntas entre as Entidades.</t>
        </is>
      </c>
      <c r="F6" t="inlineStr">
        <is>
          <t>R$ 928,20</t>
        </is>
      </c>
    </row>
    <row r="7">
      <c r="A7" t="inlineStr">
        <is>
          <t>2026</t>
        </is>
      </c>
      <c r="B7" t="inlineStr">
        <is>
          <t>SERVICO NACIONAL DE APRENDIZAGEM COMERCIAL SENAC PR</t>
        </is>
      </c>
      <c r="C7" t="inlineStr">
        <is>
          <t>03.541.088/0001-47</t>
        </is>
      </c>
      <c r="D7" t="inlineStr">
        <is>
          <t>Despesas rateadas</t>
        </is>
      </c>
      <c r="E7" t="inlineStr">
        <is>
          <t>Compartilhamento de estruturas físicas, infraestrutura tecnológica e ações conjuntas entre as Entidades.</t>
        </is>
      </c>
      <c r="F7" t="inlineStr">
        <is>
          <t>R$ 20.836,08</t>
        </is>
      </c>
    </row>
    <row r="8">
      <c r="A8" t="inlineStr">
        <is>
          <t>2026</t>
        </is>
      </c>
      <c r="B8" t="inlineStr">
        <is>
          <t>SERVICO SOCIAL DO COMERCIO - SESC - AR CE</t>
        </is>
      </c>
      <c r="C8" t="inlineStr">
        <is>
          <t>03.612.122/0001-27</t>
        </is>
      </c>
      <c r="D8" t="inlineStr">
        <is>
          <t>Despesas rateadas</t>
        </is>
      </c>
      <c r="E8" t="inlineStr">
        <is>
          <t>Compartilhamento de estruturas físicas, infraestrutura tecnológica e ações conjuntas entre as Entidades.</t>
        </is>
      </c>
      <c r="F8" t="inlineStr">
        <is>
          <t>R$ 1.890.048,04</t>
        </is>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do Estado do Ceará</t>
        </is>
      </c>
      <c r="C2" t="inlineStr">
        <is>
          <t>07.267.479/0001-76</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R$ 1.595.020,78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R$ 1.085.048,12</t>
        </is>
      </c>
    </row>
    <row r="4">
      <c r="A4" t="inlineStr">
        <is>
          <t>2026</t>
        </is>
      </c>
      <c r="B4" t="inlineStr">
        <is>
          <t>SERVICO NAC. DE APREND. COM. - SENAC RS</t>
        </is>
      </c>
      <c r="C4" t="inlineStr">
        <is>
          <t>03.422.707/0001-84</t>
        </is>
      </c>
      <c r="D4" t="inlineStr">
        <is>
          <t>Despesas rateadas</t>
        </is>
      </c>
      <c r="E4" t="inlineStr">
        <is>
          <t>Compartilhamento de estruturas físicas, infraestrutura tecnológica e ações conjuntas entre as Entidades.</t>
        </is>
      </c>
      <c r="F4" t="inlineStr">
        <is>
          <t>R$ 4.342,50</t>
        </is>
      </c>
    </row>
    <row r="5">
      <c r="A5" t="inlineStr">
        <is>
          <t>2026</t>
        </is>
      </c>
      <c r="B5" t="inlineStr">
        <is>
          <t xml:space="preserve">SERVIÇO NACIONAL DE APRENDIZAEM COMERCIAL - SENAC </t>
        </is>
      </c>
      <c r="C5" t="inlineStr">
        <is>
          <t>33.469.172/0001-68</t>
        </is>
      </c>
      <c r="D5" t="inlineStr">
        <is>
          <t>Despesas rateadas</t>
        </is>
      </c>
      <c r="E5" t="inlineStr">
        <is>
          <t>Compartilhamento de estruturas físicas, infraestrutura tecnológica e ações conjuntas entre as Entidades.</t>
        </is>
      </c>
      <c r="F5" t="inlineStr">
        <is>
          <t>R$ 512.107,18</t>
        </is>
      </c>
    </row>
    <row r="6">
      <c r="A6" t="inlineStr">
        <is>
          <t>2026</t>
        </is>
      </c>
      <c r="B6" t="inlineStr">
        <is>
          <t>SERVIÇO NACIONAL DE APRENDIZAEM COMERCIAL - SENAC SANTA CATARINA</t>
        </is>
      </c>
      <c r="C6" t="inlineStr">
        <is>
          <t>03.603.739/0001-86</t>
        </is>
      </c>
      <c r="D6" t="inlineStr">
        <is>
          <t>Despesas rateadas</t>
        </is>
      </c>
      <c r="E6" t="inlineStr">
        <is>
          <t>Compartilhamento de estruturas físicas, infraestrutura tecnológica e ações conjuntas entre as Entidades.</t>
        </is>
      </c>
      <c r="F6" t="inlineStr">
        <is>
          <t>R$ 928,20</t>
        </is>
      </c>
    </row>
    <row r="7">
      <c r="A7" t="inlineStr">
        <is>
          <t>2026</t>
        </is>
      </c>
      <c r="B7" t="inlineStr">
        <is>
          <t>SERVICO NACIONAL DE APRENDIZAGEM COMERCIAL SENAC PR</t>
        </is>
      </c>
      <c r="C7" t="inlineStr">
        <is>
          <t>03.541.088/0001-47</t>
        </is>
      </c>
      <c r="D7" t="inlineStr">
        <is>
          <t>Despesas rateadas</t>
        </is>
      </c>
      <c r="E7" t="inlineStr">
        <is>
          <t>Compartilhamento de estruturas físicas, infraestrutura tecnológica e ações conjuntas entre as Entidades.</t>
        </is>
      </c>
      <c r="F7" t="inlineStr">
        <is>
          <t>R$ 20.836,08</t>
        </is>
      </c>
    </row>
    <row r="8">
      <c r="A8" t="inlineStr">
        <is>
          <t>2026</t>
        </is>
      </c>
      <c r="B8" t="inlineStr">
        <is>
          <t>SERVICO SOCIAL DO COMERCIO - SESC - AR CE</t>
        </is>
      </c>
      <c r="C8" t="inlineStr">
        <is>
          <t>03.612.122/0001-27</t>
        </is>
      </c>
      <c r="D8" t="inlineStr">
        <is>
          <t>Despesas rateadas</t>
        </is>
      </c>
      <c r="E8" t="inlineStr">
        <is>
          <t>Compartilhamento de estruturas físicas, infraestrutura tecnológica e ações conjuntas entre as Entidades.</t>
        </is>
      </c>
      <c r="F8" t="inlineStr">
        <is>
          <t>R$ 1.890.048,04</t>
        </is>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R$ 155.631.600,00</t>
        </is>
      </c>
      <c r="D2" t="inlineStr">
        <is>
          <t>58,25%</t>
        </is>
      </c>
    </row>
    <row r="3">
      <c r="A3" t="inlineStr">
        <is>
          <t>131100</t>
        </is>
      </c>
      <c r="B3" t="inlineStr">
        <is>
          <t>Aluguéis</t>
        </is>
      </c>
      <c r="C3" t="inlineStr">
        <is>
          <t>R$ 651.000,00</t>
        </is>
      </c>
      <c r="D3" t="inlineStr">
        <is>
          <t>0,24%</t>
        </is>
      </c>
    </row>
    <row r="4">
      <c r="A4" t="inlineStr">
        <is>
          <t>132500</t>
        </is>
      </c>
      <c r="B4" t="inlineStr">
        <is>
          <t>Remuneração de Depósitos Bancários</t>
        </is>
      </c>
      <c r="C4" t="inlineStr">
        <is>
          <t>R$ 24.363.000,00</t>
        </is>
      </c>
      <c r="D4" t="inlineStr">
        <is>
          <t>9,12%</t>
        </is>
      </c>
    </row>
    <row r="5">
      <c r="A5" t="inlineStr">
        <is>
          <t>160016</t>
        </is>
      </c>
      <c r="B5" t="inlineStr">
        <is>
          <t>Serviços Educacionais</t>
        </is>
      </c>
      <c r="C5" t="inlineStr">
        <is>
          <t>R$ 10.839.000,00</t>
        </is>
      </c>
      <c r="D5" t="inlineStr">
        <is>
          <t>4,06%</t>
        </is>
      </c>
    </row>
    <row r="6">
      <c r="A6" t="inlineStr">
        <is>
          <t>191899</t>
        </is>
      </c>
      <c r="B6" t="inlineStr">
        <is>
          <t>Outras Multas e Juros de Mora</t>
        </is>
      </c>
      <c r="C6" t="inlineStr">
        <is>
          <t>R$ 42.000,00</t>
        </is>
      </c>
      <c r="D6" t="inlineStr">
        <is>
          <t>0,02%</t>
        </is>
      </c>
    </row>
    <row r="7">
      <c r="A7" t="inlineStr">
        <is>
          <t>192299</t>
        </is>
      </c>
      <c r="B7" t="inlineStr">
        <is>
          <t>Outras Restituições</t>
        </is>
      </c>
      <c r="C7" t="inlineStr">
        <is>
          <t>R$ 5.400,00</t>
        </is>
      </c>
      <c r="D7" t="inlineStr">
        <is>
          <t>0,00%</t>
        </is>
      </c>
    </row>
    <row r="8">
      <c r="A8" t="inlineStr">
        <is>
          <t>199099</t>
        </is>
      </c>
      <c r="B8" t="inlineStr">
        <is>
          <t>Outras Receitas</t>
        </is>
      </c>
      <c r="C8" t="inlineStr">
        <is>
          <t>R$ 3.000,00</t>
        </is>
      </c>
      <c r="D8" t="inlineStr">
        <is>
          <t>0,00%</t>
        </is>
      </c>
    </row>
    <row r="9">
      <c r="A9" t="inlineStr">
        <is>
          <t>221600</t>
        </is>
      </c>
      <c r="B9" t="inlineStr">
        <is>
          <t>Alienação de Móveis e Utensílios</t>
        </is>
      </c>
      <c r="C9" t="inlineStr">
        <is>
          <t>R$ 30.000,00</t>
        </is>
      </c>
      <c r="D9" t="inlineStr">
        <is>
          <t>0,01%</t>
        </is>
      </c>
    </row>
    <row r="10">
      <c r="A10" t="inlineStr">
        <is>
          <t>999000</t>
        </is>
      </c>
      <c r="B10" t="inlineStr">
        <is>
          <t>Recursos Arrecadados Exerc. Anteriores</t>
        </is>
      </c>
      <c r="C10" t="inlineStr">
        <is>
          <t>R$ 75.612.000,00</t>
        </is>
      </c>
      <c r="D10" t="inlineStr">
        <is>
          <t>28,30%</t>
        </is>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R$1.494.000,00</t>
        </is>
      </c>
      <c r="D2" t="inlineStr">
        <is>
          <t>0,56%</t>
        </is>
      </c>
    </row>
    <row r="3">
      <c r="A3" t="inlineStr">
        <is>
          <t>319011</t>
        </is>
      </c>
      <c r="B3" t="inlineStr">
        <is>
          <t>Vencimentos e Vantagens Fixas</t>
        </is>
      </c>
      <c r="C3" t="inlineStr">
        <is>
          <t>R$70.131.000,00</t>
        </is>
      </c>
      <c r="D3" t="inlineStr">
        <is>
          <t>26,25%</t>
        </is>
      </c>
    </row>
    <row r="4">
      <c r="A4" t="inlineStr">
        <is>
          <t>319013</t>
        </is>
      </c>
      <c r="B4" t="inlineStr">
        <is>
          <t>Obrigações Patronais</t>
        </is>
      </c>
      <c r="C4" t="inlineStr">
        <is>
          <t>R$5.625.000,00</t>
        </is>
      </c>
      <c r="D4" t="inlineStr">
        <is>
          <t>2,11%</t>
        </is>
      </c>
    </row>
    <row r="5">
      <c r="A5" t="inlineStr">
        <is>
          <t>319016</t>
        </is>
      </c>
      <c r="B5" t="inlineStr">
        <is>
          <t>Outras Despesas Variáveis</t>
        </is>
      </c>
      <c r="C5" t="inlineStr">
        <is>
          <t>R$381.000,00</t>
        </is>
      </c>
      <c r="D5" t="inlineStr">
        <is>
          <t>0,14%</t>
        </is>
      </c>
    </row>
    <row r="6">
      <c r="A6" t="inlineStr">
        <is>
          <t>319091</t>
        </is>
      </c>
      <c r="B6" t="inlineStr">
        <is>
          <t>Sentenças Judiciais - Pessoal e Encargos</t>
        </is>
      </c>
      <c r="C6" t="inlineStr">
        <is>
          <t>R$1.800.000,00</t>
        </is>
      </c>
      <c r="D6" t="inlineStr">
        <is>
          <t>0,67%</t>
        </is>
      </c>
    </row>
    <row r="7">
      <c r="A7" t="inlineStr">
        <is>
          <t>319094</t>
        </is>
      </c>
      <c r="B7" t="inlineStr">
        <is>
          <t>Indenizações e Restituições Trabalhistas</t>
        </is>
      </c>
      <c r="C7" t="inlineStr">
        <is>
          <t>R$2.796.000,00</t>
        </is>
      </c>
      <c r="D7" t="inlineStr">
        <is>
          <t>1,05%</t>
        </is>
      </c>
    </row>
    <row r="8">
      <c r="A8" t="inlineStr">
        <is>
          <t>335041</t>
        </is>
      </c>
      <c r="B8" t="inlineStr">
        <is>
          <t>Contribuições</t>
        </is>
      </c>
      <c r="C8" t="inlineStr">
        <is>
          <t>R$4.197.600,00</t>
        </is>
      </c>
      <c r="D8" t="inlineStr">
        <is>
          <t>1,57%</t>
        </is>
      </c>
    </row>
    <row r="9">
      <c r="A9" t="inlineStr">
        <is>
          <t>339014</t>
        </is>
      </c>
      <c r="B9" t="inlineStr">
        <is>
          <t>Diárias</t>
        </is>
      </c>
      <c r="C9" t="inlineStr">
        <is>
          <t>R$645.000,00</t>
        </is>
      </c>
      <c r="D9" t="inlineStr">
        <is>
          <t>0,24%</t>
        </is>
      </c>
    </row>
    <row r="10">
      <c r="A10" t="inlineStr">
        <is>
          <t>339018</t>
        </is>
      </c>
      <c r="B10" t="inlineStr">
        <is>
          <t>Auxílio Financeiro a Estudantes</t>
        </is>
      </c>
      <c r="C10" t="inlineStr">
        <is>
          <t>R$213.000,00</t>
        </is>
      </c>
      <c r="D10" t="inlineStr">
        <is>
          <t>0,08%</t>
        </is>
      </c>
    </row>
    <row r="11">
      <c r="A11" t="inlineStr">
        <is>
          <t>339030</t>
        </is>
      </c>
      <c r="B11" t="inlineStr">
        <is>
          <t>Material de Consumo</t>
        </is>
      </c>
      <c r="C11" t="inlineStr">
        <is>
          <t>R$9.663.000,00</t>
        </is>
      </c>
      <c r="D11" t="inlineStr">
        <is>
          <t>3,62%</t>
        </is>
      </c>
    </row>
    <row r="12">
      <c r="A12" t="inlineStr">
        <is>
          <t>339033</t>
        </is>
      </c>
      <c r="B12" t="inlineStr">
        <is>
          <t>Passagens e Despesas de Locomoção</t>
        </is>
      </c>
      <c r="C12" t="inlineStr">
        <is>
          <t>R$1.785.000,00</t>
        </is>
      </c>
      <c r="D12" t="inlineStr">
        <is>
          <t>0,67%</t>
        </is>
      </c>
    </row>
    <row r="13">
      <c r="A13" t="inlineStr">
        <is>
          <t>339036</t>
        </is>
      </c>
      <c r="B13" t="inlineStr">
        <is>
          <t>Outros Serviços Terceiros - P. Física</t>
        </is>
      </c>
      <c r="C13" t="inlineStr">
        <is>
          <t>R$3.207.000,00</t>
        </is>
      </c>
      <c r="D13" t="inlineStr">
        <is>
          <t>1,20%</t>
        </is>
      </c>
    </row>
    <row r="14">
      <c r="A14" t="inlineStr">
        <is>
          <t>339037</t>
        </is>
      </c>
      <c r="B14" t="inlineStr">
        <is>
          <t>Locação de Mão de Obra</t>
        </is>
      </c>
      <c r="C14" t="inlineStr">
        <is>
          <t>R$9.750.000,00</t>
        </is>
      </c>
      <c r="D14" t="inlineStr">
        <is>
          <t>3,65%</t>
        </is>
      </c>
    </row>
    <row r="15">
      <c r="A15" t="inlineStr">
        <is>
          <t>339039</t>
        </is>
      </c>
      <c r="B15" t="inlineStr">
        <is>
          <t>Outros Serviços Terceiros - P. Jurídica</t>
        </is>
      </c>
      <c r="C15" t="inlineStr">
        <is>
          <t>R$52.868.400,00</t>
        </is>
      </c>
      <c r="D15" t="inlineStr">
        <is>
          <t>19,79%</t>
        </is>
      </c>
    </row>
    <row r="16">
      <c r="A16" t="inlineStr">
        <is>
          <t>339047</t>
        </is>
      </c>
      <c r="B16" t="inlineStr">
        <is>
          <t>Obrigações Tributárias e Contributivas</t>
        </is>
      </c>
      <c r="C16" t="inlineStr">
        <is>
          <t>R$210.000,00</t>
        </is>
      </c>
      <c r="D16" t="inlineStr">
        <is>
          <t>0,08%</t>
        </is>
      </c>
    </row>
    <row r="17">
      <c r="A17" t="inlineStr">
        <is>
          <t>339091</t>
        </is>
      </c>
      <c r="B17" t="inlineStr">
        <is>
          <t>Sentenças Judiciais-Outras DespCorrentes</t>
        </is>
      </c>
      <c r="C17" t="inlineStr">
        <is>
          <t>R$15.132.000,00</t>
        </is>
      </c>
      <c r="D17" t="inlineStr">
        <is>
          <t>5,66%</t>
        </is>
      </c>
    </row>
    <row r="18">
      <c r="A18" t="inlineStr">
        <is>
          <t>449051</t>
        </is>
      </c>
      <c r="B18" t="inlineStr">
        <is>
          <t>Obras e Instalações</t>
        </is>
      </c>
      <c r="C18" t="inlineStr">
        <is>
          <t>R$4.704.000,00</t>
        </is>
      </c>
      <c r="D18" t="inlineStr">
        <is>
          <t>1,76%</t>
        </is>
      </c>
    </row>
    <row r="19">
      <c r="A19" t="inlineStr">
        <is>
          <t>449052</t>
        </is>
      </c>
      <c r="B19" t="inlineStr">
        <is>
          <t>Equipamentos e Material Permanente</t>
        </is>
      </c>
      <c r="C19" t="inlineStr">
        <is>
          <t>R$24.075.000,00</t>
        </is>
      </c>
      <c r="D19" t="inlineStr">
        <is>
          <t>9,01%</t>
        </is>
      </c>
    </row>
    <row r="20">
      <c r="A20" t="inlineStr">
        <is>
          <t>459061</t>
        </is>
      </c>
      <c r="B20" t="inlineStr">
        <is>
          <t>Aquisição de Imóveis</t>
        </is>
      </c>
      <c r="C20" t="inlineStr">
        <is>
          <t>R$58.500.000,00</t>
        </is>
      </c>
      <c r="D20" t="inlineStr">
        <is>
          <t>21,90%</t>
        </is>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R$37.171.200,00</t>
        </is>
      </c>
      <c r="C2" t="inlineStr">
        <is>
          <t>13,91%</t>
        </is>
      </c>
    </row>
    <row r="3">
      <c r="A3" t="inlineStr">
        <is>
          <t>02 - Administração Financeira</t>
        </is>
      </c>
      <c r="B3" t="inlineStr">
        <is>
          <t>R$11.233.400,00</t>
        </is>
      </c>
      <c r="C3" t="inlineStr">
        <is>
          <t>4,20%</t>
        </is>
      </c>
    </row>
    <row r="4">
      <c r="A4" t="inlineStr">
        <is>
          <t>03 - Formação de Recursos Humanos</t>
        </is>
      </c>
      <c r="B4" t="inlineStr">
        <is>
          <t>R$1.991.000,00</t>
        </is>
      </c>
      <c r="C4" t="inlineStr">
        <is>
          <t>0,75%</t>
        </is>
      </c>
    </row>
    <row r="5">
      <c r="A5" t="inlineStr">
        <is>
          <t>04 - Comunicação Social</t>
        </is>
      </c>
      <c r="B5" t="inlineStr">
        <is>
          <t>R$12.168.200,00</t>
        </is>
      </c>
      <c r="C5" t="inlineStr">
        <is>
          <t>4,55%</t>
        </is>
      </c>
    </row>
    <row r="6">
      <c r="A6" t="inlineStr">
        <is>
          <t>05 - Atenção Básica</t>
        </is>
      </c>
      <c r="B6" t="inlineStr">
        <is>
          <t>R$5.484.000,00</t>
        </is>
      </c>
      <c r="C6" t="inlineStr">
        <is>
          <t>2,05%</t>
        </is>
      </c>
    </row>
    <row r="7">
      <c r="A7" t="inlineStr">
        <is>
          <t>06 - Proteção e Benefícios ao Trabalhador</t>
        </is>
      </c>
      <c r="B7" t="inlineStr">
        <is>
          <t>R$6.442.700,00</t>
        </is>
      </c>
      <c r="C7" t="inlineStr">
        <is>
          <t>2,41%</t>
        </is>
      </c>
    </row>
    <row r="8">
      <c r="A8" t="inlineStr">
        <is>
          <t>07 - Empregabilidade</t>
        </is>
      </c>
      <c r="B8" t="inlineStr">
        <is>
          <t>R$192.686.500,00</t>
        </is>
      </c>
      <c r="C8" t="inlineStr">
        <is>
          <t>72,12%</t>
        </is>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R$ 191.535.000,00</t>
        </is>
      </c>
      <c r="C2" t="inlineStr">
        <is>
          <t>R$ 194.734.206,31</t>
        </is>
      </c>
      <c r="D2" t="inlineStr">
        <is>
          <t>101,67%</t>
        </is>
      </c>
      <c r="E2" t="inlineStr">
        <is>
          <t>99,98%</t>
        </is>
      </c>
    </row>
    <row r="3">
      <c r="A3" t="inlineStr">
        <is>
          <t>RECEITA DE CONTRIBUIÇÕES</t>
        </is>
      </c>
      <c r="B3" t="inlineStr">
        <is>
          <t>R$ 155.631.600,00</t>
        </is>
      </c>
      <c r="C3" t="inlineStr">
        <is>
          <t>R$ 160.349.148,04</t>
        </is>
      </c>
      <c r="D3" t="inlineStr">
        <is>
          <t>103,03%</t>
        </is>
      </c>
      <c r="E3" t="inlineStr">
        <is>
          <t>82,32%</t>
        </is>
      </c>
    </row>
    <row r="4">
      <c r="A4" t="inlineStr">
        <is>
          <t>Contribuições para o Senac</t>
        </is>
      </c>
      <c r="B4" t="inlineStr">
        <is>
          <t>R$ 155.631.600,00</t>
        </is>
      </c>
      <c r="C4" t="inlineStr">
        <is>
          <t>R$ 160.349.148,04</t>
        </is>
      </c>
      <c r="D4" t="inlineStr">
        <is>
          <t>103,03%</t>
        </is>
      </c>
      <c r="E4" t="inlineStr">
        <is>
          <t>82,32%</t>
        </is>
      </c>
    </row>
    <row r="5">
      <c r="A5" t="inlineStr">
        <is>
          <t>RECEITA PATRIMONIAL</t>
        </is>
      </c>
      <c r="B5" t="inlineStr">
        <is>
          <t>R$ 25.014.000,00</t>
        </is>
      </c>
      <c r="C5" t="inlineStr">
        <is>
          <t>R$ 23.998.179,48</t>
        </is>
      </c>
      <c r="D5" t="inlineStr">
        <is>
          <t>95,94%</t>
        </is>
      </c>
      <c r="E5" t="inlineStr">
        <is>
          <t>12,32%</t>
        </is>
      </c>
    </row>
    <row r="6">
      <c r="A6" t="inlineStr">
        <is>
          <t>Aluguéis</t>
        </is>
      </c>
      <c r="B6" t="inlineStr">
        <is>
          <t>R$ 651.000,00</t>
        </is>
      </c>
      <c r="C6" t="inlineStr">
        <is>
          <t>R$ 681.934,99</t>
        </is>
      </c>
      <c r="D6" t="inlineStr">
        <is>
          <t>104,75%</t>
        </is>
      </c>
      <c r="E6" t="inlineStr">
        <is>
          <t>0,35%</t>
        </is>
      </c>
    </row>
    <row r="7">
      <c r="A7" t="inlineStr">
        <is>
          <t>Remuneração de Depósitos Bancários</t>
        </is>
      </c>
      <c r="B7" t="inlineStr">
        <is>
          <t>R$ 24.363.000,00</t>
        </is>
      </c>
      <c r="C7" t="inlineStr">
        <is>
          <t>R$ 23.316.244,49</t>
        </is>
      </c>
      <c r="D7" t="inlineStr">
        <is>
          <t>95,70%</t>
        </is>
      </c>
      <c r="E7" t="inlineStr">
        <is>
          <t>11,97%</t>
        </is>
      </c>
    </row>
    <row r="8">
      <c r="A8" t="inlineStr">
        <is>
          <t>RECEITA DE SERVIÇOS</t>
        </is>
      </c>
      <c r="B8" t="inlineStr">
        <is>
          <t>R$ 10.839.000,00</t>
        </is>
      </c>
      <c r="C8" t="inlineStr">
        <is>
          <t>R$ 10.096.051,14</t>
        </is>
      </c>
      <c r="D8" t="inlineStr">
        <is>
          <t>93,15%</t>
        </is>
      </c>
      <c r="E8" t="inlineStr">
        <is>
          <t>5,18%</t>
        </is>
      </c>
    </row>
    <row r="9">
      <c r="A9" t="inlineStr">
        <is>
          <t>Serviços Educacionais</t>
        </is>
      </c>
      <c r="B9" t="inlineStr">
        <is>
          <t>R$ 10.839.000,00</t>
        </is>
      </c>
      <c r="C9" t="inlineStr">
        <is>
          <t>R$ 10.096.051,14</t>
        </is>
      </c>
      <c r="D9" t="inlineStr">
        <is>
          <t>93,15%</t>
        </is>
      </c>
      <c r="E9" t="inlineStr">
        <is>
          <t>5,18%</t>
        </is>
      </c>
    </row>
    <row r="10">
      <c r="A10" t="inlineStr">
        <is>
          <t>OUTRAS RECEITAS CORRENTES</t>
        </is>
      </c>
      <c r="B10" t="inlineStr">
        <is>
          <t>R$ 50.400,00</t>
        </is>
      </c>
      <c r="C10" t="inlineStr">
        <is>
          <t>R$ 290.827,65</t>
        </is>
      </c>
      <c r="D10" t="inlineStr">
        <is>
          <t>577,04%</t>
        </is>
      </c>
      <c r="E10" t="inlineStr">
        <is>
          <t>0,15%</t>
        </is>
      </c>
    </row>
    <row r="11">
      <c r="A11" t="inlineStr">
        <is>
          <t>Outras Multas e Juros de Mora</t>
        </is>
      </c>
      <c r="B11" t="inlineStr">
        <is>
          <t>R$ 42.000,00</t>
        </is>
      </c>
      <c r="C11" t="inlineStr">
        <is>
          <t>R$ 99.967,79</t>
        </is>
      </c>
      <c r="D11" t="inlineStr">
        <is>
          <t>238,02%</t>
        </is>
      </c>
      <c r="E11" t="inlineStr">
        <is>
          <t>0,05%</t>
        </is>
      </c>
    </row>
    <row r="12">
      <c r="A12" t="inlineStr">
        <is>
          <t>Outras Restituições</t>
        </is>
      </c>
      <c r="B12" t="inlineStr">
        <is>
          <t>R$ 5.400,00</t>
        </is>
      </c>
      <c r="C12" t="inlineStr">
        <is>
          <t>R$ 0,00</t>
        </is>
      </c>
      <c r="D12" t="inlineStr">
        <is>
          <t>0,00%</t>
        </is>
      </c>
      <c r="E12" t="inlineStr">
        <is>
          <t>0,00%</t>
        </is>
      </c>
    </row>
    <row r="13">
      <c r="A13" t="inlineStr">
        <is>
          <t>Outras Receitas</t>
        </is>
      </c>
      <c r="B13" t="inlineStr">
        <is>
          <t>R$ 3.000,00</t>
        </is>
      </c>
      <c r="C13" t="inlineStr">
        <is>
          <t>R$ 190.859,86</t>
        </is>
      </c>
      <c r="D13" t="inlineStr">
        <is>
          <t>6.362,00%</t>
        </is>
      </c>
      <c r="E13" t="inlineStr">
        <is>
          <t>0,10%</t>
        </is>
      </c>
    </row>
    <row r="14">
      <c r="A14" t="inlineStr">
        <is>
          <t>RECEITAS DE CAPITAL</t>
        </is>
      </c>
      <c r="B14" t="inlineStr">
        <is>
          <t>R$ 30.000,00</t>
        </is>
      </c>
      <c r="C14" t="inlineStr">
        <is>
          <t>R$ 41.610,00</t>
        </is>
      </c>
      <c r="D14" t="inlineStr">
        <is>
          <t>138,70%</t>
        </is>
      </c>
      <c r="E14" t="inlineStr">
        <is>
          <t>0,02%</t>
        </is>
      </c>
    </row>
    <row r="15">
      <c r="A15" t="inlineStr">
        <is>
          <t>ALIENAÇÃO DE BENS</t>
        </is>
      </c>
      <c r="B15" t="inlineStr">
        <is>
          <t>R$ 30.000,00</t>
        </is>
      </c>
      <c r="C15" t="inlineStr">
        <is>
          <t>R$ 41.610,00</t>
        </is>
      </c>
      <c r="D15" t="inlineStr">
        <is>
          <t>138,70%</t>
        </is>
      </c>
      <c r="E15" t="inlineStr">
        <is>
          <t>0,02%</t>
        </is>
      </c>
    </row>
    <row r="16">
      <c r="A16" t="inlineStr">
        <is>
          <t>Alienação de Móveis e Utensílios</t>
        </is>
      </c>
      <c r="B16" t="inlineStr">
        <is>
          <t>R$ 30.000,00</t>
        </is>
      </c>
      <c r="C16" t="inlineStr">
        <is>
          <t>R$ 41.610,00</t>
        </is>
      </c>
      <c r="D16" t="inlineStr">
        <is>
          <t>138,70%</t>
        </is>
      </c>
      <c r="E16" t="inlineStr">
        <is>
          <t>0,02%</t>
        </is>
      </c>
    </row>
    <row r="17">
      <c r="A17" t="inlineStr">
        <is>
          <t>RECURSOS ARREC. EXERC. ANTER.</t>
        </is>
      </c>
      <c r="B17" t="inlineStr">
        <is>
          <t>R$ 75.612.000,00</t>
        </is>
      </c>
      <c r="C17" t="inlineStr">
        <is>
          <t>R$ 0,00</t>
        </is>
      </c>
      <c r="D17" t="inlineStr">
        <is>
          <t>0,00%</t>
        </is>
      </c>
      <c r="E17" t="inlineStr">
        <is>
          <t>0,00%</t>
        </is>
      </c>
    </row>
    <row r="18">
      <c r="A18" t="inlineStr">
        <is>
          <t>RECURSOS ARRECADADOS EXERC. ANTERIORES</t>
        </is>
      </c>
      <c r="B18" t="inlineStr">
        <is>
          <t>R$ 75.612.000,00</t>
        </is>
      </c>
      <c r="C18" t="inlineStr">
        <is>
          <t>R$ 0,00</t>
        </is>
      </c>
      <c r="D18" t="inlineStr">
        <is>
          <t>0,00%</t>
        </is>
      </c>
      <c r="E18" t="inlineStr">
        <is>
          <t>0,00%</t>
        </is>
      </c>
    </row>
    <row r="19">
      <c r="A19" t="inlineStr">
        <is>
          <t>Recursos Arrecadados Exerc. Anteriores</t>
        </is>
      </c>
      <c r="B19" t="inlineStr">
        <is>
          <t>R$ 75.612.000,00</t>
        </is>
      </c>
      <c r="C19" t="inlineStr">
        <is>
          <t>R$ 0,00</t>
        </is>
      </c>
      <c r="D19" t="inlineStr">
        <is>
          <t>0,00%</t>
        </is>
      </c>
      <c r="E19" t="inlineStr">
        <is>
          <t>0,00%</t>
        </is>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R$179.898.000,00</t>
        </is>
      </c>
      <c r="C2" t="inlineStr">
        <is>
          <t>R$143.766.318,09</t>
        </is>
      </c>
      <c r="D2" t="inlineStr">
        <is>
          <t>79,92%</t>
        </is>
      </c>
      <c r="E2" t="inlineStr">
        <is>
          <t>73,05%</t>
        </is>
      </c>
    </row>
    <row r="3">
      <c r="A3" t="inlineStr">
        <is>
          <t>PESSOAL E ENCARGOS SOCIAIS</t>
        </is>
      </c>
      <c r="B3" t="inlineStr">
        <is>
          <t>R$82.227.000,00</t>
        </is>
      </c>
      <c r="C3" t="inlineStr">
        <is>
          <t>R$79.580.454,68</t>
        </is>
      </c>
      <c r="D3" t="inlineStr">
        <is>
          <t>96,78%</t>
        </is>
      </c>
      <c r="E3" t="inlineStr">
        <is>
          <t>40,43%</t>
        </is>
      </c>
    </row>
    <row r="4">
      <c r="A4" t="inlineStr">
        <is>
          <t>Contrib. a Entidades Fechadas da Previd.</t>
        </is>
      </c>
      <c r="B4" t="inlineStr">
        <is>
          <t>R$1.494.000,00</t>
        </is>
      </c>
      <c r="C4" t="inlineStr">
        <is>
          <t>R$1.303.615,48</t>
        </is>
      </c>
      <c r="D4" t="inlineStr">
        <is>
          <t>87,26%</t>
        </is>
      </c>
      <c r="E4" t="inlineStr">
        <is>
          <t>0,66%</t>
        </is>
      </c>
    </row>
    <row r="5">
      <c r="A5" t="inlineStr">
        <is>
          <t>Vencimentos e Vantagens Fixas</t>
        </is>
      </c>
      <c r="B5" t="inlineStr">
        <is>
          <t>R$70.131.000,00</t>
        </is>
      </c>
      <c r="C5" t="inlineStr">
        <is>
          <t>R$69.856.772,90</t>
        </is>
      </c>
      <c r="D5" t="inlineStr">
        <is>
          <t>99,61%</t>
        </is>
      </c>
      <c r="E5" t="inlineStr">
        <is>
          <t>35,49%</t>
        </is>
      </c>
    </row>
    <row r="6">
      <c r="A6" t="inlineStr">
        <is>
          <t>Obrigações Patronais</t>
        </is>
      </c>
      <c r="B6" t="inlineStr">
        <is>
          <t>R$5.625.000,00</t>
        </is>
      </c>
      <c r="C6" t="inlineStr">
        <is>
          <t>R$5.119.082,28</t>
        </is>
      </c>
      <c r="D6" t="inlineStr">
        <is>
          <t>91,01%</t>
        </is>
      </c>
      <c r="E6" t="inlineStr">
        <is>
          <t>2,60%</t>
        </is>
      </c>
    </row>
    <row r="7">
      <c r="A7" t="inlineStr">
        <is>
          <t>Outras Despesas Variáveis</t>
        </is>
      </c>
      <c r="B7" t="inlineStr">
        <is>
          <t>R$381.000,00</t>
        </is>
      </c>
      <c r="C7" t="inlineStr">
        <is>
          <t>R$618.330,84</t>
        </is>
      </c>
      <c r="D7" t="inlineStr">
        <is>
          <t>162,29%</t>
        </is>
      </c>
      <c r="E7" t="inlineStr">
        <is>
          <t>0,31%</t>
        </is>
      </c>
    </row>
    <row r="8">
      <c r="A8" t="inlineStr">
        <is>
          <t>Sentenças Judiciais - Pessoal e Encargos</t>
        </is>
      </c>
      <c r="B8" t="inlineStr">
        <is>
          <t>R$1.800.000,00</t>
        </is>
      </c>
      <c r="C8" t="inlineStr">
        <is>
          <t>R$819.379,64</t>
        </is>
      </c>
      <c r="D8" t="inlineStr">
        <is>
          <t>45,52%</t>
        </is>
      </c>
      <c r="E8" t="inlineStr">
        <is>
          <t>0,42%</t>
        </is>
      </c>
    </row>
    <row r="9">
      <c r="A9" t="inlineStr">
        <is>
          <t>Indenizações e Restituições Trabalhistas</t>
        </is>
      </c>
      <c r="B9" t="inlineStr">
        <is>
          <t>R$2.796.000,00</t>
        </is>
      </c>
      <c r="C9" t="inlineStr">
        <is>
          <t>R$1.863.273,54</t>
        </is>
      </c>
      <c r="D9" t="inlineStr">
        <is>
          <t>66,64%</t>
        </is>
      </c>
      <c r="E9" t="inlineStr">
        <is>
          <t>0,95%</t>
        </is>
      </c>
    </row>
    <row r="10">
      <c r="A10" t="inlineStr">
        <is>
          <t>OUTRAS DESPESAS CORRENTES</t>
        </is>
      </c>
      <c r="B10" t="inlineStr">
        <is>
          <t>R$97.671.000,00</t>
        </is>
      </c>
      <c r="C10" t="inlineStr">
        <is>
          <t>R$64.185.863,41</t>
        </is>
      </c>
      <c r="D10" t="inlineStr">
        <is>
          <t>65,72%</t>
        </is>
      </c>
      <c r="E10" t="inlineStr">
        <is>
          <t>32,61%</t>
        </is>
      </c>
    </row>
    <row r="11">
      <c r="A11" t="inlineStr">
        <is>
          <t>Contribuições</t>
        </is>
      </c>
      <c r="B11" t="inlineStr">
        <is>
          <t>R$4.197.600,00</t>
        </is>
      </c>
      <c r="C11" t="inlineStr">
        <is>
          <t>R$4.365.070,03</t>
        </is>
      </c>
      <c r="D11" t="inlineStr">
        <is>
          <t>103,99%</t>
        </is>
      </c>
      <c r="E11" t="inlineStr">
        <is>
          <t>2,22%</t>
        </is>
      </c>
    </row>
    <row r="12">
      <c r="A12" t="inlineStr">
        <is>
          <t>Diárias</t>
        </is>
      </c>
      <c r="B12" t="inlineStr">
        <is>
          <t>R$645.000,00</t>
        </is>
      </c>
      <c r="C12" t="inlineStr">
        <is>
          <t>R$243.344,02</t>
        </is>
      </c>
      <c r="D12" t="inlineStr">
        <is>
          <t>37,73%</t>
        </is>
      </c>
      <c r="E12" t="inlineStr">
        <is>
          <t>0,12%</t>
        </is>
      </c>
    </row>
    <row r="13">
      <c r="A13" t="inlineStr">
        <is>
          <t>Auxílio Financeiro a Estudantes</t>
        </is>
      </c>
      <c r="B13" t="inlineStr">
        <is>
          <t>R$213.000,00</t>
        </is>
      </c>
      <c r="C13" t="inlineStr">
        <is>
          <t>R$150.730,00</t>
        </is>
      </c>
      <c r="D13" t="inlineStr">
        <is>
          <t>70,77%</t>
        </is>
      </c>
      <c r="E13" t="inlineStr">
        <is>
          <t>0,08%</t>
        </is>
      </c>
    </row>
    <row r="14">
      <c r="A14" t="inlineStr">
        <is>
          <t>Material de Consumo</t>
        </is>
      </c>
      <c r="B14" t="inlineStr">
        <is>
          <t>R$9.663.000,00</t>
        </is>
      </c>
      <c r="C14" t="inlineStr">
        <is>
          <t>R$5.721.190,73</t>
        </is>
      </c>
      <c r="D14" t="inlineStr">
        <is>
          <t>59,21%</t>
        </is>
      </c>
      <c r="E14" t="inlineStr">
        <is>
          <t>2,91%</t>
        </is>
      </c>
    </row>
    <row r="15">
      <c r="A15" t="inlineStr">
        <is>
          <t>Passagens e Despesas de Locomoção</t>
        </is>
      </c>
      <c r="B15" t="inlineStr">
        <is>
          <t>R$1.785.000,00</t>
        </is>
      </c>
      <c r="C15" t="inlineStr">
        <is>
          <t>R$951.083,49</t>
        </is>
      </c>
      <c r="D15" t="inlineStr">
        <is>
          <t>53,28%</t>
        </is>
      </c>
      <c r="E15" t="inlineStr">
        <is>
          <t>0,48%</t>
        </is>
      </c>
    </row>
    <row r="16">
      <c r="A16" t="inlineStr">
        <is>
          <t>Outros Serviços Terceiros - P. Física</t>
        </is>
      </c>
      <c r="B16" t="inlineStr">
        <is>
          <t>R$3.207.000,00</t>
        </is>
      </c>
      <c r="C16" t="inlineStr">
        <is>
          <t>R$1.963.281,31</t>
        </is>
      </c>
      <c r="D16" t="inlineStr">
        <is>
          <t>61,22%</t>
        </is>
      </c>
      <c r="E16" t="inlineStr">
        <is>
          <t>1,00%</t>
        </is>
      </c>
    </row>
    <row r="17">
      <c r="A17" t="inlineStr">
        <is>
          <t>Locação de Mão de Obra</t>
        </is>
      </c>
      <c r="B17" t="inlineStr">
        <is>
          <t>R$9.750.000,00</t>
        </is>
      </c>
      <c r="C17" t="inlineStr">
        <is>
          <t>R$8.049.328,35</t>
        </is>
      </c>
      <c r="D17" t="inlineStr">
        <is>
          <t>82,56%</t>
        </is>
      </c>
      <c r="E17" t="inlineStr">
        <is>
          <t>4,09%</t>
        </is>
      </c>
    </row>
    <row r="18">
      <c r="A18" t="inlineStr">
        <is>
          <t>Outros Serviços Terceiros - P. Jurídica</t>
        </is>
      </c>
      <c r="B18" t="inlineStr">
        <is>
          <t>R$52.868.400,00</t>
        </is>
      </c>
      <c r="C18" t="inlineStr">
        <is>
          <t>R$39.343.719,00</t>
        </is>
      </c>
      <c r="D18" t="inlineStr">
        <is>
          <t>74,42%</t>
        </is>
      </c>
      <c r="E18" t="inlineStr">
        <is>
          <t>19,99%</t>
        </is>
      </c>
    </row>
    <row r="19">
      <c r="A19" t="inlineStr">
        <is>
          <t>Obrigações Tributárias e Contributivas</t>
        </is>
      </c>
      <c r="B19" t="inlineStr">
        <is>
          <t>R$210.000,00</t>
        </is>
      </c>
      <c r="C19" t="inlineStr">
        <is>
          <t>R$181.083,07</t>
        </is>
      </c>
      <c r="D19" t="inlineStr">
        <is>
          <t>86,23%</t>
        </is>
      </c>
      <c r="E19" t="inlineStr">
        <is>
          <t>0,09%</t>
        </is>
      </c>
    </row>
    <row r="20">
      <c r="A20" t="inlineStr">
        <is>
          <t>Sentenças Judiciais-Outras DespCorrentes</t>
        </is>
      </c>
      <c r="B20" t="inlineStr">
        <is>
          <t>R$15.132.000,00</t>
        </is>
      </c>
      <c r="C20" t="inlineStr">
        <is>
          <t>R$3.217.033,41</t>
        </is>
      </c>
      <c r="D20" t="inlineStr">
        <is>
          <t>21,26%</t>
        </is>
      </c>
      <c r="E20" t="inlineStr">
        <is>
          <t>1,63%</t>
        </is>
      </c>
    </row>
    <row r="21">
      <c r="A21" t="inlineStr">
        <is>
          <t>DESPESAS DE CAPITAL</t>
        </is>
      </c>
      <c r="B21" t="inlineStr">
        <is>
          <t>R$87.279.000,00</t>
        </is>
      </c>
      <c r="C21" t="inlineStr">
        <is>
          <t>R$53.048.780,90</t>
        </is>
      </c>
      <c r="D21" t="inlineStr">
        <is>
          <t>60,78%</t>
        </is>
      </c>
      <c r="E21" t="inlineStr">
        <is>
          <t>26,95%</t>
        </is>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R$37.171.200,00</t>
        </is>
      </c>
      <c r="C2" t="inlineStr">
        <is>
          <t>R$25.962.723,75</t>
        </is>
      </c>
      <c r="D2" t="inlineStr">
        <is>
          <t>69,85%</t>
        </is>
      </c>
      <c r="E2" t="inlineStr">
        <is>
          <t>13,19%</t>
        </is>
      </c>
    </row>
    <row r="3">
      <c r="A3" t="inlineStr">
        <is>
          <t>02 - Administração Financeira</t>
        </is>
      </c>
      <c r="B3" t="inlineStr">
        <is>
          <t>R$11.233.400,00</t>
        </is>
      </c>
      <c r="C3" t="inlineStr">
        <is>
          <t>R$11.063.887,46</t>
        </is>
      </c>
      <c r="D3" t="inlineStr">
        <is>
          <t>98,49%</t>
        </is>
      </c>
      <c r="E3" t="inlineStr">
        <is>
          <t>5,62%</t>
        </is>
      </c>
    </row>
    <row r="4">
      <c r="A4" t="inlineStr">
        <is>
          <t>03 - Formação de Recursos Humanos</t>
        </is>
      </c>
      <c r="B4" t="inlineStr">
        <is>
          <t>R$1.991.000,00</t>
        </is>
      </c>
      <c r="C4" t="inlineStr">
        <is>
          <t>R$1.399.014,02</t>
        </is>
      </c>
      <c r="D4" t="inlineStr">
        <is>
          <t>70,27%</t>
        </is>
      </c>
      <c r="E4" t="inlineStr">
        <is>
          <t>0,71%</t>
        </is>
      </c>
    </row>
    <row r="5">
      <c r="A5" t="inlineStr">
        <is>
          <t>04 - Comunicação Social</t>
        </is>
      </c>
      <c r="B5" t="inlineStr">
        <is>
          <t>R$12.168.200,00</t>
        </is>
      </c>
      <c r="C5" t="inlineStr">
        <is>
          <t>R$8.233.929,27</t>
        </is>
      </c>
      <c r="D5" t="inlineStr">
        <is>
          <t>67,67%</t>
        </is>
      </c>
      <c r="E5" t="inlineStr">
        <is>
          <t>4,18%</t>
        </is>
      </c>
    </row>
    <row r="6">
      <c r="A6" t="inlineStr">
        <is>
          <t>05 - Atenção Básica</t>
        </is>
      </c>
      <c r="B6" t="inlineStr">
        <is>
          <t>R$5.484.000,00</t>
        </is>
      </c>
      <c r="C6" t="inlineStr">
        <is>
          <t>R$4.235.381,15</t>
        </is>
      </c>
      <c r="D6" t="inlineStr">
        <is>
          <t>77,23%</t>
        </is>
      </c>
      <c r="E6" t="inlineStr">
        <is>
          <t>2,15%</t>
        </is>
      </c>
    </row>
    <row r="7">
      <c r="A7" t="inlineStr">
        <is>
          <t>06 - Proteção e Benefícios ao Trabalhador</t>
        </is>
      </c>
      <c r="B7" t="inlineStr">
        <is>
          <t>R$6.442.700,00</t>
        </is>
      </c>
      <c r="C7" t="inlineStr">
        <is>
          <t>R$6.419.494,65</t>
        </is>
      </c>
      <c r="D7" t="inlineStr">
        <is>
          <t>99,64%</t>
        </is>
      </c>
      <c r="E7" t="inlineStr">
        <is>
          <t>3,26%</t>
        </is>
      </c>
    </row>
    <row r="8">
      <c r="A8" t="inlineStr">
        <is>
          <t>07 - Empregabilidade</t>
        </is>
      </c>
      <c r="B8" t="inlineStr">
        <is>
          <t>R$192.686.500,00</t>
        </is>
      </c>
      <c r="C8" t="inlineStr">
        <is>
          <t>R$139.500.668,69</t>
        </is>
      </c>
      <c r="D8" t="inlineStr">
        <is>
          <t>72,40%</t>
        </is>
      </c>
      <c r="E8" t="inlineStr">
        <is>
          <t>70,88%</t>
        </is>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R$190.498.920,00</t>
        </is>
      </c>
      <c r="D2" t="inlineStr">
        <is>
          <t>77,13%</t>
        </is>
      </c>
    </row>
    <row r="3">
      <c r="A3" t="inlineStr">
        <is>
          <t>13110110</t>
        </is>
      </c>
      <c r="B3" t="inlineStr">
        <is>
          <t>Aluguéis e Arrendamentos</t>
        </is>
      </c>
      <c r="C3" t="inlineStr">
        <is>
          <t>R$789.000,00</t>
        </is>
      </c>
      <c r="D3" t="inlineStr">
        <is>
          <t>0,32%</t>
        </is>
      </c>
    </row>
    <row r="4">
      <c r="A4" t="inlineStr">
        <is>
          <t>13210100</t>
        </is>
      </c>
      <c r="B4" t="inlineStr">
        <is>
          <t>Remuneração de Depósitos Bancários</t>
        </is>
      </c>
      <c r="C4" t="inlineStr">
        <is>
          <t>R$29.397.000,00</t>
        </is>
      </c>
      <c r="D4" t="inlineStr">
        <is>
          <t>11,90%</t>
        </is>
      </c>
    </row>
    <row r="5">
      <c r="A5" t="inlineStr">
        <is>
          <t>16999900</t>
        </is>
      </c>
      <c r="B5" t="inlineStr">
        <is>
          <t>Serviços Educacionais</t>
        </is>
      </c>
      <c r="C5" t="inlineStr">
        <is>
          <t>R$16.956.000,00</t>
        </is>
      </c>
      <c r="D5" t="inlineStr">
        <is>
          <t>6,87%</t>
        </is>
      </c>
    </row>
    <row r="6">
      <c r="A6" t="inlineStr">
        <is>
          <t>17999900</t>
        </is>
      </c>
      <c r="B6" t="inlineStr">
        <is>
          <t>Outras transferências correntes</t>
        </is>
      </c>
      <c r="C6" t="inlineStr">
        <is>
          <t>R$6.675.000,00</t>
        </is>
      </c>
      <c r="D6" t="inlineStr">
        <is>
          <t>2,70%</t>
        </is>
      </c>
    </row>
    <row r="7">
      <c r="A7" t="inlineStr">
        <is>
          <t>19110900</t>
        </is>
      </c>
      <c r="B7" t="inlineStr">
        <is>
          <t xml:space="preserve">Multas e Juros </t>
        </is>
      </c>
      <c r="C7" t="inlineStr">
        <is>
          <t>R$45.000,00</t>
        </is>
      </c>
      <c r="D7" t="inlineStr">
        <is>
          <t>0,02%</t>
        </is>
      </c>
    </row>
    <row r="8">
      <c r="A8" t="inlineStr">
        <is>
          <t>19229900</t>
        </is>
      </c>
      <c r="B8" t="inlineStr">
        <is>
          <t>Outras Restituições</t>
        </is>
      </c>
      <c r="C8" t="inlineStr">
        <is>
          <t>R$3.000,00</t>
        </is>
      </c>
      <c r="D8" t="inlineStr">
        <is>
          <t>0,00%</t>
        </is>
      </c>
    </row>
    <row r="9">
      <c r="A9" t="inlineStr">
        <is>
          <t>19999900</t>
        </is>
      </c>
      <c r="B9" t="inlineStr">
        <is>
          <t>Outras Receitas Correntes</t>
        </is>
      </c>
      <c r="C9" t="inlineStr">
        <is>
          <t>R$601.080,00</t>
        </is>
      </c>
      <c r="D9" t="inlineStr">
        <is>
          <t>0,24%</t>
        </is>
      </c>
    </row>
    <row r="10">
      <c r="A10" t="inlineStr">
        <is>
          <t>22130100</t>
        </is>
      </c>
      <c r="B10" t="inlineStr">
        <is>
          <t>Alienação de Bens Móveis</t>
        </is>
      </c>
      <c r="C10" t="inlineStr">
        <is>
          <t>R$63.000,00</t>
        </is>
      </c>
      <c r="D10" t="inlineStr">
        <is>
          <t>0,03%</t>
        </is>
      </c>
    </row>
    <row r="11">
      <c r="A11" t="inlineStr">
        <is>
          <t>99999910</t>
        </is>
      </c>
      <c r="B11" t="inlineStr">
        <is>
          <t>Recurso Arrecadado em Exerc. Anteriores</t>
        </is>
      </c>
      <c r="C11" t="inlineStr">
        <is>
          <t>R$1.956.000,00</t>
        </is>
      </c>
      <c r="D11" t="inlineStr">
        <is>
          <t>0,79%</t>
        </is>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R$ 1.623.000,00</t>
        </is>
      </c>
      <c r="D2" t="inlineStr">
        <is>
          <t>0,66%</t>
        </is>
      </c>
    </row>
    <row r="3">
      <c r="A3" t="inlineStr">
        <is>
          <t>31901100</t>
        </is>
      </c>
      <c r="B3" t="inlineStr">
        <is>
          <t>Vencimentos e Vantagens Fixas</t>
        </is>
      </c>
      <c r="C3" t="inlineStr">
        <is>
          <t>R$ 75.258.000,00</t>
        </is>
      </c>
      <c r="D3" t="inlineStr">
        <is>
          <t>30,47%</t>
        </is>
      </c>
    </row>
    <row r="4">
      <c r="A4" t="inlineStr">
        <is>
          <t>31901300</t>
        </is>
      </c>
      <c r="B4" t="inlineStr">
        <is>
          <t>Obrigações Patronais</t>
        </is>
      </c>
      <c r="C4" t="inlineStr">
        <is>
          <t>R$ 6.192.000,00</t>
        </is>
      </c>
      <c r="D4" t="inlineStr">
        <is>
          <t>2,51%</t>
        </is>
      </c>
    </row>
    <row r="5">
      <c r="A5" t="inlineStr">
        <is>
          <t>31901600</t>
        </is>
      </c>
      <c r="B5" t="inlineStr">
        <is>
          <t>Outras Despesas Variáveis</t>
        </is>
      </c>
      <c r="C5" t="inlineStr">
        <is>
          <t>R$ 672.000,00</t>
        </is>
      </c>
      <c r="D5" t="inlineStr">
        <is>
          <t>0,27%</t>
        </is>
      </c>
    </row>
    <row r="6">
      <c r="A6" t="inlineStr">
        <is>
          <t>31909100</t>
        </is>
      </c>
      <c r="B6" t="inlineStr">
        <is>
          <t xml:space="preserve">Sentenças Judiciais </t>
        </is>
      </c>
      <c r="C6" t="inlineStr">
        <is>
          <t>R$ 1.815.000,00</t>
        </is>
      </c>
      <c r="D6" t="inlineStr">
        <is>
          <t>0,73%</t>
        </is>
      </c>
    </row>
    <row r="7">
      <c r="A7" t="inlineStr">
        <is>
          <t>31909400</t>
        </is>
      </c>
      <c r="B7" t="inlineStr">
        <is>
          <t>Indenizações e Restituições Trabalhistas</t>
        </is>
      </c>
      <c r="C7" t="inlineStr">
        <is>
          <t>R$ 3.633.000,00</t>
        </is>
      </c>
      <c r="D7" t="inlineStr">
        <is>
          <t>1,47%</t>
        </is>
      </c>
    </row>
    <row r="8">
      <c r="A8" t="inlineStr">
        <is>
          <t>33504100</t>
        </is>
      </c>
      <c r="B8" t="inlineStr">
        <is>
          <t>Contribuições</t>
        </is>
      </c>
      <c r="C8" t="inlineStr">
        <is>
          <t>R$ 5.127.000,00</t>
        </is>
      </c>
      <c r="D8" t="inlineStr">
        <is>
          <t>2,08%</t>
        </is>
      </c>
    </row>
    <row r="9">
      <c r="A9" t="inlineStr">
        <is>
          <t>33901400</t>
        </is>
      </c>
      <c r="B9" t="inlineStr">
        <is>
          <t>Diárias</t>
        </is>
      </c>
      <c r="C9" t="inlineStr">
        <is>
          <t>R$ 1.491.000,00</t>
        </is>
      </c>
      <c r="D9" t="inlineStr">
        <is>
          <t>0,60%</t>
        </is>
      </c>
    </row>
    <row r="10">
      <c r="A10" t="inlineStr">
        <is>
          <t>33901800</t>
        </is>
      </c>
      <c r="B10" t="inlineStr">
        <is>
          <t>Auxílio Financeiro a Estudantes</t>
        </is>
      </c>
      <c r="C10" t="inlineStr">
        <is>
          <t>R$ 6.546.000,00</t>
        </is>
      </c>
      <c r="D10" t="inlineStr">
        <is>
          <t>2,65%</t>
        </is>
      </c>
    </row>
    <row r="11">
      <c r="A11" t="inlineStr">
        <is>
          <t>33903000</t>
        </is>
      </c>
      <c r="B11" t="inlineStr">
        <is>
          <t>Material de Consumo</t>
        </is>
      </c>
      <c r="C11" t="inlineStr">
        <is>
          <t>R$ 10.155.000,00</t>
        </is>
      </c>
      <c r="D11" t="inlineStr">
        <is>
          <t>4,11%</t>
        </is>
      </c>
    </row>
    <row r="12">
      <c r="A12" t="inlineStr">
        <is>
          <t>33903300</t>
        </is>
      </c>
      <c r="B12" t="inlineStr">
        <is>
          <t>Passagens e Despesas de Locomoção</t>
        </is>
      </c>
      <c r="C12" t="inlineStr">
        <is>
          <t>R$ 2.463.000,00</t>
        </is>
      </c>
      <c r="D12" t="inlineStr">
        <is>
          <t>1,00%</t>
        </is>
      </c>
    </row>
    <row r="13">
      <c r="A13" t="inlineStr">
        <is>
          <t>33903600</t>
        </is>
      </c>
      <c r="B13" t="inlineStr">
        <is>
          <t>Outros Serviços de Terceiros - PF</t>
        </is>
      </c>
      <c r="C13" t="inlineStr">
        <is>
          <t>R$ 3.870.000,00</t>
        </is>
      </c>
      <c r="D13" t="inlineStr">
        <is>
          <t>1,57%</t>
        </is>
      </c>
    </row>
    <row r="14">
      <c r="A14" t="inlineStr">
        <is>
          <t>33903700</t>
        </is>
      </c>
      <c r="B14" t="inlineStr">
        <is>
          <t>Locação de Mão de Obra</t>
        </is>
      </c>
      <c r="C14" t="inlineStr">
        <is>
          <t>R$ 11.226.000,00</t>
        </is>
      </c>
      <c r="D14" t="inlineStr">
        <is>
          <t>4,55%</t>
        </is>
      </c>
    </row>
    <row r="15">
      <c r="A15" t="inlineStr">
        <is>
          <t>33903900</t>
        </is>
      </c>
      <c r="B15" t="inlineStr">
        <is>
          <t>Outros Serviços Terceiros - P. Jurídica</t>
        </is>
      </c>
      <c r="C15" t="inlineStr">
        <is>
          <t>R$ 56.766.000,00</t>
        </is>
      </c>
      <c r="D15" t="inlineStr">
        <is>
          <t>22,98%</t>
        </is>
      </c>
    </row>
    <row r="16">
      <c r="A16" t="inlineStr">
        <is>
          <t>33904000</t>
        </is>
      </c>
      <c r="B16" t="inlineStr">
        <is>
          <t>Serv. Tecn. da Inform. Comunicação - PJ.</t>
        </is>
      </c>
      <c r="C16" t="inlineStr">
        <is>
          <t>R$ 6.165.000,00</t>
        </is>
      </c>
      <c r="D16" t="inlineStr">
        <is>
          <t>2,50%</t>
        </is>
      </c>
    </row>
    <row r="17">
      <c r="A17" t="inlineStr">
        <is>
          <t>33904700</t>
        </is>
      </c>
      <c r="B17" t="inlineStr">
        <is>
          <t>Obrigações Tributárias e Contributivas</t>
        </is>
      </c>
      <c r="C17" t="inlineStr">
        <is>
          <t>R$ 249.000,00</t>
        </is>
      </c>
      <c r="D17" t="inlineStr">
        <is>
          <t>0,10%</t>
        </is>
      </c>
    </row>
    <row r="18">
      <c r="A18" t="inlineStr">
        <is>
          <t>33909100</t>
        </is>
      </c>
      <c r="B18" t="inlineStr">
        <is>
          <t>Sentenças Judiciais</t>
        </is>
      </c>
      <c r="C18" t="inlineStr">
        <is>
          <t>R$ 93.000,00</t>
        </is>
      </c>
      <c r="D18" t="inlineStr">
        <is>
          <t>0,04%</t>
        </is>
      </c>
    </row>
    <row r="19">
      <c r="A19" t="inlineStr">
        <is>
          <t>44905100</t>
        </is>
      </c>
      <c r="B19" t="inlineStr">
        <is>
          <t>Obras e Instalações</t>
        </is>
      </c>
      <c r="C19" t="inlineStr">
        <is>
          <t>R$ 8.508.000,00</t>
        </is>
      </c>
      <c r="D19" t="inlineStr">
        <is>
          <t>3,44%</t>
        </is>
      </c>
    </row>
    <row r="20">
      <c r="A20" t="inlineStr">
        <is>
          <t>44905200</t>
        </is>
      </c>
      <c r="B20" t="inlineStr">
        <is>
          <t>Equipamentos e Material Permanente</t>
        </is>
      </c>
      <c r="C20" t="inlineStr">
        <is>
          <t>R$ 23.130.000,00</t>
        </is>
      </c>
      <c r="D20" t="inlineStr">
        <is>
          <t>9,36%</t>
        </is>
      </c>
    </row>
    <row r="21">
      <c r="A21" t="inlineStr">
        <is>
          <t>45906100</t>
        </is>
      </c>
      <c r="B21" t="inlineStr">
        <is>
          <t>Aquisição de Imóveis</t>
        </is>
      </c>
      <c r="C21" t="inlineStr">
        <is>
          <t>R$ 22.002.000,00</t>
        </is>
      </c>
      <c r="D21" t="inlineStr">
        <is>
          <t>8,91%</t>
        </is>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R$ 36.930.000,00</t>
        </is>
      </c>
      <c r="C2" t="inlineStr">
        <is>
          <t>14,95%</t>
        </is>
      </c>
    </row>
    <row r="3">
      <c r="A3" t="inlineStr">
        <is>
          <t>02 - Administração Financeira</t>
        </is>
      </c>
      <c r="B3" t="inlineStr">
        <is>
          <t>R$ 12.768.400,00</t>
        </is>
      </c>
      <c r="C3" t="inlineStr">
        <is>
          <t>5,17%</t>
        </is>
      </c>
    </row>
    <row r="4">
      <c r="A4" t="inlineStr">
        <is>
          <t>03 - Formação de Recursos Humanos</t>
        </is>
      </c>
      <c r="B4" t="inlineStr">
        <is>
          <t>R$ 2.811.800,00</t>
        </is>
      </c>
      <c r="C4" t="inlineStr">
        <is>
          <t>1,14%</t>
        </is>
      </c>
    </row>
    <row r="5">
      <c r="A5" t="inlineStr">
        <is>
          <t>04 - Comunicação Social</t>
        </is>
      </c>
      <c r="B5" t="inlineStr">
        <is>
          <t>R$ 11.286.900,00</t>
        </is>
      </c>
      <c r="C5" t="inlineStr">
        <is>
          <t>4,57%</t>
        </is>
      </c>
    </row>
    <row r="6">
      <c r="A6" t="inlineStr">
        <is>
          <t>05 - Atenção Básica</t>
        </is>
      </c>
      <c r="B6" t="inlineStr">
        <is>
          <t>R$ 4.995.100,00</t>
        </is>
      </c>
      <c r="C6" t="inlineStr">
        <is>
          <t>2,02%</t>
        </is>
      </c>
    </row>
    <row r="7">
      <c r="A7" t="inlineStr">
        <is>
          <t>06 - Proteção e Benefícios ao Trabalhador</t>
        </is>
      </c>
      <c r="B7" t="inlineStr">
        <is>
          <t>R$ 7.402.000,00</t>
        </is>
      </c>
      <c r="C7" t="inlineStr">
        <is>
          <t>3,00%</t>
        </is>
      </c>
    </row>
    <row r="8">
      <c r="A8" t="inlineStr">
        <is>
          <t>07 - Empregabilidade</t>
        </is>
      </c>
      <c r="B8" t="inlineStr">
        <is>
          <t>R$ 170.789.800,00</t>
        </is>
      </c>
      <c r="C8" t="inlineStr">
        <is>
          <t>69,15%</t>
        </is>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R$244.965.000,00</t>
        </is>
      </c>
      <c r="C2" t="inlineStr">
        <is>
          <t>R$244.159.519,90</t>
        </is>
      </c>
      <c r="D2" t="inlineStr">
        <is>
          <t>99,67%</t>
        </is>
      </c>
      <c r="E2" t="inlineStr">
        <is>
          <t>99,94%</t>
        </is>
      </c>
    </row>
    <row r="3">
      <c r="A3" t="inlineStr">
        <is>
          <t>Contr. para Ent. Privadas Serviço Social e de Formação Prof.</t>
        </is>
      </c>
      <c r="B3" t="inlineStr">
        <is>
          <t>R$190.498.920,00</t>
        </is>
      </c>
      <c r="C3" t="inlineStr">
        <is>
          <t>R$190.407.089,26</t>
        </is>
      </c>
      <c r="D3" t="inlineStr">
        <is>
          <t>99,95%</t>
        </is>
      </c>
      <c r="E3" t="inlineStr">
        <is>
          <t>77,94%</t>
        </is>
      </c>
    </row>
    <row r="4">
      <c r="A4" t="inlineStr">
        <is>
          <t>Contribuições para o Senac</t>
        </is>
      </c>
      <c r="B4" t="inlineStr">
        <is>
          <t>R$190.498.920,00</t>
        </is>
      </c>
      <c r="C4" t="inlineStr">
        <is>
          <t>R$190.407.089,26</t>
        </is>
      </c>
      <c r="D4" t="inlineStr">
        <is>
          <t>99,95%</t>
        </is>
      </c>
      <c r="E4" t="inlineStr">
        <is>
          <t>77,94%</t>
        </is>
      </c>
    </row>
    <row r="5">
      <c r="A5" t="inlineStr">
        <is>
          <t>Receita Patrimonial</t>
        </is>
      </c>
      <c r="B5" t="inlineStr">
        <is>
          <t>R$30.186.000,00</t>
        </is>
      </c>
      <c r="C5" t="inlineStr">
        <is>
          <t>R$33.670.365,19</t>
        </is>
      </c>
      <c r="D5" t="inlineStr">
        <is>
          <t>111,54%</t>
        </is>
      </c>
      <c r="E5" t="inlineStr">
        <is>
          <t>13,78%</t>
        </is>
      </c>
    </row>
    <row r="6">
      <c r="A6" t="inlineStr">
        <is>
          <t>Aluguéis e Arrendamentos</t>
        </is>
      </c>
      <c r="B6" t="inlineStr">
        <is>
          <t>R$789.000,00</t>
        </is>
      </c>
      <c r="C6" t="inlineStr">
        <is>
          <t>R$801.064,01</t>
        </is>
      </c>
      <c r="D6" t="inlineStr">
        <is>
          <t>101,53%</t>
        </is>
      </c>
      <c r="E6" t="inlineStr">
        <is>
          <t>0,33%</t>
        </is>
      </c>
    </row>
    <row r="7">
      <c r="A7" t="inlineStr">
        <is>
          <t>Remuneração de Depósitos Bancários</t>
        </is>
      </c>
      <c r="B7" t="inlineStr">
        <is>
          <t>R$29.397.000,00</t>
        </is>
      </c>
      <c r="C7" t="inlineStr">
        <is>
          <t>R$32.869.301,18</t>
        </is>
      </c>
      <c r="D7" t="inlineStr">
        <is>
          <t>111,81%</t>
        </is>
      </c>
      <c r="E7" t="inlineStr">
        <is>
          <t>13,45%</t>
        </is>
      </c>
    </row>
    <row r="8">
      <c r="A8" t="inlineStr">
        <is>
          <t>Receita de Serviços</t>
        </is>
      </c>
      <c r="B8" t="inlineStr">
        <is>
          <t>R$16.956.000,00</t>
        </is>
      </c>
      <c r="C8" t="inlineStr">
        <is>
          <t>R$14.145.307,76</t>
        </is>
      </c>
      <c r="D8" t="inlineStr">
        <is>
          <t>83,42%</t>
        </is>
      </c>
      <c r="E8" t="inlineStr">
        <is>
          <t>5,79%</t>
        </is>
      </c>
    </row>
    <row r="9">
      <c r="A9" t="inlineStr">
        <is>
          <t>Serviços Educacionais</t>
        </is>
      </c>
      <c r="B9" t="inlineStr">
        <is>
          <t>R$16.956.000,00</t>
        </is>
      </c>
      <c r="C9" t="inlineStr">
        <is>
          <t>R$14.145.307,76</t>
        </is>
      </c>
      <c r="D9" t="inlineStr">
        <is>
          <t>83,42%</t>
        </is>
      </c>
      <c r="E9" t="inlineStr">
        <is>
          <t>5,79%</t>
        </is>
      </c>
    </row>
    <row r="10">
      <c r="A10" t="inlineStr">
        <is>
          <t>Transferências correntes</t>
        </is>
      </c>
      <c r="B10" t="inlineStr">
        <is>
          <t>R$6.675.000,00</t>
        </is>
      </c>
      <c r="C10" t="inlineStr">
        <is>
          <t>R$4.338.189,78</t>
        </is>
      </c>
      <c r="D10" t="inlineStr">
        <is>
          <t>64,99%</t>
        </is>
      </c>
      <c r="E10" t="inlineStr">
        <is>
          <t>1,78%</t>
        </is>
      </c>
    </row>
    <row r="11">
      <c r="A11" t="inlineStr">
        <is>
          <t>Outras transferências correntes</t>
        </is>
      </c>
      <c r="B11" t="inlineStr">
        <is>
          <t>R$6.675.000,00</t>
        </is>
      </c>
      <c r="C11" t="inlineStr">
        <is>
          <t>R$4.338.189,78</t>
        </is>
      </c>
      <c r="D11" t="inlineStr">
        <is>
          <t>64,99%</t>
        </is>
      </c>
      <c r="E11" t="inlineStr">
        <is>
          <t>1,78%</t>
        </is>
      </c>
    </row>
    <row r="12">
      <c r="A12" t="inlineStr">
        <is>
          <t>Outras Receitas Correntes</t>
        </is>
      </c>
      <c r="B12" t="inlineStr">
        <is>
          <t>R$649.080,00</t>
        </is>
      </c>
      <c r="C12" t="inlineStr">
        <is>
          <t>R$1.598.567,91</t>
        </is>
      </c>
      <c r="D12" t="inlineStr">
        <is>
          <t>246,28%</t>
        </is>
      </c>
      <c r="E12" t="inlineStr">
        <is>
          <t>0,65%</t>
        </is>
      </c>
    </row>
    <row r="13">
      <c r="A13" t="inlineStr">
        <is>
          <t xml:space="preserve">Multas e Juros </t>
        </is>
      </c>
      <c r="B13" t="inlineStr">
        <is>
          <t>R$45.000,00</t>
        </is>
      </c>
      <c r="C13" t="inlineStr">
        <is>
          <t>R$48.678,97</t>
        </is>
      </c>
      <c r="D13" t="inlineStr">
        <is>
          <t>108,18%</t>
        </is>
      </c>
      <c r="E13" t="inlineStr">
        <is>
          <t>0,02%</t>
        </is>
      </c>
    </row>
    <row r="14">
      <c r="A14" t="inlineStr">
        <is>
          <t>Outras Restituições</t>
        </is>
      </c>
      <c r="B14" t="inlineStr">
        <is>
          <t>R$3.000,00</t>
        </is>
      </c>
      <c r="C14" t="inlineStr">
        <is>
          <t>R$130.772,93</t>
        </is>
      </c>
      <c r="D14" t="inlineStr">
        <is>
          <t>4.359,10%</t>
        </is>
      </c>
      <c r="E14" t="inlineStr">
        <is>
          <t>0,05%</t>
        </is>
      </c>
    </row>
    <row r="15">
      <c r="A15" t="inlineStr">
        <is>
          <t>Outras Receitas Correntes</t>
        </is>
      </c>
      <c r="B15" t="inlineStr">
        <is>
          <t>R$601.080,00</t>
        </is>
      </c>
      <c r="C15" t="inlineStr">
        <is>
          <t>R$1.419.116,01</t>
        </is>
      </c>
      <c r="D15" t="inlineStr">
        <is>
          <t>236,09%</t>
        </is>
      </c>
      <c r="E15" t="inlineStr">
        <is>
          <t>0,58%</t>
        </is>
      </c>
    </row>
    <row r="16">
      <c r="A16" t="inlineStr">
        <is>
          <t>RECEITAS DE CAPITAL</t>
        </is>
      </c>
      <c r="B16" t="inlineStr">
        <is>
          <t>R$63.000,00</t>
        </is>
      </c>
      <c r="C16" t="inlineStr">
        <is>
          <t>R$135.100,00</t>
        </is>
      </c>
      <c r="D16" t="inlineStr">
        <is>
          <t>214,44%</t>
        </is>
      </c>
      <c r="E16" t="inlineStr">
        <is>
          <t>0,06%</t>
        </is>
      </c>
    </row>
    <row r="17">
      <c r="A17" t="inlineStr">
        <is>
          <t>Alienação de Bens</t>
        </is>
      </c>
      <c r="B17" t="inlineStr">
        <is>
          <t>R$63.000,00</t>
        </is>
      </c>
      <c r="C17" t="inlineStr">
        <is>
          <t>R$135.100,00</t>
        </is>
      </c>
      <c r="D17" t="inlineStr">
        <is>
          <t>214,44%</t>
        </is>
      </c>
      <c r="E17" t="inlineStr">
        <is>
          <t>0,06%</t>
        </is>
      </c>
    </row>
    <row r="18">
      <c r="A18" t="inlineStr">
        <is>
          <t>Alienação de Bens Móveis</t>
        </is>
      </c>
      <c r="B18" t="inlineStr">
        <is>
          <t>R$63.000,00</t>
        </is>
      </c>
      <c r="C18" t="inlineStr">
        <is>
          <t>R$135.100,00</t>
        </is>
      </c>
      <c r="D18" t="inlineStr">
        <is>
          <t>214,44%</t>
        </is>
      </c>
      <c r="E18" t="inlineStr">
        <is>
          <t>0,06%</t>
        </is>
      </c>
    </row>
    <row r="19">
      <c r="A19" t="inlineStr">
        <is>
          <t>RECURSOS ARREC. EXERC. ANTER.</t>
        </is>
      </c>
      <c r="B19" t="inlineStr">
        <is>
          <t>R$1.956.000,00</t>
        </is>
      </c>
      <c r="C19" t="inlineStr">
        <is>
          <t>R$0,00</t>
        </is>
      </c>
      <c r="D19" t="inlineStr">
        <is>
          <t>0,00%</t>
        </is>
      </c>
      <c r="E19" t="inlineStr">
        <is>
          <t>0,00%</t>
        </is>
      </c>
    </row>
    <row r="20">
      <c r="A20" t="inlineStr">
        <is>
          <t>Recurso Arrecadado em Exerc. Anteriores</t>
        </is>
      </c>
      <c r="B20" t="inlineStr">
        <is>
          <t>R$1.956.000,00</t>
        </is>
      </c>
      <c r="C20" t="inlineStr">
        <is>
          <t>R$0,00</t>
        </is>
      </c>
      <c r="D20" t="inlineStr">
        <is>
          <t>0,00%</t>
        </is>
      </c>
      <c r="E20" t="inlineStr">
        <is>
          <t>0,00%</t>
        </is>
      </c>
    </row>
    <row r="21">
      <c r="A21" t="inlineStr">
        <is>
          <t>Recurso Arrecadado em Exerc. Anteriores</t>
        </is>
      </c>
      <c r="B21" t="inlineStr">
        <is>
          <t>R$1.956.000,00</t>
        </is>
      </c>
      <c r="C21" t="inlineStr">
        <is>
          <t>R$0,00</t>
        </is>
      </c>
      <c r="D21" t="inlineStr">
        <is>
          <t>0,00%</t>
        </is>
      </c>
      <c r="E21" t="inlineStr">
        <is>
          <t>0,00%</t>
        </is>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R$193.344.000,00</t>
        </is>
      </c>
      <c r="C2" t="inlineStr">
        <is>
          <t>R$173.540.158,98</t>
        </is>
      </c>
      <c r="D2" t="inlineStr">
        <is>
          <t>89,76%</t>
        </is>
      </c>
      <c r="E2" t="inlineStr">
        <is>
          <t>85,00%</t>
        </is>
      </c>
    </row>
    <row r="3">
      <c r="A3" t="inlineStr">
        <is>
          <t>Pessoal e Encargos Sociais</t>
        </is>
      </c>
      <c r="B3" t="inlineStr">
        <is>
          <t>R$89.193.000,00</t>
        </is>
      </c>
      <c r="C3" t="inlineStr">
        <is>
          <t>R$85.083.737,61</t>
        </is>
      </c>
      <c r="D3" t="inlineStr">
        <is>
          <t>95,39%</t>
        </is>
      </c>
      <c r="E3" t="inlineStr">
        <is>
          <t>41,67%</t>
        </is>
      </c>
    </row>
    <row r="4">
      <c r="A4" t="inlineStr">
        <is>
          <t>Contrib. a Entidades Fechadas da Previd.</t>
        </is>
      </c>
      <c r="B4" t="inlineStr">
        <is>
          <t>R$1.623.000,00</t>
        </is>
      </c>
      <c r="C4" t="inlineStr">
        <is>
          <t>R$1.465.971,31</t>
        </is>
      </c>
      <c r="D4" t="inlineStr">
        <is>
          <t>90,32%</t>
        </is>
      </c>
      <c r="E4" t="inlineStr">
        <is>
          <t>0,72%</t>
        </is>
      </c>
    </row>
    <row r="5">
      <c r="A5" t="inlineStr">
        <is>
          <t>Vencimentos e Vantagens Fixas</t>
        </is>
      </c>
      <c r="B5" t="inlineStr">
        <is>
          <t>R$75.258.000,00</t>
        </is>
      </c>
      <c r="C5" t="inlineStr">
        <is>
          <t>R$74.842.073,87</t>
        </is>
      </c>
      <c r="D5" t="inlineStr">
        <is>
          <t>99,45%</t>
        </is>
      </c>
      <c r="E5" t="inlineStr">
        <is>
          <t>36,66%</t>
        </is>
      </c>
    </row>
    <row r="6">
      <c r="A6" t="inlineStr">
        <is>
          <t>Obrigações Patronais</t>
        </is>
      </c>
      <c r="B6" t="inlineStr">
        <is>
          <t>R$6.192.000,00</t>
        </is>
      </c>
      <c r="C6" t="inlineStr">
        <is>
          <t>R$5.835.689,31</t>
        </is>
      </c>
      <c r="D6" t="inlineStr">
        <is>
          <t>94,25%</t>
        </is>
      </c>
      <c r="E6" t="inlineStr">
        <is>
          <t>2,86%</t>
        </is>
      </c>
    </row>
    <row r="7">
      <c r="A7" t="inlineStr">
        <is>
          <t>Outras Despesas Variáveis</t>
        </is>
      </c>
      <c r="B7" t="inlineStr">
        <is>
          <t>R$672.000,00</t>
        </is>
      </c>
      <c r="C7" t="inlineStr">
        <is>
          <t>R$848.687,19</t>
        </is>
      </c>
      <c r="D7" t="inlineStr">
        <is>
          <t>126,29%</t>
        </is>
      </c>
      <c r="E7" t="inlineStr">
        <is>
          <t>0,42%</t>
        </is>
      </c>
    </row>
    <row r="8">
      <c r="A8" t="inlineStr">
        <is>
          <t xml:space="preserve">Sentenças Judiciais </t>
        </is>
      </c>
      <c r="B8" t="inlineStr">
        <is>
          <t>R$1.815.000,00</t>
        </is>
      </c>
      <c r="C8" t="inlineStr">
        <is>
          <t>R$125.380,21</t>
        </is>
      </c>
      <c r="D8" t="inlineStr">
        <is>
          <t>6,91%</t>
        </is>
      </c>
      <c r="E8" t="inlineStr">
        <is>
          <t>0,06%</t>
        </is>
      </c>
    </row>
    <row r="9">
      <c r="A9" t="inlineStr">
        <is>
          <t>Indenizações e Restituições Trabalhistas</t>
        </is>
      </c>
      <c r="B9" t="inlineStr">
        <is>
          <t>R$3.633.000,00</t>
        </is>
      </c>
      <c r="C9" t="inlineStr">
        <is>
          <t>R$1.965.935,72</t>
        </is>
      </c>
      <c r="D9" t="inlineStr">
        <is>
          <t>54,11%</t>
        </is>
      </c>
      <c r="E9" t="inlineStr">
        <is>
          <t>0,96%</t>
        </is>
      </c>
    </row>
    <row r="10">
      <c r="A10" t="inlineStr">
        <is>
          <t>Outras Despesas Correntes</t>
        </is>
      </c>
      <c r="B10" t="inlineStr">
        <is>
          <t>R$104.151.000,00</t>
        </is>
      </c>
      <c r="C10" t="inlineStr">
        <is>
          <t>R$88.456.421,37</t>
        </is>
      </c>
      <c r="D10" t="inlineStr">
        <is>
          <t>84,93%</t>
        </is>
      </c>
      <c r="E10" t="inlineStr">
        <is>
          <t>43,33%</t>
        </is>
      </c>
    </row>
    <row r="11">
      <c r="A11" t="inlineStr">
        <is>
          <t>Contribuições</t>
        </is>
      </c>
      <c r="B11" t="inlineStr">
        <is>
          <t>R$5.127.000,00</t>
        </is>
      </c>
      <c r="C11" t="inlineStr">
        <is>
          <t>R$5.214.943,75</t>
        </is>
      </c>
      <c r="D11" t="inlineStr">
        <is>
          <t>101,72%</t>
        </is>
      </c>
      <c r="E11" t="inlineStr">
        <is>
          <t>2,55%</t>
        </is>
      </c>
    </row>
    <row r="12">
      <c r="A12" t="inlineStr">
        <is>
          <t>Diárias</t>
        </is>
      </c>
      <c r="B12" t="inlineStr">
        <is>
          <t>R$1.491.000,00</t>
        </is>
      </c>
      <c r="C12" t="inlineStr">
        <is>
          <t>R$519.218,47</t>
        </is>
      </c>
      <c r="D12" t="inlineStr">
        <is>
          <t>34,82%</t>
        </is>
      </c>
      <c r="E12" t="inlineStr">
        <is>
          <t>0,25%</t>
        </is>
      </c>
    </row>
    <row r="13">
      <c r="A13" t="inlineStr">
        <is>
          <t>Auxílio Financeiro a Estudantes</t>
        </is>
      </c>
      <c r="B13" t="inlineStr">
        <is>
          <t>R$6.546.000,00</t>
        </is>
      </c>
      <c r="C13" t="inlineStr">
        <is>
          <t>R$4.693.087,21</t>
        </is>
      </c>
      <c r="D13" t="inlineStr">
        <is>
          <t>71,69%</t>
        </is>
      </c>
      <c r="E13" t="inlineStr">
        <is>
          <t>2,30%</t>
        </is>
      </c>
    </row>
    <row r="14">
      <c r="A14" t="inlineStr">
        <is>
          <t>Material de Consumo</t>
        </is>
      </c>
      <c r="B14" t="inlineStr">
        <is>
          <t>R$10.155.000,00</t>
        </is>
      </c>
      <c r="C14" t="inlineStr">
        <is>
          <t>R$6.797.054,91</t>
        </is>
      </c>
      <c r="D14" t="inlineStr">
        <is>
          <t>66,93%</t>
        </is>
      </c>
      <c r="E14" t="inlineStr">
        <is>
          <t>3,33%</t>
        </is>
      </c>
    </row>
    <row r="15">
      <c r="A15" t="inlineStr">
        <is>
          <t>Passagens e Despesas de Locomoção</t>
        </is>
      </c>
      <c r="B15" t="inlineStr">
        <is>
          <t>R$2.463.000,00</t>
        </is>
      </c>
      <c r="C15" t="inlineStr">
        <is>
          <t>R$1.773.998,53</t>
        </is>
      </c>
      <c r="D15" t="inlineStr">
        <is>
          <t>72,03%</t>
        </is>
      </c>
      <c r="E15" t="inlineStr">
        <is>
          <t>0,87%</t>
        </is>
      </c>
    </row>
    <row r="16">
      <c r="A16" t="inlineStr">
        <is>
          <t>Outros Serviços de Terceiros - PF</t>
        </is>
      </c>
      <c r="B16" t="inlineStr">
        <is>
          <t>R$3.870.000,00</t>
        </is>
      </c>
      <c r="C16" t="inlineStr">
        <is>
          <t>R$3.286.577,72</t>
        </is>
      </c>
      <c r="D16" t="inlineStr">
        <is>
          <t>84,92%</t>
        </is>
      </c>
      <c r="E16" t="inlineStr">
        <is>
          <t>1,61%</t>
        </is>
      </c>
    </row>
    <row r="17">
      <c r="A17" t="inlineStr">
        <is>
          <t>Locação de Mão de Obra</t>
        </is>
      </c>
      <c r="B17" t="inlineStr">
        <is>
          <t>R$11.226.000,00</t>
        </is>
      </c>
      <c r="C17" t="inlineStr">
        <is>
          <t>R$10.185.578,50</t>
        </is>
      </c>
      <c r="D17" t="inlineStr">
        <is>
          <t>90,73%</t>
        </is>
      </c>
      <c r="E17" t="inlineStr">
        <is>
          <t>4,99%</t>
        </is>
      </c>
    </row>
    <row r="18">
      <c r="A18" t="inlineStr">
        <is>
          <t>Outros Serviços Terceiros - P. Jurídica</t>
        </is>
      </c>
      <c r="B18" t="inlineStr">
        <is>
          <t>R$56.766.000,00</t>
        </is>
      </c>
      <c r="C18" t="inlineStr">
        <is>
          <t>R$49.801.841,35</t>
        </is>
      </c>
      <c r="D18" t="inlineStr">
        <is>
          <t>87,73%</t>
        </is>
      </c>
      <c r="E18" t="inlineStr">
        <is>
          <t>24,39%</t>
        </is>
      </c>
    </row>
    <row r="19">
      <c r="A19" t="inlineStr">
        <is>
          <t>Serv. Tecn. da Inform. Comunicação - PJ.</t>
        </is>
      </c>
      <c r="B19" t="inlineStr">
        <is>
          <t>R$6.165.000,00</t>
        </is>
      </c>
      <c r="C19" t="inlineStr">
        <is>
          <t>R$5.941.865,74</t>
        </is>
      </c>
      <c r="D19" t="inlineStr">
        <is>
          <t>96,38%</t>
        </is>
      </c>
      <c r="E19" t="inlineStr">
        <is>
          <t>2,91%</t>
        </is>
      </c>
    </row>
    <row r="20">
      <c r="A20" t="inlineStr">
        <is>
          <t>Obrigações Tributárias e Contributivas</t>
        </is>
      </c>
      <c r="B20" t="inlineStr">
        <is>
          <t>R$249.000,00</t>
        </is>
      </c>
      <c r="C20" t="inlineStr">
        <is>
          <t>R$242.255,19</t>
        </is>
      </c>
      <c r="D20" t="inlineStr">
        <is>
          <t>97,29%</t>
        </is>
      </c>
      <c r="E20" t="inlineStr">
        <is>
          <t>0,12%</t>
        </is>
      </c>
    </row>
    <row r="21">
      <c r="A21" t="inlineStr">
        <is>
          <t>Sentenças Judiciais</t>
        </is>
      </c>
      <c r="B21" t="inlineStr">
        <is>
          <t>R$93.000,00</t>
        </is>
      </c>
      <c r="C21" t="inlineStr">
        <is>
          <t>R$0,00</t>
        </is>
      </c>
      <c r="D21" t="inlineStr">
        <is>
          <t>0,00%</t>
        </is>
      </c>
      <c r="E21" t="inlineStr">
        <is>
          <t>0,00%</t>
        </is>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R$ 36.930.000,00</t>
        </is>
      </c>
      <c r="C2" t="inlineStr">
        <is>
          <t>R$ 31.418.933,06</t>
        </is>
      </c>
      <c r="D2" t="inlineStr">
        <is>
          <t>85,08%</t>
        </is>
      </c>
      <c r="E2" t="inlineStr">
        <is>
          <t>15,39%</t>
        </is>
      </c>
    </row>
    <row r="3">
      <c r="A3" t="inlineStr">
        <is>
          <t>02 - Administração Financeira</t>
        </is>
      </c>
      <c r="B3" t="inlineStr">
        <is>
          <t>R$ 12.768.400,00</t>
        </is>
      </c>
      <c r="C3" t="inlineStr">
        <is>
          <t>R$ 12.236.494,27</t>
        </is>
      </c>
      <c r="D3" t="inlineStr">
        <is>
          <t>95,83%</t>
        </is>
      </c>
      <c r="E3" t="inlineStr">
        <is>
          <t>5,99%</t>
        </is>
      </c>
    </row>
    <row r="4">
      <c r="A4" t="inlineStr">
        <is>
          <t>03 - Formação de Recursos Humanos</t>
        </is>
      </c>
      <c r="B4" t="inlineStr">
        <is>
          <t>R$ 2.811.800,00</t>
        </is>
      </c>
      <c r="C4" t="inlineStr">
        <is>
          <t>R$ 2.653.727,02</t>
        </is>
      </c>
      <c r="D4" t="inlineStr">
        <is>
          <t>94,38%</t>
        </is>
      </c>
      <c r="E4" t="inlineStr">
        <is>
          <t>1,30%</t>
        </is>
      </c>
    </row>
    <row r="5">
      <c r="A5" t="inlineStr">
        <is>
          <t>04 - Comunicação Social</t>
        </is>
      </c>
      <c r="B5" t="inlineStr">
        <is>
          <t>R$ 11.286.900,00</t>
        </is>
      </c>
      <c r="C5" t="inlineStr">
        <is>
          <t>R$ 11.393.125,63</t>
        </is>
      </c>
      <c r="D5" t="inlineStr">
        <is>
          <t>100,94%</t>
        </is>
      </c>
      <c r="E5" t="inlineStr">
        <is>
          <t>5,58%</t>
        </is>
      </c>
    </row>
    <row r="6">
      <c r="A6" t="inlineStr">
        <is>
          <t>05 - Atenção Básica</t>
        </is>
      </c>
      <c r="B6" t="inlineStr">
        <is>
          <t>R$ 4.995.100,00</t>
        </is>
      </c>
      <c r="C6" t="inlineStr">
        <is>
          <t>R$ 4.608.916,81</t>
        </is>
      </c>
      <c r="D6" t="inlineStr">
        <is>
          <t>92,27%</t>
        </is>
      </c>
      <c r="E6" t="inlineStr">
        <is>
          <t>2,26%</t>
        </is>
      </c>
    </row>
    <row r="7">
      <c r="A7" t="inlineStr">
        <is>
          <t>06 - Proteção e Benefícios ao Trabalhador</t>
        </is>
      </c>
      <c r="B7" t="inlineStr">
        <is>
          <t>R$ 7.402.000,00</t>
        </is>
      </c>
      <c r="C7" t="inlineStr">
        <is>
          <t>R$ 7.280.656,72</t>
        </is>
      </c>
      <c r="D7" t="inlineStr">
        <is>
          <t>98,36%</t>
        </is>
      </c>
      <c r="E7" t="inlineStr">
        <is>
          <t>3,57%</t>
        </is>
      </c>
    </row>
    <row r="8">
      <c r="A8" t="inlineStr">
        <is>
          <t>07 - Empregabilidade</t>
        </is>
      </c>
      <c r="B8" t="inlineStr">
        <is>
          <t>R$ 170.789.800,00</t>
        </is>
      </c>
      <c r="C8" t="inlineStr">
        <is>
          <t>R$ 134.571.900,31</t>
        </is>
      </c>
      <c r="D8" t="inlineStr">
        <is>
          <t>78,79%</t>
        </is>
      </c>
      <c r="E8" t="inlineStr">
        <is>
          <t>65,91%</t>
        </is>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R$ 199.145.100,00</t>
        </is>
      </c>
      <c r="D2" t="inlineStr">
        <is>
          <t>71,49%</t>
        </is>
      </c>
    </row>
    <row r="3">
      <c r="A3" t="inlineStr">
        <is>
          <t>13110110</t>
        </is>
      </c>
      <c r="B3" t="inlineStr">
        <is>
          <t>Aluguéis e Arrendamentos</t>
        </is>
      </c>
      <c r="C3" t="inlineStr">
        <is>
          <t>R$ 765.000,00</t>
        </is>
      </c>
      <c r="D3" t="inlineStr">
        <is>
          <t>0,27%</t>
        </is>
      </c>
    </row>
    <row r="4">
      <c r="A4" t="inlineStr">
        <is>
          <t>13210100</t>
        </is>
      </c>
      <c r="B4" t="inlineStr">
        <is>
          <t>Remuneração de Depósitos Bancários</t>
        </is>
      </c>
      <c r="C4" t="inlineStr">
        <is>
          <t>R$ 31.335.000,00</t>
        </is>
      </c>
      <c r="D4" t="inlineStr">
        <is>
          <t>11,25%</t>
        </is>
      </c>
    </row>
    <row r="5">
      <c r="A5" t="inlineStr">
        <is>
          <t>16999900</t>
        </is>
      </c>
      <c r="B5" t="inlineStr">
        <is>
          <t>Serviços Educacionais</t>
        </is>
      </c>
      <c r="C5" t="inlineStr">
        <is>
          <t>R$ 22.512.000,00</t>
        </is>
      </c>
      <c r="D5" t="inlineStr">
        <is>
          <t>8,08%</t>
        </is>
      </c>
    </row>
    <row r="6">
      <c r="A6" t="inlineStr">
        <is>
          <t>17999900</t>
        </is>
      </c>
      <c r="B6" t="inlineStr">
        <is>
          <t>Outras transferências correntes</t>
        </is>
      </c>
      <c r="C6" t="inlineStr">
        <is>
          <t>R$ 10.200.000,00</t>
        </is>
      </c>
      <c r="D6" t="inlineStr">
        <is>
          <t>3,66%</t>
        </is>
      </c>
    </row>
    <row r="7">
      <c r="A7" t="inlineStr">
        <is>
          <t>19110900</t>
        </is>
      </c>
      <c r="B7" t="inlineStr">
        <is>
          <t xml:space="preserve">Multas e Juros </t>
        </is>
      </c>
      <c r="C7" t="inlineStr">
        <is>
          <t>R$ 51.000,00</t>
        </is>
      </c>
      <c r="D7" t="inlineStr">
        <is>
          <t>0,02%</t>
        </is>
      </c>
    </row>
    <row r="8">
      <c r="A8" t="inlineStr">
        <is>
          <t>19229900</t>
        </is>
      </c>
      <c r="B8" t="inlineStr">
        <is>
          <t>Outras Restituições</t>
        </is>
      </c>
      <c r="C8" t="inlineStr">
        <is>
          <t>R$ 3.000,00</t>
        </is>
      </c>
      <c r="D8" t="inlineStr">
        <is>
          <t>0,00%</t>
        </is>
      </c>
    </row>
    <row r="9">
      <c r="A9" t="inlineStr">
        <is>
          <t>19999900</t>
        </is>
      </c>
      <c r="B9" t="inlineStr">
        <is>
          <t>Outras Receitas Correntes</t>
        </is>
      </c>
      <c r="C9" t="inlineStr">
        <is>
          <t>R$ 648.000,00</t>
        </is>
      </c>
      <c r="D9" t="inlineStr">
        <is>
          <t>0,23%</t>
        </is>
      </c>
    </row>
    <row r="10">
      <c r="A10" t="inlineStr">
        <is>
          <t>99999910</t>
        </is>
      </c>
      <c r="B10" t="inlineStr">
        <is>
          <t>Recurso Arrecadado em Exerc. Anteriores</t>
        </is>
      </c>
      <c r="C10" t="inlineStr">
        <is>
          <t>R$ 13.920.900,00</t>
        </is>
      </c>
      <c r="D10" t="inlineStr">
        <is>
          <t>5,00%</t>
        </is>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R$1.671.000,00</t>
        </is>
      </c>
      <c r="D2" t="inlineStr">
        <is>
          <t>0,60%</t>
        </is>
      </c>
    </row>
    <row r="3">
      <c r="A3" t="inlineStr">
        <is>
          <t>31901100</t>
        </is>
      </c>
      <c r="B3" t="inlineStr">
        <is>
          <t>Vencimentos e Vantagens Fixas</t>
        </is>
      </c>
      <c r="C3" t="inlineStr">
        <is>
          <t>R$80.451.000,00</t>
        </is>
      </c>
      <c r="D3" t="inlineStr">
        <is>
          <t>28,88%</t>
        </is>
      </c>
    </row>
    <row r="4">
      <c r="A4" t="inlineStr">
        <is>
          <t>31901300</t>
        </is>
      </c>
      <c r="B4" t="inlineStr">
        <is>
          <t>Obrigações Patronais</t>
        </is>
      </c>
      <c r="C4" t="inlineStr">
        <is>
          <t>R$6.246.000,00</t>
        </is>
      </c>
      <c r="D4" t="inlineStr">
        <is>
          <t>2,24%</t>
        </is>
      </c>
    </row>
    <row r="5">
      <c r="A5" t="inlineStr">
        <is>
          <t>31901600</t>
        </is>
      </c>
      <c r="B5" t="inlineStr">
        <is>
          <t>Outras Despesas Variáveis</t>
        </is>
      </c>
      <c r="C5" t="inlineStr">
        <is>
          <t>R$744.000,00</t>
        </is>
      </c>
      <c r="D5" t="inlineStr">
        <is>
          <t>0,27%</t>
        </is>
      </c>
    </row>
    <row r="6">
      <c r="A6" t="inlineStr">
        <is>
          <t>31909100</t>
        </is>
      </c>
      <c r="B6" t="inlineStr">
        <is>
          <t xml:space="preserve">Sentenças Judiciais </t>
        </is>
      </c>
      <c r="C6" t="inlineStr">
        <is>
          <t>R$2.703.000,00</t>
        </is>
      </c>
      <c r="D6" t="inlineStr">
        <is>
          <t>0,97%</t>
        </is>
      </c>
    </row>
    <row r="7">
      <c r="A7" t="inlineStr">
        <is>
          <t>31909400</t>
        </is>
      </c>
      <c r="B7" t="inlineStr">
        <is>
          <t>Indenizações e Restituições Trabalhistas</t>
        </is>
      </c>
      <c r="C7" t="inlineStr">
        <is>
          <t>R$4.362.000,00</t>
        </is>
      </c>
      <c r="D7" t="inlineStr">
        <is>
          <t>1,57%</t>
        </is>
      </c>
    </row>
    <row r="8">
      <c r="A8" t="inlineStr">
        <is>
          <t>33504100</t>
        </is>
      </c>
      <c r="B8" t="inlineStr">
        <is>
          <t>Contribuições</t>
        </is>
      </c>
      <c r="C8" t="inlineStr">
        <is>
          <t>R$5.400.000,00</t>
        </is>
      </c>
      <c r="D8" t="inlineStr">
        <is>
          <t>1,94%</t>
        </is>
      </c>
    </row>
    <row r="9">
      <c r="A9" t="inlineStr">
        <is>
          <t>33901400</t>
        </is>
      </c>
      <c r="B9" t="inlineStr">
        <is>
          <t>Diárias</t>
        </is>
      </c>
      <c r="C9" t="inlineStr">
        <is>
          <t>R$1.635.000,00</t>
        </is>
      </c>
      <c r="D9" t="inlineStr">
        <is>
          <t>0,59%</t>
        </is>
      </c>
    </row>
    <row r="10">
      <c r="A10" t="inlineStr">
        <is>
          <t>33901800</t>
        </is>
      </c>
      <c r="B10" t="inlineStr">
        <is>
          <t>Auxílio Financeiro a Estudantes</t>
        </is>
      </c>
      <c r="C10" t="inlineStr">
        <is>
          <t>R$8.904.000,00</t>
        </is>
      </c>
      <c r="D10" t="inlineStr">
        <is>
          <t>3,20%</t>
        </is>
      </c>
    </row>
    <row r="11">
      <c r="A11" t="inlineStr">
        <is>
          <t>33903000</t>
        </is>
      </c>
      <c r="B11" t="inlineStr">
        <is>
          <t>Material de Consumo</t>
        </is>
      </c>
      <c r="C11" t="inlineStr">
        <is>
          <t>R$11.622.000,00</t>
        </is>
      </c>
      <c r="D11" t="inlineStr">
        <is>
          <t>4,17%</t>
        </is>
      </c>
    </row>
    <row r="12">
      <c r="A12" t="inlineStr">
        <is>
          <t>33903300</t>
        </is>
      </c>
      <c r="B12" t="inlineStr">
        <is>
          <t>Passagens e Despesas de Locomoção</t>
        </is>
      </c>
      <c r="C12" t="inlineStr">
        <is>
          <t>R$3.105.000,00</t>
        </is>
      </c>
      <c r="D12" t="inlineStr">
        <is>
          <t>1,11%</t>
        </is>
      </c>
    </row>
    <row r="13">
      <c r="A13" t="inlineStr">
        <is>
          <t>33903600</t>
        </is>
      </c>
      <c r="B13" t="inlineStr">
        <is>
          <t>Outros Serviços de Terceiros - PF</t>
        </is>
      </c>
      <c r="C13" t="inlineStr">
        <is>
          <t>R$4.650.000,00</t>
        </is>
      </c>
      <c r="D13" t="inlineStr">
        <is>
          <t>1,67%</t>
        </is>
      </c>
    </row>
    <row r="14">
      <c r="A14" t="inlineStr">
        <is>
          <t>33903700</t>
        </is>
      </c>
      <c r="B14" t="inlineStr">
        <is>
          <t>Locação de Mão de Obra</t>
        </is>
      </c>
      <c r="C14" t="inlineStr">
        <is>
          <t>R$12.957.000,00</t>
        </is>
      </c>
      <c r="D14" t="inlineStr">
        <is>
          <t>4,65%</t>
        </is>
      </c>
    </row>
    <row r="15">
      <c r="A15" t="inlineStr">
        <is>
          <t>33903900</t>
        </is>
      </c>
      <c r="B15" t="inlineStr">
        <is>
          <t>Outros Serviços Terceiros - P. Jurídica</t>
        </is>
      </c>
      <c r="C15" t="inlineStr">
        <is>
          <t>R$64.308.000,00</t>
        </is>
      </c>
      <c r="D15" t="inlineStr">
        <is>
          <t>23,08%</t>
        </is>
      </c>
    </row>
    <row r="16">
      <c r="A16" t="inlineStr">
        <is>
          <t>33904000</t>
        </is>
      </c>
      <c r="B16" t="inlineStr">
        <is>
          <t>Serv. Tecn. da Inform. Comunicação - PJ.</t>
        </is>
      </c>
      <c r="C16" t="inlineStr">
        <is>
          <t>R$7.452.000,00</t>
        </is>
      </c>
      <c r="D16" t="inlineStr">
        <is>
          <t>2,67%</t>
        </is>
      </c>
    </row>
    <row r="17">
      <c r="A17" t="inlineStr">
        <is>
          <t>33904700</t>
        </is>
      </c>
      <c r="B17" t="inlineStr">
        <is>
          <t>Obrigações Tributárias e Contributivas</t>
        </is>
      </c>
      <c r="C17" t="inlineStr">
        <is>
          <t>R$267.000,00</t>
        </is>
      </c>
      <c r="D17" t="inlineStr">
        <is>
          <t>0,10%</t>
        </is>
      </c>
    </row>
    <row r="18">
      <c r="A18" t="inlineStr">
        <is>
          <t>33909100</t>
        </is>
      </c>
      <c r="B18" t="inlineStr">
        <is>
          <t>Sentenças Judiciais</t>
        </is>
      </c>
      <c r="C18" t="inlineStr">
        <is>
          <t>R$12.828.000,00</t>
        </is>
      </c>
      <c r="D18" t="inlineStr">
        <is>
          <t>4,60%</t>
        </is>
      </c>
    </row>
    <row r="19">
      <c r="A19" t="inlineStr">
        <is>
          <t>44905100</t>
        </is>
      </c>
      <c r="B19" t="inlineStr">
        <is>
          <t>Obras e Instalações</t>
        </is>
      </c>
      <c r="C19" t="inlineStr">
        <is>
          <t>R$12.852.000,00</t>
        </is>
      </c>
      <c r="D19" t="inlineStr">
        <is>
          <t>4,61%</t>
        </is>
      </c>
    </row>
    <row r="20">
      <c r="A20" t="inlineStr">
        <is>
          <t>44905200</t>
        </is>
      </c>
      <c r="B20" t="inlineStr">
        <is>
          <t>Equipamentos e Material Permanente</t>
        </is>
      </c>
      <c r="C20" t="inlineStr">
        <is>
          <t>R$31.422.000,00</t>
        </is>
      </c>
      <c r="D20" t="inlineStr">
        <is>
          <t>11,28%</t>
        </is>
      </c>
    </row>
    <row r="21">
      <c r="A21" t="inlineStr">
        <is>
          <t>45906100</t>
        </is>
      </c>
      <c r="B21" t="inlineStr">
        <is>
          <t>Aquisição de Imóveis</t>
        </is>
      </c>
      <c r="C21" t="inlineStr">
        <is>
          <t>R$5.001.000,00</t>
        </is>
      </c>
      <c r="D21" t="inlineStr">
        <is>
          <t>1,80%</t>
        </is>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R$48.595.750,00</t>
        </is>
      </c>
      <c r="C2" t="inlineStr">
        <is>
          <t>17,44%</t>
        </is>
      </c>
    </row>
    <row r="3">
      <c r="A3" t="inlineStr">
        <is>
          <t>02 - Administração Financeira</t>
        </is>
      </c>
      <c r="B3" t="inlineStr">
        <is>
          <t>R$13.363.100,00</t>
        </is>
      </c>
      <c r="C3" t="inlineStr">
        <is>
          <t>4,80%</t>
        </is>
      </c>
    </row>
    <row r="4">
      <c r="A4" t="inlineStr">
        <is>
          <t>03 - Formação de Recursos Humanos</t>
        </is>
      </c>
      <c r="B4" t="inlineStr">
        <is>
          <t>R$3.935.900,00</t>
        </is>
      </c>
      <c r="C4" t="inlineStr">
        <is>
          <t>1,41%</t>
        </is>
      </c>
    </row>
    <row r="5">
      <c r="A5" t="inlineStr">
        <is>
          <t>04 - Comunicação Social</t>
        </is>
      </c>
      <c r="B5" t="inlineStr">
        <is>
          <t>R$12.122.800,00</t>
        </is>
      </c>
      <c r="C5" t="inlineStr">
        <is>
          <t>4,35%</t>
        </is>
      </c>
    </row>
    <row r="6">
      <c r="A6" t="inlineStr">
        <is>
          <t>05 - Atenção Básica</t>
        </is>
      </c>
      <c r="B6" t="inlineStr">
        <is>
          <t>R$5.067.000,00</t>
        </is>
      </c>
      <c r="C6" t="inlineStr">
        <is>
          <t>1,82%</t>
        </is>
      </c>
    </row>
    <row r="7">
      <c r="A7" t="inlineStr">
        <is>
          <t>06 - Proteção e Benefícios ao Trabalhador</t>
        </is>
      </c>
      <c r="B7" t="inlineStr">
        <is>
          <t>R$8.471.400,00</t>
        </is>
      </c>
      <c r="C7" t="inlineStr">
        <is>
          <t>3,04%</t>
        </is>
      </c>
    </row>
    <row r="8">
      <c r="A8" t="inlineStr">
        <is>
          <t>07 - Empregabilidade</t>
        </is>
      </c>
      <c r="B8" t="inlineStr">
        <is>
          <t>R$187.024.050,00</t>
        </is>
      </c>
      <c r="C8" t="inlineStr">
        <is>
          <t>67,13%</t>
        </is>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R$264.659.100,00</t>
        </is>
      </c>
      <c r="C2" t="inlineStr">
        <is>
          <t>R$123.828.069,49</t>
        </is>
      </c>
      <c r="D2" t="inlineStr">
        <is>
          <t>46,79%</t>
        </is>
      </c>
      <c r="E2" t="inlineStr">
        <is>
          <t>99,96%</t>
        </is>
      </c>
    </row>
    <row r="3">
      <c r="A3" t="inlineStr">
        <is>
          <t>Contr. para Ent. Privadas Serviço Social e de Formação Prof.</t>
        </is>
      </c>
      <c r="B3" t="inlineStr">
        <is>
          <t>R$199.145.100,00</t>
        </is>
      </c>
      <c r="C3" t="inlineStr">
        <is>
          <t>R$96.947.384,24</t>
        </is>
      </c>
      <c r="D3" t="inlineStr">
        <is>
          <t>48,68%</t>
        </is>
      </c>
      <c r="E3" t="inlineStr">
        <is>
          <t>78,26%</t>
        </is>
      </c>
    </row>
    <row r="4">
      <c r="A4" t="inlineStr">
        <is>
          <t>Contribuições para o Senac</t>
        </is>
      </c>
      <c r="B4" t="inlineStr">
        <is>
          <t>R$199.145.100,00</t>
        </is>
      </c>
      <c r="C4" t="inlineStr">
        <is>
          <t>R$96.947.384,24</t>
        </is>
      </c>
      <c r="D4" t="inlineStr">
        <is>
          <t>48,68%</t>
        </is>
      </c>
      <c r="E4" t="inlineStr">
        <is>
          <t>78,26%</t>
        </is>
      </c>
    </row>
    <row r="5">
      <c r="A5" t="inlineStr">
        <is>
          <t>Receita Patrimonial</t>
        </is>
      </c>
      <c r="B5" t="inlineStr">
        <is>
          <t>R$32.100.000,00</t>
        </is>
      </c>
      <c r="C5" t="inlineStr">
        <is>
          <t>R$16.902.764,28</t>
        </is>
      </c>
      <c r="D5" t="inlineStr">
        <is>
          <t>52,66%</t>
        </is>
      </c>
      <c r="E5" t="inlineStr">
        <is>
          <t>13,64%</t>
        </is>
      </c>
    </row>
    <row r="6">
      <c r="A6" t="inlineStr">
        <is>
          <t>Aluguéis e Arrendamentos</t>
        </is>
      </c>
      <c r="B6" t="inlineStr">
        <is>
          <t>R$765.000,00</t>
        </is>
      </c>
      <c r="C6" t="inlineStr">
        <is>
          <t>R$367.762,08</t>
        </is>
      </c>
      <c r="D6" t="inlineStr">
        <is>
          <t>48,07%</t>
        </is>
      </c>
      <c r="E6" t="inlineStr">
        <is>
          <t>0,30%</t>
        </is>
      </c>
    </row>
    <row r="7">
      <c r="A7" t="inlineStr">
        <is>
          <t>Remuneração de Depósitos Bancários</t>
        </is>
      </c>
      <c r="B7" t="inlineStr">
        <is>
          <t>R$31.335.000,00</t>
        </is>
      </c>
      <c r="C7" t="inlineStr">
        <is>
          <t>R$16.535.002,20</t>
        </is>
      </c>
      <c r="D7" t="inlineStr">
        <is>
          <t>52,77%</t>
        </is>
      </c>
      <c r="E7" t="inlineStr">
        <is>
          <t>13,35%</t>
        </is>
      </c>
    </row>
    <row r="8">
      <c r="A8" t="inlineStr">
        <is>
          <t>Receita de Serviços</t>
        </is>
      </c>
      <c r="B8" t="inlineStr">
        <is>
          <t>R$22.512.000,00</t>
        </is>
      </c>
      <c r="C8" t="inlineStr">
        <is>
          <t>R$7.142.686,05</t>
        </is>
      </c>
      <c r="D8" t="inlineStr">
        <is>
          <t>31,73%</t>
        </is>
      </c>
      <c r="E8" t="inlineStr">
        <is>
          <t>5,77%</t>
        </is>
      </c>
    </row>
    <row r="9">
      <c r="A9" t="inlineStr">
        <is>
          <t>Serviços Educacionais</t>
        </is>
      </c>
      <c r="B9" t="inlineStr">
        <is>
          <t>R$22.512.000,00</t>
        </is>
      </c>
      <c r="C9" t="inlineStr">
        <is>
          <t>R$7.142.686,05</t>
        </is>
      </c>
      <c r="D9" t="inlineStr">
        <is>
          <t>31,73%</t>
        </is>
      </c>
      <c r="E9" t="inlineStr">
        <is>
          <t>5,77%</t>
        </is>
      </c>
    </row>
    <row r="10">
      <c r="A10" t="inlineStr">
        <is>
          <t>Transferências correntes</t>
        </is>
      </c>
      <c r="B10" t="inlineStr">
        <is>
          <t>R$10.200.000,00</t>
        </is>
      </c>
      <c r="C10" t="inlineStr">
        <is>
          <t>R$2.483.791,40</t>
        </is>
      </c>
      <c r="D10" t="inlineStr">
        <is>
          <t>24,35%</t>
        </is>
      </c>
      <c r="E10" t="inlineStr">
        <is>
          <t>2,01%</t>
        </is>
      </c>
    </row>
    <row r="11">
      <c r="A11" t="inlineStr">
        <is>
          <t>Outras transferências correntes</t>
        </is>
      </c>
      <c r="B11" t="inlineStr">
        <is>
          <t>R$10.200.000,00</t>
        </is>
      </c>
      <c r="C11" t="inlineStr">
        <is>
          <t>R$2.483.791,40</t>
        </is>
      </c>
      <c r="D11" t="inlineStr">
        <is>
          <t>24,35%</t>
        </is>
      </c>
      <c r="E11" t="inlineStr">
        <is>
          <t>2,01%</t>
        </is>
      </c>
    </row>
    <row r="12">
      <c r="A12" t="inlineStr">
        <is>
          <t>Outras Receitas Correntes</t>
        </is>
      </c>
      <c r="B12" t="inlineStr">
        <is>
          <t>R$702.000,00</t>
        </is>
      </c>
      <c r="C12" t="inlineStr">
        <is>
          <t>R$351.443,52</t>
        </is>
      </c>
      <c r="D12" t="inlineStr">
        <is>
          <t>50,06%</t>
        </is>
      </c>
      <c r="E12" t="inlineStr">
        <is>
          <t>0,28%</t>
        </is>
      </c>
    </row>
    <row r="13">
      <c r="A13" t="inlineStr">
        <is>
          <t xml:space="preserve">Multas e Juros </t>
        </is>
      </c>
      <c r="B13" t="inlineStr">
        <is>
          <t>R$51.000,00</t>
        </is>
      </c>
      <c r="C13" t="inlineStr">
        <is>
          <t>R$18.487,03</t>
        </is>
      </c>
      <c r="D13" t="inlineStr">
        <is>
          <t>36,25%</t>
        </is>
      </c>
      <c r="E13" t="inlineStr">
        <is>
          <t>0,01%</t>
        </is>
      </c>
    </row>
    <row r="14">
      <c r="A14" t="inlineStr">
        <is>
          <t>Outras Restituições</t>
        </is>
      </c>
      <c r="B14" t="inlineStr">
        <is>
          <t>R$3.000,00</t>
        </is>
      </c>
      <c r="C14" t="inlineStr">
        <is>
          <t>R$64.831,72</t>
        </is>
      </c>
      <c r="D14" t="inlineStr">
        <is>
          <t>2.161,06%</t>
        </is>
      </c>
      <c r="E14" t="inlineStr">
        <is>
          <t>0,05%</t>
        </is>
      </c>
    </row>
    <row r="15">
      <c r="A15" t="inlineStr">
        <is>
          <t>Outras Receitas Correntes</t>
        </is>
      </c>
      <c r="B15" t="inlineStr">
        <is>
          <t>R$648.000,00</t>
        </is>
      </c>
      <c r="C15" t="inlineStr">
        <is>
          <t>R$268.124,77</t>
        </is>
      </c>
      <c r="D15" t="inlineStr">
        <is>
          <t>41,38%</t>
        </is>
      </c>
      <c r="E15" t="inlineStr">
        <is>
          <t>0,22%</t>
        </is>
      </c>
    </row>
    <row r="16">
      <c r="A16" t="inlineStr">
        <is>
          <t>RECEITAS DE CAPITAL</t>
        </is>
      </c>
      <c r="B16" t="inlineStr">
        <is>
          <t>R$0,00</t>
        </is>
      </c>
      <c r="C16" t="inlineStr">
        <is>
          <t>R$49.100,00</t>
        </is>
      </c>
      <c r="D16" t="inlineStr">
        <is>
          <t>0,00%</t>
        </is>
      </c>
      <c r="E16" t="inlineStr">
        <is>
          <t>0,04%</t>
        </is>
      </c>
    </row>
    <row r="17">
      <c r="A17" t="inlineStr">
        <is>
          <t>Alienação de Bens</t>
        </is>
      </c>
      <c r="B17" t="inlineStr">
        <is>
          <t>R$0,00</t>
        </is>
      </c>
      <c r="C17" t="inlineStr">
        <is>
          <t>R$49.100,00</t>
        </is>
      </c>
      <c r="D17" t="inlineStr">
        <is>
          <t>0,00%</t>
        </is>
      </c>
      <c r="E17" t="inlineStr">
        <is>
          <t>0,04%</t>
        </is>
      </c>
    </row>
    <row r="18">
      <c r="A18" t="inlineStr">
        <is>
          <t>Alienação de Bens Móveis</t>
        </is>
      </c>
      <c r="B18" t="inlineStr">
        <is>
          <t>R$0,00</t>
        </is>
      </c>
      <c r="C18" t="inlineStr">
        <is>
          <t>R$49.100,00</t>
        </is>
      </c>
      <c r="D18" t="inlineStr">
        <is>
          <t>0,00%</t>
        </is>
      </c>
      <c r="E18" t="inlineStr">
        <is>
          <t>0,04%</t>
        </is>
      </c>
    </row>
    <row r="19">
      <c r="A19" t="inlineStr">
        <is>
          <t>RECURSOS ARREC. EXERC. ANTER.</t>
        </is>
      </c>
      <c r="B19" t="inlineStr">
        <is>
          <t>R$13.920.900,00</t>
        </is>
      </c>
      <c r="C19" t="inlineStr">
        <is>
          <t>R$0,00</t>
        </is>
      </c>
      <c r="D19" t="inlineStr">
        <is>
          <t>0,00%</t>
        </is>
      </c>
      <c r="E19" t="inlineStr">
        <is>
          <t>0,00%</t>
        </is>
      </c>
    </row>
    <row r="20">
      <c r="A20" t="inlineStr">
        <is>
          <t>Recurso Arrecadado em Exerc. Anteriores</t>
        </is>
      </c>
      <c r="B20" t="inlineStr">
        <is>
          <t>R$13.920.900,00</t>
        </is>
      </c>
      <c r="C20" t="inlineStr">
        <is>
          <t>R$0,00</t>
        </is>
      </c>
      <c r="D20" t="inlineStr">
        <is>
          <t>0,00%</t>
        </is>
      </c>
      <c r="E20" t="inlineStr">
        <is>
          <t>0,00%</t>
        </is>
      </c>
    </row>
    <row r="21">
      <c r="A21" t="inlineStr">
        <is>
          <t>Recurso Arrecadado em Exerc. Anteriores</t>
        </is>
      </c>
      <c r="B21" t="inlineStr">
        <is>
          <t>R$13.920.900,00</t>
        </is>
      </c>
      <c r="C21" t="inlineStr">
        <is>
          <t>R$0,00</t>
        </is>
      </c>
      <c r="D21" t="inlineStr">
        <is>
          <t>0,00%</t>
        </is>
      </c>
      <c r="E21" t="inlineStr">
        <is>
          <t>0,00%</t>
        </is>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R$229.305.000,00</t>
        </is>
      </c>
      <c r="C2" t="inlineStr">
        <is>
          <t>R$88.047.715,54</t>
        </is>
      </c>
      <c r="D2" t="inlineStr">
        <is>
          <t>38,40%</t>
        </is>
      </c>
      <c r="E2" t="inlineStr">
        <is>
          <t>75,78%</t>
        </is>
      </c>
    </row>
    <row r="3">
      <c r="A3" t="inlineStr">
        <is>
          <t>Pessoal e Encargos Sociais</t>
        </is>
      </c>
      <c r="B3" t="inlineStr">
        <is>
          <t>R$96.177.000,00</t>
        </is>
      </c>
      <c r="C3" t="inlineStr">
        <is>
          <t>R$43.814.454,24</t>
        </is>
      </c>
      <c r="D3" t="inlineStr">
        <is>
          <t>45,56%</t>
        </is>
      </c>
      <c r="E3" t="inlineStr">
        <is>
          <t>37,71%</t>
        </is>
      </c>
    </row>
    <row r="4">
      <c r="A4" t="inlineStr">
        <is>
          <t>Contrib. a Entidades Fechadas da Previd.</t>
        </is>
      </c>
      <c r="B4" t="inlineStr">
        <is>
          <t>R$1.671.000,00</t>
        </is>
      </c>
      <c r="C4" t="inlineStr">
        <is>
          <t>R$908.703,53</t>
        </is>
      </c>
      <c r="D4" t="inlineStr">
        <is>
          <t>54,38%</t>
        </is>
      </c>
      <c r="E4" t="inlineStr">
        <is>
          <t>0,78%</t>
        </is>
      </c>
    </row>
    <row r="5">
      <c r="A5" t="inlineStr">
        <is>
          <t>Vencimentos e Vantagens Fixas</t>
        </is>
      </c>
      <c r="B5" t="inlineStr">
        <is>
          <t>R$80.451.000,00</t>
        </is>
      </c>
      <c r="C5" t="inlineStr">
        <is>
          <t>R$38.289.246,01</t>
        </is>
      </c>
      <c r="D5" t="inlineStr">
        <is>
          <t>47,59%</t>
        </is>
      </c>
      <c r="E5" t="inlineStr">
        <is>
          <t>32,95%</t>
        </is>
      </c>
    </row>
    <row r="6">
      <c r="A6" t="inlineStr">
        <is>
          <t>Obrigações Patronais</t>
        </is>
      </c>
      <c r="B6" t="inlineStr">
        <is>
          <t>R$6.246.000,00</t>
        </is>
      </c>
      <c r="C6" t="inlineStr">
        <is>
          <t>R$2.969.335,50</t>
        </is>
      </c>
      <c r="D6" t="inlineStr">
        <is>
          <t>47,54%</t>
        </is>
      </c>
      <c r="E6" t="inlineStr">
        <is>
          <t>2,56%</t>
        </is>
      </c>
    </row>
    <row r="7">
      <c r="A7" t="inlineStr">
        <is>
          <t>Outras Despesas Variáveis</t>
        </is>
      </c>
      <c r="B7" t="inlineStr">
        <is>
          <t>R$744.000,00</t>
        </is>
      </c>
      <c r="C7" t="inlineStr">
        <is>
          <t>R$457.750,49</t>
        </is>
      </c>
      <c r="D7" t="inlineStr">
        <is>
          <t>61,53%</t>
        </is>
      </c>
      <c r="E7" t="inlineStr">
        <is>
          <t>0,39%</t>
        </is>
      </c>
    </row>
    <row r="8">
      <c r="A8" t="inlineStr">
        <is>
          <t xml:space="preserve">Sentenças Judiciais </t>
        </is>
      </c>
      <c r="B8" t="inlineStr">
        <is>
          <t>R$2.703.000,00</t>
        </is>
      </c>
      <c r="C8" t="inlineStr">
        <is>
          <t>R$845.804,75</t>
        </is>
      </c>
      <c r="D8" t="inlineStr">
        <is>
          <t>31,29%</t>
        </is>
      </c>
      <c r="E8" t="inlineStr">
        <is>
          <t>0,73%</t>
        </is>
      </c>
    </row>
    <row r="9">
      <c r="A9" t="inlineStr">
        <is>
          <t>Indenizações e Restituições Trabalhistas</t>
        </is>
      </c>
      <c r="B9" t="inlineStr">
        <is>
          <t>R$4.362.000,00</t>
        </is>
      </c>
      <c r="C9" t="inlineStr">
        <is>
          <t>R$343.613,96</t>
        </is>
      </c>
      <c r="D9" t="inlineStr">
        <is>
          <t>7,88%</t>
        </is>
      </c>
      <c r="E9" t="inlineStr">
        <is>
          <t>0,30%</t>
        </is>
      </c>
    </row>
    <row r="10">
      <c r="A10" t="inlineStr">
        <is>
          <t>Outras Despesas Correntes</t>
        </is>
      </c>
      <c r="B10" t="inlineStr">
        <is>
          <t>R$133.128.000,00</t>
        </is>
      </c>
      <c r="C10" t="inlineStr">
        <is>
          <t>R$44.233.261,30</t>
        </is>
      </c>
      <c r="D10" t="inlineStr">
        <is>
          <t>33,23%</t>
        </is>
      </c>
      <c r="E10" t="inlineStr">
        <is>
          <t>38,07%</t>
        </is>
      </c>
    </row>
    <row r="11">
      <c r="A11" t="inlineStr">
        <is>
          <t>Contribuições</t>
        </is>
      </c>
      <c r="B11" t="inlineStr">
        <is>
          <t>R$5.400.000,00</t>
        </is>
      </c>
      <c r="C11" t="inlineStr">
        <is>
          <t>R$2.617.835,77</t>
        </is>
      </c>
      <c r="D11" t="inlineStr">
        <is>
          <t>48,48%</t>
        </is>
      </c>
      <c r="E11" t="inlineStr">
        <is>
          <t>2,25%</t>
        </is>
      </c>
    </row>
    <row r="12">
      <c r="A12" t="inlineStr">
        <is>
          <t>Diárias</t>
        </is>
      </c>
      <c r="B12" t="inlineStr">
        <is>
          <t>R$1.635.000,00</t>
        </is>
      </c>
      <c r="C12" t="inlineStr">
        <is>
          <t>R$77.317,33</t>
        </is>
      </c>
      <c r="D12" t="inlineStr">
        <is>
          <t>4,73%</t>
        </is>
      </c>
      <c r="E12" t="inlineStr">
        <is>
          <t>0,07%</t>
        </is>
      </c>
    </row>
    <row r="13">
      <c r="A13" t="inlineStr">
        <is>
          <t>Auxílio Financeiro a Estudantes</t>
        </is>
      </c>
      <c r="B13" t="inlineStr">
        <is>
          <t>R$8.904.000,00</t>
        </is>
      </c>
      <c r="C13" t="inlineStr">
        <is>
          <t>R$3.270.315,80</t>
        </is>
      </c>
      <c r="D13" t="inlineStr">
        <is>
          <t>36,73%</t>
        </is>
      </c>
      <c r="E13" t="inlineStr">
        <is>
          <t>2,81%</t>
        </is>
      </c>
    </row>
    <row r="14">
      <c r="A14" t="inlineStr">
        <is>
          <t>Material de Consumo</t>
        </is>
      </c>
      <c r="B14" t="inlineStr">
        <is>
          <t>R$11.622.000,00</t>
        </is>
      </c>
      <c r="C14" t="inlineStr">
        <is>
          <t>R$4.606.441,07</t>
        </is>
      </c>
      <c r="D14" t="inlineStr">
        <is>
          <t>39,64%</t>
        </is>
      </c>
      <c r="E14" t="inlineStr">
        <is>
          <t>3,96%</t>
        </is>
      </c>
    </row>
    <row r="15">
      <c r="A15" t="inlineStr">
        <is>
          <t>Passagens e Despesas de Locomoção</t>
        </is>
      </c>
      <c r="B15" t="inlineStr">
        <is>
          <t>R$3.105.000,00</t>
        </is>
      </c>
      <c r="C15" t="inlineStr">
        <is>
          <t>R$698.134,06</t>
        </is>
      </c>
      <c r="D15" t="inlineStr">
        <is>
          <t>22,48%</t>
        </is>
      </c>
      <c r="E15" t="inlineStr">
        <is>
          <t>0,60%</t>
        </is>
      </c>
    </row>
    <row r="16">
      <c r="A16" t="inlineStr">
        <is>
          <t>Outros Serviços de Terceiros - PF</t>
        </is>
      </c>
      <c r="B16" t="inlineStr">
        <is>
          <t>R$4.650.000,00</t>
        </is>
      </c>
      <c r="C16" t="inlineStr">
        <is>
          <t>R$1.113.609,79</t>
        </is>
      </c>
      <c r="D16" t="inlineStr">
        <is>
          <t>23,95%</t>
        </is>
      </c>
      <c r="E16" t="inlineStr">
        <is>
          <t>0,96%</t>
        </is>
      </c>
    </row>
    <row r="17">
      <c r="A17" t="inlineStr">
        <is>
          <t>Locação de Mão de Obra</t>
        </is>
      </c>
      <c r="B17" t="inlineStr">
        <is>
          <t>R$12.957.000,00</t>
        </is>
      </c>
      <c r="C17" t="inlineStr">
        <is>
          <t>R$5.417.615,50</t>
        </is>
      </c>
      <c r="D17" t="inlineStr">
        <is>
          <t>41,81%</t>
        </is>
      </c>
      <c r="E17" t="inlineStr">
        <is>
          <t>4,66%</t>
        </is>
      </c>
    </row>
    <row r="18">
      <c r="A18" t="inlineStr">
        <is>
          <t>Outros Serviços Terceiros - P. Jurídica</t>
        </is>
      </c>
      <c r="B18" t="inlineStr">
        <is>
          <t>R$64.308.000,00</t>
        </is>
      </c>
      <c r="C18" t="inlineStr">
        <is>
          <t>R$24.003.973,24</t>
        </is>
      </c>
      <c r="D18" t="inlineStr">
        <is>
          <t>37,33%</t>
        </is>
      </c>
      <c r="E18" t="inlineStr">
        <is>
          <t>20,66%</t>
        </is>
      </c>
    </row>
    <row r="19">
      <c r="A19" t="inlineStr">
        <is>
          <t>Serv. Tecn. da Inform. Comunicação - PJ.</t>
        </is>
      </c>
      <c r="B19" t="inlineStr">
        <is>
          <t>R$7.452.000,00</t>
        </is>
      </c>
      <c r="C19" t="inlineStr">
        <is>
          <t>R$2.257.658,47</t>
        </is>
      </c>
      <c r="D19" t="inlineStr">
        <is>
          <t>30,30%</t>
        </is>
      </c>
      <c r="E19" t="inlineStr">
        <is>
          <t>1,94%</t>
        </is>
      </c>
    </row>
    <row r="20">
      <c r="A20" t="inlineStr">
        <is>
          <t>Obrigações Tributárias e Contributivas</t>
        </is>
      </c>
      <c r="B20" t="inlineStr">
        <is>
          <t>R$267.000,00</t>
        </is>
      </c>
      <c r="C20" t="inlineStr">
        <is>
          <t>R$138.157,99</t>
        </is>
      </c>
      <c r="D20" t="inlineStr">
        <is>
          <t>51,74%</t>
        </is>
      </c>
      <c r="E20" t="inlineStr">
        <is>
          <t>0,12%</t>
        </is>
      </c>
    </row>
    <row r="21">
      <c r="A21" t="inlineStr">
        <is>
          <t>Sentenças Judiciais</t>
        </is>
      </c>
      <c r="B21" t="inlineStr">
        <is>
          <t>R$12.828.000,00</t>
        </is>
      </c>
      <c r="C21" t="inlineStr">
        <is>
          <t>R$32.202,28</t>
        </is>
      </c>
      <c r="D21" t="inlineStr">
        <is>
          <t>0,25%</t>
        </is>
      </c>
      <c r="E21" t="inlineStr">
        <is>
          <t>0,03%</t>
        </is>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R$ 48.595.750,00</t>
        </is>
      </c>
      <c r="C2" t="inlineStr">
        <is>
          <t>R$ 16.193.700,01</t>
        </is>
      </c>
      <c r="D2" t="inlineStr">
        <is>
          <t>33,32%</t>
        </is>
      </c>
      <c r="E2" t="inlineStr">
        <is>
          <t>13,94%</t>
        </is>
      </c>
    </row>
    <row r="3">
      <c r="A3" t="inlineStr">
        <is>
          <t>02 - Administração Financeira</t>
        </is>
      </c>
      <c r="B3" t="inlineStr">
        <is>
          <t>R$ 13.363.100,00</t>
        </is>
      </c>
      <c r="C3" t="inlineStr">
        <is>
          <t>R$ 6.176.689,67</t>
        </is>
      </c>
      <c r="D3" t="inlineStr">
        <is>
          <t>46,22%</t>
        </is>
      </c>
      <c r="E3" t="inlineStr">
        <is>
          <t>5,32%</t>
        </is>
      </c>
    </row>
    <row r="4">
      <c r="A4" t="inlineStr">
        <is>
          <t>03 - Formação de Recursos Humanos</t>
        </is>
      </c>
      <c r="B4" t="inlineStr">
        <is>
          <t>R$ 3.935.900,00</t>
        </is>
      </c>
      <c r="C4" t="inlineStr">
        <is>
          <t>R$ 1.368.344,45</t>
        </is>
      </c>
      <c r="D4" t="inlineStr">
        <is>
          <t>34,77%</t>
        </is>
      </c>
      <c r="E4" t="inlineStr">
        <is>
          <t>1,18%</t>
        </is>
      </c>
    </row>
    <row r="5">
      <c r="A5" t="inlineStr">
        <is>
          <t>04 - Comunicação Social</t>
        </is>
      </c>
      <c r="B5" t="inlineStr">
        <is>
          <t>R$ 12.122.800,00</t>
        </is>
      </c>
      <c r="C5" t="inlineStr">
        <is>
          <t>R$ 4.742.982,05</t>
        </is>
      </c>
      <c r="D5" t="inlineStr">
        <is>
          <t>39,12%</t>
        </is>
      </c>
      <c r="E5" t="inlineStr">
        <is>
          <t>4,08%</t>
        </is>
      </c>
    </row>
    <row r="6">
      <c r="A6" t="inlineStr">
        <is>
          <t>05 - Atenção Básica</t>
        </is>
      </c>
      <c r="B6" t="inlineStr">
        <is>
          <t>R$ 5.067.000,00</t>
        </is>
      </c>
      <c r="C6" t="inlineStr">
        <is>
          <t>R$ 3.510.267,04</t>
        </is>
      </c>
      <c r="D6" t="inlineStr">
        <is>
          <t>69,28%</t>
        </is>
      </c>
      <c r="E6" t="inlineStr">
        <is>
          <t>3,02%</t>
        </is>
      </c>
    </row>
    <row r="7">
      <c r="A7" t="inlineStr">
        <is>
          <t>06 - Proteção e Benefícios ao Trabalhador</t>
        </is>
      </c>
      <c r="B7" t="inlineStr">
        <is>
          <t>R$ 8.471.400,00</t>
        </is>
      </c>
      <c r="C7" t="inlineStr">
        <is>
          <t>R$ 4.229.618,51</t>
        </is>
      </c>
      <c r="D7" t="inlineStr">
        <is>
          <t>49,93%</t>
        </is>
      </c>
      <c r="E7" t="inlineStr">
        <is>
          <t>3,64%</t>
        </is>
      </c>
    </row>
    <row r="8">
      <c r="A8" t="inlineStr">
        <is>
          <t>07 - Empregabilidade</t>
        </is>
      </c>
      <c r="B8" t="inlineStr">
        <is>
          <t>R$ 187.024.050,00</t>
        </is>
      </c>
      <c r="C8" t="inlineStr">
        <is>
          <t>R$ 79.966.844,66</t>
        </is>
      </c>
      <c r="D8" t="inlineStr">
        <is>
          <t>42,76%</t>
        </is>
      </c>
      <c r="E8" t="inlineStr">
        <is>
          <t>68,83%</t>
        </is>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03/2025</t>
        </is>
      </c>
      <c r="B2" t="inlineStr">
        <is>
          <t>Contratação de serviços especializados para elaboração de projetos de arquitetura e engenharia para construção do Centro de Educação Profissional Antônio Matias, para o Senac AR/DF.</t>
        </is>
      </c>
      <c r="C2" t="inlineStr">
        <is>
          <t>02/10/2025 10:00:00</t>
        </is>
      </c>
      <c r="D2" t="inlineStr">
        <is>
          <t>Finalizada</t>
        </is>
      </c>
      <c r="E2" t="inlineStr"/>
      <c r="F2" t="inlineStr">
        <is>
          <t>13/03/2026 13:54:00</t>
        </is>
      </c>
      <c r="G2" t="inlineStr"/>
      <c r="H2" t="inlineStr"/>
    </row>
    <row r="3">
      <c r="A3" t="inlineStr">
        <is>
          <t>02/2025</t>
        </is>
      </c>
      <c r="B3" t="inlineStr">
        <is>
          <t>Contratação de empresa para elaboração dos Projetos Executivos de Infraestrutura, coordenação técnica e administrativa e assessoria para obtenção de Licenças Ambientais para o terreno de Planaltina do Senac-DF.</t>
        </is>
      </c>
      <c r="C3" t="inlineStr">
        <is>
          <t>20/05/2025 10:00:00</t>
        </is>
      </c>
      <c r="D3" t="inlineStr">
        <is>
          <t>Finalizada</t>
        </is>
      </c>
      <c r="E3" t="inlineStr"/>
      <c r="F3" t="inlineStr">
        <is>
          <t>17/06/2025 10:21:00</t>
        </is>
      </c>
      <c r="G3" t="inlineStr"/>
      <c r="H3" t="inlineStr"/>
    </row>
    <row r="4">
      <c r="A4" t="inlineStr">
        <is>
          <t>01/2025</t>
        </is>
      </c>
      <c r="B4" t="inlineStr">
        <is>
          <t>Contratação de serviços especializados para implementação do programa de avaliação de desempenho para o Senac AR/DF</t>
        </is>
      </c>
      <c r="C4" t="inlineStr">
        <is>
          <t>16/01/2025 10:00:00</t>
        </is>
      </c>
      <c r="D4" t="inlineStr">
        <is>
          <t>Finalizada</t>
        </is>
      </c>
      <c r="E4" t="inlineStr"/>
      <c r="F4" t="inlineStr">
        <is>
          <t>12/03/2025 17:20:00</t>
        </is>
      </c>
      <c r="G4" t="inlineStr"/>
      <c r="H4" t="inlineStr"/>
    </row>
    <row r="5">
      <c r="A5" t="inlineStr">
        <is>
          <t>01/2025</t>
        </is>
      </c>
      <c r="B5" t="inlineStr">
        <is>
          <t>Contratação de serviços especializados para implementação do programa de avaliação de desempenho para o Senac AR/DF</t>
        </is>
      </c>
      <c r="C5" t="inlineStr">
        <is>
          <t>16/01/2025 10:00:00</t>
        </is>
      </c>
      <c r="D5" t="inlineStr">
        <is>
          <t>Finalizada</t>
        </is>
      </c>
      <c r="E5" t="inlineStr"/>
      <c r="F5" t="inlineStr">
        <is>
          <t>12/03/2025 17:20:00</t>
        </is>
      </c>
      <c r="G5" t="inlineStr"/>
      <c r="H5" t="inlineStr"/>
    </row>
    <row r="6">
      <c r="A6" t="inlineStr">
        <is>
          <t>01/2026</t>
        </is>
      </c>
      <c r="B6" t="inlineStr">
        <is>
          <t>Credenciamento público e permanente de pessoas jurídicas, inclusive microempreendedores individuais – MEI, para prestação de serviços de palestras e consultorias sob demanda, no âmbito dos cursos e programas ofertados pelo Senac-AR/DF.</t>
        </is>
      </c>
      <c r="C6" t="inlineStr">
        <is>
          <t>24/08/2026 10:00:00</t>
        </is>
      </c>
      <c r="D6" t="inlineStr">
        <is>
          <t>Em processo</t>
        </is>
      </c>
      <c r="E6" t="inlineStr"/>
      <c r="F6" t="inlineStr"/>
      <c r="G6" t="inlineStr"/>
      <c r="H6" t="inlineStr"/>
    </row>
    <row r="7">
      <c r="A7" t="inlineStr">
        <is>
          <t>01/2025</t>
        </is>
      </c>
      <c r="B7" t="inlineStr">
        <is>
          <t>Credenciamento público e permanente de empresas para prestação de serviços gráficos de impressão de livros institucionais da Editora do Senac-DF.</t>
        </is>
      </c>
      <c r="C7" t="inlineStr">
        <is>
          <t>23/09/2025 10:00:00</t>
        </is>
      </c>
      <c r="D7" t="inlineStr">
        <is>
          <t>Em processo</t>
        </is>
      </c>
      <c r="E7" t="inlineStr"/>
      <c r="F7" t="inlineStr"/>
      <c r="G7" t="inlineStr"/>
      <c r="H7" t="inlineStr"/>
    </row>
    <row r="8">
      <c r="A8" t="inlineStr">
        <is>
          <t>02/2025</t>
        </is>
      </c>
      <c r="B8" t="inlineStr">
        <is>
          <t>Credenciamento público e permanente de empresas para prestação de serviços gráficos de impressão de livros institucionais da Editora do Senac-DF.</t>
        </is>
      </c>
      <c r="C8" t="inlineStr">
        <is>
          <t>23/09/2025 10:00:00</t>
        </is>
      </c>
      <c r="D8" t="inlineStr">
        <is>
          <t>Em processo</t>
        </is>
      </c>
      <c r="E8" t="inlineStr"/>
      <c r="F8" t="inlineStr"/>
      <c r="G8" t="inlineStr"/>
      <c r="H8" t="inlineStr"/>
    </row>
    <row r="9">
      <c r="A9" t="inlineStr">
        <is>
          <t>01/2025</t>
        </is>
      </c>
      <c r="B9" t="inlineStr">
        <is>
          <t xml:space="preserve">Chamada Pública para o credenciamento de empresas especializadas em serviços de agenciamento de viagens para o Senac AR/DF. </t>
        </is>
      </c>
      <c r="C9" t="inlineStr">
        <is>
          <t>25/03/2025 10:00:00</t>
        </is>
      </c>
      <c r="D9" t="inlineStr">
        <is>
          <t>Em processo</t>
        </is>
      </c>
      <c r="E9" t="inlineStr"/>
      <c r="F9" t="inlineStr"/>
      <c r="G9" t="inlineStr"/>
      <c r="H9" t="inlineStr"/>
    </row>
    <row r="10">
      <c r="A10" t="inlineStr">
        <is>
          <t>03/2022</t>
        </is>
      </c>
      <c r="B10" t="inlineStr">
        <is>
          <t>Credenciamento público e permanente de entidades sem fins lucrativos, organizações governamentais e não-governamentais, entidades filantrópicas ou de assistência social para a eventual doação de bens patrimoniais do Senac-DF, na forma do Edital e seus anexos</t>
        </is>
      </c>
      <c r="C10" t="inlineStr">
        <is>
          <t>07/10/2022 08:00:00</t>
        </is>
      </c>
      <c r="D10" t="inlineStr">
        <is>
          <t>Em processo</t>
        </is>
      </c>
      <c r="E10" t="inlineStr"/>
      <c r="F10" t="inlineStr">
        <is>
          <t>07/10/2022 08:00:00</t>
        </is>
      </c>
      <c r="G10" t="inlineStr"/>
      <c r="H10" t="inlineStr"/>
    </row>
    <row r="11">
      <c r="A11" t="inlineStr">
        <is>
          <t>02/2022</t>
        </is>
      </c>
      <c r="B11" t="inlineStr">
        <is>
          <t>Credenciamento público e permanente para a eventual aquisição de gêneros alimentícios perecíveis, para as unidades de gastronomia do Senac-DF</t>
        </is>
      </c>
      <c r="C11" t="inlineStr">
        <is>
          <t>22/07/2022 08:00:00</t>
        </is>
      </c>
      <c r="D11" t="inlineStr">
        <is>
          <t>Em processo</t>
        </is>
      </c>
      <c r="E11" t="inlineStr"/>
      <c r="F11" t="inlineStr">
        <is>
          <t>22/07/2022 08:00:00</t>
        </is>
      </c>
      <c r="G11" t="inlineStr"/>
      <c r="H11" t="inlineStr"/>
    </row>
    <row r="12">
      <c r="A12" t="inlineStr">
        <is>
          <t>01/2022</t>
        </is>
      </c>
      <c r="B12" t="inlineStr">
        <is>
          <t xml:space="preserve">Chamada Pública para o credenciamento de empresas visando a  prestação de serviços de agenciamento de viagens, para o Senac-DF. </t>
        </is>
      </c>
      <c r="C12" t="inlineStr">
        <is>
          <t>21/07/2022 09:00:00</t>
        </is>
      </c>
      <c r="D12" t="inlineStr">
        <is>
          <t>Em processo</t>
        </is>
      </c>
      <c r="E12" t="inlineStr"/>
      <c r="F12" t="inlineStr"/>
      <c r="G12" t="inlineStr"/>
      <c r="H12" t="inlineStr"/>
    </row>
    <row r="13">
      <c r="A13" t="inlineStr">
        <is>
          <t>01/2024</t>
        </is>
      </c>
      <c r="B13" t="inlineStr">
        <is>
          <t>Chamamento Público para pré-qualificação de mobiliários para atender as necessidades do Senac-DF</t>
        </is>
      </c>
      <c r="C13" t="inlineStr">
        <is>
          <t>02/09/2024 10:00:00</t>
        </is>
      </c>
      <c r="D13" t="inlineStr">
        <is>
          <t>Em processo</t>
        </is>
      </c>
      <c r="E13" t="inlineStr"/>
      <c r="F13" t="inlineStr"/>
      <c r="G13" t="inlineStr"/>
      <c r="H13" t="inlineStr"/>
    </row>
    <row r="14">
      <c r="A14" t="inlineStr">
        <is>
          <t>10/2026</t>
        </is>
      </c>
      <c r="B14" t="inlineStr">
        <is>
          <t>Contratação de empresa para a prestação de serviços de gestão integrada de abastecimento e manutenção de frota, com fornecimento de combustíveis, rede credenciada e sistema informatizado de controle, para atender as necessidades do Senac AR/DF.</t>
        </is>
      </c>
      <c r="C14" t="inlineStr">
        <is>
          <t>23/10/2026 10:00:00</t>
        </is>
      </c>
      <c r="D14" t="inlineStr">
        <is>
          <t>Em processo</t>
        </is>
      </c>
      <c r="E14" t="inlineStr"/>
      <c r="F14" t="inlineStr"/>
      <c r="G14" t="inlineStr"/>
      <c r="H14" t="inlineStr"/>
    </row>
    <row r="15">
      <c r="A15" t="inlineStr">
        <is>
          <t>09/2026</t>
        </is>
      </c>
      <c r="B15" t="inlineStr">
        <is>
          <t>Registro de Preços para a eventual aquisição de Sistema de Vídeo Conferência, para atender as necessidades do Senac AR/DF.</t>
        </is>
      </c>
      <c r="C15" t="inlineStr">
        <is>
          <t>25/09/2026 10:00:00</t>
        </is>
      </c>
      <c r="D15" t="inlineStr">
        <is>
          <t>Em processo</t>
        </is>
      </c>
      <c r="E15" t="inlineStr"/>
      <c r="F15" t="inlineStr"/>
      <c r="G15" t="inlineStr"/>
      <c r="H15" t="inlineStr"/>
    </row>
    <row r="16">
      <c r="A16" t="inlineStr">
        <is>
          <t>06/2026</t>
        </is>
      </c>
      <c r="B16" t="inlineStr">
        <is>
          <t>Aquisição de Climatizadores Tipo Coluna, para atender as necessidades do Senac AR/DF.</t>
        </is>
      </c>
      <c r="C16" t="inlineStr">
        <is>
          <t>03/09/2026 10:00:00</t>
        </is>
      </c>
      <c r="D16" t="inlineStr">
        <is>
          <t>Em processo</t>
        </is>
      </c>
      <c r="E16" t="inlineStr"/>
      <c r="F16" t="inlineStr"/>
      <c r="G16" t="inlineStr"/>
      <c r="H16" t="inlineStr"/>
    </row>
    <row r="17">
      <c r="A17" t="inlineStr">
        <is>
          <t>08/2026</t>
        </is>
      </c>
      <c r="B17" t="inlineStr">
        <is>
          <t>Contratação de empresa para a prestação de serviços relativos à produção e execução de 6 (seis) e-books digitais (formato ePUB) com recursos multimídia, para atender as necessidades do Senac AR/DF.</t>
        </is>
      </c>
      <c r="C17" t="inlineStr">
        <is>
          <t>02/09/2026 10:00:00</t>
        </is>
      </c>
      <c r="D17" t="inlineStr">
        <is>
          <t>Em processo</t>
        </is>
      </c>
      <c r="E17" t="inlineStr"/>
      <c r="F17" t="inlineStr"/>
      <c r="G17" t="inlineStr"/>
      <c r="H17" t="inlineStr"/>
    </row>
    <row r="18">
      <c r="A18" t="inlineStr">
        <is>
          <t>05/2026</t>
        </is>
      </c>
      <c r="B18" t="inlineStr">
        <is>
          <t>Registro de preços para a eventual prestação de serviços de fabricação, fornecimento, instalação e manutenção de persianas, para atender as necessidades do Senac AR/DF.</t>
        </is>
      </c>
      <c r="C18" t="inlineStr">
        <is>
          <t>26/08/2026 10:00:00</t>
        </is>
      </c>
      <c r="D18" t="inlineStr">
        <is>
          <t>Em processo</t>
        </is>
      </c>
      <c r="E18" t="inlineStr"/>
      <c r="F18" t="inlineStr"/>
      <c r="G18" t="inlineStr"/>
      <c r="H18" t="inlineStr"/>
    </row>
    <row r="19">
      <c r="A19" t="inlineStr">
        <is>
          <t>04/2026</t>
        </is>
      </c>
      <c r="B19" t="inlineStr">
        <is>
          <t>Aquisição de estantes de aço para atender as necessidades do Senac AR/DF.</t>
        </is>
      </c>
      <c r="C19" t="inlineStr">
        <is>
          <t>20/08/2026 10:00:00</t>
        </is>
      </c>
      <c r="D19" t="inlineStr">
        <is>
          <t>Em processo</t>
        </is>
      </c>
      <c r="E19" t="inlineStr"/>
      <c r="F19" t="inlineStr"/>
      <c r="G19" t="inlineStr"/>
      <c r="H19" t="inlineStr"/>
    </row>
    <row r="20">
      <c r="A20" t="inlineStr">
        <is>
          <t>3/2026</t>
        </is>
      </c>
      <c r="B20" t="inlineStr">
        <is>
          <t>Registro de Preços para a eventual aquisição de Abafadores de Ruído e Headphones, para atender as necessidades do Senac AR/DF.</t>
        </is>
      </c>
      <c r="C20" t="inlineStr">
        <is>
          <t>17/08/2026 10:00:00</t>
        </is>
      </c>
      <c r="D20" t="inlineStr">
        <is>
          <t>Em processo</t>
        </is>
      </c>
      <c r="E20" t="inlineStr"/>
      <c r="F20" t="inlineStr"/>
      <c r="G20" t="inlineStr"/>
      <c r="H20" t="inlineStr"/>
    </row>
    <row r="21">
      <c r="A21" t="inlineStr">
        <is>
          <t>1/2026</t>
        </is>
      </c>
      <c r="B21" t="inlineStr">
        <is>
          <t>Fornecimento e instalação de persianas para a sede administrativa do Senac AR/DF.</t>
        </is>
      </c>
      <c r="C21" t="inlineStr">
        <is>
          <t>11/08/2026 10:00:00</t>
        </is>
      </c>
      <c r="D21" t="inlineStr">
        <is>
          <t>Em processo</t>
        </is>
      </c>
      <c r="E21" t="inlineStr"/>
      <c r="F21" t="inlineStr"/>
      <c r="G21" t="inlineStr"/>
      <c r="H21" t="inlineStr"/>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03/2025</t>
        </is>
      </c>
      <c r="B2" t="inlineStr">
        <is>
          <t>Contratação de serviços especializados para elaboração de projetos de arquitetura e engenharia para construção do Centro de Educação Profissional Antônio Matias, para o Senac AR/DF.</t>
        </is>
      </c>
      <c r="C2" t="inlineStr">
        <is>
          <t>02/10/2025 10:00:00</t>
        </is>
      </c>
      <c r="D2" t="inlineStr">
        <is>
          <t>Finalizada</t>
        </is>
      </c>
      <c r="E2" t="inlineStr"/>
      <c r="F2" t="inlineStr">
        <is>
          <t>13/03/2026 13:54:00</t>
        </is>
      </c>
      <c r="G2" t="inlineStr"/>
      <c r="H2" t="inlineStr"/>
    </row>
    <row r="3">
      <c r="A3" t="inlineStr">
        <is>
          <t>02/2025</t>
        </is>
      </c>
      <c r="B3" t="inlineStr">
        <is>
          <t>Contratação de empresa para elaboração dos Projetos Executivos de Infraestrutura, coordenação técnica e administrativa e assessoria para obtenção de Licenças Ambientais para o terreno de Planaltina do Senac-DF.</t>
        </is>
      </c>
      <c r="C3" t="inlineStr">
        <is>
          <t>20/05/2025 10:00:00</t>
        </is>
      </c>
      <c r="D3" t="inlineStr">
        <is>
          <t>Finalizada</t>
        </is>
      </c>
      <c r="E3" t="inlineStr"/>
      <c r="F3" t="inlineStr">
        <is>
          <t>17/06/2025 10:21:00</t>
        </is>
      </c>
      <c r="G3" t="inlineStr"/>
      <c r="H3" t="inlineStr"/>
    </row>
    <row r="4">
      <c r="A4" t="inlineStr">
        <is>
          <t>01/2025</t>
        </is>
      </c>
      <c r="B4" t="inlineStr">
        <is>
          <t>Contratação de serviços especializados para implementação do programa de avaliação de desempenho para o Senac AR/DF</t>
        </is>
      </c>
      <c r="C4" t="inlineStr">
        <is>
          <t>16/01/2025 10:00:00</t>
        </is>
      </c>
      <c r="D4" t="inlineStr">
        <is>
          <t>Finalizada</t>
        </is>
      </c>
      <c r="E4" t="inlineStr"/>
      <c r="F4" t="inlineStr">
        <is>
          <t>12/03/2025 17:20:00</t>
        </is>
      </c>
      <c r="G4" t="inlineStr"/>
      <c r="H4" t="inlineStr"/>
    </row>
    <row r="5">
      <c r="A5" t="inlineStr">
        <is>
          <t>01/2025</t>
        </is>
      </c>
      <c r="B5" t="inlineStr">
        <is>
          <t>Contratação de serviços especializados para implementação do programa de avaliação de desempenho para o Senac AR/DF</t>
        </is>
      </c>
      <c r="C5" t="inlineStr">
        <is>
          <t>16/01/2025 10:00:00</t>
        </is>
      </c>
      <c r="D5" t="inlineStr">
        <is>
          <t>Finalizada</t>
        </is>
      </c>
      <c r="E5" t="inlineStr"/>
      <c r="F5" t="inlineStr">
        <is>
          <t>12/03/2025 17:20:00</t>
        </is>
      </c>
      <c r="G5" t="inlineStr"/>
      <c r="H5" t="inlineStr"/>
    </row>
    <row r="6">
      <c r="A6" t="inlineStr">
        <is>
          <t>01/2026</t>
        </is>
      </c>
      <c r="B6" t="inlineStr">
        <is>
          <t>Credenciamento público e permanente de pessoas jurídicas, inclusive microempreendedores individuais – MEI, para prestação de serviços de palestras e consultorias sob demanda, no âmbito dos cursos e programas ofertados pelo Senac-AR/DF.</t>
        </is>
      </c>
      <c r="C6" t="inlineStr">
        <is>
          <t>24/08/2026 10:00:00</t>
        </is>
      </c>
      <c r="D6" t="inlineStr">
        <is>
          <t>Em processo</t>
        </is>
      </c>
      <c r="E6" t="inlineStr"/>
      <c r="F6" t="inlineStr"/>
      <c r="G6" t="inlineStr"/>
      <c r="H6" t="inlineStr"/>
    </row>
    <row r="7">
      <c r="A7" t="inlineStr">
        <is>
          <t>01/2025</t>
        </is>
      </c>
      <c r="B7" t="inlineStr">
        <is>
          <t>Credenciamento público e permanente de empresas para prestação de serviços gráficos de impressão de livros institucionais da Editora do Senac-DF.</t>
        </is>
      </c>
      <c r="C7" t="inlineStr">
        <is>
          <t>23/09/2025 10:00:00</t>
        </is>
      </c>
      <c r="D7" t="inlineStr">
        <is>
          <t>Em processo</t>
        </is>
      </c>
      <c r="E7" t="inlineStr"/>
      <c r="F7" t="inlineStr"/>
      <c r="G7" t="inlineStr"/>
      <c r="H7" t="inlineStr"/>
    </row>
    <row r="8">
      <c r="A8" t="inlineStr">
        <is>
          <t>02/2025</t>
        </is>
      </c>
      <c r="B8" t="inlineStr">
        <is>
          <t>Credenciamento público e permanente de empresas para prestação de serviços gráficos de impressão de livros institucionais da Editora do Senac-DF.</t>
        </is>
      </c>
      <c r="C8" t="inlineStr">
        <is>
          <t>23/09/2025 10:00:00</t>
        </is>
      </c>
      <c r="D8" t="inlineStr">
        <is>
          <t>Em processo</t>
        </is>
      </c>
      <c r="E8" t="inlineStr"/>
      <c r="F8" t="inlineStr"/>
      <c r="G8" t="inlineStr"/>
      <c r="H8" t="inlineStr"/>
    </row>
    <row r="9">
      <c r="A9" t="inlineStr">
        <is>
          <t>01/2025</t>
        </is>
      </c>
      <c r="B9" t="inlineStr">
        <is>
          <t xml:space="preserve">Chamada Pública para o credenciamento de empresas especializadas em serviços de agenciamento de viagens para o Senac AR/DF. </t>
        </is>
      </c>
      <c r="C9" t="inlineStr">
        <is>
          <t>25/03/2025 10:00:00</t>
        </is>
      </c>
      <c r="D9" t="inlineStr">
        <is>
          <t>Em processo</t>
        </is>
      </c>
      <c r="E9" t="inlineStr"/>
      <c r="F9" t="inlineStr"/>
      <c r="G9" t="inlineStr"/>
      <c r="H9" t="inlineStr"/>
    </row>
    <row r="10">
      <c r="A10" t="inlineStr">
        <is>
          <t>03/2022</t>
        </is>
      </c>
      <c r="B10" t="inlineStr">
        <is>
          <t>Credenciamento público e permanente de entidades sem fins lucrativos, organizações governamentais e não-governamentais, entidades filantrópicas ou de assistência social para a eventual doação de bens patrimoniais do Senac-DF, na forma do Edital e seus anexos</t>
        </is>
      </c>
      <c r="C10" t="inlineStr">
        <is>
          <t>07/10/2022 08:00:00</t>
        </is>
      </c>
      <c r="D10" t="inlineStr">
        <is>
          <t>Em processo</t>
        </is>
      </c>
      <c r="E10" t="inlineStr"/>
      <c r="F10" t="inlineStr">
        <is>
          <t>07/10/2022 08:00:00</t>
        </is>
      </c>
      <c r="G10" t="inlineStr"/>
      <c r="H10" t="inlineStr"/>
    </row>
    <row r="11">
      <c r="A11" t="inlineStr">
        <is>
          <t>02/2022</t>
        </is>
      </c>
      <c r="B11" t="inlineStr">
        <is>
          <t>Credenciamento público e permanente para a eventual aquisição de gêneros alimentícios perecíveis, para as unidades de gastronomia do Senac-DF</t>
        </is>
      </c>
      <c r="C11" t="inlineStr">
        <is>
          <t>22/07/2022 08:00:00</t>
        </is>
      </c>
      <c r="D11" t="inlineStr">
        <is>
          <t>Em processo</t>
        </is>
      </c>
      <c r="E11" t="inlineStr"/>
      <c r="F11" t="inlineStr">
        <is>
          <t>22/07/2022 08:00:00</t>
        </is>
      </c>
      <c r="G11" t="inlineStr"/>
      <c r="H11" t="inlineStr"/>
    </row>
    <row r="12">
      <c r="A12" t="inlineStr">
        <is>
          <t>01/2022</t>
        </is>
      </c>
      <c r="B12" t="inlineStr">
        <is>
          <t xml:space="preserve">Chamada Pública para o credenciamento de empresas visando a  prestação de serviços de agenciamento de viagens, para o Senac-DF. </t>
        </is>
      </c>
      <c r="C12" t="inlineStr">
        <is>
          <t>21/07/2022 09:00:00</t>
        </is>
      </c>
      <c r="D12" t="inlineStr">
        <is>
          <t>Em processo</t>
        </is>
      </c>
      <c r="E12" t="inlineStr"/>
      <c r="F12" t="inlineStr"/>
      <c r="G12" t="inlineStr"/>
      <c r="H12" t="inlineStr"/>
    </row>
    <row r="13">
      <c r="A13" t="inlineStr">
        <is>
          <t>01/2024</t>
        </is>
      </c>
      <c r="B13" t="inlineStr">
        <is>
          <t>Chamamento Público para pré-qualificação de mobiliários para atender as necessidades do Senac-DF</t>
        </is>
      </c>
      <c r="C13" t="inlineStr">
        <is>
          <t>02/09/2024 10:00:00</t>
        </is>
      </c>
      <c r="D13" t="inlineStr">
        <is>
          <t>Em processo</t>
        </is>
      </c>
      <c r="E13" t="inlineStr"/>
      <c r="F13" t="inlineStr"/>
      <c r="G13" t="inlineStr"/>
      <c r="H13" t="inlineStr"/>
    </row>
    <row r="14">
      <c r="A14" t="inlineStr">
        <is>
          <t>10/2026</t>
        </is>
      </c>
      <c r="B14" t="inlineStr">
        <is>
          <t>Contratação de empresa para a prestação de serviços de gestão integrada de abastecimento e manutenção de frota, com fornecimento de combustíveis, rede credenciada e sistema informatizado de controle, para atender as necessidades do Senac AR/DF.</t>
        </is>
      </c>
      <c r="C14" t="inlineStr">
        <is>
          <t>23/10/2026 10:00:00</t>
        </is>
      </c>
      <c r="D14" t="inlineStr">
        <is>
          <t>Em processo</t>
        </is>
      </c>
      <c r="E14" t="inlineStr"/>
      <c r="F14" t="inlineStr"/>
      <c r="G14" t="inlineStr"/>
      <c r="H14" t="inlineStr"/>
    </row>
    <row r="15">
      <c r="A15" t="inlineStr">
        <is>
          <t>09/2026</t>
        </is>
      </c>
      <c r="B15" t="inlineStr">
        <is>
          <t>Registro de Preços para a eventual aquisição de Sistema de Vídeo Conferência, para atender as necessidades do Senac AR/DF.</t>
        </is>
      </c>
      <c r="C15" t="inlineStr">
        <is>
          <t>25/09/2026 10:00:00</t>
        </is>
      </c>
      <c r="D15" t="inlineStr">
        <is>
          <t>Em processo</t>
        </is>
      </c>
      <c r="E15" t="inlineStr"/>
      <c r="F15" t="inlineStr"/>
      <c r="G15" t="inlineStr"/>
      <c r="H15" t="inlineStr"/>
    </row>
    <row r="16">
      <c r="A16" t="inlineStr">
        <is>
          <t>06/2026</t>
        </is>
      </c>
      <c r="B16" t="inlineStr">
        <is>
          <t>Aquisição de Climatizadores Tipo Coluna, para atender as necessidades do Senac AR/DF.</t>
        </is>
      </c>
      <c r="C16" t="inlineStr">
        <is>
          <t>03/09/2026 10:00:00</t>
        </is>
      </c>
      <c r="D16" t="inlineStr">
        <is>
          <t>Em processo</t>
        </is>
      </c>
      <c r="E16" t="inlineStr"/>
      <c r="F16" t="inlineStr"/>
      <c r="G16" t="inlineStr"/>
      <c r="H16" t="inlineStr"/>
    </row>
    <row r="17">
      <c r="A17" t="inlineStr">
        <is>
          <t>08/2026</t>
        </is>
      </c>
      <c r="B17" t="inlineStr">
        <is>
          <t>Contratação de empresa para a prestação de serviços relativos à produção e execução de 6 (seis) e-books digitais (formato ePUB) com recursos multimídia, para atender as necessidades do Senac AR/DF.</t>
        </is>
      </c>
      <c r="C17" t="inlineStr">
        <is>
          <t>02/09/2026 10:00:00</t>
        </is>
      </c>
      <c r="D17" t="inlineStr">
        <is>
          <t>Em processo</t>
        </is>
      </c>
      <c r="E17" t="inlineStr"/>
      <c r="F17" t="inlineStr"/>
      <c r="G17" t="inlineStr"/>
      <c r="H17" t="inlineStr"/>
    </row>
    <row r="18">
      <c r="A18" t="inlineStr">
        <is>
          <t>05/2026</t>
        </is>
      </c>
      <c r="B18" t="inlineStr">
        <is>
          <t>Registro de preços para a eventual prestação de serviços de fabricação, fornecimento, instalação e manutenção de persianas, para atender as necessidades do Senac AR/DF.</t>
        </is>
      </c>
      <c r="C18" t="inlineStr">
        <is>
          <t>26/08/2026 10:00:00</t>
        </is>
      </c>
      <c r="D18" t="inlineStr">
        <is>
          <t>Em processo</t>
        </is>
      </c>
      <c r="E18" t="inlineStr"/>
      <c r="F18" t="inlineStr"/>
      <c r="G18" t="inlineStr"/>
      <c r="H18" t="inlineStr"/>
    </row>
    <row r="19">
      <c r="A19" t="inlineStr">
        <is>
          <t>04/2026</t>
        </is>
      </c>
      <c r="B19" t="inlineStr">
        <is>
          <t>Aquisição de estantes de aço para atender as necessidades do Senac AR/DF.</t>
        </is>
      </c>
      <c r="C19" t="inlineStr">
        <is>
          <t>20/08/2026 10:00:00</t>
        </is>
      </c>
      <c r="D19" t="inlineStr">
        <is>
          <t>Em processo</t>
        </is>
      </c>
      <c r="E19" t="inlineStr"/>
      <c r="F19" t="inlineStr"/>
      <c r="G19" t="inlineStr"/>
      <c r="H19" t="inlineStr"/>
    </row>
    <row r="20">
      <c r="A20" t="inlineStr">
        <is>
          <t>3/2026</t>
        </is>
      </c>
      <c r="B20" t="inlineStr">
        <is>
          <t>Registro de Preços para a eventual aquisição de Abafadores de Ruído e Headphones, para atender as necessidades do Senac AR/DF.</t>
        </is>
      </c>
      <c r="C20" t="inlineStr">
        <is>
          <t>17/08/2026 10:00:00</t>
        </is>
      </c>
      <c r="D20" t="inlineStr">
        <is>
          <t>Em processo</t>
        </is>
      </c>
      <c r="E20" t="inlineStr"/>
      <c r="F20" t="inlineStr"/>
      <c r="G20" t="inlineStr"/>
      <c r="H20" t="inlineStr"/>
    </row>
    <row r="21">
      <c r="A21" t="inlineStr">
        <is>
          <t>1/2026</t>
        </is>
      </c>
      <c r="B21" t="inlineStr">
        <is>
          <t>Fornecimento e instalação de persianas para a sede administrativa do Senac AR/DF.</t>
        </is>
      </c>
      <c r="C21" t="inlineStr">
        <is>
          <t>11/08/2026 10:00:00</t>
        </is>
      </c>
      <c r="D21" t="inlineStr">
        <is>
          <t>Em processo</t>
        </is>
      </c>
      <c r="E21" t="inlineStr"/>
      <c r="F21" t="inlineStr"/>
      <c r="G21" t="inlineStr"/>
      <c r="H21" t="inlineStr"/>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03/2025</t>
        </is>
      </c>
      <c r="B2" t="inlineStr">
        <is>
          <t>Contratação de serviços especializados para elaboração de projetos de arquitetura e engenharia para construção do Centro de Educação Profissional Antônio Matias, para o Senac AR/DF.</t>
        </is>
      </c>
      <c r="C2" t="inlineStr">
        <is>
          <t>02/10/2025 10:00:00</t>
        </is>
      </c>
      <c r="D2" t="inlineStr">
        <is>
          <t>Finalizada</t>
        </is>
      </c>
      <c r="E2" t="inlineStr"/>
      <c r="F2" t="inlineStr">
        <is>
          <t>13/03/2026 13:54:00</t>
        </is>
      </c>
      <c r="G2" t="inlineStr"/>
      <c r="H2" t="inlineStr"/>
    </row>
    <row r="3">
      <c r="A3" t="inlineStr">
        <is>
          <t>02/2025</t>
        </is>
      </c>
      <c r="B3" t="inlineStr">
        <is>
          <t>Contratação de empresa para elaboração dos Projetos Executivos de Infraestrutura, coordenação técnica e administrativa e assessoria para obtenção de Licenças Ambientais para o terreno de Planaltina do Senac-DF.</t>
        </is>
      </c>
      <c r="C3" t="inlineStr">
        <is>
          <t>20/05/2025 10:00:00</t>
        </is>
      </c>
      <c r="D3" t="inlineStr">
        <is>
          <t>Finalizada</t>
        </is>
      </c>
      <c r="E3" t="inlineStr"/>
      <c r="F3" t="inlineStr">
        <is>
          <t>17/06/2025 10:21:00</t>
        </is>
      </c>
      <c r="G3" t="inlineStr"/>
      <c r="H3" t="inlineStr"/>
    </row>
    <row r="4">
      <c r="A4" t="inlineStr">
        <is>
          <t>01/2025</t>
        </is>
      </c>
      <c r="B4" t="inlineStr">
        <is>
          <t>Contratação de serviços especializados para implementação do programa de avaliação de desempenho para o Senac AR/DF</t>
        </is>
      </c>
      <c r="C4" t="inlineStr">
        <is>
          <t>16/01/2025 10:00:00</t>
        </is>
      </c>
      <c r="D4" t="inlineStr">
        <is>
          <t>Finalizada</t>
        </is>
      </c>
      <c r="E4" t="inlineStr"/>
      <c r="F4" t="inlineStr">
        <is>
          <t>12/03/2025 17:20:00</t>
        </is>
      </c>
      <c r="G4" t="inlineStr"/>
      <c r="H4" t="inlineStr"/>
    </row>
    <row r="5">
      <c r="A5" t="inlineStr">
        <is>
          <t>01/2025</t>
        </is>
      </c>
      <c r="B5" t="inlineStr">
        <is>
          <t>Contratação de serviços especializados para implementação do programa de avaliação de desempenho para o Senac AR/DF</t>
        </is>
      </c>
      <c r="C5" t="inlineStr">
        <is>
          <t>16/01/2025 10:00:00</t>
        </is>
      </c>
      <c r="D5" t="inlineStr">
        <is>
          <t>Finalizada</t>
        </is>
      </c>
      <c r="E5" t="inlineStr"/>
      <c r="F5" t="inlineStr">
        <is>
          <t>12/03/2025 17:20:00</t>
        </is>
      </c>
      <c r="G5" t="inlineStr"/>
      <c r="H5" t="inlineStr"/>
    </row>
    <row r="6">
      <c r="A6" t="inlineStr">
        <is>
          <t>01/2026</t>
        </is>
      </c>
      <c r="B6" t="inlineStr">
        <is>
          <t>Credenciamento público e permanente de pessoas jurídicas, inclusive microempreendedores individuais – MEI, para prestação de serviços de palestras e consultorias sob demanda, no âmbito dos cursos e programas ofertados pelo Senac-AR/DF.</t>
        </is>
      </c>
      <c r="C6" t="inlineStr">
        <is>
          <t>24/08/2026 10:00:00</t>
        </is>
      </c>
      <c r="D6" t="inlineStr">
        <is>
          <t>Em processo</t>
        </is>
      </c>
      <c r="E6" t="inlineStr"/>
      <c r="F6" t="inlineStr"/>
      <c r="G6" t="inlineStr"/>
      <c r="H6" t="inlineStr"/>
    </row>
    <row r="7">
      <c r="A7" t="inlineStr">
        <is>
          <t>01/2025</t>
        </is>
      </c>
      <c r="B7" t="inlineStr">
        <is>
          <t>Credenciamento público e permanente de empresas para prestação de serviços gráficos de impressão de livros institucionais da Editora do Senac-DF.</t>
        </is>
      </c>
      <c r="C7" t="inlineStr">
        <is>
          <t>23/09/2025 10:00:00</t>
        </is>
      </c>
      <c r="D7" t="inlineStr">
        <is>
          <t>Em processo</t>
        </is>
      </c>
      <c r="E7" t="inlineStr"/>
      <c r="F7" t="inlineStr"/>
      <c r="G7" t="inlineStr"/>
      <c r="H7" t="inlineStr"/>
    </row>
    <row r="8">
      <c r="A8" t="inlineStr">
        <is>
          <t>02/2025</t>
        </is>
      </c>
      <c r="B8" t="inlineStr">
        <is>
          <t>Credenciamento público e permanente de empresas para prestação de serviços gráficos de impressão de livros institucionais da Editora do Senac-DF.</t>
        </is>
      </c>
      <c r="C8" t="inlineStr">
        <is>
          <t>23/09/2025 10:00:00</t>
        </is>
      </c>
      <c r="D8" t="inlineStr">
        <is>
          <t>Em processo</t>
        </is>
      </c>
      <c r="E8" t="inlineStr"/>
      <c r="F8" t="inlineStr"/>
      <c r="G8" t="inlineStr"/>
      <c r="H8" t="inlineStr"/>
    </row>
    <row r="9">
      <c r="A9" t="inlineStr">
        <is>
          <t>01/2025</t>
        </is>
      </c>
      <c r="B9" t="inlineStr">
        <is>
          <t xml:space="preserve">Chamada Pública para o credenciamento de empresas especializadas em serviços de agenciamento de viagens para o Senac AR/DF. </t>
        </is>
      </c>
      <c r="C9" t="inlineStr">
        <is>
          <t>25/03/2025 10:00:00</t>
        </is>
      </c>
      <c r="D9" t="inlineStr">
        <is>
          <t>Em processo</t>
        </is>
      </c>
      <c r="E9" t="inlineStr"/>
      <c r="F9" t="inlineStr"/>
      <c r="G9" t="inlineStr"/>
      <c r="H9" t="inlineStr"/>
    </row>
    <row r="10">
      <c r="A10" t="inlineStr">
        <is>
          <t>03/2022</t>
        </is>
      </c>
      <c r="B10" t="inlineStr">
        <is>
          <t>Credenciamento público e permanente de entidades sem fins lucrativos, organizações governamentais e não-governamentais, entidades filantrópicas ou de assistência social para a eventual doação de bens patrimoniais do Senac-DF, na forma do Edital e seus anexos</t>
        </is>
      </c>
      <c r="C10" t="inlineStr">
        <is>
          <t>07/10/2022 08:00:00</t>
        </is>
      </c>
      <c r="D10" t="inlineStr">
        <is>
          <t>Em processo</t>
        </is>
      </c>
      <c r="E10" t="inlineStr"/>
      <c r="F10" t="inlineStr">
        <is>
          <t>07/10/2022 08:00:00</t>
        </is>
      </c>
      <c r="G10" t="inlineStr"/>
      <c r="H10" t="inlineStr"/>
    </row>
    <row r="11">
      <c r="A11" t="inlineStr">
        <is>
          <t>02/2022</t>
        </is>
      </c>
      <c r="B11" t="inlineStr">
        <is>
          <t>Credenciamento público e permanente para a eventual aquisição de gêneros alimentícios perecíveis, para as unidades de gastronomia do Senac-DF</t>
        </is>
      </c>
      <c r="C11" t="inlineStr">
        <is>
          <t>22/07/2022 08:00:00</t>
        </is>
      </c>
      <c r="D11" t="inlineStr">
        <is>
          <t>Em processo</t>
        </is>
      </c>
      <c r="E11" t="inlineStr"/>
      <c r="F11" t="inlineStr">
        <is>
          <t>22/07/2022 08:00:00</t>
        </is>
      </c>
      <c r="G11" t="inlineStr"/>
      <c r="H11" t="inlineStr"/>
    </row>
    <row r="12">
      <c r="A12" t="inlineStr">
        <is>
          <t>01/2022</t>
        </is>
      </c>
      <c r="B12" t="inlineStr">
        <is>
          <t xml:space="preserve">Chamada Pública para o credenciamento de empresas visando a  prestação de serviços de agenciamento de viagens, para o Senac-DF. </t>
        </is>
      </c>
      <c r="C12" t="inlineStr">
        <is>
          <t>21/07/2022 09:00:00</t>
        </is>
      </c>
      <c r="D12" t="inlineStr">
        <is>
          <t>Em processo</t>
        </is>
      </c>
      <c r="E12" t="inlineStr"/>
      <c r="F12" t="inlineStr"/>
      <c r="G12" t="inlineStr"/>
      <c r="H12" t="inlineStr"/>
    </row>
    <row r="13">
      <c r="A13" t="inlineStr">
        <is>
          <t>01/2024</t>
        </is>
      </c>
      <c r="B13" t="inlineStr">
        <is>
          <t>Chamamento Público para pré-qualificação de mobiliários para atender as necessidades do Senac-DF</t>
        </is>
      </c>
      <c r="C13" t="inlineStr">
        <is>
          <t>02/09/2024 10:00:00</t>
        </is>
      </c>
      <c r="D13" t="inlineStr">
        <is>
          <t>Em processo</t>
        </is>
      </c>
      <c r="E13" t="inlineStr"/>
      <c r="F13" t="inlineStr"/>
      <c r="G13" t="inlineStr"/>
      <c r="H13" t="inlineStr"/>
    </row>
    <row r="14">
      <c r="A14" t="inlineStr">
        <is>
          <t>10/2026</t>
        </is>
      </c>
      <c r="B14" t="inlineStr">
        <is>
          <t>Contratação de empresa para a prestação de serviços de gestão integrada de abastecimento e manutenção de frota, com fornecimento de combustíveis, rede credenciada e sistema informatizado de controle, para atender as necessidades do Senac AR/DF.</t>
        </is>
      </c>
      <c r="C14" t="inlineStr">
        <is>
          <t>23/10/2026 10:00:00</t>
        </is>
      </c>
      <c r="D14" t="inlineStr">
        <is>
          <t>Em processo</t>
        </is>
      </c>
      <c r="E14" t="inlineStr"/>
      <c r="F14" t="inlineStr"/>
      <c r="G14" t="inlineStr"/>
      <c r="H14" t="inlineStr"/>
    </row>
    <row r="15">
      <c r="A15" t="inlineStr">
        <is>
          <t>09/2026</t>
        </is>
      </c>
      <c r="B15" t="inlineStr">
        <is>
          <t>Registro de Preços para a eventual aquisição de Sistema de Vídeo Conferência, para atender as necessidades do Senac AR/DF.</t>
        </is>
      </c>
      <c r="C15" t="inlineStr">
        <is>
          <t>25/09/2026 10:00:00</t>
        </is>
      </c>
      <c r="D15" t="inlineStr">
        <is>
          <t>Em processo</t>
        </is>
      </c>
      <c r="E15" t="inlineStr"/>
      <c r="F15" t="inlineStr"/>
      <c r="G15" t="inlineStr"/>
      <c r="H15" t="inlineStr"/>
    </row>
    <row r="16">
      <c r="A16" t="inlineStr">
        <is>
          <t>06/2026</t>
        </is>
      </c>
      <c r="B16" t="inlineStr">
        <is>
          <t>Aquisição de Climatizadores Tipo Coluna, para atender as necessidades do Senac AR/DF.</t>
        </is>
      </c>
      <c r="C16" t="inlineStr">
        <is>
          <t>03/09/2026 10:00:00</t>
        </is>
      </c>
      <c r="D16" t="inlineStr">
        <is>
          <t>Em processo</t>
        </is>
      </c>
      <c r="E16" t="inlineStr"/>
      <c r="F16" t="inlineStr"/>
      <c r="G16" t="inlineStr"/>
      <c r="H16" t="inlineStr"/>
    </row>
    <row r="17">
      <c r="A17" t="inlineStr">
        <is>
          <t>08/2026</t>
        </is>
      </c>
      <c r="B17" t="inlineStr">
        <is>
          <t>Contratação de empresa para a prestação de serviços relativos à produção e execução de 6 (seis) e-books digitais (formato ePUB) com recursos multimídia, para atender as necessidades do Senac AR/DF.</t>
        </is>
      </c>
      <c r="C17" t="inlineStr">
        <is>
          <t>02/09/2026 10:00:00</t>
        </is>
      </c>
      <c r="D17" t="inlineStr">
        <is>
          <t>Em processo</t>
        </is>
      </c>
      <c r="E17" t="inlineStr"/>
      <c r="F17" t="inlineStr"/>
      <c r="G17" t="inlineStr"/>
      <c r="H17" t="inlineStr"/>
    </row>
    <row r="18">
      <c r="A18" t="inlineStr">
        <is>
          <t>05/2026</t>
        </is>
      </c>
      <c r="B18" t="inlineStr">
        <is>
          <t>Registro de preços para a eventual prestação de serviços de fabricação, fornecimento, instalação e manutenção de persianas, para atender as necessidades do Senac AR/DF.</t>
        </is>
      </c>
      <c r="C18" t="inlineStr">
        <is>
          <t>26/08/2026 10:00:00</t>
        </is>
      </c>
      <c r="D18" t="inlineStr">
        <is>
          <t>Em processo</t>
        </is>
      </c>
      <c r="E18" t="inlineStr"/>
      <c r="F18" t="inlineStr"/>
      <c r="G18" t="inlineStr"/>
      <c r="H18" t="inlineStr"/>
    </row>
    <row r="19">
      <c r="A19" t="inlineStr">
        <is>
          <t>04/2026</t>
        </is>
      </c>
      <c r="B19" t="inlineStr">
        <is>
          <t>Aquisição de estantes de aço para atender as necessidades do Senac AR/DF.</t>
        </is>
      </c>
      <c r="C19" t="inlineStr">
        <is>
          <t>20/08/2026 10:00:00</t>
        </is>
      </c>
      <c r="D19" t="inlineStr">
        <is>
          <t>Em processo</t>
        </is>
      </c>
      <c r="E19" t="inlineStr"/>
      <c r="F19" t="inlineStr"/>
      <c r="G19" t="inlineStr"/>
      <c r="H19" t="inlineStr"/>
    </row>
    <row r="20">
      <c r="A20" t="inlineStr">
        <is>
          <t>3/2026</t>
        </is>
      </c>
      <c r="B20" t="inlineStr">
        <is>
          <t>Registro de Preços para a eventual aquisição de Abafadores de Ruído e Headphones, para atender as necessidades do Senac AR/DF.</t>
        </is>
      </c>
      <c r="C20" t="inlineStr">
        <is>
          <t>17/08/2026 10:00:00</t>
        </is>
      </c>
      <c r="D20" t="inlineStr">
        <is>
          <t>Em processo</t>
        </is>
      </c>
      <c r="E20" t="inlineStr"/>
      <c r="F20" t="inlineStr"/>
      <c r="G20" t="inlineStr"/>
      <c r="H20" t="inlineStr"/>
    </row>
    <row r="21">
      <c r="A21" t="inlineStr">
        <is>
          <t>1/2026</t>
        </is>
      </c>
      <c r="B21" t="inlineStr">
        <is>
          <t>Fornecimento e instalação de persianas para a sede administrativa do Senac AR/DF.</t>
        </is>
      </c>
      <c r="C21" t="inlineStr">
        <is>
          <t>11/08/2026 10:00:00</t>
        </is>
      </c>
      <c r="D21" t="inlineStr">
        <is>
          <t>Em processo</t>
        </is>
      </c>
      <c r="E21" t="inlineStr"/>
      <c r="F21" t="inlineStr"/>
      <c r="G21" t="inlineStr"/>
      <c r="H21" t="inlineStr"/>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28/2026</t>
        </is>
      </c>
      <c r="B2" t="inlineStr">
        <is>
          <t>Estabelecer cooperação entre as partes para concessão de descontos mútuos em cursos e eventos, ampliando o acesso à capacitação profissional aos beneficiários de ambas as instituições.</t>
        </is>
      </c>
      <c r="C2" t="inlineStr">
        <is>
          <t>CONSELHO REGIONAL DE CONTABILIDADE DO DISTRITO FEDERAL - CRCDF</t>
        </is>
      </c>
      <c r="D2" t="inlineStr">
        <is>
          <t>00113035000137</t>
        </is>
      </c>
      <c r="E2" t="inlineStr"/>
      <c r="F2" t="inlineStr">
        <is>
          <t>14/05/2026 00:00:00</t>
        </is>
      </c>
      <c r="G2" t="inlineStr">
        <is>
          <t>14/05/2031</t>
        </is>
      </c>
      <c r="H2" t="inlineStr">
        <is>
          <t>Ativo</t>
        </is>
      </c>
      <c r="I2" t="inlineStr">
        <is>
          <t>Ordinária</t>
        </is>
      </c>
      <c r="J2" t="inlineStr">
        <is>
          <t>0,00</t>
        </is>
      </c>
    </row>
    <row r="3">
      <c r="A3" t="inlineStr">
        <is>
          <t>04/2024</t>
        </is>
      </c>
      <c r="B3" t="inlineStr">
        <is>
          <t>Desenvolver ações de educação e formação profissional nas áreas de atuação do Senac-DF</t>
        </is>
      </c>
      <c r="C3" t="inlineStr">
        <is>
          <t>SINDICATO DO COMÉRCIO VAREJISTA DE MATERIAL DE ESCRITÓRIO, PAPELARIA E LIVRARIA DO DISTRITO FEDERAL - SINDIPEL/DF</t>
        </is>
      </c>
      <c r="D3" t="inlineStr">
        <is>
          <t>26994103000108</t>
        </is>
      </c>
      <c r="E3" t="inlineStr"/>
      <c r="F3" t="inlineStr">
        <is>
          <t>31/01/2024 00:00:00</t>
        </is>
      </c>
      <c r="G3" t="inlineStr">
        <is>
          <t>01/02/2029</t>
        </is>
      </c>
      <c r="H3" t="inlineStr">
        <is>
          <t>Ativo</t>
        </is>
      </c>
      <c r="I3" t="inlineStr">
        <is>
          <t>Ordinária</t>
        </is>
      </c>
      <c r="J3" t="inlineStr">
        <is>
          <t>0,00</t>
        </is>
      </c>
    </row>
    <row r="4">
      <c r="A4" t="inlineStr">
        <is>
          <t>140/2019</t>
        </is>
      </c>
      <c r="B4" t="inlineStr">
        <is>
          <t>Parceria entre o Senac/DF e o Centro de Integração CIEE - Desenvolvimento de  Estágio de Estudantes</t>
        </is>
      </c>
      <c r="C4" t="inlineStr">
        <is>
          <t xml:space="preserve">CIEE - CENTRO DE INTEGRAÇÃO EMPRESA ESCOLA - PLANO PILOTO </t>
        </is>
      </c>
      <c r="D4" t="inlineStr">
        <is>
          <t>61600839000155</t>
        </is>
      </c>
      <c r="E4" t="inlineStr"/>
      <c r="F4" t="inlineStr">
        <is>
          <t>05/10/2017 00:00:00</t>
        </is>
      </c>
      <c r="G4" t="inlineStr">
        <is>
          <t>31/12/2030</t>
        </is>
      </c>
      <c r="H4" t="inlineStr">
        <is>
          <t>Ativo</t>
        </is>
      </c>
      <c r="I4" t="inlineStr">
        <is>
          <t>Ordinária</t>
        </is>
      </c>
      <c r="J4" t="inlineStr">
        <is>
          <t>0,00</t>
        </is>
      </c>
    </row>
    <row r="5">
      <c r="A5" t="inlineStr">
        <is>
          <t>25/2025</t>
        </is>
      </c>
      <c r="B5" t="inlineStr">
        <is>
          <t>Agente de Integração - Estágio não obrigatório</t>
        </is>
      </c>
      <c r="C5" t="inlineStr">
        <is>
          <t>EDOO PESSOAS, INOVAÇÃO E TECNOLOGIA LTDA</t>
        </is>
      </c>
      <c r="D5" t="inlineStr">
        <is>
          <t>47365182000168</t>
        </is>
      </c>
      <c r="E5" t="inlineStr"/>
      <c r="F5" t="inlineStr">
        <is>
          <t>29/08/2025 00:00:00</t>
        </is>
      </c>
      <c r="G5" t="inlineStr">
        <is>
          <t>29/08/2028</t>
        </is>
      </c>
      <c r="H5" t="inlineStr">
        <is>
          <t>Ativo</t>
        </is>
      </c>
      <c r="I5" t="inlineStr">
        <is>
          <t>Ordinária</t>
        </is>
      </c>
      <c r="J5" t="inlineStr">
        <is>
          <t>0,00</t>
        </is>
      </c>
    </row>
    <row r="6">
      <c r="A6" t="inlineStr">
        <is>
          <t>17/2025</t>
        </is>
      </c>
      <c r="B6" t="inlineStr">
        <is>
          <t>Estabelecer cooperação para o desenvolvimento de ações voltadas à qualificação profissional, alinhadas às necessidades do setor produtivo e às diretrizes institucionais do Senac-DF.</t>
        </is>
      </c>
      <c r="C6" t="inlineStr">
        <is>
          <t>ROOTS ASSESSORIA E GESTÃO DE ESTÁGIOS LTDA</t>
        </is>
      </c>
      <c r="D6" t="inlineStr">
        <is>
          <t>52617682000180</t>
        </is>
      </c>
      <c r="E6" t="inlineStr"/>
      <c r="F6" t="inlineStr">
        <is>
          <t>19/06/2025 00:00:00</t>
        </is>
      </c>
      <c r="G6" t="inlineStr">
        <is>
          <t>19/06/2030</t>
        </is>
      </c>
      <c r="H6" t="inlineStr">
        <is>
          <t>Ativo</t>
        </is>
      </c>
      <c r="I6" t="inlineStr">
        <is>
          <t>Ordinária</t>
        </is>
      </c>
      <c r="J6" t="inlineStr">
        <is>
          <t>0,00</t>
        </is>
      </c>
    </row>
    <row r="7">
      <c r="A7" t="inlineStr">
        <is>
          <t>29/2023</t>
        </is>
      </c>
      <c r="B7" t="inlineStr">
        <is>
          <t>Serviços de Educação - PSG / Comercial</t>
        </is>
      </c>
      <c r="C7" t="inlineStr">
        <is>
          <t>SINDICATO DOS SALÕES, INSTITUTOS E CENTROS DE BELEZA - SIMBELEZA-DF</t>
        </is>
      </c>
      <c r="D7" t="inlineStr">
        <is>
          <t>03296968000103</t>
        </is>
      </c>
      <c r="E7" t="inlineStr"/>
      <c r="F7" t="inlineStr">
        <is>
          <t>13/11/2023 00:00:00</t>
        </is>
      </c>
      <c r="G7" t="inlineStr">
        <is>
          <t>12/11/2028</t>
        </is>
      </c>
      <c r="H7" t="inlineStr">
        <is>
          <t>Ativo</t>
        </is>
      </c>
      <c r="I7" t="inlineStr">
        <is>
          <t>Ordinária</t>
        </is>
      </c>
      <c r="J7" t="inlineStr">
        <is>
          <t>0,00</t>
        </is>
      </c>
    </row>
    <row r="8">
      <c r="A8" t="inlineStr">
        <is>
          <t>04/2025</t>
        </is>
      </c>
      <c r="B8" t="inlineStr">
        <is>
          <t>Estabelecer cooperação para o desenvolvimento de ações voltadas à qualificação profissional, alinhadas às necessidades do setor produtivo e às diretrizes institucionais do Senac-DF</t>
        </is>
      </c>
      <c r="C8" t="inlineStr">
        <is>
          <t>POSTO 5 COMÉRCIO DE COMBUSTÍVEIS LTDA</t>
        </is>
      </c>
      <c r="D8" t="inlineStr">
        <is>
          <t>29055091000144</t>
        </is>
      </c>
      <c r="E8" t="inlineStr"/>
      <c r="F8" t="inlineStr">
        <is>
          <t>03/04/2025 00:00:00</t>
        </is>
      </c>
      <c r="G8" t="inlineStr">
        <is>
          <t>03/04/2030</t>
        </is>
      </c>
      <c r="H8" t="inlineStr">
        <is>
          <t>Ativo</t>
        </is>
      </c>
      <c r="I8" t="inlineStr">
        <is>
          <t>Ordinária</t>
        </is>
      </c>
      <c r="J8" t="inlineStr">
        <is>
          <t>0,00</t>
        </is>
      </c>
    </row>
    <row r="9">
      <c r="A9" t="inlineStr">
        <is>
          <t>09/2025</t>
        </is>
      </c>
      <c r="B9" t="inlineStr">
        <is>
          <t>desenvolver ações conjuntas para implementação de Programa de Estágio não obrigatório e às diretrizes institucionais do Senac-DF</t>
        </is>
      </c>
      <c r="C9" t="inlineStr">
        <is>
          <t>EXATA SOLUCÕES EMPRESARIAIS, CONTABILIDADE E CURSOS PROFISSIONALIZANTES LTDA.</t>
        </is>
      </c>
      <c r="D9" t="inlineStr">
        <is>
          <t>28764650000122</t>
        </is>
      </c>
      <c r="E9" t="inlineStr"/>
      <c r="F9" t="inlineStr">
        <is>
          <t>07/06/2025 00:00:00</t>
        </is>
      </c>
      <c r="G9" t="inlineStr">
        <is>
          <t>06/06/2030</t>
        </is>
      </c>
      <c r="H9" t="inlineStr">
        <is>
          <t>Ativo</t>
        </is>
      </c>
      <c r="I9" t="inlineStr">
        <is>
          <t>Ordinária</t>
        </is>
      </c>
      <c r="J9" t="inlineStr">
        <is>
          <t>0,00</t>
        </is>
      </c>
    </row>
    <row r="10">
      <c r="A10" t="inlineStr">
        <is>
          <t>32/2025</t>
        </is>
      </c>
      <c r="B10" t="inlineStr">
        <is>
          <t>Estabelecer cooperação para o desenvolvimento de ações voltadas à qualificação profissional, cursos e treinamentos alinhadas às necessidades do setor produtivo</t>
        </is>
      </c>
      <c r="C10" t="inlineStr">
        <is>
          <t>MOVIMENTO CERVEJEIRO DO DISTRITO FEDERAL</t>
        </is>
      </c>
      <c r="D10" t="inlineStr">
        <is>
          <t>60091137000120</t>
        </is>
      </c>
      <c r="E10" t="inlineStr"/>
      <c r="F10" t="inlineStr">
        <is>
          <t>07/11/2025 00:00:00</t>
        </is>
      </c>
      <c r="G10" t="inlineStr">
        <is>
          <t>07/11/2030</t>
        </is>
      </c>
      <c r="H10" t="inlineStr">
        <is>
          <t>Ativo</t>
        </is>
      </c>
      <c r="I10" t="inlineStr">
        <is>
          <t>Ordinária</t>
        </is>
      </c>
      <c r="J10" t="inlineStr">
        <is>
          <t>0,00</t>
        </is>
      </c>
    </row>
    <row r="11">
      <c r="A11" t="inlineStr">
        <is>
          <t>34/2025</t>
        </is>
      </c>
      <c r="B11" t="inlineStr">
        <is>
          <t>Estabelecer parceria entre o SENAC AR/DF e SENAC-AM, abrangendo ações de ensino técnico ou tecnológico.</t>
        </is>
      </c>
      <c r="C11" t="inlineStr">
        <is>
          <t>SERVIÇO NACIONAL DE APRENDIZAGEM COMERCIAL - DEPARTAMENTO REGIONAL DO AMAZONAS (SENAC-AM)</t>
        </is>
      </c>
      <c r="D11" t="inlineStr">
        <is>
          <t>03965450000107</t>
        </is>
      </c>
      <c r="E11" t="inlineStr"/>
      <c r="F11" t="inlineStr">
        <is>
          <t>25/03/2026 00:00:00</t>
        </is>
      </c>
      <c r="G11" t="inlineStr">
        <is>
          <t>25/03/2031</t>
        </is>
      </c>
      <c r="H11" t="inlineStr">
        <is>
          <t>Ativo</t>
        </is>
      </c>
      <c r="I11" t="inlineStr">
        <is>
          <t>Ordinária</t>
        </is>
      </c>
      <c r="J11" t="inlineStr">
        <is>
          <t>0,00</t>
        </is>
      </c>
    </row>
    <row r="12">
      <c r="A12" t="inlineStr">
        <is>
          <t>43/2026</t>
        </is>
      </c>
      <c r="B12" t="inlineStr">
        <is>
          <t>Estabelecer cooperação para o desenvolvimento de ações voltadas à qualificação profissional, cursos e treinamentos alinhadas às necessidades do setor produtivo e às diretrizes institucionais do Senac AR/DF.</t>
        </is>
      </c>
      <c r="C12" t="inlineStr">
        <is>
          <t>INSTITUTO ADENILSON CRUZ</t>
        </is>
      </c>
      <c r="D12" t="inlineStr">
        <is>
          <t>44340277000139</t>
        </is>
      </c>
      <c r="E12" t="inlineStr"/>
      <c r="F12" t="inlineStr">
        <is>
          <t>18/06/2026 00:00:00</t>
        </is>
      </c>
      <c r="G12" t="inlineStr">
        <is>
          <t>18/06/2031</t>
        </is>
      </c>
      <c r="H12" t="inlineStr">
        <is>
          <t>Ativo</t>
        </is>
      </c>
      <c r="I12" t="inlineStr">
        <is>
          <t>Ordinária</t>
        </is>
      </c>
      <c r="J12" t="inlineStr">
        <is>
          <t>0,00</t>
        </is>
      </c>
    </row>
    <row r="13">
      <c r="A13" t="inlineStr">
        <is>
          <t>24/2025</t>
        </is>
      </c>
      <c r="B13" t="inlineStr">
        <is>
          <t>Implementação da Metodologia Lixo Zero, desenvolvida pelo Instituto Lixo Zero Brasil - ILZB e executada pelo Instituto Desponta Brasil - IDB, no café-escola Casa de Chá - Praça dos Três Poderes</t>
        </is>
      </c>
      <c r="C13" t="inlineStr">
        <is>
          <t>INSTITUTO DESPONTA BRASIL - ID</t>
        </is>
      </c>
      <c r="D13" t="inlineStr">
        <is>
          <t>17227826000190</t>
        </is>
      </c>
      <c r="E13" t="inlineStr"/>
      <c r="F13" t="inlineStr">
        <is>
          <t>29/08/2025 00:00:00</t>
        </is>
      </c>
      <c r="G13" t="inlineStr">
        <is>
          <t>29/08/2027</t>
        </is>
      </c>
      <c r="H13" t="inlineStr">
        <is>
          <t>Ativo</t>
        </is>
      </c>
      <c r="I13" t="inlineStr">
        <is>
          <t>Ordinária</t>
        </is>
      </c>
      <c r="J13" t="inlineStr">
        <is>
          <t>0,00</t>
        </is>
      </c>
    </row>
    <row r="14">
      <c r="A14" t="inlineStr">
        <is>
          <t>31/2023</t>
        </is>
      </c>
      <c r="B14" t="inlineStr">
        <is>
          <t>Agente de Integração - Estágio</t>
        </is>
      </c>
      <c r="C14" t="inlineStr">
        <is>
          <t>UPA- UNIVERSIDADE PATATIVA DO ASSARÉ</t>
        </is>
      </c>
      <c r="D14" t="inlineStr">
        <is>
          <t>05342580000119</t>
        </is>
      </c>
      <c r="E14" t="inlineStr"/>
      <c r="F14" t="inlineStr">
        <is>
          <t>27/09/2023 00:00:00</t>
        </is>
      </c>
      <c r="G14" t="inlineStr">
        <is>
          <t>27/09/2027</t>
        </is>
      </c>
      <c r="H14" t="inlineStr">
        <is>
          <t>Ativo</t>
        </is>
      </c>
      <c r="I14" t="inlineStr">
        <is>
          <t>Ordinária</t>
        </is>
      </c>
      <c r="J14" t="inlineStr">
        <is>
          <t>0,00</t>
        </is>
      </c>
    </row>
    <row r="15">
      <c r="A15" t="inlineStr">
        <is>
          <t>15/2024</t>
        </is>
      </c>
      <c r="B15" t="inlineStr">
        <is>
          <t>Agente de Integração - Estágio</t>
        </is>
      </c>
      <c r="C15" t="inlineStr">
        <is>
          <t>HOSPITAL SANTA MARTA LTDA</t>
        </is>
      </c>
      <c r="D15" t="inlineStr">
        <is>
          <t>00610980000144</t>
        </is>
      </c>
      <c r="E15" t="inlineStr"/>
      <c r="F15" t="inlineStr">
        <is>
          <t>09/04/2024 00:00:00</t>
        </is>
      </c>
      <c r="G15" t="inlineStr">
        <is>
          <t>10/04/2029</t>
        </is>
      </c>
      <c r="H15" t="inlineStr">
        <is>
          <t>Ativo</t>
        </is>
      </c>
      <c r="I15" t="inlineStr">
        <is>
          <t>Ordinária</t>
        </is>
      </c>
      <c r="J15" t="inlineStr">
        <is>
          <t>0,00</t>
        </is>
      </c>
    </row>
    <row r="16">
      <c r="A16" t="inlineStr">
        <is>
          <t>16/2021</t>
        </is>
      </c>
      <c r="B16" t="inlineStr">
        <is>
          <t>Serviços de Educação - PSG / Comercial</t>
        </is>
      </c>
      <c r="C16" t="inlineStr">
        <is>
          <t xml:space="preserve">DEFENSORIA PÚBLICA DO DISTRITO FEDERAL </t>
        </is>
      </c>
      <c r="D16" t="inlineStr">
        <is>
          <t>12219624000183</t>
        </is>
      </c>
      <c r="E16" t="inlineStr"/>
      <c r="F16" t="inlineStr">
        <is>
          <t>01/10/2021 00:00:00</t>
        </is>
      </c>
      <c r="G16" t="inlineStr">
        <is>
          <t>02/10/2026</t>
        </is>
      </c>
      <c r="H16" t="inlineStr">
        <is>
          <t>Ativo</t>
        </is>
      </c>
      <c r="I16" t="inlineStr">
        <is>
          <t>Ordinária</t>
        </is>
      </c>
      <c r="J16" t="inlineStr">
        <is>
          <t>0,00</t>
        </is>
      </c>
    </row>
    <row r="17">
      <c r="A17" t="inlineStr">
        <is>
          <t>02/2025</t>
        </is>
      </c>
      <c r="B17" t="inlineStr">
        <is>
          <t xml:space="preserve">Parceria - Programa Senac de Gratuidade - PSG </t>
        </is>
      </c>
      <c r="C17" t="inlineStr">
        <is>
          <t>CONSELHO REGIONAL DE ADMINISTRAÇÃO DO DISTRITO FEDERAL - CRA DF</t>
        </is>
      </c>
      <c r="D17" t="inlineStr">
        <is>
          <t>01264266000104</t>
        </is>
      </c>
      <c r="E17" t="inlineStr"/>
      <c r="F17" t="inlineStr">
        <is>
          <t>17/03/2025 00:00:00</t>
        </is>
      </c>
      <c r="G17" t="inlineStr">
        <is>
          <t>17/03/2027</t>
        </is>
      </c>
      <c r="H17" t="inlineStr">
        <is>
          <t>Ativo</t>
        </is>
      </c>
      <c r="I17" t="inlineStr">
        <is>
          <t>Ordinária</t>
        </is>
      </c>
      <c r="J17" t="inlineStr">
        <is>
          <t>0,00</t>
        </is>
      </c>
    </row>
    <row r="18">
      <c r="A18" t="inlineStr">
        <is>
          <t>066/2019</t>
        </is>
      </c>
      <c r="B18" t="inlineStr">
        <is>
          <t>Serviços de Educação - PSG / Comercial</t>
        </is>
      </c>
      <c r="C18" t="inlineStr">
        <is>
          <t xml:space="preserve">SENAC- SÃO PAULO </t>
        </is>
      </c>
      <c r="D18" t="inlineStr">
        <is>
          <t>03709814000198</t>
        </is>
      </c>
      <c r="E18" t="inlineStr"/>
      <c r="F18" t="inlineStr">
        <is>
          <t>18/03/2013 00:00:00</t>
        </is>
      </c>
      <c r="G18" t="inlineStr">
        <is>
          <t>31/12/2030</t>
        </is>
      </c>
      <c r="H18" t="inlineStr">
        <is>
          <t>Ativo</t>
        </is>
      </c>
      <c r="I18" t="inlineStr">
        <is>
          <t>Ordinária</t>
        </is>
      </c>
      <c r="J18" t="inlineStr">
        <is>
          <t>0,00</t>
        </is>
      </c>
    </row>
    <row r="19">
      <c r="A19" t="inlineStr">
        <is>
          <t>27/2026</t>
        </is>
      </c>
      <c r="B19" t="inlineStr">
        <is>
          <t>Estabelecer a cooperação técnica entre as Partes para contribuir com o processo de profissionalização</t>
        </is>
      </c>
      <c r="C19" t="inlineStr">
        <is>
          <t>INSTITUTO REDE SOLIDÁRIA - IRES</t>
        </is>
      </c>
      <c r="D19" t="inlineStr">
        <is>
          <t>24823606000195</t>
        </is>
      </c>
      <c r="E19" t="inlineStr"/>
      <c r="F19" t="inlineStr">
        <is>
          <t>30/04/2026 00:00:00</t>
        </is>
      </c>
      <c r="G19" t="inlineStr">
        <is>
          <t>30/04/2027</t>
        </is>
      </c>
      <c r="H19" t="inlineStr">
        <is>
          <t>Ativo</t>
        </is>
      </c>
      <c r="I19" t="inlineStr">
        <is>
          <t>Ordinária</t>
        </is>
      </c>
      <c r="J19" t="inlineStr">
        <is>
          <t>0,00</t>
        </is>
      </c>
    </row>
    <row r="20">
      <c r="A20" t="inlineStr">
        <is>
          <t>24/2023</t>
        </is>
      </c>
      <c r="B20" t="inlineStr">
        <is>
          <t>Agente de Integração - Estágio</t>
        </is>
      </c>
      <c r="C20" t="inlineStr">
        <is>
          <t>SERVIÇO SOCIAL DO TRANSPORTE - SEST/DF</t>
        </is>
      </c>
      <c r="D20" t="inlineStr">
        <is>
          <t>73471989000195</t>
        </is>
      </c>
      <c r="E20" t="inlineStr"/>
      <c r="F20" t="inlineStr">
        <is>
          <t>09/08/2023 00:00:00</t>
        </is>
      </c>
      <c r="G20" t="inlineStr">
        <is>
          <t>09/08/2026</t>
        </is>
      </c>
      <c r="H20" t="inlineStr">
        <is>
          <t>Ativo</t>
        </is>
      </c>
      <c r="I20" t="inlineStr">
        <is>
          <t>Ordinária</t>
        </is>
      </c>
      <c r="J20" t="inlineStr">
        <is>
          <t>0,00</t>
        </is>
      </c>
    </row>
    <row r="21">
      <c r="A21" t="inlineStr">
        <is>
          <t>18/2025</t>
        </is>
      </c>
      <c r="B21" t="inlineStr">
        <is>
          <t>Estabelecer cooperação para o desenvolvimento de ações voltadas à qualificação profissional, alinhadas às necessidades do setor produtivo e às diretrizes institucionais do Senac-DF.</t>
        </is>
      </c>
      <c r="C21" t="inlineStr">
        <is>
          <t>HOSPITAL PLACI BRASILIA LTDA.</t>
        </is>
      </c>
      <c r="D21" t="inlineStr">
        <is>
          <t>48904832000169</t>
        </is>
      </c>
      <c r="E21" t="inlineStr"/>
      <c r="F21" t="inlineStr">
        <is>
          <t>01/07/2025 00:00:00</t>
        </is>
      </c>
      <c r="G21" t="inlineStr">
        <is>
          <t>01/07/2026</t>
        </is>
      </c>
      <c r="H21" t="inlineStr">
        <is>
          <t>Ativo</t>
        </is>
      </c>
      <c r="I21" t="inlineStr">
        <is>
          <t>Ordinária</t>
        </is>
      </c>
      <c r="J21" t="inlineStr">
        <is>
          <t>0,00</t>
        </is>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SEBRAEPREV.23</t>
        </is>
      </c>
      <c r="B2" t="inlineStr">
        <is>
          <t>Programa de Previdência Privada Empresarial - SENACPREV</t>
        </is>
      </c>
      <c r="C2" t="inlineStr">
        <is>
          <t xml:space="preserve">SEBRAE - PREVIDÊNCIA - INSTITUTO SEBRAE DE SEGURIDADE SOCIAL </t>
        </is>
      </c>
      <c r="D2" t="inlineStr">
        <is>
          <t>06184184000173</t>
        </is>
      </c>
      <c r="E2" t="inlineStr"/>
      <c r="F2" t="inlineStr">
        <is>
          <t>21/09/2022 00:00:00</t>
        </is>
      </c>
      <c r="G2" t="inlineStr">
        <is>
          <t>21/09/2027</t>
        </is>
      </c>
      <c r="H2" t="inlineStr">
        <is>
          <t>Ativo</t>
        </is>
      </c>
      <c r="I2" t="inlineStr">
        <is>
          <t>Ordinária</t>
        </is>
      </c>
      <c r="J2" t="inlineStr">
        <is>
          <t>10000000,00</t>
        </is>
      </c>
    </row>
    <row r="3">
      <c r="A3" t="inlineStr">
        <is>
          <t>MICROSOFT.2023</t>
        </is>
      </c>
      <c r="B3" t="inlineStr">
        <is>
          <t xml:space="preserve"> Licenças dos softwares EES - Enrollment for Education Solutions</t>
        </is>
      </c>
      <c r="C3" t="inlineStr">
        <is>
          <t>LICENÇA MICROSOFT- SENAC SÃO PAULO</t>
        </is>
      </c>
      <c r="D3" t="inlineStr">
        <is>
          <t>03709814000198</t>
        </is>
      </c>
      <c r="E3" t="inlineStr"/>
      <c r="F3" t="inlineStr">
        <is>
          <t>01/09/2023 00:00:00</t>
        </is>
      </c>
      <c r="G3" t="inlineStr">
        <is>
          <t>31/08/2026</t>
        </is>
      </c>
      <c r="H3" t="inlineStr">
        <is>
          <t>Ativo</t>
        </is>
      </c>
      <c r="I3" t="inlineStr">
        <is>
          <t>Ordinária</t>
        </is>
      </c>
      <c r="J3" t="inlineStr">
        <is>
          <t>5135401,56</t>
        </is>
      </c>
    </row>
    <row r="4">
      <c r="A4" t="inlineStr">
        <is>
          <t>01/2024</t>
        </is>
      </c>
      <c r="B4" t="inlineStr">
        <is>
          <t>Universidade Católica de Brasília - UCB</t>
        </is>
      </c>
      <c r="C4" t="inlineStr">
        <is>
          <t>UNIÃO BRASILEIRA DE EDUCAÇÃO CATÓLICA - UBEC</t>
        </is>
      </c>
      <c r="D4" t="inlineStr">
        <is>
          <t>00331801000130</t>
        </is>
      </c>
      <c r="E4" t="inlineStr"/>
      <c r="F4" t="inlineStr">
        <is>
          <t>16/02/2024 00:00:00</t>
        </is>
      </c>
      <c r="G4" t="inlineStr">
        <is>
          <t>16/02/2029</t>
        </is>
      </c>
      <c r="H4" t="inlineStr">
        <is>
          <t>Prorrogado</t>
        </is>
      </c>
      <c r="I4" t="inlineStr">
        <is>
          <t>Ordinária</t>
        </is>
      </c>
      <c r="J4" t="inlineStr">
        <is>
          <t>500000,00</t>
        </is>
      </c>
    </row>
    <row r="5">
      <c r="A5" t="inlineStr">
        <is>
          <t>ADOBE ETLA</t>
        </is>
      </c>
      <c r="B5" t="inlineStr">
        <is>
          <t>Licenças para o programa Adobe ETLA - Enterprise Term License Agreement</t>
        </is>
      </c>
      <c r="C5" t="inlineStr">
        <is>
          <t>ADOBE ETLA Enterprise Term License Agreement</t>
        </is>
      </c>
      <c r="D5" t="inlineStr">
        <is>
          <t>03709814000198</t>
        </is>
      </c>
      <c r="E5" t="inlineStr"/>
      <c r="F5" t="inlineStr">
        <is>
          <t>18/11/2022 00:00:00</t>
        </is>
      </c>
      <c r="G5" t="inlineStr">
        <is>
          <t>17/11/2026</t>
        </is>
      </c>
      <c r="H5" t="inlineStr">
        <is>
          <t>Ativo</t>
        </is>
      </c>
      <c r="I5" t="inlineStr">
        <is>
          <t>Ordinária</t>
        </is>
      </c>
      <c r="J5" t="inlineStr">
        <is>
          <t>228208,00</t>
        </is>
      </c>
    </row>
    <row r="6">
      <c r="A6" t="inlineStr">
        <is>
          <t>IF.0081/2023</t>
        </is>
      </c>
      <c r="B6" t="inlineStr">
        <is>
          <t xml:space="preserve">Agente de Integração - Estágio </t>
        </is>
      </c>
      <c r="C6" t="inlineStr">
        <is>
          <t>INSTITUTO FECOMÉRCIO</t>
        </is>
      </c>
      <c r="D6" t="inlineStr">
        <is>
          <t>01514382000134</t>
        </is>
      </c>
      <c r="E6" t="inlineStr"/>
      <c r="F6" t="inlineStr">
        <is>
          <t>24/02/2023 00:00:00</t>
        </is>
      </c>
      <c r="G6" t="inlineStr">
        <is>
          <t>24/02/2028</t>
        </is>
      </c>
      <c r="H6" t="inlineStr">
        <is>
          <t>Ativo</t>
        </is>
      </c>
      <c r="I6" t="inlineStr">
        <is>
          <t>Ordinária</t>
        </is>
      </c>
      <c r="J6" t="inlineStr">
        <is>
          <t>200000,00</t>
        </is>
      </c>
    </row>
    <row r="7">
      <c r="A7" t="inlineStr">
        <is>
          <t>COREL.2023</t>
        </is>
      </c>
      <c r="B7" t="inlineStr">
        <is>
          <t>Licença Corel - ?Corel Academic Site Licencie Premium - CASL.?</t>
        </is>
      </c>
      <c r="C7" t="inlineStr">
        <is>
          <t>LICENÇA COREL -SENAC SÃO PAULO</t>
        </is>
      </c>
      <c r="D7" t="inlineStr">
        <is>
          <t>03709814000198</t>
        </is>
      </c>
      <c r="E7" t="inlineStr"/>
      <c r="F7" t="inlineStr">
        <is>
          <t>25/11/2023 00:00:00</t>
        </is>
      </c>
      <c r="G7" t="inlineStr">
        <is>
          <t>24/11/2026</t>
        </is>
      </c>
      <c r="H7" t="inlineStr">
        <is>
          <t>Ativo</t>
        </is>
      </c>
      <c r="I7" t="inlineStr">
        <is>
          <t>Ordinária</t>
        </is>
      </c>
      <c r="J7" t="inlineStr">
        <is>
          <t>9673,20</t>
        </is>
      </c>
    </row>
    <row r="8">
      <c r="A8" t="inlineStr">
        <is>
          <t>28/2024</t>
        </is>
      </c>
      <c r="B8" t="inlineStr">
        <is>
          <t>Concessão de desconto IESB</t>
        </is>
      </c>
      <c r="C8" t="inlineStr">
        <is>
          <t>CENTRO UNIVERSITÁRIO lESB</t>
        </is>
      </c>
      <c r="D8" t="inlineStr">
        <is>
          <t>03296968000103</t>
        </is>
      </c>
      <c r="E8" t="inlineStr"/>
      <c r="F8" t="inlineStr">
        <is>
          <t>29/08/2024 00:00:00</t>
        </is>
      </c>
      <c r="G8" t="inlineStr">
        <is>
          <t>29/08/2029</t>
        </is>
      </c>
      <c r="H8" t="inlineStr">
        <is>
          <t>Ativo</t>
        </is>
      </c>
      <c r="I8" t="inlineStr">
        <is>
          <t>Ordinária</t>
        </is>
      </c>
      <c r="J8" t="inlineStr">
        <is>
          <t>0,00</t>
        </is>
      </c>
    </row>
    <row r="9">
      <c r="A9" t="inlineStr">
        <is>
          <t>16/2023</t>
        </is>
      </c>
      <c r="B9" t="inlineStr">
        <is>
          <t>Agente de Integração - Estágio</t>
        </is>
      </c>
      <c r="C9" t="inlineStr">
        <is>
          <t>SECRETARIA DE ESTADO DE SAÚDE - FEPECS</t>
        </is>
      </c>
      <c r="D9" t="inlineStr">
        <is>
          <t>00394700000108</t>
        </is>
      </c>
      <c r="E9" t="inlineStr"/>
      <c r="F9" t="inlineStr">
        <is>
          <t>23/05/2023 00:00:00</t>
        </is>
      </c>
      <c r="G9" t="inlineStr">
        <is>
          <t>23/05/2028</t>
        </is>
      </c>
      <c r="H9" t="inlineStr">
        <is>
          <t>Ativo</t>
        </is>
      </c>
      <c r="I9" t="inlineStr">
        <is>
          <t>Ordinária</t>
        </is>
      </c>
      <c r="J9" t="inlineStr">
        <is>
          <t>0,00</t>
        </is>
      </c>
    </row>
    <row r="10">
      <c r="A10" t="inlineStr">
        <is>
          <t>01/2025</t>
        </is>
      </c>
      <c r="B10" t="inlineStr">
        <is>
          <t>Oferta de cursos técnicos e de Qualificação Profissional de Nível Médio na forma articulada/concomitante ao Ensino Médio</t>
        </is>
      </c>
      <c r="C10" t="inlineStr">
        <is>
          <t>SECRETARIA DE ESTADO DE EDUCAÇÃO</t>
        </is>
      </c>
      <c r="D10" t="inlineStr">
        <is>
          <t>00394676000107</t>
        </is>
      </c>
      <c r="E10" t="inlineStr"/>
      <c r="F10" t="inlineStr">
        <is>
          <t>01/04/2025 00:00:00</t>
        </is>
      </c>
      <c r="G10" t="inlineStr">
        <is>
          <t>01/04/2030</t>
        </is>
      </c>
      <c r="H10" t="inlineStr">
        <is>
          <t>Ativo</t>
        </is>
      </c>
      <c r="I10" t="inlineStr">
        <is>
          <t>Ordinária</t>
        </is>
      </c>
      <c r="J10" t="inlineStr">
        <is>
          <t>0,00</t>
        </is>
      </c>
    </row>
    <row r="11">
      <c r="A11" t="inlineStr">
        <is>
          <t>01/2025</t>
        </is>
      </c>
      <c r="B11" t="inlineStr">
        <is>
          <t>Oferta de Cursos Técnicos de Nível Médio e de Qualificação Profissional, concomitante ao Ensino Médio</t>
        </is>
      </c>
      <c r="C11" t="inlineStr">
        <is>
          <t>SECRETARIA DE ESTADO DE EDUCAÇÃO</t>
        </is>
      </c>
      <c r="D11" t="inlineStr">
        <is>
          <t>00394676000107</t>
        </is>
      </c>
      <c r="E11" t="inlineStr"/>
      <c r="F11" t="inlineStr">
        <is>
          <t>01/04/2025 00:00:00</t>
        </is>
      </c>
      <c r="G11" t="inlineStr">
        <is>
          <t>01/02/2027</t>
        </is>
      </c>
      <c r="H11" t="inlineStr">
        <is>
          <t>Ativo</t>
        </is>
      </c>
      <c r="I11" t="inlineStr">
        <is>
          <t>Ordinária</t>
        </is>
      </c>
      <c r="J11" t="inlineStr">
        <is>
          <t>0,00</t>
        </is>
      </c>
    </row>
    <row r="12">
      <c r="A12" t="inlineStr">
        <is>
          <t>132/2019</t>
        </is>
      </c>
      <c r="B12" t="inlineStr">
        <is>
          <t>Estágio para alunos de Graduação</t>
        </is>
      </c>
      <c r="C12" t="inlineStr">
        <is>
          <t>INSIGHT RECURSOS HUMANOS LTDA</t>
        </is>
      </c>
      <c r="D12" t="inlineStr">
        <is>
          <t>01212900000165</t>
        </is>
      </c>
      <c r="E12" t="inlineStr"/>
      <c r="F12" t="inlineStr">
        <is>
          <t>11/05/2007 00:00:00</t>
        </is>
      </c>
      <c r="G12" t="inlineStr">
        <is>
          <t>31/12/2030</t>
        </is>
      </c>
      <c r="H12" t="inlineStr">
        <is>
          <t>Ativo</t>
        </is>
      </c>
      <c r="I12" t="inlineStr">
        <is>
          <t>Ordinária</t>
        </is>
      </c>
      <c r="J12" t="inlineStr">
        <is>
          <t>0,00</t>
        </is>
      </c>
    </row>
    <row r="13">
      <c r="A13" t="inlineStr">
        <is>
          <t>S/N</t>
        </is>
      </c>
      <c r="B13" t="inlineStr">
        <is>
          <t>Regula as condições de realização de estágio de alunos da INTERVENIENTE.</t>
        </is>
      </c>
      <c r="C13" t="inlineStr">
        <is>
          <t>FUTURA INTEGRADOR ENPRSA ESCOLA LTDA-SP</t>
        </is>
      </c>
      <c r="D13" t="inlineStr">
        <is>
          <t>06023207000249</t>
        </is>
      </c>
      <c r="E13" t="inlineStr"/>
      <c r="F13" t="inlineStr">
        <is>
          <t>14/06/2017 00:00:00</t>
        </is>
      </c>
      <c r="G13" t="inlineStr">
        <is>
          <t>31/12/2030</t>
        </is>
      </c>
      <c r="H13" t="inlineStr">
        <is>
          <t>Ativo</t>
        </is>
      </c>
      <c r="I13" t="inlineStr">
        <is>
          <t>Ordinária</t>
        </is>
      </c>
      <c r="J13" t="inlineStr">
        <is>
          <t>0,00</t>
        </is>
      </c>
    </row>
    <row r="14">
      <c r="A14" t="inlineStr">
        <is>
          <t>136/2019</t>
        </is>
      </c>
      <c r="B14" t="inlineStr">
        <is>
          <t>Trata-se da formalização de uma pareceria entre o CIDE, que visa à preparação para o trabalho produtivo de educandos que estejam frequentando o ensino regular, na modalidade profissional da educação de jovens e adultos.</t>
        </is>
      </c>
      <c r="C14" t="inlineStr">
        <is>
          <t xml:space="preserve">CIDE - CAPACITAÇÃO, INSERÇÃO E DESENVOLVIMENTO </t>
        </is>
      </c>
      <c r="D14" t="inlineStr">
        <is>
          <t>03935660000152</t>
        </is>
      </c>
      <c r="E14" t="inlineStr"/>
      <c r="F14" t="inlineStr">
        <is>
          <t>16/08/2018 00:00:00</t>
        </is>
      </c>
      <c r="G14" t="inlineStr">
        <is>
          <t>31/12/2030</t>
        </is>
      </c>
      <c r="H14" t="inlineStr">
        <is>
          <t>Ativo</t>
        </is>
      </c>
      <c r="I14" t="inlineStr">
        <is>
          <t>Ordinária</t>
        </is>
      </c>
      <c r="J14" t="inlineStr">
        <is>
          <t>0,00</t>
        </is>
      </c>
    </row>
    <row r="15">
      <c r="A15" t="inlineStr">
        <is>
          <t>1/2024</t>
        </is>
      </c>
      <c r="B15" t="inlineStr">
        <is>
          <t>Convênio de Cooperação - Casa de Chá</t>
        </is>
      </c>
      <c r="C15" t="inlineStr">
        <is>
          <t>SECRETARIA DE ESTADO DE TURISMO</t>
        </is>
      </c>
      <c r="D15" t="inlineStr">
        <is>
          <t>33143334000173</t>
        </is>
      </c>
      <c r="E15" t="inlineStr"/>
      <c r="F15" t="inlineStr">
        <is>
          <t>25/04/2024 00:00:00</t>
        </is>
      </c>
      <c r="G15" t="inlineStr">
        <is>
          <t>25/04/2034</t>
        </is>
      </c>
      <c r="H15" t="inlineStr">
        <is>
          <t>Ativo</t>
        </is>
      </c>
      <c r="I15" t="inlineStr">
        <is>
          <t>Ordinária</t>
        </is>
      </c>
      <c r="J15" t="inlineStr">
        <is>
          <t>0,00</t>
        </is>
      </c>
    </row>
    <row r="16">
      <c r="A16" t="inlineStr">
        <is>
          <t>127/2019</t>
        </is>
      </c>
      <c r="B16" t="inlineStr">
        <is>
          <t>Prestação de serviços de Agente de Integração relativa a estágio de Estudantes.</t>
        </is>
      </c>
      <c r="C16" t="inlineStr">
        <is>
          <t>UP ESTÁGIO</t>
        </is>
      </c>
      <c r="D16" t="inlineStr">
        <is>
          <t>29750236000127</t>
        </is>
      </c>
      <c r="E16" t="inlineStr"/>
      <c r="F16" t="inlineStr">
        <is>
          <t>11/10/2018 00:00:00</t>
        </is>
      </c>
      <c r="G16" t="inlineStr">
        <is>
          <t>31/12/2030</t>
        </is>
      </c>
      <c r="H16" t="inlineStr">
        <is>
          <t>Ativo</t>
        </is>
      </c>
      <c r="I16" t="inlineStr">
        <is>
          <t>Ordinária</t>
        </is>
      </c>
      <c r="J16" t="inlineStr">
        <is>
          <t>0,00</t>
        </is>
      </c>
    </row>
    <row r="17">
      <c r="A17" t="inlineStr">
        <is>
          <t>141/2019</t>
        </is>
      </c>
      <c r="B17" t="inlineStr">
        <is>
          <t>Parceria entre o Senac/DF e o Centro de Integração CIEE - Desenvolvimento de  Estágio de Estudantes</t>
        </is>
      </c>
      <c r="C17" t="inlineStr">
        <is>
          <t>CENTRO INTEGRADO EMPRESA ESCOLA - CIEE - TAGUATINGA</t>
        </is>
      </c>
      <c r="D17" t="inlineStr">
        <is>
          <t>61600839000155</t>
        </is>
      </c>
      <c r="E17" t="inlineStr"/>
      <c r="F17" t="inlineStr">
        <is>
          <t>08/05/2007 00:00:00</t>
        </is>
      </c>
      <c r="G17" t="inlineStr">
        <is>
          <t>31/12/2030</t>
        </is>
      </c>
      <c r="H17" t="inlineStr">
        <is>
          <t>Ativo</t>
        </is>
      </c>
      <c r="I17" t="inlineStr">
        <is>
          <t>Ordinária</t>
        </is>
      </c>
      <c r="J17" t="inlineStr">
        <is>
          <t>0,00</t>
        </is>
      </c>
    </row>
    <row r="18">
      <c r="A18" t="inlineStr">
        <is>
          <t>130/2019</t>
        </is>
      </c>
      <c r="B18" t="inlineStr">
        <is>
          <t>Regula as condições de realização de estágio de alunos da INTERVENIENTE.</t>
        </is>
      </c>
      <c r="C18" t="inlineStr">
        <is>
          <t>INSTITUTO DE PERÍCIA E ARBITRAGEM DE BRASÍLIA - IPAB</t>
        </is>
      </c>
      <c r="D18" t="inlineStr">
        <is>
          <t>03420485000160</t>
        </is>
      </c>
      <c r="E18" t="inlineStr"/>
      <c r="F18" t="inlineStr">
        <is>
          <t>27/04/2018 00:00:00</t>
        </is>
      </c>
      <c r="G18" t="inlineStr">
        <is>
          <t>31/12/2030</t>
        </is>
      </c>
      <c r="H18" t="inlineStr">
        <is>
          <t>Ativo</t>
        </is>
      </c>
      <c r="I18" t="inlineStr">
        <is>
          <t>Ordinária</t>
        </is>
      </c>
      <c r="J18" t="inlineStr">
        <is>
          <t>0,00</t>
        </is>
      </c>
    </row>
    <row r="19">
      <c r="A19" t="inlineStr">
        <is>
          <t>135/2019</t>
        </is>
      </c>
      <c r="B19" t="inlineStr">
        <is>
          <t>Regula as condições de realização de estágio de alunos da INTERVENIENTE.</t>
        </is>
      </c>
      <c r="C19" t="inlineStr">
        <is>
          <t xml:space="preserve">NEXT CROSSFIT ATIVIDADES ESPORTIVAS LTDA </t>
        </is>
      </c>
      <c r="D19" t="inlineStr">
        <is>
          <t>26009291000172</t>
        </is>
      </c>
      <c r="E19" t="inlineStr"/>
      <c r="F19" t="inlineStr">
        <is>
          <t>11/03/2018 00:00:00</t>
        </is>
      </c>
      <c r="G19" t="inlineStr">
        <is>
          <t>31/12/2030</t>
        </is>
      </c>
      <c r="H19" t="inlineStr">
        <is>
          <t>Ativo</t>
        </is>
      </c>
      <c r="I19" t="inlineStr">
        <is>
          <t>Ordinária</t>
        </is>
      </c>
      <c r="J19" t="inlineStr">
        <is>
          <t>0,00</t>
        </is>
      </c>
    </row>
    <row r="20">
      <c r="A20" t="inlineStr">
        <is>
          <t>138/2019</t>
        </is>
      </c>
      <c r="B20" t="inlineStr">
        <is>
          <t>Parceria entre o Senac e a ABRAE -  Desenvolvimento de atividades de assistência - Promoção da integração ao mercado de trabalho e de educação na formação para o trabalho.</t>
        </is>
      </c>
      <c r="C20" t="inlineStr">
        <is>
          <t xml:space="preserve">ABRE - AGÊNCIA BRASILEIRA DE ESTUDANTES LTDA </t>
        </is>
      </c>
      <c r="D20" t="inlineStr">
        <is>
          <t>10329228000183</t>
        </is>
      </c>
      <c r="E20" t="inlineStr"/>
      <c r="F20" t="inlineStr">
        <is>
          <t>26/11/2012 00:00:00</t>
        </is>
      </c>
      <c r="G20" t="inlineStr">
        <is>
          <t>31/12/2030</t>
        </is>
      </c>
      <c r="H20" t="inlineStr">
        <is>
          <t>Ativo</t>
        </is>
      </c>
      <c r="I20" t="inlineStr">
        <is>
          <t>Ordinária</t>
        </is>
      </c>
      <c r="J20" t="inlineStr">
        <is>
          <t>0,00</t>
        </is>
      </c>
    </row>
    <row r="21">
      <c r="A21" t="inlineStr">
        <is>
          <t>126/2019</t>
        </is>
      </c>
      <c r="B21" t="inlineStr">
        <is>
          <t>Parceria - Estágio</t>
        </is>
      </c>
      <c r="C21" t="inlineStr">
        <is>
          <t>IEGE BRASILEIRO DE EDUCAÇÃO PROFISSIONAL LTDA</t>
        </is>
      </c>
      <c r="D21" t="inlineStr">
        <is>
          <t>79990693000167</t>
        </is>
      </c>
      <c r="E21" t="inlineStr"/>
      <c r="F21" t="inlineStr">
        <is>
          <t>05/04/2016 00:00:00</t>
        </is>
      </c>
      <c r="G21" t="inlineStr">
        <is>
          <t>31/12/2030</t>
        </is>
      </c>
      <c r="H21" t="inlineStr">
        <is>
          <t>Ativo</t>
        </is>
      </c>
      <c r="I21" t="inlineStr">
        <is>
          <t>Ordinária</t>
        </is>
      </c>
      <c r="J21" t="inlineStr">
        <is>
          <t>0,00</t>
        </is>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01/2022</t>
        </is>
      </c>
      <c r="B2" t="inlineStr">
        <is>
          <t xml:space="preserve">Afiliação da Faculdade de Tecnologia e Inovação Senac-DF à Associação Brasileira de Mantenedores de Ensino Superior- ABMES </t>
        </is>
      </c>
      <c r="C2" t="inlineStr">
        <is>
          <t>ASSOCIAÇÃO BRASILEIRA DE MANTENEDORES DE ENSINO SUPERIOR - ABMES</t>
        </is>
      </c>
      <c r="D2" t="inlineStr">
        <is>
          <t>00686253000160</t>
        </is>
      </c>
      <c r="E2" t="inlineStr"/>
      <c r="F2" t="inlineStr">
        <is>
          <t>24/01/2022 00:00:00</t>
        </is>
      </c>
      <c r="G2" t="inlineStr">
        <is>
          <t>22/01/2027</t>
        </is>
      </c>
      <c r="H2" t="inlineStr">
        <is>
          <t>Prorrogado</t>
        </is>
      </c>
      <c r="I2" t="inlineStr">
        <is>
          <t>Ordinária</t>
        </is>
      </c>
      <c r="J2" t="inlineStr">
        <is>
          <t>105609,00</t>
        </is>
      </c>
    </row>
    <row r="3">
      <c r="A3" t="inlineStr">
        <is>
          <t>S/N</t>
        </is>
      </c>
      <c r="B3" t="inlineStr">
        <is>
          <t>Realização de práticas profissionais supervisionadas</t>
        </is>
      </c>
      <c r="C3" t="inlineStr">
        <is>
          <t>SPECTRUS OPTICAL</t>
        </is>
      </c>
      <c r="D3" t="inlineStr">
        <is>
          <t>37086576000123</t>
        </is>
      </c>
      <c r="E3" t="inlineStr"/>
      <c r="F3" t="inlineStr">
        <is>
          <t>06/05/2025 00:00:00</t>
        </is>
      </c>
      <c r="G3" t="inlineStr">
        <is>
          <t>05/05/2027</t>
        </is>
      </c>
      <c r="H3" t="inlineStr">
        <is>
          <t>Ativo</t>
        </is>
      </c>
      <c r="I3" t="inlineStr">
        <is>
          <t>Ordinária</t>
        </is>
      </c>
      <c r="J3" t="inlineStr">
        <is>
          <t>0,00</t>
        </is>
      </c>
    </row>
    <row r="4">
      <c r="A4" t="inlineStr">
        <is>
          <t>07/2025</t>
        </is>
      </c>
      <c r="B4" t="inlineStr">
        <is>
          <t>Cessão de uso do software SELO</t>
        </is>
      </c>
      <c r="C4" t="inlineStr">
        <is>
          <t>SERVIÇO NACIONAL DE APRENDIZAGEM COMERCIAL - ADMINISTRAÇÃO REGIONAL NO ESTADO DA BAHIA - SENAC AR/BA</t>
        </is>
      </c>
      <c r="D4" t="inlineStr">
        <is>
          <t>03711932000130</t>
        </is>
      </c>
      <c r="E4" t="inlineStr"/>
      <c r="F4" t="inlineStr">
        <is>
          <t>19/08/2025 00:00:00</t>
        </is>
      </c>
      <c r="G4" t="inlineStr">
        <is>
          <t>19/08/2030</t>
        </is>
      </c>
      <c r="H4" t="inlineStr">
        <is>
          <t>Ativo</t>
        </is>
      </c>
      <c r="I4" t="inlineStr">
        <is>
          <t>Ordinária</t>
        </is>
      </c>
      <c r="J4" t="inlineStr">
        <is>
          <t>0,00</t>
        </is>
      </c>
    </row>
    <row r="5">
      <c r="A5" t="inlineStr">
        <is>
          <t>04/2023</t>
        </is>
      </c>
      <c r="B5" t="inlineStr">
        <is>
          <t>Serviços de Educação - PSG / Comercial</t>
        </is>
      </c>
      <c r="C5" t="inlineStr">
        <is>
          <t xml:space="preserve">ADMINISTRAÇÃO REGIONAL DE SÃO SEBASTIÃO </t>
        </is>
      </c>
      <c r="D5" t="inlineStr">
        <is>
          <t>03602202000100</t>
        </is>
      </c>
      <c r="E5" t="inlineStr"/>
      <c r="F5" t="inlineStr">
        <is>
          <t>19/07/2023 00:00:00</t>
        </is>
      </c>
      <c r="G5" t="inlineStr">
        <is>
          <t>31/12/2026</t>
        </is>
      </c>
      <c r="H5" t="inlineStr">
        <is>
          <t>Ativo</t>
        </is>
      </c>
      <c r="I5" t="inlineStr">
        <is>
          <t>Ordinária</t>
        </is>
      </c>
      <c r="J5" t="inlineStr">
        <is>
          <t>0,00</t>
        </is>
      </c>
    </row>
    <row r="6">
      <c r="A6" t="inlineStr">
        <is>
          <t>S/N</t>
        </is>
      </c>
      <c r="B6" t="inlineStr">
        <is>
          <t>Promoção conjunta e o desenvolvimento de atividades educacionais, culturais e gastronômicas voltadas à capacitação profissional, intercâmbio cultural e valorização da gastronomia internacional no Distrito Federal</t>
        </is>
      </c>
      <c r="C6" t="inlineStr">
        <is>
          <t>SECRETARIA DE ESTADO DE RELAÇÕES INTERNACIONAIS</t>
        </is>
      </c>
      <c r="D6" t="inlineStr">
        <is>
          <t>19462211000174</t>
        </is>
      </c>
      <c r="E6" t="inlineStr"/>
      <c r="F6" t="inlineStr">
        <is>
          <t>14/02/2025 00:00:00</t>
        </is>
      </c>
      <c r="G6" t="inlineStr">
        <is>
          <t>14/02/2028</t>
        </is>
      </c>
      <c r="H6" t="inlineStr">
        <is>
          <t>Ativo</t>
        </is>
      </c>
      <c r="I6" t="inlineStr">
        <is>
          <t>Ordinária</t>
        </is>
      </c>
      <c r="J6" t="inlineStr">
        <is>
          <t>0,00</t>
        </is>
      </c>
    </row>
    <row r="7">
      <c r="A7" t="inlineStr">
        <is>
          <t>13/2023</t>
        </is>
      </c>
      <c r="B7" t="inlineStr">
        <is>
          <t>Serviços de Educação - PSG / Comercial</t>
        </is>
      </c>
      <c r="C7" t="inlineStr">
        <is>
          <t xml:space="preserve">INSTITUTO RECICLANDO SONS </t>
        </is>
      </c>
      <c r="D7" t="inlineStr">
        <is>
          <t>03296968000103</t>
        </is>
      </c>
      <c r="E7" t="inlineStr"/>
      <c r="F7" t="inlineStr">
        <is>
          <t>26/09/2023 00:00:00</t>
        </is>
      </c>
      <c r="G7" t="inlineStr">
        <is>
          <t>25/09/2026</t>
        </is>
      </c>
      <c r="H7" t="inlineStr">
        <is>
          <t>Ativo</t>
        </is>
      </c>
      <c r="I7" t="inlineStr">
        <is>
          <t>Ordinária</t>
        </is>
      </c>
      <c r="J7" t="inlineStr">
        <is>
          <t>0,00</t>
        </is>
      </c>
    </row>
    <row r="8">
      <c r="A8" t="inlineStr">
        <is>
          <t>01/2024</t>
        </is>
      </c>
      <c r="B8" t="inlineStr">
        <is>
          <t>Compartilhamento da ferramenta na modalidade multiórgãos do Sistema Eletrônico de Informações - SEI, criado pelo TRF4.</t>
        </is>
      </c>
      <c r="C8" t="inlineStr">
        <is>
          <t>Senac AR/TO</t>
        </is>
      </c>
      <c r="D8" t="inlineStr">
        <is>
          <t>03711932000130</t>
        </is>
      </c>
      <c r="E8" t="inlineStr"/>
      <c r="F8" t="inlineStr">
        <is>
          <t>02/09/2024 00:00:00</t>
        </is>
      </c>
      <c r="G8" t="inlineStr">
        <is>
          <t>02/09/2034</t>
        </is>
      </c>
      <c r="H8" t="inlineStr">
        <is>
          <t>Ativo</t>
        </is>
      </c>
      <c r="I8" t="inlineStr">
        <is>
          <t>Ordinária</t>
        </is>
      </c>
      <c r="J8" t="inlineStr">
        <is>
          <t>0,00</t>
        </is>
      </c>
    </row>
    <row r="9">
      <c r="A9" t="inlineStr">
        <is>
          <t>S/N</t>
        </is>
      </c>
      <c r="B9" t="inlineStr">
        <is>
          <t>Acesso gratuito às plataformas educacionais da Red Hat Academy para alunos, docentes e colaboradores da Faculdade de Tecnologia e Inovação Senac-DF</t>
        </is>
      </c>
      <c r="C9" t="inlineStr">
        <is>
          <t>Red Hat Brasil Ltda</t>
        </is>
      </c>
      <c r="D9" t="inlineStr">
        <is>
          <t>07069791000155</t>
        </is>
      </c>
      <c r="E9" t="inlineStr"/>
      <c r="F9" t="inlineStr">
        <is>
          <t>26/02/2025 00:00:00</t>
        </is>
      </c>
      <c r="G9" t="inlineStr">
        <is>
          <t>27/02/2027</t>
        </is>
      </c>
      <c r="H9" t="inlineStr">
        <is>
          <t>Ativo</t>
        </is>
      </c>
      <c r="I9" t="inlineStr">
        <is>
          <t>Ordinária</t>
        </is>
      </c>
      <c r="J9" t="inlineStr">
        <is>
          <t>0,00</t>
        </is>
      </c>
    </row>
    <row r="10">
      <c r="A10" t="inlineStr">
        <is>
          <t>03/2024</t>
        </is>
      </c>
      <c r="B10" t="inlineStr">
        <is>
          <t>Serviços de Educação - PSG / Comercial</t>
        </is>
      </c>
      <c r="C10" t="inlineStr">
        <is>
          <t>ADMINSTRAÇÃO REGIONAL DO RECANTO DAS EMAS</t>
        </is>
      </c>
      <c r="D10" t="inlineStr">
        <is>
          <t>16753091000176</t>
        </is>
      </c>
      <c r="E10" t="inlineStr"/>
      <c r="F10" t="inlineStr">
        <is>
          <t>10/04/2024 00:00:00</t>
        </is>
      </c>
      <c r="G10" t="inlineStr">
        <is>
          <t>10/04/2027</t>
        </is>
      </c>
      <c r="H10" t="inlineStr">
        <is>
          <t>Ativo</t>
        </is>
      </c>
      <c r="I10" t="inlineStr">
        <is>
          <t>Ordinária</t>
        </is>
      </c>
      <c r="J10" t="inlineStr">
        <is>
          <t>0,00</t>
        </is>
      </c>
    </row>
    <row r="11">
      <c r="A11" t="inlineStr">
        <is>
          <t>179/2019</t>
        </is>
      </c>
      <c r="B11" t="inlineStr">
        <is>
          <t>Parceria com o FIES - Concessão de descontos para estudante do PROUNI.</t>
        </is>
      </c>
      <c r="C11" t="inlineStr">
        <is>
          <t>FUNDO DE GARANTIA DE OPERAÇÕES DE CRÉDITO EDUCATIVO - FIES</t>
        </is>
      </c>
      <c r="D11" t="inlineStr">
        <is>
          <t>00394445000365</t>
        </is>
      </c>
      <c r="E11" t="inlineStr"/>
      <c r="F11" t="inlineStr">
        <is>
          <t>31/01/2014 00:00:00</t>
        </is>
      </c>
      <c r="G11" t="inlineStr">
        <is>
          <t>31/12/2030</t>
        </is>
      </c>
      <c r="H11" t="inlineStr">
        <is>
          <t>Ativo</t>
        </is>
      </c>
      <c r="I11" t="inlineStr">
        <is>
          <t>Ordinária</t>
        </is>
      </c>
      <c r="J11" t="inlineStr">
        <is>
          <t>0,00</t>
        </is>
      </c>
    </row>
    <row r="12">
      <c r="A12" t="inlineStr">
        <is>
          <t>15/2025</t>
        </is>
      </c>
      <c r="B12" t="inlineStr">
        <is>
          <t>Desenvolvimento de ações de educação profissional e formação inicial e continuada, a serem executadas pelo Senac-AR/DF</t>
        </is>
      </c>
      <c r="C12" t="inlineStr">
        <is>
          <t>ADMINISTRAÇÃO REGIONAL DE PLANALTINA</t>
        </is>
      </c>
      <c r="D12" t="inlineStr">
        <is>
          <t>02863532000188</t>
        </is>
      </c>
      <c r="E12" t="inlineStr"/>
      <c r="F12" t="inlineStr">
        <is>
          <t>13/06/2025 00:00:00</t>
        </is>
      </c>
      <c r="G12" t="inlineStr">
        <is>
          <t>13/06/2028</t>
        </is>
      </c>
      <c r="H12" t="inlineStr">
        <is>
          <t>Ativo</t>
        </is>
      </c>
      <c r="I12" t="inlineStr">
        <is>
          <t>Ordinária</t>
        </is>
      </c>
      <c r="J12" t="inlineStr">
        <is>
          <t>0,00</t>
        </is>
      </c>
    </row>
    <row r="13">
      <c r="A13" t="inlineStr">
        <is>
          <t>01/2025</t>
        </is>
      </c>
      <c r="B13" t="inlineStr">
        <is>
          <t>Desenvolvimento e a execução conjunta de ações de educação profissional, formação inicial e continuada e demais atividades correlatas, a serem realizadas pelo COOPERANTE SENAC-AR/DF,</t>
        </is>
      </c>
      <c r="C13" t="inlineStr">
        <is>
          <t>ADMINISTRAÇÃO REGIONAL DE CANDANGOLÂNDIA</t>
        </is>
      </c>
      <c r="D13" t="inlineStr">
        <is>
          <t>16730568000106</t>
        </is>
      </c>
      <c r="E13" t="inlineStr"/>
      <c r="F13" t="inlineStr">
        <is>
          <t>03/12/2025 00:00:00</t>
        </is>
      </c>
      <c r="G13" t="inlineStr">
        <is>
          <t>03/12/2028</t>
        </is>
      </c>
      <c r="H13" t="inlineStr">
        <is>
          <t>Ativo</t>
        </is>
      </c>
      <c r="I13" t="inlineStr">
        <is>
          <t>Ordinária</t>
        </is>
      </c>
      <c r="J13" t="inlineStr">
        <is>
          <t>0,00</t>
        </is>
      </c>
    </row>
    <row r="14">
      <c r="A14" t="inlineStr">
        <is>
          <t>03/2023</t>
        </is>
      </c>
      <c r="B14" t="inlineStr">
        <is>
          <t>Serviços de Educação - PSG / Comercial</t>
        </is>
      </c>
      <c r="C14" t="inlineStr">
        <is>
          <t xml:space="preserve">ADMINISTRAÇÃO REGIONAL DE BRAZLÂNDIA </t>
        </is>
      </c>
      <c r="D14" t="inlineStr">
        <is>
          <t>04104070000140</t>
        </is>
      </c>
      <c r="E14" t="inlineStr"/>
      <c r="F14" t="inlineStr">
        <is>
          <t>17/07/2023 00:00:00</t>
        </is>
      </c>
      <c r="G14" t="inlineStr">
        <is>
          <t>31/12/2026</t>
        </is>
      </c>
      <c r="H14" t="inlineStr">
        <is>
          <t>Ativo</t>
        </is>
      </c>
      <c r="I14" t="inlineStr">
        <is>
          <t>Ordinária</t>
        </is>
      </c>
      <c r="J14" t="inlineStr">
        <is>
          <t>0,00</t>
        </is>
      </c>
    </row>
    <row r="15">
      <c r="A15" t="inlineStr">
        <is>
          <t>43/2025</t>
        </is>
      </c>
      <c r="B15" t="inlineStr">
        <is>
          <t>Cessão não onerosa de espaço para instalação de painel de LED no imóvel localizado no Edifício Centro-Oeste</t>
        </is>
      </c>
      <c r="C15" t="inlineStr">
        <is>
          <t>LET?S LED MÍDIA E COMUNICAÇÃO VISUAL LTDA</t>
        </is>
      </c>
      <c r="D15" t="inlineStr">
        <is>
          <t>14925045000181</t>
        </is>
      </c>
      <c r="E15" t="inlineStr"/>
      <c r="F15" t="inlineStr">
        <is>
          <t>22/07/2025 00:00:00</t>
        </is>
      </c>
      <c r="G15" t="inlineStr">
        <is>
          <t>22/07/2030</t>
        </is>
      </c>
      <c r="H15" t="inlineStr">
        <is>
          <t>Ativo</t>
        </is>
      </c>
      <c r="I15" t="inlineStr">
        <is>
          <t>Ordinária</t>
        </is>
      </c>
      <c r="J15" t="inlineStr">
        <is>
          <t>0,00</t>
        </is>
      </c>
    </row>
    <row r="16">
      <c r="A16" t="inlineStr">
        <is>
          <t>02/2023</t>
        </is>
      </c>
      <c r="B16" t="inlineStr">
        <is>
          <t>Serviços de Educação - PSG / Comercial</t>
        </is>
      </c>
      <c r="C16" t="inlineStr">
        <is>
          <t xml:space="preserve">ADMINISTRAÇÃO REGIONAL DE SANTA MARIA </t>
        </is>
      </c>
      <c r="D16" t="inlineStr">
        <is>
          <t>16597211000193</t>
        </is>
      </c>
      <c r="E16" t="inlineStr"/>
      <c r="F16" t="inlineStr">
        <is>
          <t>20/07/2023 00:00:00</t>
        </is>
      </c>
      <c r="G16" t="inlineStr">
        <is>
          <t>31/12/2026</t>
        </is>
      </c>
      <c r="H16" t="inlineStr">
        <is>
          <t>Ativo</t>
        </is>
      </c>
      <c r="I16" t="inlineStr">
        <is>
          <t>Ordinária</t>
        </is>
      </c>
      <c r="J16" t="inlineStr">
        <is>
          <t>0,00</t>
        </is>
      </c>
    </row>
    <row r="17">
      <c r="A17" t="inlineStr">
        <is>
          <t>09/2023</t>
        </is>
      </c>
      <c r="B17" t="inlineStr">
        <is>
          <t>Serviços de Educação - PSG / Comercial</t>
        </is>
      </c>
      <c r="C17" t="inlineStr">
        <is>
          <t>INSTITUTO MÃOS SOLIDÁRIAS</t>
        </is>
      </c>
      <c r="D17" t="inlineStr">
        <is>
          <t>05488350000162</t>
        </is>
      </c>
      <c r="E17" t="inlineStr"/>
      <c r="F17" t="inlineStr">
        <is>
          <t>23/08/2023 00:00:00</t>
        </is>
      </c>
      <c r="G17" t="inlineStr">
        <is>
          <t>23/08/2026</t>
        </is>
      </c>
      <c r="H17" t="inlineStr">
        <is>
          <t>Ativo</t>
        </is>
      </c>
      <c r="I17" t="inlineStr">
        <is>
          <t>Ordinária</t>
        </is>
      </c>
      <c r="J17" t="inlineStr">
        <is>
          <t>0,00</t>
        </is>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28/2026</t>
        </is>
      </c>
      <c r="B2" t="inlineStr">
        <is>
          <t>Estabelecer cooperação entre as partes para concessão de descontos mútuos em cursos e eventos, ampliando o acesso à capacitação profissional aos beneficiários de ambas as instituições.</t>
        </is>
      </c>
      <c r="C2" t="inlineStr">
        <is>
          <t>CONSELHO REGIONAL DE CONTABILIDADE DO DISTRITO FEDERAL - CRCDF</t>
        </is>
      </c>
      <c r="D2" t="inlineStr">
        <is>
          <t>00113035000137</t>
        </is>
      </c>
      <c r="E2" t="inlineStr"/>
      <c r="F2" t="inlineStr">
        <is>
          <t>14/05/2026 00:00:00</t>
        </is>
      </c>
      <c r="G2" t="inlineStr">
        <is>
          <t>14/05/2031</t>
        </is>
      </c>
      <c r="H2" t="inlineStr">
        <is>
          <t>Ativo</t>
        </is>
      </c>
      <c r="I2" t="inlineStr">
        <is>
          <t>Ordinária</t>
        </is>
      </c>
      <c r="J2" t="inlineStr">
        <is>
          <t>0,00</t>
        </is>
      </c>
    </row>
    <row r="3">
      <c r="A3" t="inlineStr">
        <is>
          <t>04/2024</t>
        </is>
      </c>
      <c r="B3" t="inlineStr">
        <is>
          <t>Desenvolver ações de educação e formação profissional nas áreas de atuação do Senac-DF</t>
        </is>
      </c>
      <c r="C3" t="inlineStr">
        <is>
          <t>SINDICATO DO COMÉRCIO VAREJISTA DE MATERIAL DE ESCRITÓRIO, PAPELARIA E LIVRARIA DO DISTRITO FEDERAL - SINDIPEL/DF</t>
        </is>
      </c>
      <c r="D3" t="inlineStr">
        <is>
          <t>26994103000108</t>
        </is>
      </c>
      <c r="E3" t="inlineStr"/>
      <c r="F3" t="inlineStr">
        <is>
          <t>31/01/2024 00:00:00</t>
        </is>
      </c>
      <c r="G3" t="inlineStr">
        <is>
          <t>01/02/2029</t>
        </is>
      </c>
      <c r="H3" t="inlineStr">
        <is>
          <t>Ativo</t>
        </is>
      </c>
      <c r="I3" t="inlineStr">
        <is>
          <t>Ordinária</t>
        </is>
      </c>
      <c r="J3" t="inlineStr">
        <is>
          <t>0,00</t>
        </is>
      </c>
    </row>
    <row r="4">
      <c r="A4" t="inlineStr">
        <is>
          <t>140/2019</t>
        </is>
      </c>
      <c r="B4" t="inlineStr">
        <is>
          <t>Parceria entre o Senac/DF e o Centro de Integração CIEE - Desenvolvimento de  Estágio de Estudantes</t>
        </is>
      </c>
      <c r="C4" t="inlineStr">
        <is>
          <t xml:space="preserve">CIEE - CENTRO DE INTEGRAÇÃO EMPRESA ESCOLA - PLANO PILOTO </t>
        </is>
      </c>
      <c r="D4" t="inlineStr">
        <is>
          <t>61600839000155</t>
        </is>
      </c>
      <c r="E4" t="inlineStr"/>
      <c r="F4" t="inlineStr">
        <is>
          <t>05/10/2017 00:00:00</t>
        </is>
      </c>
      <c r="G4" t="inlineStr">
        <is>
          <t>31/12/2030</t>
        </is>
      </c>
      <c r="H4" t="inlineStr">
        <is>
          <t>Ativo</t>
        </is>
      </c>
      <c r="I4" t="inlineStr">
        <is>
          <t>Ordinária</t>
        </is>
      </c>
      <c r="J4" t="inlineStr">
        <is>
          <t>0,00</t>
        </is>
      </c>
    </row>
    <row r="5">
      <c r="A5" t="inlineStr">
        <is>
          <t>25/2025</t>
        </is>
      </c>
      <c r="B5" t="inlineStr">
        <is>
          <t>Agente de Integração - Estágio não obrigatório</t>
        </is>
      </c>
      <c r="C5" t="inlineStr">
        <is>
          <t>EDOO PESSOAS, INOVAÇÃO E TECNOLOGIA LTDA</t>
        </is>
      </c>
      <c r="D5" t="inlineStr">
        <is>
          <t>47365182000168</t>
        </is>
      </c>
      <c r="E5" t="inlineStr"/>
      <c r="F5" t="inlineStr">
        <is>
          <t>29/08/2025 00:00:00</t>
        </is>
      </c>
      <c r="G5" t="inlineStr">
        <is>
          <t>29/08/2028</t>
        </is>
      </c>
      <c r="H5" t="inlineStr">
        <is>
          <t>Ativo</t>
        </is>
      </c>
      <c r="I5" t="inlineStr">
        <is>
          <t>Ordinária</t>
        </is>
      </c>
      <c r="J5" t="inlineStr">
        <is>
          <t>0,00</t>
        </is>
      </c>
    </row>
    <row r="6">
      <c r="A6" t="inlineStr">
        <is>
          <t>17/2025</t>
        </is>
      </c>
      <c r="B6" t="inlineStr">
        <is>
          <t>Estabelecer cooperação para o desenvolvimento de ações voltadas à qualificação profissional, alinhadas às necessidades do setor produtivo e às diretrizes institucionais do Senac-DF.</t>
        </is>
      </c>
      <c r="C6" t="inlineStr">
        <is>
          <t>ROOTS ASSESSORIA E GESTÃO DE ESTÁGIOS LTDA</t>
        </is>
      </c>
      <c r="D6" t="inlineStr">
        <is>
          <t>52617682000180</t>
        </is>
      </c>
      <c r="E6" t="inlineStr"/>
      <c r="F6" t="inlineStr">
        <is>
          <t>19/06/2025 00:00:00</t>
        </is>
      </c>
      <c r="G6" t="inlineStr">
        <is>
          <t>19/06/2030</t>
        </is>
      </c>
      <c r="H6" t="inlineStr">
        <is>
          <t>Ativo</t>
        </is>
      </c>
      <c r="I6" t="inlineStr">
        <is>
          <t>Ordinária</t>
        </is>
      </c>
      <c r="J6" t="inlineStr">
        <is>
          <t>0,00</t>
        </is>
      </c>
    </row>
    <row r="7">
      <c r="A7" t="inlineStr">
        <is>
          <t>29/2023</t>
        </is>
      </c>
      <c r="B7" t="inlineStr">
        <is>
          <t>Serviços de Educação - PSG / Comercial</t>
        </is>
      </c>
      <c r="C7" t="inlineStr">
        <is>
          <t>SINDICATO DOS SALÕES, INSTITUTOS E CENTROS DE BELEZA - SIMBELEZA-DF</t>
        </is>
      </c>
      <c r="D7" t="inlineStr">
        <is>
          <t>03296968000103</t>
        </is>
      </c>
      <c r="E7" t="inlineStr"/>
      <c r="F7" t="inlineStr">
        <is>
          <t>13/11/2023 00:00:00</t>
        </is>
      </c>
      <c r="G7" t="inlineStr">
        <is>
          <t>12/11/2028</t>
        </is>
      </c>
      <c r="H7" t="inlineStr">
        <is>
          <t>Ativo</t>
        </is>
      </c>
      <c r="I7" t="inlineStr">
        <is>
          <t>Ordinária</t>
        </is>
      </c>
      <c r="J7" t="inlineStr">
        <is>
          <t>0,00</t>
        </is>
      </c>
    </row>
    <row r="8">
      <c r="A8" t="inlineStr">
        <is>
          <t>04/2025</t>
        </is>
      </c>
      <c r="B8" t="inlineStr">
        <is>
          <t>Estabelecer cooperação para o desenvolvimento de ações voltadas à qualificação profissional, alinhadas às necessidades do setor produtivo e às diretrizes institucionais do Senac-DF</t>
        </is>
      </c>
      <c r="C8" t="inlineStr">
        <is>
          <t>POSTO 5 COMÉRCIO DE COMBUSTÍVEIS LTDA</t>
        </is>
      </c>
      <c r="D8" t="inlineStr">
        <is>
          <t>29055091000144</t>
        </is>
      </c>
      <c r="E8" t="inlineStr"/>
      <c r="F8" t="inlineStr">
        <is>
          <t>03/04/2025 00:00:00</t>
        </is>
      </c>
      <c r="G8" t="inlineStr">
        <is>
          <t>03/04/2030</t>
        </is>
      </c>
      <c r="H8" t="inlineStr">
        <is>
          <t>Ativo</t>
        </is>
      </c>
      <c r="I8" t="inlineStr">
        <is>
          <t>Ordinária</t>
        </is>
      </c>
      <c r="J8" t="inlineStr">
        <is>
          <t>0,00</t>
        </is>
      </c>
    </row>
    <row r="9">
      <c r="A9" t="inlineStr">
        <is>
          <t>09/2025</t>
        </is>
      </c>
      <c r="B9" t="inlineStr">
        <is>
          <t>desenvolver ações conjuntas para implementação de Programa de Estágio não obrigatório e às diretrizes institucionais do Senac-DF</t>
        </is>
      </c>
      <c r="C9" t="inlineStr">
        <is>
          <t>EXATA SOLUCÕES EMPRESARIAIS, CONTABILIDADE E CURSOS PROFISSIONALIZANTES LTDA.</t>
        </is>
      </c>
      <c r="D9" t="inlineStr">
        <is>
          <t>28764650000122</t>
        </is>
      </c>
      <c r="E9" t="inlineStr"/>
      <c r="F9" t="inlineStr">
        <is>
          <t>07/06/2025 00:00:00</t>
        </is>
      </c>
      <c r="G9" t="inlineStr">
        <is>
          <t>06/06/2030</t>
        </is>
      </c>
      <c r="H9" t="inlineStr">
        <is>
          <t>Ativo</t>
        </is>
      </c>
      <c r="I9" t="inlineStr">
        <is>
          <t>Ordinária</t>
        </is>
      </c>
      <c r="J9" t="inlineStr">
        <is>
          <t>0,00</t>
        </is>
      </c>
    </row>
    <row r="10">
      <c r="A10" t="inlineStr">
        <is>
          <t>32/2025</t>
        </is>
      </c>
      <c r="B10" t="inlineStr">
        <is>
          <t>Estabelecer cooperação para o desenvolvimento de ações voltadas à qualificação profissional, cursos e treinamentos alinhadas às necessidades do setor produtivo</t>
        </is>
      </c>
      <c r="C10" t="inlineStr">
        <is>
          <t>MOVIMENTO CERVEJEIRO DO DISTRITO FEDERAL</t>
        </is>
      </c>
      <c r="D10" t="inlineStr">
        <is>
          <t>60091137000120</t>
        </is>
      </c>
      <c r="E10" t="inlineStr"/>
      <c r="F10" t="inlineStr">
        <is>
          <t>07/11/2025 00:00:00</t>
        </is>
      </c>
      <c r="G10" t="inlineStr">
        <is>
          <t>07/11/2030</t>
        </is>
      </c>
      <c r="H10" t="inlineStr">
        <is>
          <t>Ativo</t>
        </is>
      </c>
      <c r="I10" t="inlineStr">
        <is>
          <t>Ordinária</t>
        </is>
      </c>
      <c r="J10" t="inlineStr">
        <is>
          <t>0,00</t>
        </is>
      </c>
    </row>
    <row r="11">
      <c r="A11" t="inlineStr">
        <is>
          <t>34/2025</t>
        </is>
      </c>
      <c r="B11" t="inlineStr">
        <is>
          <t>Estabelecer parceria entre o SENAC AR/DF e SENAC-AM, abrangendo ações de ensino técnico ou tecnológico.</t>
        </is>
      </c>
      <c r="C11" t="inlineStr">
        <is>
          <t>SERVIÇO NACIONAL DE APRENDIZAGEM COMERCIAL - DEPARTAMENTO REGIONAL DO AMAZONAS (SENAC-AM)</t>
        </is>
      </c>
      <c r="D11" t="inlineStr">
        <is>
          <t>03965450000107</t>
        </is>
      </c>
      <c r="E11" t="inlineStr"/>
      <c r="F11" t="inlineStr">
        <is>
          <t>25/03/2026 00:00:00</t>
        </is>
      </c>
      <c r="G11" t="inlineStr">
        <is>
          <t>25/03/2031</t>
        </is>
      </c>
      <c r="H11" t="inlineStr">
        <is>
          <t>Ativo</t>
        </is>
      </c>
      <c r="I11" t="inlineStr">
        <is>
          <t>Ordinária</t>
        </is>
      </c>
      <c r="J11" t="inlineStr">
        <is>
          <t>0,00</t>
        </is>
      </c>
    </row>
    <row r="12">
      <c r="A12" t="inlineStr">
        <is>
          <t>43/2026</t>
        </is>
      </c>
      <c r="B12" t="inlineStr">
        <is>
          <t>Estabelecer cooperação para o desenvolvimento de ações voltadas à qualificação profissional, cursos e treinamentos alinhadas às necessidades do setor produtivo e às diretrizes institucionais do Senac AR/DF.</t>
        </is>
      </c>
      <c r="C12" t="inlineStr">
        <is>
          <t>INSTITUTO ADENILSON CRUZ</t>
        </is>
      </c>
      <c r="D12" t="inlineStr">
        <is>
          <t>44340277000139</t>
        </is>
      </c>
      <c r="E12" t="inlineStr"/>
      <c r="F12" t="inlineStr">
        <is>
          <t>18/06/2026 00:00:00</t>
        </is>
      </c>
      <c r="G12" t="inlineStr">
        <is>
          <t>18/06/2031</t>
        </is>
      </c>
      <c r="H12" t="inlineStr">
        <is>
          <t>Ativo</t>
        </is>
      </c>
      <c r="I12" t="inlineStr">
        <is>
          <t>Ordinária</t>
        </is>
      </c>
      <c r="J12" t="inlineStr">
        <is>
          <t>0,00</t>
        </is>
      </c>
    </row>
    <row r="13">
      <c r="A13" t="inlineStr">
        <is>
          <t>24/2025</t>
        </is>
      </c>
      <c r="B13" t="inlineStr">
        <is>
          <t>Implementação da Metodologia Lixo Zero, desenvolvida pelo Instituto Lixo Zero Brasil - ILZB e executada pelo Instituto Desponta Brasil - IDB, no café-escola Casa de Chá - Praça dos Três Poderes</t>
        </is>
      </c>
      <c r="C13" t="inlineStr">
        <is>
          <t>INSTITUTO DESPONTA BRASIL - ID</t>
        </is>
      </c>
      <c r="D13" t="inlineStr">
        <is>
          <t>17227826000190</t>
        </is>
      </c>
      <c r="E13" t="inlineStr"/>
      <c r="F13" t="inlineStr">
        <is>
          <t>29/08/2025 00:00:00</t>
        </is>
      </c>
      <c r="G13" t="inlineStr">
        <is>
          <t>29/08/2027</t>
        </is>
      </c>
      <c r="H13" t="inlineStr">
        <is>
          <t>Ativo</t>
        </is>
      </c>
      <c r="I13" t="inlineStr">
        <is>
          <t>Ordinária</t>
        </is>
      </c>
      <c r="J13" t="inlineStr">
        <is>
          <t>0,00</t>
        </is>
      </c>
    </row>
    <row r="14">
      <c r="A14" t="inlineStr">
        <is>
          <t>31/2023</t>
        </is>
      </c>
      <c r="B14" t="inlineStr">
        <is>
          <t>Agente de Integração - Estágio</t>
        </is>
      </c>
      <c r="C14" t="inlineStr">
        <is>
          <t>UPA- UNIVERSIDADE PATATIVA DO ASSARÉ</t>
        </is>
      </c>
      <c r="D14" t="inlineStr">
        <is>
          <t>05342580000119</t>
        </is>
      </c>
      <c r="E14" t="inlineStr"/>
      <c r="F14" t="inlineStr">
        <is>
          <t>27/09/2023 00:00:00</t>
        </is>
      </c>
      <c r="G14" t="inlineStr">
        <is>
          <t>27/09/2027</t>
        </is>
      </c>
      <c r="H14" t="inlineStr">
        <is>
          <t>Ativo</t>
        </is>
      </c>
      <c r="I14" t="inlineStr">
        <is>
          <t>Ordinária</t>
        </is>
      </c>
      <c r="J14" t="inlineStr">
        <is>
          <t>0,00</t>
        </is>
      </c>
    </row>
    <row r="15">
      <c r="A15" t="inlineStr">
        <is>
          <t>15/2024</t>
        </is>
      </c>
      <c r="B15" t="inlineStr">
        <is>
          <t>Agente de Integração - Estágio</t>
        </is>
      </c>
      <c r="C15" t="inlineStr">
        <is>
          <t>HOSPITAL SANTA MARTA LTDA</t>
        </is>
      </c>
      <c r="D15" t="inlineStr">
        <is>
          <t>00610980000144</t>
        </is>
      </c>
      <c r="E15" t="inlineStr"/>
      <c r="F15" t="inlineStr">
        <is>
          <t>09/04/2024 00:00:00</t>
        </is>
      </c>
      <c r="G15" t="inlineStr">
        <is>
          <t>10/04/2029</t>
        </is>
      </c>
      <c r="H15" t="inlineStr">
        <is>
          <t>Ativo</t>
        </is>
      </c>
      <c r="I15" t="inlineStr">
        <is>
          <t>Ordinária</t>
        </is>
      </c>
      <c r="J15" t="inlineStr">
        <is>
          <t>0,00</t>
        </is>
      </c>
    </row>
    <row r="16">
      <c r="A16" t="inlineStr">
        <is>
          <t>16/2021</t>
        </is>
      </c>
      <c r="B16" t="inlineStr">
        <is>
          <t>Serviços de Educação - PSG / Comercial</t>
        </is>
      </c>
      <c r="C16" t="inlineStr">
        <is>
          <t xml:space="preserve">DEFENSORIA PÚBLICA DO DISTRITO FEDERAL </t>
        </is>
      </c>
      <c r="D16" t="inlineStr">
        <is>
          <t>12219624000183</t>
        </is>
      </c>
      <c r="E16" t="inlineStr"/>
      <c r="F16" t="inlineStr">
        <is>
          <t>01/10/2021 00:00:00</t>
        </is>
      </c>
      <c r="G16" t="inlineStr">
        <is>
          <t>02/10/2026</t>
        </is>
      </c>
      <c r="H16" t="inlineStr">
        <is>
          <t>Ativo</t>
        </is>
      </c>
      <c r="I16" t="inlineStr">
        <is>
          <t>Ordinária</t>
        </is>
      </c>
      <c r="J16" t="inlineStr">
        <is>
          <t>0,00</t>
        </is>
      </c>
    </row>
    <row r="17">
      <c r="A17" t="inlineStr">
        <is>
          <t>02/2025</t>
        </is>
      </c>
      <c r="B17" t="inlineStr">
        <is>
          <t xml:space="preserve">Parceria - Programa Senac de Gratuidade - PSG </t>
        </is>
      </c>
      <c r="C17" t="inlineStr">
        <is>
          <t>CONSELHO REGIONAL DE ADMINISTRAÇÃO DO DISTRITO FEDERAL - CRA DF</t>
        </is>
      </c>
      <c r="D17" t="inlineStr">
        <is>
          <t>01264266000104</t>
        </is>
      </c>
      <c r="E17" t="inlineStr"/>
      <c r="F17" t="inlineStr">
        <is>
          <t>17/03/2025 00:00:00</t>
        </is>
      </c>
      <c r="G17" t="inlineStr">
        <is>
          <t>17/03/2027</t>
        </is>
      </c>
      <c r="H17" t="inlineStr">
        <is>
          <t>Ativo</t>
        </is>
      </c>
      <c r="I17" t="inlineStr">
        <is>
          <t>Ordinária</t>
        </is>
      </c>
      <c r="J17" t="inlineStr">
        <is>
          <t>0,00</t>
        </is>
      </c>
    </row>
    <row r="18">
      <c r="A18" t="inlineStr">
        <is>
          <t>066/2019</t>
        </is>
      </c>
      <c r="B18" t="inlineStr">
        <is>
          <t>Serviços de Educação - PSG / Comercial</t>
        </is>
      </c>
      <c r="C18" t="inlineStr">
        <is>
          <t xml:space="preserve">SENAC- SÃO PAULO </t>
        </is>
      </c>
      <c r="D18" t="inlineStr">
        <is>
          <t>03709814000198</t>
        </is>
      </c>
      <c r="E18" t="inlineStr"/>
      <c r="F18" t="inlineStr">
        <is>
          <t>18/03/2013 00:00:00</t>
        </is>
      </c>
      <c r="G18" t="inlineStr">
        <is>
          <t>31/12/2030</t>
        </is>
      </c>
      <c r="H18" t="inlineStr">
        <is>
          <t>Ativo</t>
        </is>
      </c>
      <c r="I18" t="inlineStr">
        <is>
          <t>Ordinária</t>
        </is>
      </c>
      <c r="J18" t="inlineStr">
        <is>
          <t>0,00</t>
        </is>
      </c>
    </row>
    <row r="19">
      <c r="A19" t="inlineStr">
        <is>
          <t>27/2026</t>
        </is>
      </c>
      <c r="B19" t="inlineStr">
        <is>
          <t>Estabelecer a cooperação técnica entre as Partes para contribuir com o processo de profissionalização</t>
        </is>
      </c>
      <c r="C19" t="inlineStr">
        <is>
          <t>INSTITUTO REDE SOLIDÁRIA - IRES</t>
        </is>
      </c>
      <c r="D19" t="inlineStr">
        <is>
          <t>24823606000195</t>
        </is>
      </c>
      <c r="E19" t="inlineStr"/>
      <c r="F19" t="inlineStr">
        <is>
          <t>30/04/2026 00:00:00</t>
        </is>
      </c>
      <c r="G19" t="inlineStr">
        <is>
          <t>30/04/2027</t>
        </is>
      </c>
      <c r="H19" t="inlineStr">
        <is>
          <t>Ativo</t>
        </is>
      </c>
      <c r="I19" t="inlineStr">
        <is>
          <t>Ordinária</t>
        </is>
      </c>
      <c r="J19" t="inlineStr">
        <is>
          <t>0,00</t>
        </is>
      </c>
    </row>
    <row r="20">
      <c r="A20" t="inlineStr">
        <is>
          <t>24/2023</t>
        </is>
      </c>
      <c r="B20" t="inlineStr">
        <is>
          <t>Agente de Integração - Estágio</t>
        </is>
      </c>
      <c r="C20" t="inlineStr">
        <is>
          <t>SERVIÇO SOCIAL DO TRANSPORTE - SEST/DF</t>
        </is>
      </c>
      <c r="D20" t="inlineStr">
        <is>
          <t>73471989000195</t>
        </is>
      </c>
      <c r="E20" t="inlineStr"/>
      <c r="F20" t="inlineStr">
        <is>
          <t>09/08/2023 00:00:00</t>
        </is>
      </c>
      <c r="G20" t="inlineStr">
        <is>
          <t>09/08/2026</t>
        </is>
      </c>
      <c r="H20" t="inlineStr">
        <is>
          <t>Ativo</t>
        </is>
      </c>
      <c r="I20" t="inlineStr">
        <is>
          <t>Ordinária</t>
        </is>
      </c>
      <c r="J20" t="inlineStr">
        <is>
          <t>0,00</t>
        </is>
      </c>
    </row>
    <row r="21">
      <c r="A21" t="inlineStr">
        <is>
          <t>18/2025</t>
        </is>
      </c>
      <c r="B21" t="inlineStr">
        <is>
          <t>Estabelecer cooperação para o desenvolvimento de ações voltadas à qualificação profissional, alinhadas às necessidades do setor produtivo e às diretrizes institucionais do Senac-DF.</t>
        </is>
      </c>
      <c r="C21" t="inlineStr">
        <is>
          <t>HOSPITAL PLACI BRASILIA LTDA.</t>
        </is>
      </c>
      <c r="D21" t="inlineStr">
        <is>
          <t>48904832000169</t>
        </is>
      </c>
      <c r="E21" t="inlineStr"/>
      <c r="F21" t="inlineStr">
        <is>
          <t>01/07/2025 00:00:00</t>
        </is>
      </c>
      <c r="G21" t="inlineStr">
        <is>
          <t>01/07/2026</t>
        </is>
      </c>
      <c r="H21" t="inlineStr">
        <is>
          <t>Ativo</t>
        </is>
      </c>
      <c r="I21" t="inlineStr">
        <is>
          <t>Ordinária</t>
        </is>
      </c>
      <c r="J21" t="inlineStr">
        <is>
          <t>0,00</t>
        </is>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SEBRAEPREV.23</t>
        </is>
      </c>
      <c r="B2" t="inlineStr">
        <is>
          <t>Programa de Previdência Privada Empresarial - SENACPREV</t>
        </is>
      </c>
      <c r="C2" t="inlineStr">
        <is>
          <t xml:space="preserve">SEBRAE - PREVIDÊNCIA - INSTITUTO SEBRAE DE SEGURIDADE SOCIAL </t>
        </is>
      </c>
      <c r="D2" t="inlineStr">
        <is>
          <t>06184184000173</t>
        </is>
      </c>
      <c r="E2" t="inlineStr"/>
      <c r="F2" t="inlineStr">
        <is>
          <t>21/09/2022 00:00:00</t>
        </is>
      </c>
      <c r="G2" t="inlineStr">
        <is>
          <t>21/09/2027</t>
        </is>
      </c>
      <c r="H2" t="inlineStr">
        <is>
          <t>Ativo</t>
        </is>
      </c>
      <c r="I2" t="inlineStr">
        <is>
          <t>Ordinária</t>
        </is>
      </c>
      <c r="J2" t="inlineStr">
        <is>
          <t>10000000,00</t>
        </is>
      </c>
    </row>
    <row r="3">
      <c r="A3" t="inlineStr">
        <is>
          <t>MICROSOFT.2023</t>
        </is>
      </c>
      <c r="B3" t="inlineStr">
        <is>
          <t xml:space="preserve"> Licenças dos softwares EES - Enrollment for Education Solutions</t>
        </is>
      </c>
      <c r="C3" t="inlineStr">
        <is>
          <t>LICENÇA MICROSOFT- SENAC SÃO PAULO</t>
        </is>
      </c>
      <c r="D3" t="inlineStr">
        <is>
          <t>03709814000198</t>
        </is>
      </c>
      <c r="E3" t="inlineStr"/>
      <c r="F3" t="inlineStr">
        <is>
          <t>01/09/2023 00:00:00</t>
        </is>
      </c>
      <c r="G3" t="inlineStr">
        <is>
          <t>31/08/2026</t>
        </is>
      </c>
      <c r="H3" t="inlineStr">
        <is>
          <t>Ativo</t>
        </is>
      </c>
      <c r="I3" t="inlineStr">
        <is>
          <t>Ordinária</t>
        </is>
      </c>
      <c r="J3" t="inlineStr">
        <is>
          <t>5135401,56</t>
        </is>
      </c>
    </row>
    <row r="4">
      <c r="A4" t="inlineStr">
        <is>
          <t>01/2024</t>
        </is>
      </c>
      <c r="B4" t="inlineStr">
        <is>
          <t>Universidade Católica de Brasília - UCB</t>
        </is>
      </c>
      <c r="C4" t="inlineStr">
        <is>
          <t>UNIÃO BRASILEIRA DE EDUCAÇÃO CATÓLICA - UBEC</t>
        </is>
      </c>
      <c r="D4" t="inlineStr">
        <is>
          <t>00331801000130</t>
        </is>
      </c>
      <c r="E4" t="inlineStr"/>
      <c r="F4" t="inlineStr">
        <is>
          <t>16/02/2024 00:00:00</t>
        </is>
      </c>
      <c r="G4" t="inlineStr">
        <is>
          <t>16/02/2029</t>
        </is>
      </c>
      <c r="H4" t="inlineStr">
        <is>
          <t>Prorrogado</t>
        </is>
      </c>
      <c r="I4" t="inlineStr">
        <is>
          <t>Ordinária</t>
        </is>
      </c>
      <c r="J4" t="inlineStr">
        <is>
          <t>500000,00</t>
        </is>
      </c>
    </row>
    <row r="5">
      <c r="A5" t="inlineStr">
        <is>
          <t>ADOBE ETLA</t>
        </is>
      </c>
      <c r="B5" t="inlineStr">
        <is>
          <t>Licenças para o programa Adobe ETLA - Enterprise Term License Agreement</t>
        </is>
      </c>
      <c r="C5" t="inlineStr">
        <is>
          <t>ADOBE ETLA Enterprise Term License Agreement</t>
        </is>
      </c>
      <c r="D5" t="inlineStr">
        <is>
          <t>03709814000198</t>
        </is>
      </c>
      <c r="E5" t="inlineStr"/>
      <c r="F5" t="inlineStr">
        <is>
          <t>18/11/2022 00:00:00</t>
        </is>
      </c>
      <c r="G5" t="inlineStr">
        <is>
          <t>17/11/2026</t>
        </is>
      </c>
      <c r="H5" t="inlineStr">
        <is>
          <t>Ativo</t>
        </is>
      </c>
      <c r="I5" t="inlineStr">
        <is>
          <t>Ordinária</t>
        </is>
      </c>
      <c r="J5" t="inlineStr">
        <is>
          <t>228208,00</t>
        </is>
      </c>
    </row>
    <row r="6">
      <c r="A6" t="inlineStr">
        <is>
          <t>IF.0081/2023</t>
        </is>
      </c>
      <c r="B6" t="inlineStr">
        <is>
          <t xml:space="preserve">Agente de Integração - Estágio </t>
        </is>
      </c>
      <c r="C6" t="inlineStr">
        <is>
          <t>INSTITUTO FECOMÉRCIO</t>
        </is>
      </c>
      <c r="D6" t="inlineStr">
        <is>
          <t>01514382000134</t>
        </is>
      </c>
      <c r="E6" t="inlineStr"/>
      <c r="F6" t="inlineStr">
        <is>
          <t>24/02/2023 00:00:00</t>
        </is>
      </c>
      <c r="G6" t="inlineStr">
        <is>
          <t>24/02/2028</t>
        </is>
      </c>
      <c r="H6" t="inlineStr">
        <is>
          <t>Ativo</t>
        </is>
      </c>
      <c r="I6" t="inlineStr">
        <is>
          <t>Ordinária</t>
        </is>
      </c>
      <c r="J6" t="inlineStr">
        <is>
          <t>200000,00</t>
        </is>
      </c>
    </row>
    <row r="7">
      <c r="A7" t="inlineStr">
        <is>
          <t>COREL.2023</t>
        </is>
      </c>
      <c r="B7" t="inlineStr">
        <is>
          <t>Licença Corel - ?Corel Academic Site Licencie Premium - CASL.?</t>
        </is>
      </c>
      <c r="C7" t="inlineStr">
        <is>
          <t>LICENÇA COREL -SENAC SÃO PAULO</t>
        </is>
      </c>
      <c r="D7" t="inlineStr">
        <is>
          <t>03709814000198</t>
        </is>
      </c>
      <c r="E7" t="inlineStr"/>
      <c r="F7" t="inlineStr">
        <is>
          <t>25/11/2023 00:00:00</t>
        </is>
      </c>
      <c r="G7" t="inlineStr">
        <is>
          <t>24/11/2026</t>
        </is>
      </c>
      <c r="H7" t="inlineStr">
        <is>
          <t>Ativo</t>
        </is>
      </c>
      <c r="I7" t="inlineStr">
        <is>
          <t>Ordinária</t>
        </is>
      </c>
      <c r="J7" t="inlineStr">
        <is>
          <t>9673,20</t>
        </is>
      </c>
    </row>
    <row r="8">
      <c r="A8" t="inlineStr">
        <is>
          <t>28/2024</t>
        </is>
      </c>
      <c r="B8" t="inlineStr">
        <is>
          <t>Concessão de desconto IESB</t>
        </is>
      </c>
      <c r="C8" t="inlineStr">
        <is>
          <t>CENTRO UNIVERSITÁRIO lESB</t>
        </is>
      </c>
      <c r="D8" t="inlineStr">
        <is>
          <t>03296968000103</t>
        </is>
      </c>
      <c r="E8" t="inlineStr"/>
      <c r="F8" t="inlineStr">
        <is>
          <t>29/08/2024 00:00:00</t>
        </is>
      </c>
      <c r="G8" t="inlineStr">
        <is>
          <t>29/08/2029</t>
        </is>
      </c>
      <c r="H8" t="inlineStr">
        <is>
          <t>Ativo</t>
        </is>
      </c>
      <c r="I8" t="inlineStr">
        <is>
          <t>Ordinária</t>
        </is>
      </c>
      <c r="J8" t="inlineStr">
        <is>
          <t>0,00</t>
        </is>
      </c>
    </row>
    <row r="9">
      <c r="A9" t="inlineStr">
        <is>
          <t>16/2023</t>
        </is>
      </c>
      <c r="B9" t="inlineStr">
        <is>
          <t>Agente de Integração - Estágio</t>
        </is>
      </c>
      <c r="C9" t="inlineStr">
        <is>
          <t>SECRETARIA DE ESTADO DE SAÚDE - FEPECS</t>
        </is>
      </c>
      <c r="D9" t="inlineStr">
        <is>
          <t>00394700000108</t>
        </is>
      </c>
      <c r="E9" t="inlineStr"/>
      <c r="F9" t="inlineStr">
        <is>
          <t>23/05/2023 00:00:00</t>
        </is>
      </c>
      <c r="G9" t="inlineStr">
        <is>
          <t>23/05/2028</t>
        </is>
      </c>
      <c r="H9" t="inlineStr">
        <is>
          <t>Ativo</t>
        </is>
      </c>
      <c r="I9" t="inlineStr">
        <is>
          <t>Ordinária</t>
        </is>
      </c>
      <c r="J9" t="inlineStr">
        <is>
          <t>0,00</t>
        </is>
      </c>
    </row>
    <row r="10">
      <c r="A10" t="inlineStr">
        <is>
          <t>01/2025</t>
        </is>
      </c>
      <c r="B10" t="inlineStr">
        <is>
          <t>Oferta de cursos técnicos e de Qualificação Profissional de Nível Médio na forma articulada/concomitante ao Ensino Médio</t>
        </is>
      </c>
      <c r="C10" t="inlineStr">
        <is>
          <t>SECRETARIA DE ESTADO DE EDUCAÇÃO</t>
        </is>
      </c>
      <c r="D10" t="inlineStr">
        <is>
          <t>00394676000107</t>
        </is>
      </c>
      <c r="E10" t="inlineStr"/>
      <c r="F10" t="inlineStr">
        <is>
          <t>01/04/2025 00:00:00</t>
        </is>
      </c>
      <c r="G10" t="inlineStr">
        <is>
          <t>01/04/2030</t>
        </is>
      </c>
      <c r="H10" t="inlineStr">
        <is>
          <t>Ativo</t>
        </is>
      </c>
      <c r="I10" t="inlineStr">
        <is>
          <t>Ordinária</t>
        </is>
      </c>
      <c r="J10" t="inlineStr">
        <is>
          <t>0,00</t>
        </is>
      </c>
    </row>
    <row r="11">
      <c r="A11" t="inlineStr">
        <is>
          <t>01/2025</t>
        </is>
      </c>
      <c r="B11" t="inlineStr">
        <is>
          <t>Oferta de Cursos Técnicos de Nível Médio e de Qualificação Profissional, concomitante ao Ensino Médio</t>
        </is>
      </c>
      <c r="C11" t="inlineStr">
        <is>
          <t>SECRETARIA DE ESTADO DE EDUCAÇÃO</t>
        </is>
      </c>
      <c r="D11" t="inlineStr">
        <is>
          <t>00394676000107</t>
        </is>
      </c>
      <c r="E11" t="inlineStr"/>
      <c r="F11" t="inlineStr">
        <is>
          <t>01/04/2025 00:00:00</t>
        </is>
      </c>
      <c r="G11" t="inlineStr">
        <is>
          <t>01/02/2027</t>
        </is>
      </c>
      <c r="H11" t="inlineStr">
        <is>
          <t>Ativo</t>
        </is>
      </c>
      <c r="I11" t="inlineStr">
        <is>
          <t>Ordinária</t>
        </is>
      </c>
      <c r="J11" t="inlineStr">
        <is>
          <t>0,00</t>
        </is>
      </c>
    </row>
    <row r="12">
      <c r="A12" t="inlineStr">
        <is>
          <t>132/2019</t>
        </is>
      </c>
      <c r="B12" t="inlineStr">
        <is>
          <t>Estágio para alunos de Graduação</t>
        </is>
      </c>
      <c r="C12" t="inlineStr">
        <is>
          <t>INSIGHT RECURSOS HUMANOS LTDA</t>
        </is>
      </c>
      <c r="D12" t="inlineStr">
        <is>
          <t>01212900000165</t>
        </is>
      </c>
      <c r="E12" t="inlineStr"/>
      <c r="F12" t="inlineStr">
        <is>
          <t>11/05/2007 00:00:00</t>
        </is>
      </c>
      <c r="G12" t="inlineStr">
        <is>
          <t>31/12/2030</t>
        </is>
      </c>
      <c r="H12" t="inlineStr">
        <is>
          <t>Ativo</t>
        </is>
      </c>
      <c r="I12" t="inlineStr">
        <is>
          <t>Ordinária</t>
        </is>
      </c>
      <c r="J12" t="inlineStr">
        <is>
          <t>0,00</t>
        </is>
      </c>
    </row>
    <row r="13">
      <c r="A13" t="inlineStr">
        <is>
          <t>S/N</t>
        </is>
      </c>
      <c r="B13" t="inlineStr">
        <is>
          <t>Regula as condições de realização de estágio de alunos da INTERVENIENTE.</t>
        </is>
      </c>
      <c r="C13" t="inlineStr">
        <is>
          <t>FUTURA INTEGRADOR ENPRSA ESCOLA LTDA-SP</t>
        </is>
      </c>
      <c r="D13" t="inlineStr">
        <is>
          <t>06023207000249</t>
        </is>
      </c>
      <c r="E13" t="inlineStr"/>
      <c r="F13" t="inlineStr">
        <is>
          <t>14/06/2017 00:00:00</t>
        </is>
      </c>
      <c r="G13" t="inlineStr">
        <is>
          <t>31/12/2030</t>
        </is>
      </c>
      <c r="H13" t="inlineStr">
        <is>
          <t>Ativo</t>
        </is>
      </c>
      <c r="I13" t="inlineStr">
        <is>
          <t>Ordinária</t>
        </is>
      </c>
      <c r="J13" t="inlineStr">
        <is>
          <t>0,00</t>
        </is>
      </c>
    </row>
    <row r="14">
      <c r="A14" t="inlineStr">
        <is>
          <t>136/2019</t>
        </is>
      </c>
      <c r="B14" t="inlineStr">
        <is>
          <t>Trata-se da formalização de uma pareceria entre o CIDE, que visa à preparação para o trabalho produtivo de educandos que estejam frequentando o ensino regular, na modalidade profissional da educação de jovens e adultos.</t>
        </is>
      </c>
      <c r="C14" t="inlineStr">
        <is>
          <t xml:space="preserve">CIDE - CAPACITAÇÃO, INSERÇÃO E DESENVOLVIMENTO </t>
        </is>
      </c>
      <c r="D14" t="inlineStr">
        <is>
          <t>03935660000152</t>
        </is>
      </c>
      <c r="E14" t="inlineStr"/>
      <c r="F14" t="inlineStr">
        <is>
          <t>16/08/2018 00:00:00</t>
        </is>
      </c>
      <c r="G14" t="inlineStr">
        <is>
          <t>31/12/2030</t>
        </is>
      </c>
      <c r="H14" t="inlineStr">
        <is>
          <t>Ativo</t>
        </is>
      </c>
      <c r="I14" t="inlineStr">
        <is>
          <t>Ordinária</t>
        </is>
      </c>
      <c r="J14" t="inlineStr">
        <is>
          <t>0,00</t>
        </is>
      </c>
    </row>
    <row r="15">
      <c r="A15" t="inlineStr">
        <is>
          <t>1/2024</t>
        </is>
      </c>
      <c r="B15" t="inlineStr">
        <is>
          <t>Convênio de Cooperação - Casa de Chá</t>
        </is>
      </c>
      <c r="C15" t="inlineStr">
        <is>
          <t>SECRETARIA DE ESTADO DE TURISMO</t>
        </is>
      </c>
      <c r="D15" t="inlineStr">
        <is>
          <t>33143334000173</t>
        </is>
      </c>
      <c r="E15" t="inlineStr"/>
      <c r="F15" t="inlineStr">
        <is>
          <t>25/04/2024 00:00:00</t>
        </is>
      </c>
      <c r="G15" t="inlineStr">
        <is>
          <t>25/04/2034</t>
        </is>
      </c>
      <c r="H15" t="inlineStr">
        <is>
          <t>Ativo</t>
        </is>
      </c>
      <c r="I15" t="inlineStr">
        <is>
          <t>Ordinária</t>
        </is>
      </c>
      <c r="J15" t="inlineStr">
        <is>
          <t>0,00</t>
        </is>
      </c>
    </row>
    <row r="16">
      <c r="A16" t="inlineStr">
        <is>
          <t>127/2019</t>
        </is>
      </c>
      <c r="B16" t="inlineStr">
        <is>
          <t>Prestação de serviços de Agente de Integração relativa a estágio de Estudantes.</t>
        </is>
      </c>
      <c r="C16" t="inlineStr">
        <is>
          <t>UP ESTÁGIO</t>
        </is>
      </c>
      <c r="D16" t="inlineStr">
        <is>
          <t>29750236000127</t>
        </is>
      </c>
      <c r="E16" t="inlineStr"/>
      <c r="F16" t="inlineStr">
        <is>
          <t>11/10/2018 00:00:00</t>
        </is>
      </c>
      <c r="G16" t="inlineStr">
        <is>
          <t>31/12/2030</t>
        </is>
      </c>
      <c r="H16" t="inlineStr">
        <is>
          <t>Ativo</t>
        </is>
      </c>
      <c r="I16" t="inlineStr">
        <is>
          <t>Ordinária</t>
        </is>
      </c>
      <c r="J16" t="inlineStr">
        <is>
          <t>0,00</t>
        </is>
      </c>
    </row>
    <row r="17">
      <c r="A17" t="inlineStr">
        <is>
          <t>141/2019</t>
        </is>
      </c>
      <c r="B17" t="inlineStr">
        <is>
          <t>Parceria entre o Senac/DF e o Centro de Integração CIEE - Desenvolvimento de  Estágio de Estudantes</t>
        </is>
      </c>
      <c r="C17" t="inlineStr">
        <is>
          <t>CENTRO INTEGRADO EMPRESA ESCOLA - CIEE - TAGUATINGA</t>
        </is>
      </c>
      <c r="D17" t="inlineStr">
        <is>
          <t>61600839000155</t>
        </is>
      </c>
      <c r="E17" t="inlineStr"/>
      <c r="F17" t="inlineStr">
        <is>
          <t>08/05/2007 00:00:00</t>
        </is>
      </c>
      <c r="G17" t="inlineStr">
        <is>
          <t>31/12/2030</t>
        </is>
      </c>
      <c r="H17" t="inlineStr">
        <is>
          <t>Ativo</t>
        </is>
      </c>
      <c r="I17" t="inlineStr">
        <is>
          <t>Ordinária</t>
        </is>
      </c>
      <c r="J17" t="inlineStr">
        <is>
          <t>0,00</t>
        </is>
      </c>
    </row>
    <row r="18">
      <c r="A18" t="inlineStr">
        <is>
          <t>130/2019</t>
        </is>
      </c>
      <c r="B18" t="inlineStr">
        <is>
          <t>Regula as condições de realização de estágio de alunos da INTERVENIENTE.</t>
        </is>
      </c>
      <c r="C18" t="inlineStr">
        <is>
          <t>INSTITUTO DE PERÍCIA E ARBITRAGEM DE BRASÍLIA - IPAB</t>
        </is>
      </c>
      <c r="D18" t="inlineStr">
        <is>
          <t>03420485000160</t>
        </is>
      </c>
      <c r="E18" t="inlineStr"/>
      <c r="F18" t="inlineStr">
        <is>
          <t>27/04/2018 00:00:00</t>
        </is>
      </c>
      <c r="G18" t="inlineStr">
        <is>
          <t>31/12/2030</t>
        </is>
      </c>
      <c r="H18" t="inlineStr">
        <is>
          <t>Ativo</t>
        </is>
      </c>
      <c r="I18" t="inlineStr">
        <is>
          <t>Ordinária</t>
        </is>
      </c>
      <c r="J18" t="inlineStr">
        <is>
          <t>0,00</t>
        </is>
      </c>
    </row>
    <row r="19">
      <c r="A19" t="inlineStr">
        <is>
          <t>135/2019</t>
        </is>
      </c>
      <c r="B19" t="inlineStr">
        <is>
          <t>Regula as condições de realização de estágio de alunos da INTERVENIENTE.</t>
        </is>
      </c>
      <c r="C19" t="inlineStr">
        <is>
          <t xml:space="preserve">NEXT CROSSFIT ATIVIDADES ESPORTIVAS LTDA </t>
        </is>
      </c>
      <c r="D19" t="inlineStr">
        <is>
          <t>26009291000172</t>
        </is>
      </c>
      <c r="E19" t="inlineStr"/>
      <c r="F19" t="inlineStr">
        <is>
          <t>11/03/2018 00:00:00</t>
        </is>
      </c>
      <c r="G19" t="inlineStr">
        <is>
          <t>31/12/2030</t>
        </is>
      </c>
      <c r="H19" t="inlineStr">
        <is>
          <t>Ativo</t>
        </is>
      </c>
      <c r="I19" t="inlineStr">
        <is>
          <t>Ordinária</t>
        </is>
      </c>
      <c r="J19" t="inlineStr">
        <is>
          <t>0,00</t>
        </is>
      </c>
    </row>
    <row r="20">
      <c r="A20" t="inlineStr">
        <is>
          <t>138/2019</t>
        </is>
      </c>
      <c r="B20" t="inlineStr">
        <is>
          <t>Parceria entre o Senac e a ABRAE -  Desenvolvimento de atividades de assistência - Promoção da integração ao mercado de trabalho e de educação na formação para o trabalho.</t>
        </is>
      </c>
      <c r="C20" t="inlineStr">
        <is>
          <t xml:space="preserve">ABRE - AGÊNCIA BRASILEIRA DE ESTUDANTES LTDA </t>
        </is>
      </c>
      <c r="D20" t="inlineStr">
        <is>
          <t>10329228000183</t>
        </is>
      </c>
      <c r="E20" t="inlineStr"/>
      <c r="F20" t="inlineStr">
        <is>
          <t>26/11/2012 00:00:00</t>
        </is>
      </c>
      <c r="G20" t="inlineStr">
        <is>
          <t>31/12/2030</t>
        </is>
      </c>
      <c r="H20" t="inlineStr">
        <is>
          <t>Ativo</t>
        </is>
      </c>
      <c r="I20" t="inlineStr">
        <is>
          <t>Ordinária</t>
        </is>
      </c>
      <c r="J20" t="inlineStr">
        <is>
          <t>0,00</t>
        </is>
      </c>
    </row>
    <row r="21">
      <c r="A21" t="inlineStr">
        <is>
          <t>126/2019</t>
        </is>
      </c>
      <c r="B21" t="inlineStr">
        <is>
          <t>Parceria - Estágio</t>
        </is>
      </c>
      <c r="C21" t="inlineStr">
        <is>
          <t>IEGE BRASILEIRO DE EDUCAÇÃO PROFISSIONAL LTDA</t>
        </is>
      </c>
      <c r="D21" t="inlineStr">
        <is>
          <t>79990693000167</t>
        </is>
      </c>
      <c r="E21" t="inlineStr"/>
      <c r="F21" t="inlineStr">
        <is>
          <t>05/04/2016 00:00:00</t>
        </is>
      </c>
      <c r="G21" t="inlineStr">
        <is>
          <t>31/12/2030</t>
        </is>
      </c>
      <c r="H21" t="inlineStr">
        <is>
          <t>Ativo</t>
        </is>
      </c>
      <c r="I21" t="inlineStr">
        <is>
          <t>Ordinária</t>
        </is>
      </c>
      <c r="J21" t="inlineStr">
        <is>
          <t>0,00</t>
        </is>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01/2022</t>
        </is>
      </c>
      <c r="B2" t="inlineStr">
        <is>
          <t xml:space="preserve">Afiliação da Faculdade de Tecnologia e Inovação Senac-DF à Associação Brasileira de Mantenedores de Ensino Superior- ABMES </t>
        </is>
      </c>
      <c r="C2" t="inlineStr">
        <is>
          <t>ASSOCIAÇÃO BRASILEIRA DE MANTENEDORES DE ENSINO SUPERIOR - ABMES</t>
        </is>
      </c>
      <c r="D2" t="inlineStr">
        <is>
          <t>00686253000160</t>
        </is>
      </c>
      <c r="E2" t="inlineStr"/>
      <c r="F2" t="inlineStr">
        <is>
          <t>24/01/2022 00:00:00</t>
        </is>
      </c>
      <c r="G2" t="inlineStr">
        <is>
          <t>22/01/2027</t>
        </is>
      </c>
      <c r="H2" t="inlineStr">
        <is>
          <t>Prorrogado</t>
        </is>
      </c>
      <c r="I2" t="inlineStr">
        <is>
          <t>Ordinária</t>
        </is>
      </c>
      <c r="J2" t="inlineStr">
        <is>
          <t>105609,00</t>
        </is>
      </c>
    </row>
    <row r="3">
      <c r="A3" t="inlineStr">
        <is>
          <t>S/N</t>
        </is>
      </c>
      <c r="B3" t="inlineStr">
        <is>
          <t>Realização de práticas profissionais supervisionadas</t>
        </is>
      </c>
      <c r="C3" t="inlineStr">
        <is>
          <t>SPECTRUS OPTICAL</t>
        </is>
      </c>
      <c r="D3" t="inlineStr">
        <is>
          <t>37086576000123</t>
        </is>
      </c>
      <c r="E3" t="inlineStr"/>
      <c r="F3" t="inlineStr">
        <is>
          <t>06/05/2025 00:00:00</t>
        </is>
      </c>
      <c r="G3" t="inlineStr">
        <is>
          <t>05/05/2027</t>
        </is>
      </c>
      <c r="H3" t="inlineStr">
        <is>
          <t>Ativo</t>
        </is>
      </c>
      <c r="I3" t="inlineStr">
        <is>
          <t>Ordinária</t>
        </is>
      </c>
      <c r="J3" t="inlineStr">
        <is>
          <t>0,00</t>
        </is>
      </c>
    </row>
    <row r="4">
      <c r="A4" t="inlineStr">
        <is>
          <t>07/2025</t>
        </is>
      </c>
      <c r="B4" t="inlineStr">
        <is>
          <t>Cessão de uso do software SELO</t>
        </is>
      </c>
      <c r="C4" t="inlineStr">
        <is>
          <t>SERVIÇO NACIONAL DE APRENDIZAGEM COMERCIAL - ADMINISTRAÇÃO REGIONAL NO ESTADO DA BAHIA - SENAC AR/BA</t>
        </is>
      </c>
      <c r="D4" t="inlineStr">
        <is>
          <t>03711932000130</t>
        </is>
      </c>
      <c r="E4" t="inlineStr"/>
      <c r="F4" t="inlineStr">
        <is>
          <t>19/08/2025 00:00:00</t>
        </is>
      </c>
      <c r="G4" t="inlineStr">
        <is>
          <t>19/08/2030</t>
        </is>
      </c>
      <c r="H4" t="inlineStr">
        <is>
          <t>Ativo</t>
        </is>
      </c>
      <c r="I4" t="inlineStr">
        <is>
          <t>Ordinária</t>
        </is>
      </c>
      <c r="J4" t="inlineStr">
        <is>
          <t>0,00</t>
        </is>
      </c>
    </row>
    <row r="5">
      <c r="A5" t="inlineStr">
        <is>
          <t>04/2023</t>
        </is>
      </c>
      <c r="B5" t="inlineStr">
        <is>
          <t>Serviços de Educação - PSG / Comercial</t>
        </is>
      </c>
      <c r="C5" t="inlineStr">
        <is>
          <t xml:space="preserve">ADMINISTRAÇÃO REGIONAL DE SÃO SEBASTIÃO </t>
        </is>
      </c>
      <c r="D5" t="inlineStr">
        <is>
          <t>03602202000100</t>
        </is>
      </c>
      <c r="E5" t="inlineStr"/>
      <c r="F5" t="inlineStr">
        <is>
          <t>19/07/2023 00:00:00</t>
        </is>
      </c>
      <c r="G5" t="inlineStr">
        <is>
          <t>31/12/2026</t>
        </is>
      </c>
      <c r="H5" t="inlineStr">
        <is>
          <t>Ativo</t>
        </is>
      </c>
      <c r="I5" t="inlineStr">
        <is>
          <t>Ordinária</t>
        </is>
      </c>
      <c r="J5" t="inlineStr">
        <is>
          <t>0,00</t>
        </is>
      </c>
    </row>
    <row r="6">
      <c r="A6" t="inlineStr">
        <is>
          <t>S/N</t>
        </is>
      </c>
      <c r="B6" t="inlineStr">
        <is>
          <t>Promoção conjunta e o desenvolvimento de atividades educacionais, culturais e gastronômicas voltadas à capacitação profissional, intercâmbio cultural e valorização da gastronomia internacional no Distrito Federal</t>
        </is>
      </c>
      <c r="C6" t="inlineStr">
        <is>
          <t>SECRETARIA DE ESTADO DE RELAÇÕES INTERNACIONAIS</t>
        </is>
      </c>
      <c r="D6" t="inlineStr">
        <is>
          <t>19462211000174</t>
        </is>
      </c>
      <c r="E6" t="inlineStr"/>
      <c r="F6" t="inlineStr">
        <is>
          <t>14/02/2025 00:00:00</t>
        </is>
      </c>
      <c r="G6" t="inlineStr">
        <is>
          <t>14/02/2028</t>
        </is>
      </c>
      <c r="H6" t="inlineStr">
        <is>
          <t>Ativo</t>
        </is>
      </c>
      <c r="I6" t="inlineStr">
        <is>
          <t>Ordinária</t>
        </is>
      </c>
      <c r="J6" t="inlineStr">
        <is>
          <t>0,00</t>
        </is>
      </c>
    </row>
    <row r="7">
      <c r="A7" t="inlineStr">
        <is>
          <t>13/2023</t>
        </is>
      </c>
      <c r="B7" t="inlineStr">
        <is>
          <t>Serviços de Educação - PSG / Comercial</t>
        </is>
      </c>
      <c r="C7" t="inlineStr">
        <is>
          <t xml:space="preserve">INSTITUTO RECICLANDO SONS </t>
        </is>
      </c>
      <c r="D7" t="inlineStr">
        <is>
          <t>03296968000103</t>
        </is>
      </c>
      <c r="E7" t="inlineStr"/>
      <c r="F7" t="inlineStr">
        <is>
          <t>26/09/2023 00:00:00</t>
        </is>
      </c>
      <c r="G7" t="inlineStr">
        <is>
          <t>25/09/2026</t>
        </is>
      </c>
      <c r="H7" t="inlineStr">
        <is>
          <t>Ativo</t>
        </is>
      </c>
      <c r="I7" t="inlineStr">
        <is>
          <t>Ordinária</t>
        </is>
      </c>
      <c r="J7" t="inlineStr">
        <is>
          <t>0,00</t>
        </is>
      </c>
    </row>
    <row r="8">
      <c r="A8" t="inlineStr">
        <is>
          <t>01/2024</t>
        </is>
      </c>
      <c r="B8" t="inlineStr">
        <is>
          <t>Compartilhamento da ferramenta na modalidade multiórgãos do Sistema Eletrônico de Informações - SEI, criado pelo TRF4.</t>
        </is>
      </c>
      <c r="C8" t="inlineStr">
        <is>
          <t>Senac AR/TO</t>
        </is>
      </c>
      <c r="D8" t="inlineStr">
        <is>
          <t>03711932000130</t>
        </is>
      </c>
      <c r="E8" t="inlineStr"/>
      <c r="F8" t="inlineStr">
        <is>
          <t>02/09/2024 00:00:00</t>
        </is>
      </c>
      <c r="G8" t="inlineStr">
        <is>
          <t>02/09/2034</t>
        </is>
      </c>
      <c r="H8" t="inlineStr">
        <is>
          <t>Ativo</t>
        </is>
      </c>
      <c r="I8" t="inlineStr">
        <is>
          <t>Ordinária</t>
        </is>
      </c>
      <c r="J8" t="inlineStr">
        <is>
          <t>0,00</t>
        </is>
      </c>
    </row>
    <row r="9">
      <c r="A9" t="inlineStr">
        <is>
          <t>S/N</t>
        </is>
      </c>
      <c r="B9" t="inlineStr">
        <is>
          <t>Acesso gratuito às plataformas educacionais da Red Hat Academy para alunos, docentes e colaboradores da Faculdade de Tecnologia e Inovação Senac-DF</t>
        </is>
      </c>
      <c r="C9" t="inlineStr">
        <is>
          <t>Red Hat Brasil Ltda</t>
        </is>
      </c>
      <c r="D9" t="inlineStr">
        <is>
          <t>07069791000155</t>
        </is>
      </c>
      <c r="E9" t="inlineStr"/>
      <c r="F9" t="inlineStr">
        <is>
          <t>26/02/2025 00:00:00</t>
        </is>
      </c>
      <c r="G9" t="inlineStr">
        <is>
          <t>27/02/2027</t>
        </is>
      </c>
      <c r="H9" t="inlineStr">
        <is>
          <t>Ativo</t>
        </is>
      </c>
      <c r="I9" t="inlineStr">
        <is>
          <t>Ordinária</t>
        </is>
      </c>
      <c r="J9" t="inlineStr">
        <is>
          <t>0,00</t>
        </is>
      </c>
    </row>
    <row r="10">
      <c r="A10" t="inlineStr">
        <is>
          <t>03/2024</t>
        </is>
      </c>
      <c r="B10" t="inlineStr">
        <is>
          <t>Serviços de Educação - PSG / Comercial</t>
        </is>
      </c>
      <c r="C10" t="inlineStr">
        <is>
          <t>ADMINSTRAÇÃO REGIONAL DO RECANTO DAS EMAS</t>
        </is>
      </c>
      <c r="D10" t="inlineStr">
        <is>
          <t>16753091000176</t>
        </is>
      </c>
      <c r="E10" t="inlineStr"/>
      <c r="F10" t="inlineStr">
        <is>
          <t>10/04/2024 00:00:00</t>
        </is>
      </c>
      <c r="G10" t="inlineStr">
        <is>
          <t>10/04/2027</t>
        </is>
      </c>
      <c r="H10" t="inlineStr">
        <is>
          <t>Ativo</t>
        </is>
      </c>
      <c r="I10" t="inlineStr">
        <is>
          <t>Ordinária</t>
        </is>
      </c>
      <c r="J10" t="inlineStr">
        <is>
          <t>0,00</t>
        </is>
      </c>
    </row>
    <row r="11">
      <c r="A11" t="inlineStr">
        <is>
          <t>179/2019</t>
        </is>
      </c>
      <c r="B11" t="inlineStr">
        <is>
          <t>Parceria com o FIES - Concessão de descontos para estudante do PROUNI.</t>
        </is>
      </c>
      <c r="C11" t="inlineStr">
        <is>
          <t>FUNDO DE GARANTIA DE OPERAÇÕES DE CRÉDITO EDUCATIVO - FIES</t>
        </is>
      </c>
      <c r="D11" t="inlineStr">
        <is>
          <t>00394445000365</t>
        </is>
      </c>
      <c r="E11" t="inlineStr"/>
      <c r="F11" t="inlineStr">
        <is>
          <t>31/01/2014 00:00:00</t>
        </is>
      </c>
      <c r="G11" t="inlineStr">
        <is>
          <t>31/12/2030</t>
        </is>
      </c>
      <c r="H11" t="inlineStr">
        <is>
          <t>Ativo</t>
        </is>
      </c>
      <c r="I11" t="inlineStr">
        <is>
          <t>Ordinária</t>
        </is>
      </c>
      <c r="J11" t="inlineStr">
        <is>
          <t>0,00</t>
        </is>
      </c>
    </row>
    <row r="12">
      <c r="A12" t="inlineStr">
        <is>
          <t>15/2025</t>
        </is>
      </c>
      <c r="B12" t="inlineStr">
        <is>
          <t>Desenvolvimento de ações de educação profissional e formação inicial e continuada, a serem executadas pelo Senac-AR/DF</t>
        </is>
      </c>
      <c r="C12" t="inlineStr">
        <is>
          <t>ADMINISTRAÇÃO REGIONAL DE PLANALTINA</t>
        </is>
      </c>
      <c r="D12" t="inlineStr">
        <is>
          <t>02863532000188</t>
        </is>
      </c>
      <c r="E12" t="inlineStr"/>
      <c r="F12" t="inlineStr">
        <is>
          <t>13/06/2025 00:00:00</t>
        </is>
      </c>
      <c r="G12" t="inlineStr">
        <is>
          <t>13/06/2028</t>
        </is>
      </c>
      <c r="H12" t="inlineStr">
        <is>
          <t>Ativo</t>
        </is>
      </c>
      <c r="I12" t="inlineStr">
        <is>
          <t>Ordinária</t>
        </is>
      </c>
      <c r="J12" t="inlineStr">
        <is>
          <t>0,00</t>
        </is>
      </c>
    </row>
    <row r="13">
      <c r="A13" t="inlineStr">
        <is>
          <t>01/2025</t>
        </is>
      </c>
      <c r="B13" t="inlineStr">
        <is>
          <t>Desenvolvimento e a execução conjunta de ações de educação profissional, formação inicial e continuada e demais atividades correlatas, a serem realizadas pelo COOPERANTE SENAC-AR/DF,</t>
        </is>
      </c>
      <c r="C13" t="inlineStr">
        <is>
          <t>ADMINISTRAÇÃO REGIONAL DE CANDANGOLÂNDIA</t>
        </is>
      </c>
      <c r="D13" t="inlineStr">
        <is>
          <t>16730568000106</t>
        </is>
      </c>
      <c r="E13" t="inlineStr"/>
      <c r="F13" t="inlineStr">
        <is>
          <t>03/12/2025 00:00:00</t>
        </is>
      </c>
      <c r="G13" t="inlineStr">
        <is>
          <t>03/12/2028</t>
        </is>
      </c>
      <c r="H13" t="inlineStr">
        <is>
          <t>Ativo</t>
        </is>
      </c>
      <c r="I13" t="inlineStr">
        <is>
          <t>Ordinária</t>
        </is>
      </c>
      <c r="J13" t="inlineStr">
        <is>
          <t>0,00</t>
        </is>
      </c>
    </row>
    <row r="14">
      <c r="A14" t="inlineStr">
        <is>
          <t>03/2023</t>
        </is>
      </c>
      <c r="B14" t="inlineStr">
        <is>
          <t>Serviços de Educação - PSG / Comercial</t>
        </is>
      </c>
      <c r="C14" t="inlineStr">
        <is>
          <t xml:space="preserve">ADMINISTRAÇÃO REGIONAL DE BRAZLÂNDIA </t>
        </is>
      </c>
      <c r="D14" t="inlineStr">
        <is>
          <t>04104070000140</t>
        </is>
      </c>
      <c r="E14" t="inlineStr"/>
      <c r="F14" t="inlineStr">
        <is>
          <t>17/07/2023 00:00:00</t>
        </is>
      </c>
      <c r="G14" t="inlineStr">
        <is>
          <t>31/12/2026</t>
        </is>
      </c>
      <c r="H14" t="inlineStr">
        <is>
          <t>Ativo</t>
        </is>
      </c>
      <c r="I14" t="inlineStr">
        <is>
          <t>Ordinária</t>
        </is>
      </c>
      <c r="J14" t="inlineStr">
        <is>
          <t>0,00</t>
        </is>
      </c>
    </row>
    <row r="15">
      <c r="A15" t="inlineStr">
        <is>
          <t>43/2025</t>
        </is>
      </c>
      <c r="B15" t="inlineStr">
        <is>
          <t>Cessão não onerosa de espaço para instalação de painel de LED no imóvel localizado no Edifício Centro-Oeste</t>
        </is>
      </c>
      <c r="C15" t="inlineStr">
        <is>
          <t>LET?S LED MÍDIA E COMUNICAÇÃO VISUAL LTDA</t>
        </is>
      </c>
      <c r="D15" t="inlineStr">
        <is>
          <t>14925045000181</t>
        </is>
      </c>
      <c r="E15" t="inlineStr"/>
      <c r="F15" t="inlineStr">
        <is>
          <t>22/07/2025 00:00:00</t>
        </is>
      </c>
      <c r="G15" t="inlineStr">
        <is>
          <t>22/07/2030</t>
        </is>
      </c>
      <c r="H15" t="inlineStr">
        <is>
          <t>Ativo</t>
        </is>
      </c>
      <c r="I15" t="inlineStr">
        <is>
          <t>Ordinária</t>
        </is>
      </c>
      <c r="J15" t="inlineStr">
        <is>
          <t>0,00</t>
        </is>
      </c>
    </row>
    <row r="16">
      <c r="A16" t="inlineStr">
        <is>
          <t>02/2023</t>
        </is>
      </c>
      <c r="B16" t="inlineStr">
        <is>
          <t>Serviços de Educação - PSG / Comercial</t>
        </is>
      </c>
      <c r="C16" t="inlineStr">
        <is>
          <t xml:space="preserve">ADMINISTRAÇÃO REGIONAL DE SANTA MARIA </t>
        </is>
      </c>
      <c r="D16" t="inlineStr">
        <is>
          <t>16597211000193</t>
        </is>
      </c>
      <c r="E16" t="inlineStr"/>
      <c r="F16" t="inlineStr">
        <is>
          <t>20/07/2023 00:00:00</t>
        </is>
      </c>
      <c r="G16" t="inlineStr">
        <is>
          <t>31/12/2026</t>
        </is>
      </c>
      <c r="H16" t="inlineStr">
        <is>
          <t>Ativo</t>
        </is>
      </c>
      <c r="I16" t="inlineStr">
        <is>
          <t>Ordinária</t>
        </is>
      </c>
      <c r="J16" t="inlineStr">
        <is>
          <t>0,00</t>
        </is>
      </c>
    </row>
    <row r="17">
      <c r="A17" t="inlineStr">
        <is>
          <t>09/2023</t>
        </is>
      </c>
      <c r="B17" t="inlineStr">
        <is>
          <t>Serviços de Educação - PSG / Comercial</t>
        </is>
      </c>
      <c r="C17" t="inlineStr">
        <is>
          <t>INSTITUTO MÃOS SOLIDÁRIAS</t>
        </is>
      </c>
      <c r="D17" t="inlineStr">
        <is>
          <t>05488350000162</t>
        </is>
      </c>
      <c r="E17" t="inlineStr"/>
      <c r="F17" t="inlineStr">
        <is>
          <t>23/08/2023 00:00:00</t>
        </is>
      </c>
      <c r="G17" t="inlineStr">
        <is>
          <t>23/08/2026</t>
        </is>
      </c>
      <c r="H17" t="inlineStr">
        <is>
          <t>Ativo</t>
        </is>
      </c>
      <c r="I17" t="inlineStr">
        <is>
          <t>Ordinária</t>
        </is>
      </c>
      <c r="J17" t="inlineStr">
        <is>
          <t>0,00</t>
        </is>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28/2026</t>
        </is>
      </c>
      <c r="B2" t="inlineStr">
        <is>
          <t>Estabelecer cooperação entre as partes para concessão de descontos mútuos em cursos e eventos, ampliando o acesso à capacitação profissional aos beneficiários de ambas as instituições.</t>
        </is>
      </c>
      <c r="C2" t="inlineStr">
        <is>
          <t>CONSELHO REGIONAL DE CONTABILIDADE DO DISTRITO FEDERAL - CRCDF</t>
        </is>
      </c>
      <c r="D2" t="inlineStr">
        <is>
          <t>00113035000137</t>
        </is>
      </c>
      <c r="E2" t="inlineStr"/>
      <c r="F2" t="inlineStr">
        <is>
          <t>14/05/2026 00:00:00</t>
        </is>
      </c>
      <c r="G2" t="inlineStr">
        <is>
          <t>14/05/2031</t>
        </is>
      </c>
      <c r="H2" t="inlineStr">
        <is>
          <t>Ativo</t>
        </is>
      </c>
      <c r="I2" t="inlineStr">
        <is>
          <t>Ordinária</t>
        </is>
      </c>
      <c r="J2" t="inlineStr">
        <is>
          <t>0,00</t>
        </is>
      </c>
    </row>
    <row r="3">
      <c r="A3" t="inlineStr">
        <is>
          <t>04/2024</t>
        </is>
      </c>
      <c r="B3" t="inlineStr">
        <is>
          <t>Desenvolver ações de educação e formação profissional nas áreas de atuação do Senac-DF</t>
        </is>
      </c>
      <c r="C3" t="inlineStr">
        <is>
          <t>SINDICATO DO COMÉRCIO VAREJISTA DE MATERIAL DE ESCRITÓRIO, PAPELARIA E LIVRARIA DO DISTRITO FEDERAL - SINDIPEL/DF</t>
        </is>
      </c>
      <c r="D3" t="inlineStr">
        <is>
          <t>26994103000108</t>
        </is>
      </c>
      <c r="E3" t="inlineStr"/>
      <c r="F3" t="inlineStr">
        <is>
          <t>31/01/2024 00:00:00</t>
        </is>
      </c>
      <c r="G3" t="inlineStr">
        <is>
          <t>01/02/2029</t>
        </is>
      </c>
      <c r="H3" t="inlineStr">
        <is>
          <t>Ativo</t>
        </is>
      </c>
      <c r="I3" t="inlineStr">
        <is>
          <t>Ordinária</t>
        </is>
      </c>
      <c r="J3" t="inlineStr">
        <is>
          <t>0,00</t>
        </is>
      </c>
    </row>
    <row r="4">
      <c r="A4" t="inlineStr">
        <is>
          <t>140/2019</t>
        </is>
      </c>
      <c r="B4" t="inlineStr">
        <is>
          <t>Parceria entre o Senac/DF e o Centro de Integração CIEE - Desenvolvimento de  Estágio de Estudantes</t>
        </is>
      </c>
      <c r="C4" t="inlineStr">
        <is>
          <t xml:space="preserve">CIEE - CENTRO DE INTEGRAÇÃO EMPRESA ESCOLA - PLANO PILOTO </t>
        </is>
      </c>
      <c r="D4" t="inlineStr">
        <is>
          <t>61600839000155</t>
        </is>
      </c>
      <c r="E4" t="inlineStr"/>
      <c r="F4" t="inlineStr">
        <is>
          <t>05/10/2017 00:00:00</t>
        </is>
      </c>
      <c r="G4" t="inlineStr">
        <is>
          <t>31/12/2030</t>
        </is>
      </c>
      <c r="H4" t="inlineStr">
        <is>
          <t>Ativo</t>
        </is>
      </c>
      <c r="I4" t="inlineStr">
        <is>
          <t>Ordinária</t>
        </is>
      </c>
      <c r="J4" t="inlineStr">
        <is>
          <t>0,00</t>
        </is>
      </c>
    </row>
    <row r="5">
      <c r="A5" t="inlineStr">
        <is>
          <t>25/2025</t>
        </is>
      </c>
      <c r="B5" t="inlineStr">
        <is>
          <t>Agente de Integração - Estágio não obrigatório</t>
        </is>
      </c>
      <c r="C5" t="inlineStr">
        <is>
          <t>EDOO PESSOAS, INOVAÇÃO E TECNOLOGIA LTDA</t>
        </is>
      </c>
      <c r="D5" t="inlineStr">
        <is>
          <t>47365182000168</t>
        </is>
      </c>
      <c r="E5" t="inlineStr"/>
      <c r="F5" t="inlineStr">
        <is>
          <t>29/08/2025 00:00:00</t>
        </is>
      </c>
      <c r="G5" t="inlineStr">
        <is>
          <t>29/08/2028</t>
        </is>
      </c>
      <c r="H5" t="inlineStr">
        <is>
          <t>Ativo</t>
        </is>
      </c>
      <c r="I5" t="inlineStr">
        <is>
          <t>Ordinária</t>
        </is>
      </c>
      <c r="J5" t="inlineStr">
        <is>
          <t>0,00</t>
        </is>
      </c>
    </row>
    <row r="6">
      <c r="A6" t="inlineStr">
        <is>
          <t>17/2025</t>
        </is>
      </c>
      <c r="B6" t="inlineStr">
        <is>
          <t>Estabelecer cooperação para o desenvolvimento de ações voltadas à qualificação profissional, alinhadas às necessidades do setor produtivo e às diretrizes institucionais do Senac-DF.</t>
        </is>
      </c>
      <c r="C6" t="inlineStr">
        <is>
          <t>ROOTS ASSESSORIA E GESTÃO DE ESTÁGIOS LTDA</t>
        </is>
      </c>
      <c r="D6" t="inlineStr">
        <is>
          <t>52617682000180</t>
        </is>
      </c>
      <c r="E6" t="inlineStr"/>
      <c r="F6" t="inlineStr">
        <is>
          <t>19/06/2025 00:00:00</t>
        </is>
      </c>
      <c r="G6" t="inlineStr">
        <is>
          <t>19/06/2030</t>
        </is>
      </c>
      <c r="H6" t="inlineStr">
        <is>
          <t>Ativo</t>
        </is>
      </c>
      <c r="I6" t="inlineStr">
        <is>
          <t>Ordinária</t>
        </is>
      </c>
      <c r="J6" t="inlineStr">
        <is>
          <t>0,00</t>
        </is>
      </c>
    </row>
    <row r="7">
      <c r="A7" t="inlineStr">
        <is>
          <t>29/2023</t>
        </is>
      </c>
      <c r="B7" t="inlineStr">
        <is>
          <t>Serviços de Educação - PSG / Comercial</t>
        </is>
      </c>
      <c r="C7" t="inlineStr">
        <is>
          <t>SINDICATO DOS SALÕES, INSTITUTOS E CENTROS DE BELEZA - SIMBELEZA-DF</t>
        </is>
      </c>
      <c r="D7" t="inlineStr">
        <is>
          <t>03296968000103</t>
        </is>
      </c>
      <c r="E7" t="inlineStr"/>
      <c r="F7" t="inlineStr">
        <is>
          <t>13/11/2023 00:00:00</t>
        </is>
      </c>
      <c r="G7" t="inlineStr">
        <is>
          <t>12/11/2028</t>
        </is>
      </c>
      <c r="H7" t="inlineStr">
        <is>
          <t>Ativo</t>
        </is>
      </c>
      <c r="I7" t="inlineStr">
        <is>
          <t>Ordinária</t>
        </is>
      </c>
      <c r="J7" t="inlineStr">
        <is>
          <t>0,00</t>
        </is>
      </c>
    </row>
    <row r="8">
      <c r="A8" t="inlineStr">
        <is>
          <t>04/2025</t>
        </is>
      </c>
      <c r="B8" t="inlineStr">
        <is>
          <t>Estabelecer cooperação para o desenvolvimento de ações voltadas à qualificação profissional, alinhadas às necessidades do setor produtivo e às diretrizes institucionais do Senac-DF</t>
        </is>
      </c>
      <c r="C8" t="inlineStr">
        <is>
          <t>POSTO 5 COMÉRCIO DE COMBUSTÍVEIS LTDA</t>
        </is>
      </c>
      <c r="D8" t="inlineStr">
        <is>
          <t>29055091000144</t>
        </is>
      </c>
      <c r="E8" t="inlineStr"/>
      <c r="F8" t="inlineStr">
        <is>
          <t>03/04/2025 00:00:00</t>
        </is>
      </c>
      <c r="G8" t="inlineStr">
        <is>
          <t>03/04/2030</t>
        </is>
      </c>
      <c r="H8" t="inlineStr">
        <is>
          <t>Ativo</t>
        </is>
      </c>
      <c r="I8" t="inlineStr">
        <is>
          <t>Ordinária</t>
        </is>
      </c>
      <c r="J8" t="inlineStr">
        <is>
          <t>0,00</t>
        </is>
      </c>
    </row>
    <row r="9">
      <c r="A9" t="inlineStr">
        <is>
          <t>09/2025</t>
        </is>
      </c>
      <c r="B9" t="inlineStr">
        <is>
          <t>desenvolver ações conjuntas para implementação de Programa de Estágio não obrigatório e às diretrizes institucionais do Senac-DF</t>
        </is>
      </c>
      <c r="C9" t="inlineStr">
        <is>
          <t>EXATA SOLUCÕES EMPRESARIAIS, CONTABILIDADE E CURSOS PROFISSIONALIZANTES LTDA.</t>
        </is>
      </c>
      <c r="D9" t="inlineStr">
        <is>
          <t>28764650000122</t>
        </is>
      </c>
      <c r="E9" t="inlineStr"/>
      <c r="F9" t="inlineStr">
        <is>
          <t>07/06/2025 00:00:00</t>
        </is>
      </c>
      <c r="G9" t="inlineStr">
        <is>
          <t>06/06/2030</t>
        </is>
      </c>
      <c r="H9" t="inlineStr">
        <is>
          <t>Ativo</t>
        </is>
      </c>
      <c r="I9" t="inlineStr">
        <is>
          <t>Ordinária</t>
        </is>
      </c>
      <c r="J9" t="inlineStr">
        <is>
          <t>0,00</t>
        </is>
      </c>
    </row>
    <row r="10">
      <c r="A10" t="inlineStr">
        <is>
          <t>32/2025</t>
        </is>
      </c>
      <c r="B10" t="inlineStr">
        <is>
          <t>Estabelecer cooperação para o desenvolvimento de ações voltadas à qualificação profissional, cursos e treinamentos alinhadas às necessidades do setor produtivo</t>
        </is>
      </c>
      <c r="C10" t="inlineStr">
        <is>
          <t>MOVIMENTO CERVEJEIRO DO DISTRITO FEDERAL</t>
        </is>
      </c>
      <c r="D10" t="inlineStr">
        <is>
          <t>60091137000120</t>
        </is>
      </c>
      <c r="E10" t="inlineStr"/>
      <c r="F10" t="inlineStr">
        <is>
          <t>07/11/2025 00:00:00</t>
        </is>
      </c>
      <c r="G10" t="inlineStr">
        <is>
          <t>07/11/2030</t>
        </is>
      </c>
      <c r="H10" t="inlineStr">
        <is>
          <t>Ativo</t>
        </is>
      </c>
      <c r="I10" t="inlineStr">
        <is>
          <t>Ordinária</t>
        </is>
      </c>
      <c r="J10" t="inlineStr">
        <is>
          <t>0,00</t>
        </is>
      </c>
    </row>
    <row r="11">
      <c r="A11" t="inlineStr">
        <is>
          <t>34/2025</t>
        </is>
      </c>
      <c r="B11" t="inlineStr">
        <is>
          <t>Estabelecer parceria entre o SENAC AR/DF e SENAC-AM, abrangendo ações de ensino técnico ou tecnológico.</t>
        </is>
      </c>
      <c r="C11" t="inlineStr">
        <is>
          <t>SERVIÇO NACIONAL DE APRENDIZAGEM COMERCIAL - DEPARTAMENTO REGIONAL DO AMAZONAS (SENAC-AM)</t>
        </is>
      </c>
      <c r="D11" t="inlineStr">
        <is>
          <t>03965450000107</t>
        </is>
      </c>
      <c r="E11" t="inlineStr"/>
      <c r="F11" t="inlineStr">
        <is>
          <t>25/03/2026 00:00:00</t>
        </is>
      </c>
      <c r="G11" t="inlineStr">
        <is>
          <t>25/03/2031</t>
        </is>
      </c>
      <c r="H11" t="inlineStr">
        <is>
          <t>Ativo</t>
        </is>
      </c>
      <c r="I11" t="inlineStr">
        <is>
          <t>Ordinária</t>
        </is>
      </c>
      <c r="J11" t="inlineStr">
        <is>
          <t>0,00</t>
        </is>
      </c>
    </row>
    <row r="12">
      <c r="A12" t="inlineStr">
        <is>
          <t>43/2026</t>
        </is>
      </c>
      <c r="B12" t="inlineStr">
        <is>
          <t>Estabelecer cooperação para o desenvolvimento de ações voltadas à qualificação profissional, cursos e treinamentos alinhadas às necessidades do setor produtivo e às diretrizes institucionais do Senac AR/DF.</t>
        </is>
      </c>
      <c r="C12" t="inlineStr">
        <is>
          <t>INSTITUTO ADENILSON CRUZ</t>
        </is>
      </c>
      <c r="D12" t="inlineStr">
        <is>
          <t>44340277000139</t>
        </is>
      </c>
      <c r="E12" t="inlineStr"/>
      <c r="F12" t="inlineStr">
        <is>
          <t>18/06/2026 00:00:00</t>
        </is>
      </c>
      <c r="G12" t="inlineStr">
        <is>
          <t>18/06/2031</t>
        </is>
      </c>
      <c r="H12" t="inlineStr">
        <is>
          <t>Ativo</t>
        </is>
      </c>
      <c r="I12" t="inlineStr">
        <is>
          <t>Ordinária</t>
        </is>
      </c>
      <c r="J12" t="inlineStr">
        <is>
          <t>0,00</t>
        </is>
      </c>
    </row>
    <row r="13">
      <c r="A13" t="inlineStr">
        <is>
          <t>24/2025</t>
        </is>
      </c>
      <c r="B13" t="inlineStr">
        <is>
          <t>Implementação da Metodologia Lixo Zero, desenvolvida pelo Instituto Lixo Zero Brasil - ILZB e executada pelo Instituto Desponta Brasil - IDB, no café-escola Casa de Chá - Praça dos Três Poderes</t>
        </is>
      </c>
      <c r="C13" t="inlineStr">
        <is>
          <t>INSTITUTO DESPONTA BRASIL - ID</t>
        </is>
      </c>
      <c r="D13" t="inlineStr">
        <is>
          <t>17227826000190</t>
        </is>
      </c>
      <c r="E13" t="inlineStr"/>
      <c r="F13" t="inlineStr">
        <is>
          <t>29/08/2025 00:00:00</t>
        </is>
      </c>
      <c r="G13" t="inlineStr">
        <is>
          <t>29/08/2027</t>
        </is>
      </c>
      <c r="H13" t="inlineStr">
        <is>
          <t>Ativo</t>
        </is>
      </c>
      <c r="I13" t="inlineStr">
        <is>
          <t>Ordinária</t>
        </is>
      </c>
      <c r="J13" t="inlineStr">
        <is>
          <t>0,00</t>
        </is>
      </c>
    </row>
    <row r="14">
      <c r="A14" t="inlineStr">
        <is>
          <t>31/2023</t>
        </is>
      </c>
      <c r="B14" t="inlineStr">
        <is>
          <t>Agente de Integração - Estágio</t>
        </is>
      </c>
      <c r="C14" t="inlineStr">
        <is>
          <t>UPA- UNIVERSIDADE PATATIVA DO ASSARÉ</t>
        </is>
      </c>
      <c r="D14" t="inlineStr">
        <is>
          <t>05342580000119</t>
        </is>
      </c>
      <c r="E14" t="inlineStr"/>
      <c r="F14" t="inlineStr">
        <is>
          <t>27/09/2023 00:00:00</t>
        </is>
      </c>
      <c r="G14" t="inlineStr">
        <is>
          <t>27/09/2027</t>
        </is>
      </c>
      <c r="H14" t="inlineStr">
        <is>
          <t>Ativo</t>
        </is>
      </c>
      <c r="I14" t="inlineStr">
        <is>
          <t>Ordinária</t>
        </is>
      </c>
      <c r="J14" t="inlineStr">
        <is>
          <t>0,00</t>
        </is>
      </c>
    </row>
    <row r="15">
      <c r="A15" t="inlineStr">
        <is>
          <t>15/2024</t>
        </is>
      </c>
      <c r="B15" t="inlineStr">
        <is>
          <t>Agente de Integração - Estágio</t>
        </is>
      </c>
      <c r="C15" t="inlineStr">
        <is>
          <t>HOSPITAL SANTA MARTA LTDA</t>
        </is>
      </c>
      <c r="D15" t="inlineStr">
        <is>
          <t>00610980000144</t>
        </is>
      </c>
      <c r="E15" t="inlineStr"/>
      <c r="F15" t="inlineStr">
        <is>
          <t>09/04/2024 00:00:00</t>
        </is>
      </c>
      <c r="G15" t="inlineStr">
        <is>
          <t>10/04/2029</t>
        </is>
      </c>
      <c r="H15" t="inlineStr">
        <is>
          <t>Ativo</t>
        </is>
      </c>
      <c r="I15" t="inlineStr">
        <is>
          <t>Ordinária</t>
        </is>
      </c>
      <c r="J15" t="inlineStr">
        <is>
          <t>0,00</t>
        </is>
      </c>
    </row>
    <row r="16">
      <c r="A16" t="inlineStr">
        <is>
          <t>16/2021</t>
        </is>
      </c>
      <c r="B16" t="inlineStr">
        <is>
          <t>Serviços de Educação - PSG / Comercial</t>
        </is>
      </c>
      <c r="C16" t="inlineStr">
        <is>
          <t xml:space="preserve">DEFENSORIA PÚBLICA DO DISTRITO FEDERAL </t>
        </is>
      </c>
      <c r="D16" t="inlineStr">
        <is>
          <t>12219624000183</t>
        </is>
      </c>
      <c r="E16" t="inlineStr"/>
      <c r="F16" t="inlineStr">
        <is>
          <t>01/10/2021 00:00:00</t>
        </is>
      </c>
      <c r="G16" t="inlineStr">
        <is>
          <t>02/10/2026</t>
        </is>
      </c>
      <c r="H16" t="inlineStr">
        <is>
          <t>Ativo</t>
        </is>
      </c>
      <c r="I16" t="inlineStr">
        <is>
          <t>Ordinária</t>
        </is>
      </c>
      <c r="J16" t="inlineStr">
        <is>
          <t>0,00</t>
        </is>
      </c>
    </row>
    <row r="17">
      <c r="A17" t="inlineStr">
        <is>
          <t>02/2025</t>
        </is>
      </c>
      <c r="B17" t="inlineStr">
        <is>
          <t xml:space="preserve">Parceria - Programa Senac de Gratuidade - PSG </t>
        </is>
      </c>
      <c r="C17" t="inlineStr">
        <is>
          <t>CONSELHO REGIONAL DE ADMINISTRAÇÃO DO DISTRITO FEDERAL - CRA DF</t>
        </is>
      </c>
      <c r="D17" t="inlineStr">
        <is>
          <t>01264266000104</t>
        </is>
      </c>
      <c r="E17" t="inlineStr"/>
      <c r="F17" t="inlineStr">
        <is>
          <t>17/03/2025 00:00:00</t>
        </is>
      </c>
      <c r="G17" t="inlineStr">
        <is>
          <t>17/03/2027</t>
        </is>
      </c>
      <c r="H17" t="inlineStr">
        <is>
          <t>Ativo</t>
        </is>
      </c>
      <c r="I17" t="inlineStr">
        <is>
          <t>Ordinária</t>
        </is>
      </c>
      <c r="J17" t="inlineStr">
        <is>
          <t>0,00</t>
        </is>
      </c>
    </row>
    <row r="18">
      <c r="A18" t="inlineStr">
        <is>
          <t>066/2019</t>
        </is>
      </c>
      <c r="B18" t="inlineStr">
        <is>
          <t>Serviços de Educação - PSG / Comercial</t>
        </is>
      </c>
      <c r="C18" t="inlineStr">
        <is>
          <t xml:space="preserve">SENAC- SÃO PAULO </t>
        </is>
      </c>
      <c r="D18" t="inlineStr">
        <is>
          <t>03709814000198</t>
        </is>
      </c>
      <c r="E18" t="inlineStr"/>
      <c r="F18" t="inlineStr">
        <is>
          <t>18/03/2013 00:00:00</t>
        </is>
      </c>
      <c r="G18" t="inlineStr">
        <is>
          <t>31/12/2030</t>
        </is>
      </c>
      <c r="H18" t="inlineStr">
        <is>
          <t>Ativo</t>
        </is>
      </c>
      <c r="I18" t="inlineStr">
        <is>
          <t>Ordinária</t>
        </is>
      </c>
      <c r="J18" t="inlineStr">
        <is>
          <t>0,00</t>
        </is>
      </c>
    </row>
    <row r="19">
      <c r="A19" t="inlineStr">
        <is>
          <t>27/2026</t>
        </is>
      </c>
      <c r="B19" t="inlineStr">
        <is>
          <t>Estabelecer a cooperação técnica entre as Partes para contribuir com o processo de profissionalização</t>
        </is>
      </c>
      <c r="C19" t="inlineStr">
        <is>
          <t>INSTITUTO REDE SOLIDÁRIA - IRES</t>
        </is>
      </c>
      <c r="D19" t="inlineStr">
        <is>
          <t>24823606000195</t>
        </is>
      </c>
      <c r="E19" t="inlineStr"/>
      <c r="F19" t="inlineStr">
        <is>
          <t>30/04/2026 00:00:00</t>
        </is>
      </c>
      <c r="G19" t="inlineStr">
        <is>
          <t>30/04/2027</t>
        </is>
      </c>
      <c r="H19" t="inlineStr">
        <is>
          <t>Ativo</t>
        </is>
      </c>
      <c r="I19" t="inlineStr">
        <is>
          <t>Ordinária</t>
        </is>
      </c>
      <c r="J19" t="inlineStr">
        <is>
          <t>0,00</t>
        </is>
      </c>
    </row>
    <row r="20">
      <c r="A20" t="inlineStr">
        <is>
          <t>24/2023</t>
        </is>
      </c>
      <c r="B20" t="inlineStr">
        <is>
          <t>Agente de Integração - Estágio</t>
        </is>
      </c>
      <c r="C20" t="inlineStr">
        <is>
          <t>SERVIÇO SOCIAL DO TRANSPORTE - SEST/DF</t>
        </is>
      </c>
      <c r="D20" t="inlineStr">
        <is>
          <t>73471989000195</t>
        </is>
      </c>
      <c r="E20" t="inlineStr"/>
      <c r="F20" t="inlineStr">
        <is>
          <t>09/08/2023 00:00:00</t>
        </is>
      </c>
      <c r="G20" t="inlineStr">
        <is>
          <t>09/08/2026</t>
        </is>
      </c>
      <c r="H20" t="inlineStr">
        <is>
          <t>Ativo</t>
        </is>
      </c>
      <c r="I20" t="inlineStr">
        <is>
          <t>Ordinária</t>
        </is>
      </c>
      <c r="J20" t="inlineStr">
        <is>
          <t>0,00</t>
        </is>
      </c>
    </row>
    <row r="21">
      <c r="A21" t="inlineStr">
        <is>
          <t>18/2025</t>
        </is>
      </c>
      <c r="B21" t="inlineStr">
        <is>
          <t>Estabelecer cooperação para o desenvolvimento de ações voltadas à qualificação profissional, alinhadas às necessidades do setor produtivo e às diretrizes institucionais do Senac-DF.</t>
        </is>
      </c>
      <c r="C21" t="inlineStr">
        <is>
          <t>HOSPITAL PLACI BRASILIA LTDA.</t>
        </is>
      </c>
      <c r="D21" t="inlineStr">
        <is>
          <t>48904832000169</t>
        </is>
      </c>
      <c r="E21" t="inlineStr"/>
      <c r="F21" t="inlineStr">
        <is>
          <t>01/07/2025 00:00:00</t>
        </is>
      </c>
      <c r="G21" t="inlineStr">
        <is>
          <t>01/07/2026</t>
        </is>
      </c>
      <c r="H21" t="inlineStr">
        <is>
          <t>Ativo</t>
        </is>
      </c>
      <c r="I21" t="inlineStr">
        <is>
          <t>Ordinária</t>
        </is>
      </c>
      <c r="J21" t="inlineStr">
        <is>
          <t>0,00</t>
        </is>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SEBRAEPREV.23</t>
        </is>
      </c>
      <c r="B2" t="inlineStr">
        <is>
          <t>Programa de Previdência Privada Empresarial - SENACPREV</t>
        </is>
      </c>
      <c r="C2" t="inlineStr">
        <is>
          <t xml:space="preserve">SEBRAE - PREVIDÊNCIA - INSTITUTO SEBRAE DE SEGURIDADE SOCIAL </t>
        </is>
      </c>
      <c r="D2" t="inlineStr">
        <is>
          <t>06184184000173</t>
        </is>
      </c>
      <c r="E2" t="inlineStr"/>
      <c r="F2" t="inlineStr">
        <is>
          <t>21/09/2022 00:00:00</t>
        </is>
      </c>
      <c r="G2" t="inlineStr">
        <is>
          <t>21/09/2027</t>
        </is>
      </c>
      <c r="H2" t="inlineStr">
        <is>
          <t>Ativo</t>
        </is>
      </c>
      <c r="I2" t="inlineStr">
        <is>
          <t>Ordinária</t>
        </is>
      </c>
      <c r="J2" t="inlineStr">
        <is>
          <t>10000000,00</t>
        </is>
      </c>
    </row>
    <row r="3">
      <c r="A3" t="inlineStr">
        <is>
          <t>MICROSOFT.2023</t>
        </is>
      </c>
      <c r="B3" t="inlineStr">
        <is>
          <t xml:space="preserve"> Licenças dos softwares EES - Enrollment for Education Solutions</t>
        </is>
      </c>
      <c r="C3" t="inlineStr">
        <is>
          <t>LICENÇA MICROSOFT- SENAC SÃO PAULO</t>
        </is>
      </c>
      <c r="D3" t="inlineStr">
        <is>
          <t>03709814000198</t>
        </is>
      </c>
      <c r="E3" t="inlineStr"/>
      <c r="F3" t="inlineStr">
        <is>
          <t>01/09/2023 00:00:00</t>
        </is>
      </c>
      <c r="G3" t="inlineStr">
        <is>
          <t>31/08/2026</t>
        </is>
      </c>
      <c r="H3" t="inlineStr">
        <is>
          <t>Ativo</t>
        </is>
      </c>
      <c r="I3" t="inlineStr">
        <is>
          <t>Ordinária</t>
        </is>
      </c>
      <c r="J3" t="inlineStr">
        <is>
          <t>5135401,56</t>
        </is>
      </c>
    </row>
    <row r="4">
      <c r="A4" t="inlineStr">
        <is>
          <t>01/2024</t>
        </is>
      </c>
      <c r="B4" t="inlineStr">
        <is>
          <t>Universidade Católica de Brasília - UCB</t>
        </is>
      </c>
      <c r="C4" t="inlineStr">
        <is>
          <t>UNIÃO BRASILEIRA DE EDUCAÇÃO CATÓLICA - UBEC</t>
        </is>
      </c>
      <c r="D4" t="inlineStr">
        <is>
          <t>00331801000130</t>
        </is>
      </c>
      <c r="E4" t="inlineStr"/>
      <c r="F4" t="inlineStr">
        <is>
          <t>16/02/2024 00:00:00</t>
        </is>
      </c>
      <c r="G4" t="inlineStr">
        <is>
          <t>16/02/2029</t>
        </is>
      </c>
      <c r="H4" t="inlineStr">
        <is>
          <t>Prorrogado</t>
        </is>
      </c>
      <c r="I4" t="inlineStr">
        <is>
          <t>Ordinária</t>
        </is>
      </c>
      <c r="J4" t="inlineStr">
        <is>
          <t>500000,00</t>
        </is>
      </c>
    </row>
    <row r="5">
      <c r="A5" t="inlineStr">
        <is>
          <t>ADOBE ETLA</t>
        </is>
      </c>
      <c r="B5" t="inlineStr">
        <is>
          <t>Licenças para o programa Adobe ETLA - Enterprise Term License Agreement</t>
        </is>
      </c>
      <c r="C5" t="inlineStr">
        <is>
          <t>ADOBE ETLA Enterprise Term License Agreement</t>
        </is>
      </c>
      <c r="D5" t="inlineStr">
        <is>
          <t>03709814000198</t>
        </is>
      </c>
      <c r="E5" t="inlineStr"/>
      <c r="F5" t="inlineStr">
        <is>
          <t>18/11/2022 00:00:00</t>
        </is>
      </c>
      <c r="G5" t="inlineStr">
        <is>
          <t>17/11/2026</t>
        </is>
      </c>
      <c r="H5" t="inlineStr">
        <is>
          <t>Ativo</t>
        </is>
      </c>
      <c r="I5" t="inlineStr">
        <is>
          <t>Ordinária</t>
        </is>
      </c>
      <c r="J5" t="inlineStr">
        <is>
          <t>228208,00</t>
        </is>
      </c>
    </row>
    <row r="6">
      <c r="A6" t="inlineStr">
        <is>
          <t>IF.0081/2023</t>
        </is>
      </c>
      <c r="B6" t="inlineStr">
        <is>
          <t xml:space="preserve">Agente de Integração - Estágio </t>
        </is>
      </c>
      <c r="C6" t="inlineStr">
        <is>
          <t>INSTITUTO FECOMÉRCIO</t>
        </is>
      </c>
      <c r="D6" t="inlineStr">
        <is>
          <t>01514382000134</t>
        </is>
      </c>
      <c r="E6" t="inlineStr"/>
      <c r="F6" t="inlineStr">
        <is>
          <t>24/02/2023 00:00:00</t>
        </is>
      </c>
      <c r="G6" t="inlineStr">
        <is>
          <t>24/02/2028</t>
        </is>
      </c>
      <c r="H6" t="inlineStr">
        <is>
          <t>Ativo</t>
        </is>
      </c>
      <c r="I6" t="inlineStr">
        <is>
          <t>Ordinária</t>
        </is>
      </c>
      <c r="J6" t="inlineStr">
        <is>
          <t>200000,00</t>
        </is>
      </c>
    </row>
    <row r="7">
      <c r="A7" t="inlineStr">
        <is>
          <t>COREL.2023</t>
        </is>
      </c>
      <c r="B7" t="inlineStr">
        <is>
          <t>Licença Corel - ?Corel Academic Site Licencie Premium - CASL.?</t>
        </is>
      </c>
      <c r="C7" t="inlineStr">
        <is>
          <t>LICENÇA COREL -SENAC SÃO PAULO</t>
        </is>
      </c>
      <c r="D7" t="inlineStr">
        <is>
          <t>03709814000198</t>
        </is>
      </c>
      <c r="E7" t="inlineStr"/>
      <c r="F7" t="inlineStr">
        <is>
          <t>25/11/2023 00:00:00</t>
        </is>
      </c>
      <c r="G7" t="inlineStr">
        <is>
          <t>24/11/2026</t>
        </is>
      </c>
      <c r="H7" t="inlineStr">
        <is>
          <t>Ativo</t>
        </is>
      </c>
      <c r="I7" t="inlineStr">
        <is>
          <t>Ordinária</t>
        </is>
      </c>
      <c r="J7" t="inlineStr">
        <is>
          <t>9673,20</t>
        </is>
      </c>
    </row>
    <row r="8">
      <c r="A8" t="inlineStr">
        <is>
          <t>28/2024</t>
        </is>
      </c>
      <c r="B8" t="inlineStr">
        <is>
          <t>Concessão de desconto IESB</t>
        </is>
      </c>
      <c r="C8" t="inlineStr">
        <is>
          <t>CENTRO UNIVERSITÁRIO lESB</t>
        </is>
      </c>
      <c r="D8" t="inlineStr">
        <is>
          <t>03296968000103</t>
        </is>
      </c>
      <c r="E8" t="inlineStr"/>
      <c r="F8" t="inlineStr">
        <is>
          <t>29/08/2024 00:00:00</t>
        </is>
      </c>
      <c r="G8" t="inlineStr">
        <is>
          <t>29/08/2029</t>
        </is>
      </c>
      <c r="H8" t="inlineStr">
        <is>
          <t>Ativo</t>
        </is>
      </c>
      <c r="I8" t="inlineStr">
        <is>
          <t>Ordinária</t>
        </is>
      </c>
      <c r="J8" t="inlineStr">
        <is>
          <t>0,00</t>
        </is>
      </c>
    </row>
    <row r="9">
      <c r="A9" t="inlineStr">
        <is>
          <t>16/2023</t>
        </is>
      </c>
      <c r="B9" t="inlineStr">
        <is>
          <t>Agente de Integração - Estágio</t>
        </is>
      </c>
      <c r="C9" t="inlineStr">
        <is>
          <t>SECRETARIA DE ESTADO DE SAÚDE - FEPECS</t>
        </is>
      </c>
      <c r="D9" t="inlineStr">
        <is>
          <t>00394700000108</t>
        </is>
      </c>
      <c r="E9" t="inlineStr"/>
      <c r="F9" t="inlineStr">
        <is>
          <t>23/05/2023 00:00:00</t>
        </is>
      </c>
      <c r="G9" t="inlineStr">
        <is>
          <t>23/05/2028</t>
        </is>
      </c>
      <c r="H9" t="inlineStr">
        <is>
          <t>Ativo</t>
        </is>
      </c>
      <c r="I9" t="inlineStr">
        <is>
          <t>Ordinária</t>
        </is>
      </c>
      <c r="J9" t="inlineStr">
        <is>
          <t>0,00</t>
        </is>
      </c>
    </row>
    <row r="10">
      <c r="A10" t="inlineStr">
        <is>
          <t>01/2025</t>
        </is>
      </c>
      <c r="B10" t="inlineStr">
        <is>
          <t>Oferta de cursos técnicos e de Qualificação Profissional de Nível Médio na forma articulada/concomitante ao Ensino Médio</t>
        </is>
      </c>
      <c r="C10" t="inlineStr">
        <is>
          <t>SECRETARIA DE ESTADO DE EDUCAÇÃO</t>
        </is>
      </c>
      <c r="D10" t="inlineStr">
        <is>
          <t>00394676000107</t>
        </is>
      </c>
      <c r="E10" t="inlineStr"/>
      <c r="F10" t="inlineStr">
        <is>
          <t>01/04/2025 00:00:00</t>
        </is>
      </c>
      <c r="G10" t="inlineStr">
        <is>
          <t>01/04/2030</t>
        </is>
      </c>
      <c r="H10" t="inlineStr">
        <is>
          <t>Ativo</t>
        </is>
      </c>
      <c r="I10" t="inlineStr">
        <is>
          <t>Ordinária</t>
        </is>
      </c>
      <c r="J10" t="inlineStr">
        <is>
          <t>0,00</t>
        </is>
      </c>
    </row>
    <row r="11">
      <c r="A11" t="inlineStr">
        <is>
          <t>01/2025</t>
        </is>
      </c>
      <c r="B11" t="inlineStr">
        <is>
          <t>Oferta de Cursos Técnicos de Nível Médio e de Qualificação Profissional, concomitante ao Ensino Médio</t>
        </is>
      </c>
      <c r="C11" t="inlineStr">
        <is>
          <t>SECRETARIA DE ESTADO DE EDUCAÇÃO</t>
        </is>
      </c>
      <c r="D11" t="inlineStr">
        <is>
          <t>00394676000107</t>
        </is>
      </c>
      <c r="E11" t="inlineStr"/>
      <c r="F11" t="inlineStr">
        <is>
          <t>01/04/2025 00:00:00</t>
        </is>
      </c>
      <c r="G11" t="inlineStr">
        <is>
          <t>01/02/2027</t>
        </is>
      </c>
      <c r="H11" t="inlineStr">
        <is>
          <t>Ativo</t>
        </is>
      </c>
      <c r="I11" t="inlineStr">
        <is>
          <t>Ordinária</t>
        </is>
      </c>
      <c r="J11" t="inlineStr">
        <is>
          <t>0,00</t>
        </is>
      </c>
    </row>
    <row r="12">
      <c r="A12" t="inlineStr">
        <is>
          <t>132/2019</t>
        </is>
      </c>
      <c r="B12" t="inlineStr">
        <is>
          <t>Estágio para alunos de Graduação</t>
        </is>
      </c>
      <c r="C12" t="inlineStr">
        <is>
          <t>INSIGHT RECURSOS HUMANOS LTDA</t>
        </is>
      </c>
      <c r="D12" t="inlineStr">
        <is>
          <t>01212900000165</t>
        </is>
      </c>
      <c r="E12" t="inlineStr"/>
      <c r="F12" t="inlineStr">
        <is>
          <t>11/05/2007 00:00:00</t>
        </is>
      </c>
      <c r="G12" t="inlineStr">
        <is>
          <t>31/12/2030</t>
        </is>
      </c>
      <c r="H12" t="inlineStr">
        <is>
          <t>Ativo</t>
        </is>
      </c>
      <c r="I12" t="inlineStr">
        <is>
          <t>Ordinária</t>
        </is>
      </c>
      <c r="J12" t="inlineStr">
        <is>
          <t>0,00</t>
        </is>
      </c>
    </row>
    <row r="13">
      <c r="A13" t="inlineStr">
        <is>
          <t>S/N</t>
        </is>
      </c>
      <c r="B13" t="inlineStr">
        <is>
          <t>Regula as condições de realização de estágio de alunos da INTERVENIENTE.</t>
        </is>
      </c>
      <c r="C13" t="inlineStr">
        <is>
          <t>FUTURA INTEGRADOR ENPRSA ESCOLA LTDA-SP</t>
        </is>
      </c>
      <c r="D13" t="inlineStr">
        <is>
          <t>06023207000249</t>
        </is>
      </c>
      <c r="E13" t="inlineStr"/>
      <c r="F13" t="inlineStr">
        <is>
          <t>14/06/2017 00:00:00</t>
        </is>
      </c>
      <c r="G13" t="inlineStr">
        <is>
          <t>31/12/2030</t>
        </is>
      </c>
      <c r="H13" t="inlineStr">
        <is>
          <t>Ativo</t>
        </is>
      </c>
      <c r="I13" t="inlineStr">
        <is>
          <t>Ordinária</t>
        </is>
      </c>
      <c r="J13" t="inlineStr">
        <is>
          <t>0,00</t>
        </is>
      </c>
    </row>
    <row r="14">
      <c r="A14" t="inlineStr">
        <is>
          <t>136/2019</t>
        </is>
      </c>
      <c r="B14" t="inlineStr">
        <is>
          <t>Trata-se da formalização de uma pareceria entre o CIDE, que visa à preparação para o trabalho produtivo de educandos que estejam frequentando o ensino regular, na modalidade profissional da educação de jovens e adultos.</t>
        </is>
      </c>
      <c r="C14" t="inlineStr">
        <is>
          <t xml:space="preserve">CIDE - CAPACITAÇÃO, INSERÇÃO E DESENVOLVIMENTO </t>
        </is>
      </c>
      <c r="D14" t="inlineStr">
        <is>
          <t>03935660000152</t>
        </is>
      </c>
      <c r="E14" t="inlineStr"/>
      <c r="F14" t="inlineStr">
        <is>
          <t>16/08/2018 00:00:00</t>
        </is>
      </c>
      <c r="G14" t="inlineStr">
        <is>
          <t>31/12/2030</t>
        </is>
      </c>
      <c r="H14" t="inlineStr">
        <is>
          <t>Ativo</t>
        </is>
      </c>
      <c r="I14" t="inlineStr">
        <is>
          <t>Ordinária</t>
        </is>
      </c>
      <c r="J14" t="inlineStr">
        <is>
          <t>0,00</t>
        </is>
      </c>
    </row>
    <row r="15">
      <c r="A15" t="inlineStr">
        <is>
          <t>1/2024</t>
        </is>
      </c>
      <c r="B15" t="inlineStr">
        <is>
          <t>Convênio de Cooperação - Casa de Chá</t>
        </is>
      </c>
      <c r="C15" t="inlineStr">
        <is>
          <t>SECRETARIA DE ESTADO DE TURISMO</t>
        </is>
      </c>
      <c r="D15" t="inlineStr">
        <is>
          <t>33143334000173</t>
        </is>
      </c>
      <c r="E15" t="inlineStr"/>
      <c r="F15" t="inlineStr">
        <is>
          <t>25/04/2024 00:00:00</t>
        </is>
      </c>
      <c r="G15" t="inlineStr">
        <is>
          <t>25/04/2034</t>
        </is>
      </c>
      <c r="H15" t="inlineStr">
        <is>
          <t>Ativo</t>
        </is>
      </c>
      <c r="I15" t="inlineStr">
        <is>
          <t>Ordinária</t>
        </is>
      </c>
      <c r="J15" t="inlineStr">
        <is>
          <t>0,00</t>
        </is>
      </c>
    </row>
    <row r="16">
      <c r="A16" t="inlineStr">
        <is>
          <t>127/2019</t>
        </is>
      </c>
      <c r="B16" t="inlineStr">
        <is>
          <t>Prestação de serviços de Agente de Integração relativa a estágio de Estudantes.</t>
        </is>
      </c>
      <c r="C16" t="inlineStr">
        <is>
          <t>UP ESTÁGIO</t>
        </is>
      </c>
      <c r="D16" t="inlineStr">
        <is>
          <t>29750236000127</t>
        </is>
      </c>
      <c r="E16" t="inlineStr"/>
      <c r="F16" t="inlineStr">
        <is>
          <t>11/10/2018 00:00:00</t>
        </is>
      </c>
      <c r="G16" t="inlineStr">
        <is>
          <t>31/12/2030</t>
        </is>
      </c>
      <c r="H16" t="inlineStr">
        <is>
          <t>Ativo</t>
        </is>
      </c>
      <c r="I16" t="inlineStr">
        <is>
          <t>Ordinária</t>
        </is>
      </c>
      <c r="J16" t="inlineStr">
        <is>
          <t>0,00</t>
        </is>
      </c>
    </row>
    <row r="17">
      <c r="A17" t="inlineStr">
        <is>
          <t>141/2019</t>
        </is>
      </c>
      <c r="B17" t="inlineStr">
        <is>
          <t>Parceria entre o Senac/DF e o Centro de Integração CIEE - Desenvolvimento de  Estágio de Estudantes</t>
        </is>
      </c>
      <c r="C17" t="inlineStr">
        <is>
          <t>CENTRO INTEGRADO EMPRESA ESCOLA - CIEE - TAGUATINGA</t>
        </is>
      </c>
      <c r="D17" t="inlineStr">
        <is>
          <t>61600839000155</t>
        </is>
      </c>
      <c r="E17" t="inlineStr"/>
      <c r="F17" t="inlineStr">
        <is>
          <t>08/05/2007 00:00:00</t>
        </is>
      </c>
      <c r="G17" t="inlineStr">
        <is>
          <t>31/12/2030</t>
        </is>
      </c>
      <c r="H17" t="inlineStr">
        <is>
          <t>Ativo</t>
        </is>
      </c>
      <c r="I17" t="inlineStr">
        <is>
          <t>Ordinária</t>
        </is>
      </c>
      <c r="J17" t="inlineStr">
        <is>
          <t>0,00</t>
        </is>
      </c>
    </row>
    <row r="18">
      <c r="A18" t="inlineStr">
        <is>
          <t>130/2019</t>
        </is>
      </c>
      <c r="B18" t="inlineStr">
        <is>
          <t>Regula as condições de realização de estágio de alunos da INTERVENIENTE.</t>
        </is>
      </c>
      <c r="C18" t="inlineStr">
        <is>
          <t>INSTITUTO DE PERÍCIA E ARBITRAGEM DE BRASÍLIA - IPAB</t>
        </is>
      </c>
      <c r="D18" t="inlineStr">
        <is>
          <t>03420485000160</t>
        </is>
      </c>
      <c r="E18" t="inlineStr"/>
      <c r="F18" t="inlineStr">
        <is>
          <t>27/04/2018 00:00:00</t>
        </is>
      </c>
      <c r="G18" t="inlineStr">
        <is>
          <t>31/12/2030</t>
        </is>
      </c>
      <c r="H18" t="inlineStr">
        <is>
          <t>Ativo</t>
        </is>
      </c>
      <c r="I18" t="inlineStr">
        <is>
          <t>Ordinária</t>
        </is>
      </c>
      <c r="J18" t="inlineStr">
        <is>
          <t>0,00</t>
        </is>
      </c>
    </row>
    <row r="19">
      <c r="A19" t="inlineStr">
        <is>
          <t>135/2019</t>
        </is>
      </c>
      <c r="B19" t="inlineStr">
        <is>
          <t>Regula as condições de realização de estágio de alunos da INTERVENIENTE.</t>
        </is>
      </c>
      <c r="C19" t="inlineStr">
        <is>
          <t xml:space="preserve">NEXT CROSSFIT ATIVIDADES ESPORTIVAS LTDA </t>
        </is>
      </c>
      <c r="D19" t="inlineStr">
        <is>
          <t>26009291000172</t>
        </is>
      </c>
      <c r="E19" t="inlineStr"/>
      <c r="F19" t="inlineStr">
        <is>
          <t>11/03/2018 00:00:00</t>
        </is>
      </c>
      <c r="G19" t="inlineStr">
        <is>
          <t>31/12/2030</t>
        </is>
      </c>
      <c r="H19" t="inlineStr">
        <is>
          <t>Ativo</t>
        </is>
      </c>
      <c r="I19" t="inlineStr">
        <is>
          <t>Ordinária</t>
        </is>
      </c>
      <c r="J19" t="inlineStr">
        <is>
          <t>0,00</t>
        </is>
      </c>
    </row>
    <row r="20">
      <c r="A20" t="inlineStr">
        <is>
          <t>138/2019</t>
        </is>
      </c>
      <c r="B20" t="inlineStr">
        <is>
          <t>Parceria entre o Senac e a ABRAE -  Desenvolvimento de atividades de assistência - Promoção da integração ao mercado de trabalho e de educação na formação para o trabalho.</t>
        </is>
      </c>
      <c r="C20" t="inlineStr">
        <is>
          <t xml:space="preserve">ABRE - AGÊNCIA BRASILEIRA DE ESTUDANTES LTDA </t>
        </is>
      </c>
      <c r="D20" t="inlineStr">
        <is>
          <t>10329228000183</t>
        </is>
      </c>
      <c r="E20" t="inlineStr"/>
      <c r="F20" t="inlineStr">
        <is>
          <t>26/11/2012 00:00:00</t>
        </is>
      </c>
      <c r="G20" t="inlineStr">
        <is>
          <t>31/12/2030</t>
        </is>
      </c>
      <c r="H20" t="inlineStr">
        <is>
          <t>Ativo</t>
        </is>
      </c>
      <c r="I20" t="inlineStr">
        <is>
          <t>Ordinária</t>
        </is>
      </c>
      <c r="J20" t="inlineStr">
        <is>
          <t>0,00</t>
        </is>
      </c>
    </row>
    <row r="21">
      <c r="A21" t="inlineStr">
        <is>
          <t>126/2019</t>
        </is>
      </c>
      <c r="B21" t="inlineStr">
        <is>
          <t>Parceria - Estágio</t>
        </is>
      </c>
      <c r="C21" t="inlineStr">
        <is>
          <t>IEGE BRASILEIRO DE EDUCAÇÃO PROFISSIONAL LTDA</t>
        </is>
      </c>
      <c r="D21" t="inlineStr">
        <is>
          <t>79990693000167</t>
        </is>
      </c>
      <c r="E21" t="inlineStr"/>
      <c r="F21" t="inlineStr">
        <is>
          <t>05/04/2016 00:00:00</t>
        </is>
      </c>
      <c r="G21" t="inlineStr">
        <is>
          <t>31/12/2030</t>
        </is>
      </c>
      <c r="H21" t="inlineStr">
        <is>
          <t>Ativo</t>
        </is>
      </c>
      <c r="I21" t="inlineStr">
        <is>
          <t>Ordinária</t>
        </is>
      </c>
      <c r="J21" t="inlineStr">
        <is>
          <t>0,00</t>
        </is>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01/2022</t>
        </is>
      </c>
      <c r="B2" t="inlineStr">
        <is>
          <t xml:space="preserve">Afiliação da Faculdade de Tecnologia e Inovação Senac-DF à Associação Brasileira de Mantenedores de Ensino Superior- ABMES </t>
        </is>
      </c>
      <c r="C2" t="inlineStr">
        <is>
          <t>ASSOCIAÇÃO BRASILEIRA DE MANTENEDORES DE ENSINO SUPERIOR - ABMES</t>
        </is>
      </c>
      <c r="D2" t="inlineStr">
        <is>
          <t>00686253000160</t>
        </is>
      </c>
      <c r="E2" t="inlineStr"/>
      <c r="F2" t="inlineStr">
        <is>
          <t>24/01/2022 00:00:00</t>
        </is>
      </c>
      <c r="G2" t="inlineStr">
        <is>
          <t>22/01/2027</t>
        </is>
      </c>
      <c r="H2" t="inlineStr">
        <is>
          <t>Prorrogado</t>
        </is>
      </c>
      <c r="I2" t="inlineStr">
        <is>
          <t>Ordinária</t>
        </is>
      </c>
      <c r="J2" t="inlineStr">
        <is>
          <t>105609,00</t>
        </is>
      </c>
    </row>
    <row r="3">
      <c r="A3" t="inlineStr">
        <is>
          <t>S/N</t>
        </is>
      </c>
      <c r="B3" t="inlineStr">
        <is>
          <t>Realização de práticas profissionais supervisionadas</t>
        </is>
      </c>
      <c r="C3" t="inlineStr">
        <is>
          <t>SPECTRUS OPTICAL</t>
        </is>
      </c>
      <c r="D3" t="inlineStr">
        <is>
          <t>37086576000123</t>
        </is>
      </c>
      <c r="E3" t="inlineStr"/>
      <c r="F3" t="inlineStr">
        <is>
          <t>06/05/2025 00:00:00</t>
        </is>
      </c>
      <c r="G3" t="inlineStr">
        <is>
          <t>05/05/2027</t>
        </is>
      </c>
      <c r="H3" t="inlineStr">
        <is>
          <t>Ativo</t>
        </is>
      </c>
      <c r="I3" t="inlineStr">
        <is>
          <t>Ordinária</t>
        </is>
      </c>
      <c r="J3" t="inlineStr">
        <is>
          <t>0,00</t>
        </is>
      </c>
    </row>
    <row r="4">
      <c r="A4" t="inlineStr">
        <is>
          <t>07/2025</t>
        </is>
      </c>
      <c r="B4" t="inlineStr">
        <is>
          <t>Cessão de uso do software SELO</t>
        </is>
      </c>
      <c r="C4" t="inlineStr">
        <is>
          <t>SERVIÇO NACIONAL DE APRENDIZAGEM COMERCIAL - ADMINISTRAÇÃO REGIONAL NO ESTADO DA BAHIA - SENAC AR/BA</t>
        </is>
      </c>
      <c r="D4" t="inlineStr">
        <is>
          <t>03711932000130</t>
        </is>
      </c>
      <c r="E4" t="inlineStr"/>
      <c r="F4" t="inlineStr">
        <is>
          <t>19/08/2025 00:00:00</t>
        </is>
      </c>
      <c r="G4" t="inlineStr">
        <is>
          <t>19/08/2030</t>
        </is>
      </c>
      <c r="H4" t="inlineStr">
        <is>
          <t>Ativo</t>
        </is>
      </c>
      <c r="I4" t="inlineStr">
        <is>
          <t>Ordinária</t>
        </is>
      </c>
      <c r="J4" t="inlineStr">
        <is>
          <t>0,00</t>
        </is>
      </c>
    </row>
    <row r="5">
      <c r="A5" t="inlineStr">
        <is>
          <t>04/2023</t>
        </is>
      </c>
      <c r="B5" t="inlineStr">
        <is>
          <t>Serviços de Educação - PSG / Comercial</t>
        </is>
      </c>
      <c r="C5" t="inlineStr">
        <is>
          <t xml:space="preserve">ADMINISTRAÇÃO REGIONAL DE SÃO SEBASTIÃO </t>
        </is>
      </c>
      <c r="D5" t="inlineStr">
        <is>
          <t>03602202000100</t>
        </is>
      </c>
      <c r="E5" t="inlineStr"/>
      <c r="F5" t="inlineStr">
        <is>
          <t>19/07/2023 00:00:00</t>
        </is>
      </c>
      <c r="G5" t="inlineStr">
        <is>
          <t>31/12/2026</t>
        </is>
      </c>
      <c r="H5" t="inlineStr">
        <is>
          <t>Ativo</t>
        </is>
      </c>
      <c r="I5" t="inlineStr">
        <is>
          <t>Ordinária</t>
        </is>
      </c>
      <c r="J5" t="inlineStr">
        <is>
          <t>0,00</t>
        </is>
      </c>
    </row>
    <row r="6">
      <c r="A6" t="inlineStr">
        <is>
          <t>S/N</t>
        </is>
      </c>
      <c r="B6" t="inlineStr">
        <is>
          <t>Promoção conjunta e o desenvolvimento de atividades educacionais, culturais e gastronômicas voltadas à capacitação profissional, intercâmbio cultural e valorização da gastronomia internacional no Distrito Federal</t>
        </is>
      </c>
      <c r="C6" t="inlineStr">
        <is>
          <t>SECRETARIA DE ESTADO DE RELAÇÕES INTERNACIONAIS</t>
        </is>
      </c>
      <c r="D6" t="inlineStr">
        <is>
          <t>19462211000174</t>
        </is>
      </c>
      <c r="E6" t="inlineStr"/>
      <c r="F6" t="inlineStr">
        <is>
          <t>14/02/2025 00:00:00</t>
        </is>
      </c>
      <c r="G6" t="inlineStr">
        <is>
          <t>14/02/2028</t>
        </is>
      </c>
      <c r="H6" t="inlineStr">
        <is>
          <t>Ativo</t>
        </is>
      </c>
      <c r="I6" t="inlineStr">
        <is>
          <t>Ordinária</t>
        </is>
      </c>
      <c r="J6" t="inlineStr">
        <is>
          <t>0,00</t>
        </is>
      </c>
    </row>
    <row r="7">
      <c r="A7" t="inlineStr">
        <is>
          <t>13/2023</t>
        </is>
      </c>
      <c r="B7" t="inlineStr">
        <is>
          <t>Serviços de Educação - PSG / Comercial</t>
        </is>
      </c>
      <c r="C7" t="inlineStr">
        <is>
          <t xml:space="preserve">INSTITUTO RECICLANDO SONS </t>
        </is>
      </c>
      <c r="D7" t="inlineStr">
        <is>
          <t>03296968000103</t>
        </is>
      </c>
      <c r="E7" t="inlineStr"/>
      <c r="F7" t="inlineStr">
        <is>
          <t>26/09/2023 00:00:00</t>
        </is>
      </c>
      <c r="G7" t="inlineStr">
        <is>
          <t>25/09/2026</t>
        </is>
      </c>
      <c r="H7" t="inlineStr">
        <is>
          <t>Ativo</t>
        </is>
      </c>
      <c r="I7" t="inlineStr">
        <is>
          <t>Ordinária</t>
        </is>
      </c>
      <c r="J7" t="inlineStr">
        <is>
          <t>0,00</t>
        </is>
      </c>
    </row>
    <row r="8">
      <c r="A8" t="inlineStr">
        <is>
          <t>01/2024</t>
        </is>
      </c>
      <c r="B8" t="inlineStr">
        <is>
          <t>Compartilhamento da ferramenta na modalidade multiórgãos do Sistema Eletrônico de Informações - SEI, criado pelo TRF4.</t>
        </is>
      </c>
      <c r="C8" t="inlineStr">
        <is>
          <t>Senac AR/TO</t>
        </is>
      </c>
      <c r="D8" t="inlineStr">
        <is>
          <t>03711932000130</t>
        </is>
      </c>
      <c r="E8" t="inlineStr"/>
      <c r="F8" t="inlineStr">
        <is>
          <t>02/09/2024 00:00:00</t>
        </is>
      </c>
      <c r="G8" t="inlineStr">
        <is>
          <t>02/09/2034</t>
        </is>
      </c>
      <c r="H8" t="inlineStr">
        <is>
          <t>Ativo</t>
        </is>
      </c>
      <c r="I8" t="inlineStr">
        <is>
          <t>Ordinária</t>
        </is>
      </c>
      <c r="J8" t="inlineStr">
        <is>
          <t>0,00</t>
        </is>
      </c>
    </row>
    <row r="9">
      <c r="A9" t="inlineStr">
        <is>
          <t>S/N</t>
        </is>
      </c>
      <c r="B9" t="inlineStr">
        <is>
          <t>Acesso gratuito às plataformas educacionais da Red Hat Academy para alunos, docentes e colaboradores da Faculdade de Tecnologia e Inovação Senac-DF</t>
        </is>
      </c>
      <c r="C9" t="inlineStr">
        <is>
          <t>Red Hat Brasil Ltda</t>
        </is>
      </c>
      <c r="D9" t="inlineStr">
        <is>
          <t>07069791000155</t>
        </is>
      </c>
      <c r="E9" t="inlineStr"/>
      <c r="F9" t="inlineStr">
        <is>
          <t>26/02/2025 00:00:00</t>
        </is>
      </c>
      <c r="G9" t="inlineStr">
        <is>
          <t>27/02/2027</t>
        </is>
      </c>
      <c r="H9" t="inlineStr">
        <is>
          <t>Ativo</t>
        </is>
      </c>
      <c r="I9" t="inlineStr">
        <is>
          <t>Ordinária</t>
        </is>
      </c>
      <c r="J9" t="inlineStr">
        <is>
          <t>0,00</t>
        </is>
      </c>
    </row>
    <row r="10">
      <c r="A10" t="inlineStr">
        <is>
          <t>03/2024</t>
        </is>
      </c>
      <c r="B10" t="inlineStr">
        <is>
          <t>Serviços de Educação - PSG / Comercial</t>
        </is>
      </c>
      <c r="C10" t="inlineStr">
        <is>
          <t>ADMINSTRAÇÃO REGIONAL DO RECANTO DAS EMAS</t>
        </is>
      </c>
      <c r="D10" t="inlineStr">
        <is>
          <t>16753091000176</t>
        </is>
      </c>
      <c r="E10" t="inlineStr"/>
      <c r="F10" t="inlineStr">
        <is>
          <t>10/04/2024 00:00:00</t>
        </is>
      </c>
      <c r="G10" t="inlineStr">
        <is>
          <t>10/04/2027</t>
        </is>
      </c>
      <c r="H10" t="inlineStr">
        <is>
          <t>Ativo</t>
        </is>
      </c>
      <c r="I10" t="inlineStr">
        <is>
          <t>Ordinária</t>
        </is>
      </c>
      <c r="J10" t="inlineStr">
        <is>
          <t>0,00</t>
        </is>
      </c>
    </row>
    <row r="11">
      <c r="A11" t="inlineStr">
        <is>
          <t>179/2019</t>
        </is>
      </c>
      <c r="B11" t="inlineStr">
        <is>
          <t>Parceria com o FIES - Concessão de descontos para estudante do PROUNI.</t>
        </is>
      </c>
      <c r="C11" t="inlineStr">
        <is>
          <t>FUNDO DE GARANTIA DE OPERAÇÕES DE CRÉDITO EDUCATIVO - FIES</t>
        </is>
      </c>
      <c r="D11" t="inlineStr">
        <is>
          <t>00394445000365</t>
        </is>
      </c>
      <c r="E11" t="inlineStr"/>
      <c r="F11" t="inlineStr">
        <is>
          <t>31/01/2014 00:00:00</t>
        </is>
      </c>
      <c r="G11" t="inlineStr">
        <is>
          <t>31/12/2030</t>
        </is>
      </c>
      <c r="H11" t="inlineStr">
        <is>
          <t>Ativo</t>
        </is>
      </c>
      <c r="I11" t="inlineStr">
        <is>
          <t>Ordinária</t>
        </is>
      </c>
      <c r="J11" t="inlineStr">
        <is>
          <t>0,00</t>
        </is>
      </c>
    </row>
    <row r="12">
      <c r="A12" t="inlineStr">
        <is>
          <t>15/2025</t>
        </is>
      </c>
      <c r="B12" t="inlineStr">
        <is>
          <t>Desenvolvimento de ações de educação profissional e formação inicial e continuada, a serem executadas pelo Senac-AR/DF</t>
        </is>
      </c>
      <c r="C12" t="inlineStr">
        <is>
          <t>ADMINISTRAÇÃO REGIONAL DE PLANALTINA</t>
        </is>
      </c>
      <c r="D12" t="inlineStr">
        <is>
          <t>02863532000188</t>
        </is>
      </c>
      <c r="E12" t="inlineStr"/>
      <c r="F12" t="inlineStr">
        <is>
          <t>13/06/2025 00:00:00</t>
        </is>
      </c>
      <c r="G12" t="inlineStr">
        <is>
          <t>13/06/2028</t>
        </is>
      </c>
      <c r="H12" t="inlineStr">
        <is>
          <t>Ativo</t>
        </is>
      </c>
      <c r="I12" t="inlineStr">
        <is>
          <t>Ordinária</t>
        </is>
      </c>
      <c r="J12" t="inlineStr">
        <is>
          <t>0,00</t>
        </is>
      </c>
    </row>
    <row r="13">
      <c r="A13" t="inlineStr">
        <is>
          <t>01/2025</t>
        </is>
      </c>
      <c r="B13" t="inlineStr">
        <is>
          <t>Desenvolvimento e a execução conjunta de ações de educação profissional, formação inicial e continuada e demais atividades correlatas, a serem realizadas pelo COOPERANTE SENAC-AR/DF,</t>
        </is>
      </c>
      <c r="C13" t="inlineStr">
        <is>
          <t>ADMINISTRAÇÃO REGIONAL DE CANDANGOLÂNDIA</t>
        </is>
      </c>
      <c r="D13" t="inlineStr">
        <is>
          <t>16730568000106</t>
        </is>
      </c>
      <c r="E13" t="inlineStr"/>
      <c r="F13" t="inlineStr">
        <is>
          <t>03/12/2025 00:00:00</t>
        </is>
      </c>
      <c r="G13" t="inlineStr">
        <is>
          <t>03/12/2028</t>
        </is>
      </c>
      <c r="H13" t="inlineStr">
        <is>
          <t>Ativo</t>
        </is>
      </c>
      <c r="I13" t="inlineStr">
        <is>
          <t>Ordinária</t>
        </is>
      </c>
      <c r="J13" t="inlineStr">
        <is>
          <t>0,00</t>
        </is>
      </c>
    </row>
    <row r="14">
      <c r="A14" t="inlineStr">
        <is>
          <t>03/2023</t>
        </is>
      </c>
      <c r="B14" t="inlineStr">
        <is>
          <t>Serviços de Educação - PSG / Comercial</t>
        </is>
      </c>
      <c r="C14" t="inlineStr">
        <is>
          <t xml:space="preserve">ADMINISTRAÇÃO REGIONAL DE BRAZLÂNDIA </t>
        </is>
      </c>
      <c r="D14" t="inlineStr">
        <is>
          <t>04104070000140</t>
        </is>
      </c>
      <c r="E14" t="inlineStr"/>
      <c r="F14" t="inlineStr">
        <is>
          <t>17/07/2023 00:00:00</t>
        </is>
      </c>
      <c r="G14" t="inlineStr">
        <is>
          <t>31/12/2026</t>
        </is>
      </c>
      <c r="H14" t="inlineStr">
        <is>
          <t>Ativo</t>
        </is>
      </c>
      <c r="I14" t="inlineStr">
        <is>
          <t>Ordinária</t>
        </is>
      </c>
      <c r="J14" t="inlineStr">
        <is>
          <t>0,00</t>
        </is>
      </c>
    </row>
    <row r="15">
      <c r="A15" t="inlineStr">
        <is>
          <t>43/2025</t>
        </is>
      </c>
      <c r="B15" t="inlineStr">
        <is>
          <t>Cessão não onerosa de espaço para instalação de painel de LED no imóvel localizado no Edifício Centro-Oeste</t>
        </is>
      </c>
      <c r="C15" t="inlineStr">
        <is>
          <t>LET?S LED MÍDIA E COMUNICAÇÃO VISUAL LTDA</t>
        </is>
      </c>
      <c r="D15" t="inlineStr">
        <is>
          <t>14925045000181</t>
        </is>
      </c>
      <c r="E15" t="inlineStr"/>
      <c r="F15" t="inlineStr">
        <is>
          <t>22/07/2025 00:00:00</t>
        </is>
      </c>
      <c r="G15" t="inlineStr">
        <is>
          <t>22/07/2030</t>
        </is>
      </c>
      <c r="H15" t="inlineStr">
        <is>
          <t>Ativo</t>
        </is>
      </c>
      <c r="I15" t="inlineStr">
        <is>
          <t>Ordinária</t>
        </is>
      </c>
      <c r="J15" t="inlineStr">
        <is>
          <t>0,00</t>
        </is>
      </c>
    </row>
    <row r="16">
      <c r="A16" t="inlineStr">
        <is>
          <t>02/2023</t>
        </is>
      </c>
      <c r="B16" t="inlineStr">
        <is>
          <t>Serviços de Educação - PSG / Comercial</t>
        </is>
      </c>
      <c r="C16" t="inlineStr">
        <is>
          <t xml:space="preserve">ADMINISTRAÇÃO REGIONAL DE SANTA MARIA </t>
        </is>
      </c>
      <c r="D16" t="inlineStr">
        <is>
          <t>16597211000193</t>
        </is>
      </c>
      <c r="E16" t="inlineStr"/>
      <c r="F16" t="inlineStr">
        <is>
          <t>20/07/2023 00:00:00</t>
        </is>
      </c>
      <c r="G16" t="inlineStr">
        <is>
          <t>31/12/2026</t>
        </is>
      </c>
      <c r="H16" t="inlineStr">
        <is>
          <t>Ativo</t>
        </is>
      </c>
      <c r="I16" t="inlineStr">
        <is>
          <t>Ordinária</t>
        </is>
      </c>
      <c r="J16" t="inlineStr">
        <is>
          <t>0,00</t>
        </is>
      </c>
    </row>
    <row r="17">
      <c r="A17" t="inlineStr">
        <is>
          <t>09/2023</t>
        </is>
      </c>
      <c r="B17" t="inlineStr">
        <is>
          <t>Serviços de Educação - PSG / Comercial</t>
        </is>
      </c>
      <c r="C17" t="inlineStr">
        <is>
          <t>INSTITUTO MÃOS SOLIDÁRIAS</t>
        </is>
      </c>
      <c r="D17" t="inlineStr">
        <is>
          <t>05488350000162</t>
        </is>
      </c>
      <c r="E17" t="inlineStr"/>
      <c r="F17" t="inlineStr">
        <is>
          <t>23/08/2023 00:00:00</t>
        </is>
      </c>
      <c r="G17" t="inlineStr">
        <is>
          <t>23/08/2026</t>
        </is>
      </c>
      <c r="H17" t="inlineStr">
        <is>
          <t>Ativo</t>
        </is>
      </c>
      <c r="I17" t="inlineStr">
        <is>
          <t>Ordinária</t>
        </is>
      </c>
      <c r="J17" t="inlineStr">
        <is>
          <t>0,00</t>
        </is>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Distrito Federal Fecomercio - DF</t>
        </is>
      </c>
      <c r="C2" t="inlineStr">
        <is>
          <t>00.113.605/0001-99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R$ 261.783.577,00</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R$ 178.084.063,00</t>
        </is>
      </c>
    </row>
    <row r="4">
      <c r="A4" t="inlineStr">
        <is>
          <t>2026</t>
        </is>
      </c>
      <c r="B4" t="inlineStr">
        <is>
          <t>SENAC - SERVICO NACIONAL DE APRENDIZAGEM COMERCIAL</t>
        </is>
      </c>
      <c r="C4" t="inlineStr">
        <is>
          <t>03.296.968/0001-03</t>
        </is>
      </c>
      <c r="D4" t="inlineStr">
        <is>
          <t>Despesas rateadas</t>
        </is>
      </c>
      <c r="E4" t="inlineStr">
        <is>
          <t>Compartilhamento de estruturas físicas, infraestrutura tecnológica e ações conjuntas entre as Entidades.</t>
        </is>
      </c>
      <c r="F4" t="inlineStr">
        <is>
          <t>R$ 127.848,00</t>
        </is>
      </c>
    </row>
    <row r="5">
      <c r="A5" t="inlineStr">
        <is>
          <t>2026</t>
        </is>
      </c>
      <c r="B5" t="inlineStr">
        <is>
          <t>SERVICO NACIONAL DE APRENDIZAGEM COMERCIAL (SENAC DN)</t>
        </is>
      </c>
      <c r="C5" t="inlineStr">
        <is>
          <t>33.469.172/0001-68</t>
        </is>
      </c>
      <c r="D5" t="inlineStr">
        <is>
          <t>Despesas rateadas</t>
        </is>
      </c>
      <c r="E5" t="inlineStr">
        <is>
          <t>Compartilhamento de estruturas físicas, infraestrutura tecnológica e ações conjuntas entre as Entidades.</t>
        </is>
      </c>
      <c r="F5" t="inlineStr">
        <is>
          <t>R$ 48.118.153,00</t>
        </is>
      </c>
    </row>
    <row r="6">
      <c r="A6" t="inlineStr">
        <is>
          <t>2026</t>
        </is>
      </c>
      <c r="B6" t="inlineStr">
        <is>
          <t>SERVICO NACIONAL DE APRENDIZAGEM COMERCIAL (SENAC MS)</t>
        </is>
      </c>
      <c r="C6" t="inlineStr">
        <is>
          <t>03.644.843/0001-19</t>
        </is>
      </c>
      <c r="D6" t="inlineStr">
        <is>
          <t>Despesas rateadas</t>
        </is>
      </c>
      <c r="E6" t="inlineStr">
        <is>
          <t>Compartilhamento de estruturas físicas, infraestrutura tecnológica e ações conjuntas entre as Entidades.</t>
        </is>
      </c>
      <c r="F6" t="inlineStr">
        <is>
          <t>R$ 507.244,00</t>
        </is>
      </c>
    </row>
    <row r="7">
      <c r="A7" t="inlineStr">
        <is>
          <t>2026</t>
        </is>
      </c>
      <c r="B7" t="inlineStr">
        <is>
          <t>SERVICO NACIONAL DE APRENDIZAGEM COMERCIAL (SENAC SC EAD)</t>
        </is>
      </c>
      <c r="C7" t="inlineStr">
        <is>
          <t>03.603.739/0018-24</t>
        </is>
      </c>
      <c r="D7" t="inlineStr">
        <is>
          <t>Despesas rateadas</t>
        </is>
      </c>
      <c r="E7" t="inlineStr">
        <is>
          <t>Compartilhamento de estruturas físicas, infraestrutura tecnológica e ações conjuntas entre as Entidades.</t>
        </is>
      </c>
      <c r="F7" t="inlineStr">
        <is>
          <t>R$ 18.303,00</t>
        </is>
      </c>
    </row>
    <row r="8">
      <c r="A8" t="inlineStr">
        <is>
          <t>2026</t>
        </is>
      </c>
      <c r="B8" t="inlineStr">
        <is>
          <t>SESC-SERVICO SOCIAL DO COMERCIO-ADMINISTRACAO REGIONAL DO DF</t>
        </is>
      </c>
      <c r="C8" t="inlineStr">
        <is>
          <t>03.288.908/0001-30</t>
        </is>
      </c>
      <c r="D8" t="inlineStr">
        <is>
          <t>Despesas rateadas</t>
        </is>
      </c>
      <c r="E8" t="inlineStr">
        <is>
          <t>Compartilhamento de estruturas físicas, infraestrutura tecnológica e ações conjuntas entre as Entidades.</t>
        </is>
      </c>
      <c r="F8" t="inlineStr">
        <is>
          <t>R$ 15.000,00</t>
        </is>
      </c>
    </row>
    <row r="9">
      <c r="A9" t="inlineStr">
        <is>
          <t>2026</t>
        </is>
      </c>
      <c r="B9" t="inlineStr">
        <is>
          <t>SESC-SERVICO SOCIAL DO COMERCIO-ADMINISTRACAO REGIONAL DO DF</t>
        </is>
      </c>
      <c r="C9" t="inlineStr">
        <is>
          <t>03.288.908/0003-00</t>
        </is>
      </c>
      <c r="D9" t="inlineStr">
        <is>
          <t>Despesas rateadas</t>
        </is>
      </c>
      <c r="E9" t="inlineStr">
        <is>
          <t>Compartilhamento de estruturas físicas, infraestrutura tecnológica e ações conjuntas entre as Entidades.</t>
        </is>
      </c>
      <c r="F9" t="inlineStr">
        <is>
          <t>R$ 56.262,00</t>
        </is>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Distrito Federal Fecomercio - DF</t>
        </is>
      </c>
      <c r="C2" t="inlineStr">
        <is>
          <t>00.113.605/0001-99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R$ 261.783.577,00</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R$ 178.084.063,00</t>
        </is>
      </c>
    </row>
    <row r="4">
      <c r="A4" t="inlineStr">
        <is>
          <t>2026</t>
        </is>
      </c>
      <c r="B4" t="inlineStr">
        <is>
          <t>SENAC - SERVICO NACIONAL DE APRENDIZAGEM COMERCIAL</t>
        </is>
      </c>
      <c r="C4" t="inlineStr">
        <is>
          <t>03.296.968/0001-03</t>
        </is>
      </c>
      <c r="D4" t="inlineStr">
        <is>
          <t>Despesas rateadas</t>
        </is>
      </c>
      <c r="E4" t="inlineStr">
        <is>
          <t>Compartilhamento de estruturas físicas, infraestrutura tecnológica e ações conjuntas entre as Entidades.</t>
        </is>
      </c>
      <c r="F4" t="inlineStr">
        <is>
          <t>R$ 127.848,00</t>
        </is>
      </c>
    </row>
    <row r="5">
      <c r="A5" t="inlineStr">
        <is>
          <t>2026</t>
        </is>
      </c>
      <c r="B5" t="inlineStr">
        <is>
          <t>SERVICO NACIONAL DE APRENDIZAGEM COMERCIAL (SENAC DN)</t>
        </is>
      </c>
      <c r="C5" t="inlineStr">
        <is>
          <t>33.469.172/0001-68</t>
        </is>
      </c>
      <c r="D5" t="inlineStr">
        <is>
          <t>Despesas rateadas</t>
        </is>
      </c>
      <c r="E5" t="inlineStr">
        <is>
          <t>Compartilhamento de estruturas físicas, infraestrutura tecnológica e ações conjuntas entre as Entidades.</t>
        </is>
      </c>
      <c r="F5" t="inlineStr">
        <is>
          <t>R$ 48.118.153,00</t>
        </is>
      </c>
    </row>
    <row r="6">
      <c r="A6" t="inlineStr">
        <is>
          <t>2026</t>
        </is>
      </c>
      <c r="B6" t="inlineStr">
        <is>
          <t>SERVICO NACIONAL DE APRENDIZAGEM COMERCIAL (SENAC MS)</t>
        </is>
      </c>
      <c r="C6" t="inlineStr">
        <is>
          <t>03.644.843/0001-19</t>
        </is>
      </c>
      <c r="D6" t="inlineStr">
        <is>
          <t>Despesas rateadas</t>
        </is>
      </c>
      <c r="E6" t="inlineStr">
        <is>
          <t>Compartilhamento de estruturas físicas, infraestrutura tecnológica e ações conjuntas entre as Entidades.</t>
        </is>
      </c>
      <c r="F6" t="inlineStr">
        <is>
          <t>R$ 507.244,00</t>
        </is>
      </c>
    </row>
    <row r="7">
      <c r="A7" t="inlineStr">
        <is>
          <t>2026</t>
        </is>
      </c>
      <c r="B7" t="inlineStr">
        <is>
          <t>SERVICO NACIONAL DE APRENDIZAGEM COMERCIAL (SENAC SC EAD)</t>
        </is>
      </c>
      <c r="C7" t="inlineStr">
        <is>
          <t>03.603.739/0018-24</t>
        </is>
      </c>
      <c r="D7" t="inlineStr">
        <is>
          <t>Despesas rateadas</t>
        </is>
      </c>
      <c r="E7" t="inlineStr">
        <is>
          <t>Compartilhamento de estruturas físicas, infraestrutura tecnológica e ações conjuntas entre as Entidades.</t>
        </is>
      </c>
      <c r="F7" t="inlineStr">
        <is>
          <t>R$ 18.303,00</t>
        </is>
      </c>
    </row>
    <row r="8">
      <c r="A8" t="inlineStr">
        <is>
          <t>2026</t>
        </is>
      </c>
      <c r="B8" t="inlineStr">
        <is>
          <t>SESC-SERVICO SOCIAL DO COMERCIO-ADMINISTRACAO REGIONAL DO DF</t>
        </is>
      </c>
      <c r="C8" t="inlineStr">
        <is>
          <t>03.288.908/0001-30</t>
        </is>
      </c>
      <c r="D8" t="inlineStr">
        <is>
          <t>Despesas rateadas</t>
        </is>
      </c>
      <c r="E8" t="inlineStr">
        <is>
          <t>Compartilhamento de estruturas físicas, infraestrutura tecnológica e ações conjuntas entre as Entidades.</t>
        </is>
      </c>
      <c r="F8" t="inlineStr">
        <is>
          <t>R$ 15.000,00</t>
        </is>
      </c>
    </row>
    <row r="9">
      <c r="A9" t="inlineStr">
        <is>
          <t>2026</t>
        </is>
      </c>
      <c r="B9" t="inlineStr">
        <is>
          <t>SESC-SERVICO SOCIAL DO COMERCIO-ADMINISTRACAO REGIONAL DO DF</t>
        </is>
      </c>
      <c r="C9" t="inlineStr">
        <is>
          <t>03.288.908/0003-00</t>
        </is>
      </c>
      <c r="D9" t="inlineStr">
        <is>
          <t>Despesas rateadas</t>
        </is>
      </c>
      <c r="E9" t="inlineStr">
        <is>
          <t>Compartilhamento de estruturas físicas, infraestrutura tecnológica e ações conjuntas entre as Entidades.</t>
        </is>
      </c>
      <c r="F9" t="inlineStr">
        <is>
          <t>R$ 56.262,00</t>
        </is>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Distrito Federal Fecomercio - DF</t>
        </is>
      </c>
      <c r="C2" t="inlineStr">
        <is>
          <t>00.113.605/0001-99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R$ 261.783.577,00</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R$ 178.084.063,00</t>
        </is>
      </c>
    </row>
    <row r="4">
      <c r="A4" t="inlineStr">
        <is>
          <t>2026</t>
        </is>
      </c>
      <c r="B4" t="inlineStr">
        <is>
          <t>SENAC - SERVICO NACIONAL DE APRENDIZAGEM COMERCIAL</t>
        </is>
      </c>
      <c r="C4" t="inlineStr">
        <is>
          <t>03.296.968/0001-03</t>
        </is>
      </c>
      <c r="D4" t="inlineStr">
        <is>
          <t>Despesas rateadas</t>
        </is>
      </c>
      <c r="E4" t="inlineStr">
        <is>
          <t>Compartilhamento de estruturas físicas, infraestrutura tecnológica e ações conjuntas entre as Entidades.</t>
        </is>
      </c>
      <c r="F4" t="inlineStr">
        <is>
          <t>R$ 127.848,00</t>
        </is>
      </c>
    </row>
    <row r="5">
      <c r="A5" t="inlineStr">
        <is>
          <t>2026</t>
        </is>
      </c>
      <c r="B5" t="inlineStr">
        <is>
          <t>SERVICO NACIONAL DE APRENDIZAGEM COMERCIAL (SENAC DN)</t>
        </is>
      </c>
      <c r="C5" t="inlineStr">
        <is>
          <t>33.469.172/0001-68</t>
        </is>
      </c>
      <c r="D5" t="inlineStr">
        <is>
          <t>Despesas rateadas</t>
        </is>
      </c>
      <c r="E5" t="inlineStr">
        <is>
          <t>Compartilhamento de estruturas físicas, infraestrutura tecnológica e ações conjuntas entre as Entidades.</t>
        </is>
      </c>
      <c r="F5" t="inlineStr">
        <is>
          <t>R$ 48.118.153,00</t>
        </is>
      </c>
    </row>
    <row r="6">
      <c r="A6" t="inlineStr">
        <is>
          <t>2026</t>
        </is>
      </c>
      <c r="B6" t="inlineStr">
        <is>
          <t>SERVICO NACIONAL DE APRENDIZAGEM COMERCIAL (SENAC MS)</t>
        </is>
      </c>
      <c r="C6" t="inlineStr">
        <is>
          <t>03.644.843/0001-19</t>
        </is>
      </c>
      <c r="D6" t="inlineStr">
        <is>
          <t>Despesas rateadas</t>
        </is>
      </c>
      <c r="E6" t="inlineStr">
        <is>
          <t>Compartilhamento de estruturas físicas, infraestrutura tecnológica e ações conjuntas entre as Entidades.</t>
        </is>
      </c>
      <c r="F6" t="inlineStr">
        <is>
          <t>R$ 507.244,00</t>
        </is>
      </c>
    </row>
    <row r="7">
      <c r="A7" t="inlineStr">
        <is>
          <t>2026</t>
        </is>
      </c>
      <c r="B7" t="inlineStr">
        <is>
          <t>SERVICO NACIONAL DE APRENDIZAGEM COMERCIAL (SENAC SC EAD)</t>
        </is>
      </c>
      <c r="C7" t="inlineStr">
        <is>
          <t>03.603.739/0018-24</t>
        </is>
      </c>
      <c r="D7" t="inlineStr">
        <is>
          <t>Despesas rateadas</t>
        </is>
      </c>
      <c r="E7" t="inlineStr">
        <is>
          <t>Compartilhamento de estruturas físicas, infraestrutura tecnológica e ações conjuntas entre as Entidades.</t>
        </is>
      </c>
      <c r="F7" t="inlineStr">
        <is>
          <t>R$ 18.303,00</t>
        </is>
      </c>
    </row>
    <row r="8">
      <c r="A8" t="inlineStr">
        <is>
          <t>2026</t>
        </is>
      </c>
      <c r="B8" t="inlineStr">
        <is>
          <t>SESC-SERVICO SOCIAL DO COMERCIO-ADMINISTRACAO REGIONAL DO DF</t>
        </is>
      </c>
      <c r="C8" t="inlineStr">
        <is>
          <t>03.288.908/0001-30</t>
        </is>
      </c>
      <c r="D8" t="inlineStr">
        <is>
          <t>Despesas rateadas</t>
        </is>
      </c>
      <c r="E8" t="inlineStr">
        <is>
          <t>Compartilhamento de estruturas físicas, infraestrutura tecnológica e ações conjuntas entre as Entidades.</t>
        </is>
      </c>
      <c r="F8" t="inlineStr">
        <is>
          <t>R$ 15.000,00</t>
        </is>
      </c>
    </row>
    <row r="9">
      <c r="A9" t="inlineStr">
        <is>
          <t>2026</t>
        </is>
      </c>
      <c r="B9" t="inlineStr">
        <is>
          <t>SESC-SERVICO SOCIAL DO COMERCIO-ADMINISTRACAO REGIONAL DO DF</t>
        </is>
      </c>
      <c r="C9" t="inlineStr">
        <is>
          <t>03.288.908/0003-00</t>
        </is>
      </c>
      <c r="D9" t="inlineStr">
        <is>
          <t>Despesas rateadas</t>
        </is>
      </c>
      <c r="E9" t="inlineStr">
        <is>
          <t>Compartilhamento de estruturas físicas, infraestrutura tecnológica e ações conjuntas entre as Entidades.</t>
        </is>
      </c>
      <c r="F9" t="inlineStr">
        <is>
          <t>R$ 56.262,00</t>
        </is>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R$ 69.284.700,00</t>
        </is>
      </c>
      <c r="D2" t="inlineStr">
        <is>
          <t>42,34%</t>
        </is>
      </c>
    </row>
    <row r="3">
      <c r="A3" t="inlineStr">
        <is>
          <t>131100</t>
        </is>
      </c>
      <c r="B3" t="inlineStr">
        <is>
          <t>Aluguéis</t>
        </is>
      </c>
      <c r="C3" t="inlineStr">
        <is>
          <t>R$ 792.000,00</t>
        </is>
      </c>
      <c r="D3" t="inlineStr">
        <is>
          <t>0,48%</t>
        </is>
      </c>
    </row>
    <row r="4">
      <c r="A4" t="inlineStr">
        <is>
          <t>131530</t>
        </is>
      </c>
      <c r="B4" t="inlineStr">
        <is>
          <t>Taxa de Ocupação de Outros Imóveis</t>
        </is>
      </c>
      <c r="C4" t="inlineStr">
        <is>
          <t>R$ 618.000,00</t>
        </is>
      </c>
      <c r="D4" t="inlineStr">
        <is>
          <t>0,38%</t>
        </is>
      </c>
    </row>
    <row r="5">
      <c r="A5" t="inlineStr">
        <is>
          <t>132500</t>
        </is>
      </c>
      <c r="B5" t="inlineStr">
        <is>
          <t>Remuneração de Depósitos Bancários</t>
        </is>
      </c>
      <c r="C5" t="inlineStr">
        <is>
          <t>R$ 32.100.000,00</t>
        </is>
      </c>
      <c r="D5" t="inlineStr">
        <is>
          <t>19,62%</t>
        </is>
      </c>
    </row>
    <row r="6">
      <c r="A6" t="inlineStr">
        <is>
          <t>160016</t>
        </is>
      </c>
      <c r="B6" t="inlineStr">
        <is>
          <t>Serviços Educacionais</t>
        </is>
      </c>
      <c r="C6" t="inlineStr">
        <is>
          <t>R$ 19.980.000,00</t>
        </is>
      </c>
      <c r="D6" t="inlineStr">
        <is>
          <t>12,21%</t>
        </is>
      </c>
    </row>
    <row r="7">
      <c r="A7" t="inlineStr">
        <is>
          <t>191899</t>
        </is>
      </c>
      <c r="B7" t="inlineStr">
        <is>
          <t>Outras Multas e Juros de Mora</t>
        </is>
      </c>
      <c r="C7" t="inlineStr">
        <is>
          <t>R$ 51.000,00</t>
        </is>
      </c>
      <c r="D7" t="inlineStr">
        <is>
          <t>0,03%</t>
        </is>
      </c>
    </row>
    <row r="8">
      <c r="A8" t="inlineStr">
        <is>
          <t>192199</t>
        </is>
      </c>
      <c r="B8" t="inlineStr">
        <is>
          <t>Outras Indenizações</t>
        </is>
      </c>
      <c r="C8" t="inlineStr">
        <is>
          <t>R$ 92.700,00</t>
        </is>
      </c>
      <c r="D8" t="inlineStr">
        <is>
          <t>0,06%</t>
        </is>
      </c>
    </row>
    <row r="9">
      <c r="A9" t="inlineStr">
        <is>
          <t>192299</t>
        </is>
      </c>
      <c r="B9" t="inlineStr">
        <is>
          <t>Outras Restituições</t>
        </is>
      </c>
      <c r="C9" t="inlineStr">
        <is>
          <t>R$ 6.900,00</t>
        </is>
      </c>
      <c r="D9" t="inlineStr">
        <is>
          <t>0,00%</t>
        </is>
      </c>
    </row>
    <row r="10">
      <c r="A10" t="inlineStr">
        <is>
          <t>199099</t>
        </is>
      </c>
      <c r="B10" t="inlineStr">
        <is>
          <t>Outras Receitas</t>
        </is>
      </c>
      <c r="C10" t="inlineStr">
        <is>
          <t>R$ 473.700,00</t>
        </is>
      </c>
      <c r="D10" t="inlineStr">
        <is>
          <t>0,29%</t>
        </is>
      </c>
    </row>
    <row r="11">
      <c r="A11" t="inlineStr">
        <is>
          <t>221600</t>
        </is>
      </c>
      <c r="B11" t="inlineStr">
        <is>
          <t>Alienação de Móveis e Utensílios</t>
        </is>
      </c>
      <c r="C11" t="inlineStr">
        <is>
          <t>R$ 27.000,00</t>
        </is>
      </c>
      <c r="D11" t="inlineStr">
        <is>
          <t>0,02%</t>
        </is>
      </c>
    </row>
    <row r="12">
      <c r="A12" t="inlineStr">
        <is>
          <t>221700</t>
        </is>
      </c>
      <c r="B12" t="inlineStr">
        <is>
          <t>Alienação de Equipamentos</t>
        </is>
      </c>
      <c r="C12" t="inlineStr">
        <is>
          <t>R$ 30.000,00</t>
        </is>
      </c>
      <c r="D12" t="inlineStr">
        <is>
          <t>0,02%</t>
        </is>
      </c>
    </row>
    <row r="13">
      <c r="A13" t="inlineStr">
        <is>
          <t>221900</t>
        </is>
      </c>
      <c r="B13" t="inlineStr">
        <is>
          <t>Alienação de Outros Bens Móveis</t>
        </is>
      </c>
      <c r="C13" t="inlineStr">
        <is>
          <t>R$ 3.000,00</t>
        </is>
      </c>
      <c r="D13" t="inlineStr">
        <is>
          <t>0,00%</t>
        </is>
      </c>
    </row>
    <row r="14">
      <c r="A14" t="inlineStr">
        <is>
          <t>222900</t>
        </is>
      </c>
      <c r="B14" t="inlineStr">
        <is>
          <t>Alienação Outros Bens Imóveis</t>
        </is>
      </c>
      <c r="C14" t="inlineStr">
        <is>
          <t>R$ 3.111.000,00</t>
        </is>
      </c>
      <c r="D14" t="inlineStr">
        <is>
          <t>1,90%</t>
        </is>
      </c>
    </row>
    <row r="15">
      <c r="A15" t="inlineStr">
        <is>
          <t>999000</t>
        </is>
      </c>
      <c r="B15" t="inlineStr">
        <is>
          <t>Recursos Arrecadados Exerc. Anteriores</t>
        </is>
      </c>
      <c r="C15" t="inlineStr">
        <is>
          <t>R$ 37.080.000,00</t>
        </is>
      </c>
      <c r="D15" t="inlineStr">
        <is>
          <t>22,66%</t>
        </is>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R$ 29.385.000,00</t>
        </is>
      </c>
      <c r="D2" t="inlineStr">
        <is>
          <t>17,96%</t>
        </is>
      </c>
    </row>
    <row r="3">
      <c r="A3" t="inlineStr">
        <is>
          <t>319013</t>
        </is>
      </c>
      <c r="B3" t="inlineStr">
        <is>
          <t>Obrigações Patronais</t>
        </is>
      </c>
      <c r="C3" t="inlineStr">
        <is>
          <t>R$ 2.544.000,00</t>
        </is>
      </c>
      <c r="D3" t="inlineStr">
        <is>
          <t>1,55%</t>
        </is>
      </c>
    </row>
    <row r="4">
      <c r="A4" t="inlineStr">
        <is>
          <t>319016</t>
        </is>
      </c>
      <c r="B4" t="inlineStr">
        <is>
          <t>Outras Despesas Variáveis</t>
        </is>
      </c>
      <c r="C4" t="inlineStr">
        <is>
          <t>R$ 924.000,00</t>
        </is>
      </c>
      <c r="D4" t="inlineStr">
        <is>
          <t>0,56%</t>
        </is>
      </c>
    </row>
    <row r="5">
      <c r="A5" t="inlineStr">
        <is>
          <t>319091</t>
        </is>
      </c>
      <c r="B5" t="inlineStr">
        <is>
          <t>Sentenças Judiciais - Pessoal e Encargos</t>
        </is>
      </c>
      <c r="C5" t="inlineStr">
        <is>
          <t>R$ 150.000,00</t>
        </is>
      </c>
      <c r="D5" t="inlineStr">
        <is>
          <t>0,09%</t>
        </is>
      </c>
    </row>
    <row r="6">
      <c r="A6" t="inlineStr">
        <is>
          <t>319094</t>
        </is>
      </c>
      <c r="B6" t="inlineStr">
        <is>
          <t>Indenizações e Restituições Trabalhistas</t>
        </is>
      </c>
      <c r="C6" t="inlineStr">
        <is>
          <t>R$ 837.000,00</t>
        </is>
      </c>
      <c r="D6" t="inlineStr">
        <is>
          <t>0,51%</t>
        </is>
      </c>
    </row>
    <row r="7">
      <c r="A7" t="inlineStr">
        <is>
          <t>335041</t>
        </is>
      </c>
      <c r="B7" t="inlineStr">
        <is>
          <t>Contribuições</t>
        </is>
      </c>
      <c r="C7" t="inlineStr">
        <is>
          <t>R$ 1.695.600,00</t>
        </is>
      </c>
      <c r="D7" t="inlineStr">
        <is>
          <t>1,04%</t>
        </is>
      </c>
    </row>
    <row r="8">
      <c r="A8" t="inlineStr">
        <is>
          <t>339014</t>
        </is>
      </c>
      <c r="B8" t="inlineStr">
        <is>
          <t>Diárias</t>
        </is>
      </c>
      <c r="C8" t="inlineStr">
        <is>
          <t>R$ 438.000,00</t>
        </is>
      </c>
      <c r="D8" t="inlineStr">
        <is>
          <t>0,27%</t>
        </is>
      </c>
    </row>
    <row r="9">
      <c r="A9" t="inlineStr">
        <is>
          <t>339018</t>
        </is>
      </c>
      <c r="B9" t="inlineStr">
        <is>
          <t>Auxílio Financeiro a Estudantes</t>
        </is>
      </c>
      <c r="C9" t="inlineStr">
        <is>
          <t>R$ 932.400,00</t>
        </is>
      </c>
      <c r="D9" t="inlineStr">
        <is>
          <t>0,57%</t>
        </is>
      </c>
    </row>
    <row r="10">
      <c r="A10" t="inlineStr">
        <is>
          <t>339030</t>
        </is>
      </c>
      <c r="B10" t="inlineStr">
        <is>
          <t>Material de Consumo</t>
        </is>
      </c>
      <c r="C10" t="inlineStr">
        <is>
          <t>R$ 15.147.000,00</t>
        </is>
      </c>
      <c r="D10" t="inlineStr">
        <is>
          <t>9,26%</t>
        </is>
      </c>
    </row>
    <row r="11">
      <c r="A11" t="inlineStr">
        <is>
          <t>339033</t>
        </is>
      </c>
      <c r="B11" t="inlineStr">
        <is>
          <t>Passagens e Despesas de Locomoção</t>
        </is>
      </c>
      <c r="C11" t="inlineStr">
        <is>
          <t>R$ 1.060.800,00</t>
        </is>
      </c>
      <c r="D11" t="inlineStr">
        <is>
          <t>0,65%</t>
        </is>
      </c>
    </row>
    <row r="12">
      <c r="A12" t="inlineStr">
        <is>
          <t>339036</t>
        </is>
      </c>
      <c r="B12" t="inlineStr">
        <is>
          <t>Outros Serviços Terceiros - P. Física</t>
        </is>
      </c>
      <c r="C12" t="inlineStr">
        <is>
          <t>R$ 4.875.000,00</t>
        </is>
      </c>
      <c r="D12" t="inlineStr">
        <is>
          <t>2,98%</t>
        </is>
      </c>
    </row>
    <row r="13">
      <c r="A13" t="inlineStr">
        <is>
          <t>339037</t>
        </is>
      </c>
      <c r="B13" t="inlineStr">
        <is>
          <t>Locação de Mão de Obra</t>
        </is>
      </c>
      <c r="C13" t="inlineStr">
        <is>
          <t>R$ 5.127.000,00</t>
        </is>
      </c>
      <c r="D13" t="inlineStr">
        <is>
          <t>3,13%</t>
        </is>
      </c>
    </row>
    <row r="14">
      <c r="A14" t="inlineStr">
        <is>
          <t>339039</t>
        </is>
      </c>
      <c r="B14" t="inlineStr">
        <is>
          <t>Outros Serviços Terceiros - P. Jurídica</t>
        </is>
      </c>
      <c r="C14" t="inlineStr">
        <is>
          <t>R$ 35.465.100,00</t>
        </is>
      </c>
      <c r="D14" t="inlineStr">
        <is>
          <t>21,67%</t>
        </is>
      </c>
    </row>
    <row r="15">
      <c r="A15" t="inlineStr">
        <is>
          <t>339047</t>
        </is>
      </c>
      <c r="B15" t="inlineStr">
        <is>
          <t>Obrigações Tributárias e Contributivas</t>
        </is>
      </c>
      <c r="C15" t="inlineStr">
        <is>
          <t>R$ 134.100,00</t>
        </is>
      </c>
      <c r="D15" t="inlineStr">
        <is>
          <t>0,08%</t>
        </is>
      </c>
    </row>
    <row r="16">
      <c r="A16" t="inlineStr">
        <is>
          <t>339091</t>
        </is>
      </c>
      <c r="B16" t="inlineStr">
        <is>
          <t>Sentenças Judiciais-Outras DespCorrentes</t>
        </is>
      </c>
      <c r="C16" t="inlineStr">
        <is>
          <t>R$ 45.000,00</t>
        </is>
      </c>
      <c r="D16" t="inlineStr">
        <is>
          <t>0,03%</t>
        </is>
      </c>
    </row>
    <row r="17">
      <c r="A17" t="inlineStr">
        <is>
          <t>339093</t>
        </is>
      </c>
      <c r="B17" t="inlineStr">
        <is>
          <t>Indenizações e Restituições</t>
        </is>
      </c>
      <c r="C17" t="inlineStr">
        <is>
          <t>R$ 30.000,00</t>
        </is>
      </c>
      <c r="D17" t="inlineStr">
        <is>
          <t>0,02%</t>
        </is>
      </c>
    </row>
    <row r="18">
      <c r="A18" t="inlineStr">
        <is>
          <t>449051</t>
        </is>
      </c>
      <c r="B18" t="inlineStr">
        <is>
          <t>Obras e Instalações</t>
        </is>
      </c>
      <c r="C18" t="inlineStr">
        <is>
          <t>R$ 12.336.000,00</t>
        </is>
      </c>
      <c r="D18" t="inlineStr">
        <is>
          <t>7,54%</t>
        </is>
      </c>
    </row>
    <row r="19">
      <c r="A19" t="inlineStr">
        <is>
          <t>449052</t>
        </is>
      </c>
      <c r="B19" t="inlineStr">
        <is>
          <t>Equipamentos e Material Permanente</t>
        </is>
      </c>
      <c r="C19" t="inlineStr">
        <is>
          <t>R$ 21.780.000,00</t>
        </is>
      </c>
      <c r="D19" t="inlineStr">
        <is>
          <t>13,31%</t>
        </is>
      </c>
    </row>
    <row r="20">
      <c r="A20" t="inlineStr">
        <is>
          <t>459061</t>
        </is>
      </c>
      <c r="B20" t="inlineStr">
        <is>
          <t>Aquisição de Imóveis</t>
        </is>
      </c>
      <c r="C20" t="inlineStr">
        <is>
          <t>R$ 30.744.000,00</t>
        </is>
      </c>
      <c r="D20" t="inlineStr">
        <is>
          <t>18,79%</t>
        </is>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R$14.144.700,00</t>
        </is>
      </c>
      <c r="C2" t="inlineStr">
        <is>
          <t>8,64%</t>
        </is>
      </c>
    </row>
    <row r="3">
      <c r="A3" t="inlineStr">
        <is>
          <t>02 - Administração Financeira</t>
        </is>
      </c>
      <c r="B3" t="inlineStr">
        <is>
          <t>R$4.967.700,00</t>
        </is>
      </c>
      <c r="C3" t="inlineStr">
        <is>
          <t>3,04%</t>
        </is>
      </c>
    </row>
    <row r="4">
      <c r="A4" t="inlineStr">
        <is>
          <t>03 - Formação de Recursos Humanos</t>
        </is>
      </c>
      <c r="B4" t="inlineStr">
        <is>
          <t>R$947.700,00</t>
        </is>
      </c>
      <c r="C4" t="inlineStr">
        <is>
          <t>0,58%</t>
        </is>
      </c>
    </row>
    <row r="5">
      <c r="A5" t="inlineStr">
        <is>
          <t>04 - Comunicação Social</t>
        </is>
      </c>
      <c r="B5" t="inlineStr">
        <is>
          <t>R$6.900.000,00</t>
        </is>
      </c>
      <c r="C5" t="inlineStr">
        <is>
          <t>4,22%</t>
        </is>
      </c>
    </row>
    <row r="6">
      <c r="A6" t="inlineStr">
        <is>
          <t>05 - Atenção Básica</t>
        </is>
      </c>
      <c r="B6" t="inlineStr">
        <is>
          <t>R$1.126.800,00</t>
        </is>
      </c>
      <c r="C6" t="inlineStr">
        <is>
          <t>0,69%</t>
        </is>
      </c>
    </row>
    <row r="7">
      <c r="A7" t="inlineStr">
        <is>
          <t>06 - Proteção e Benefícios ao Trabalhador</t>
        </is>
      </c>
      <c r="B7" t="inlineStr">
        <is>
          <t>R$6.901.500,00</t>
        </is>
      </c>
      <c r="C7" t="inlineStr">
        <is>
          <t>4,22%</t>
        </is>
      </c>
    </row>
    <row r="8">
      <c r="A8" t="inlineStr">
        <is>
          <t>07 - Empregabilidade</t>
        </is>
      </c>
      <c r="B8" t="inlineStr">
        <is>
          <t>R$128.661.600,00</t>
        </is>
      </c>
      <c r="C8" t="inlineStr">
        <is>
          <t>78,62%</t>
        </is>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R$123.399.000,00</t>
        </is>
      </c>
      <c r="C2" t="inlineStr">
        <is>
          <t>R$128.348.715,15</t>
        </is>
      </c>
      <c r="D2" t="inlineStr">
        <is>
          <t>104,01%</t>
        </is>
      </c>
      <c r="E2" t="inlineStr">
        <is>
          <t>99,99%</t>
        </is>
      </c>
    </row>
    <row r="3">
      <c r="A3" t="inlineStr">
        <is>
          <t>RECEITA DE CONTRIBUIÇÕES</t>
        </is>
      </c>
      <c r="B3" t="inlineStr">
        <is>
          <t>R$69.284.700,00</t>
        </is>
      </c>
      <c r="C3" t="inlineStr">
        <is>
          <t>R$72.370.839,76</t>
        </is>
      </c>
      <c r="D3" t="inlineStr">
        <is>
          <t>104,45%</t>
        </is>
      </c>
      <c r="E3" t="inlineStr">
        <is>
          <t>56,38%</t>
        </is>
      </c>
    </row>
    <row r="4">
      <c r="A4" t="inlineStr">
        <is>
          <t>Contribuições para o Senac</t>
        </is>
      </c>
      <c r="B4" t="inlineStr">
        <is>
          <t>R$69.284.700,00</t>
        </is>
      </c>
      <c r="C4" t="inlineStr">
        <is>
          <t>R$72.370.839,76</t>
        </is>
      </c>
      <c r="D4" t="inlineStr">
        <is>
          <t>104,45%</t>
        </is>
      </c>
      <c r="E4" t="inlineStr">
        <is>
          <t>56,38%</t>
        </is>
      </c>
    </row>
    <row r="5">
      <c r="A5" t="inlineStr">
        <is>
          <t>RECEITA PATRIMONIAL</t>
        </is>
      </c>
      <c r="B5" t="inlineStr">
        <is>
          <t>R$33.510.000,00</t>
        </is>
      </c>
      <c r="C5" t="inlineStr">
        <is>
          <t>R$34.303.072,68</t>
        </is>
      </c>
      <c r="D5" t="inlineStr">
        <is>
          <t>102,37%</t>
        </is>
      </c>
      <c r="E5" t="inlineStr">
        <is>
          <t>26,72%</t>
        </is>
      </c>
    </row>
    <row r="6">
      <c r="A6" t="inlineStr">
        <is>
          <t>Aluguéis</t>
        </is>
      </c>
      <c r="B6" t="inlineStr">
        <is>
          <t>R$792.000,00</t>
        </is>
      </c>
      <c r="C6" t="inlineStr">
        <is>
          <t>R$1.148.792,16</t>
        </is>
      </c>
      <c r="D6" t="inlineStr">
        <is>
          <t>145,05%</t>
        </is>
      </c>
      <c r="E6" t="inlineStr">
        <is>
          <t>0,89%</t>
        </is>
      </c>
    </row>
    <row r="7">
      <c r="A7" t="inlineStr">
        <is>
          <t>Taxa de Ocupação de Outros Imóveis</t>
        </is>
      </c>
      <c r="B7" t="inlineStr">
        <is>
          <t>R$618.000,00</t>
        </is>
      </c>
      <c r="C7" t="inlineStr">
        <is>
          <t>R$662.227,94</t>
        </is>
      </c>
      <c r="D7" t="inlineStr">
        <is>
          <t>107,16%</t>
        </is>
      </c>
      <c r="E7" t="inlineStr">
        <is>
          <t>0,52%</t>
        </is>
      </c>
    </row>
    <row r="8">
      <c r="A8" t="inlineStr">
        <is>
          <t>Remuneração de Depósitos Bancários</t>
        </is>
      </c>
      <c r="B8" t="inlineStr">
        <is>
          <t>R$32.100.000,00</t>
        </is>
      </c>
      <c r="C8" t="inlineStr">
        <is>
          <t>R$32.492.052,58</t>
        </is>
      </c>
      <c r="D8" t="inlineStr">
        <is>
          <t>101,22%</t>
        </is>
      </c>
      <c r="E8" t="inlineStr">
        <is>
          <t>25,31%</t>
        </is>
      </c>
    </row>
    <row r="9">
      <c r="A9" t="inlineStr">
        <is>
          <t>RECEITA DE SERVIÇOS</t>
        </is>
      </c>
      <c r="B9" t="inlineStr">
        <is>
          <t>R$19.980.000,00</t>
        </is>
      </c>
      <c r="C9" t="inlineStr">
        <is>
          <t>R$21.097.345,54</t>
        </is>
      </c>
      <c r="D9" t="inlineStr">
        <is>
          <t>105,59%</t>
        </is>
      </c>
      <c r="E9" t="inlineStr">
        <is>
          <t>16,44%</t>
        </is>
      </c>
    </row>
    <row r="10">
      <c r="A10" t="inlineStr">
        <is>
          <t>Serviços Educacionais</t>
        </is>
      </c>
      <c r="B10" t="inlineStr">
        <is>
          <t>R$19.980.000,00</t>
        </is>
      </c>
      <c r="C10" t="inlineStr">
        <is>
          <t>R$21.097.345,54</t>
        </is>
      </c>
      <c r="D10" t="inlineStr">
        <is>
          <t>105,59%</t>
        </is>
      </c>
      <c r="E10" t="inlineStr">
        <is>
          <t>16,44%</t>
        </is>
      </c>
    </row>
    <row r="11">
      <c r="A11" t="inlineStr">
        <is>
          <t>OUTRAS RECEITAS CORRENTES</t>
        </is>
      </c>
      <c r="B11" t="inlineStr">
        <is>
          <t>R$624.300,00</t>
        </is>
      </c>
      <c r="C11" t="inlineStr">
        <is>
          <t>R$577.457,17</t>
        </is>
      </c>
      <c r="D11" t="inlineStr">
        <is>
          <t>92,50%</t>
        </is>
      </c>
      <c r="E11" t="inlineStr">
        <is>
          <t>0,45%</t>
        </is>
      </c>
    </row>
    <row r="12">
      <c r="A12" t="inlineStr">
        <is>
          <t>Outras Multas e Juros de Mora</t>
        </is>
      </c>
      <c r="B12" t="inlineStr">
        <is>
          <t>R$51.000,00</t>
        </is>
      </c>
      <c r="C12" t="inlineStr">
        <is>
          <t>R$46.806,71</t>
        </is>
      </c>
      <c r="D12" t="inlineStr">
        <is>
          <t>91,78%</t>
        </is>
      </c>
      <c r="E12" t="inlineStr">
        <is>
          <t>0,04%</t>
        </is>
      </c>
    </row>
    <row r="13">
      <c r="A13" t="inlineStr">
        <is>
          <t>Outras Indenizações</t>
        </is>
      </c>
      <c r="B13" t="inlineStr">
        <is>
          <t>R$92.700,00</t>
        </is>
      </c>
      <c r="C13" t="inlineStr">
        <is>
          <t>R$92.360,07</t>
        </is>
      </c>
      <c r="D13" t="inlineStr">
        <is>
          <t>99,63%</t>
        </is>
      </c>
      <c r="E13" t="inlineStr">
        <is>
          <t>0,07%</t>
        </is>
      </c>
    </row>
    <row r="14">
      <c r="A14" t="inlineStr">
        <is>
          <t>Outras Restituições</t>
        </is>
      </c>
      <c r="B14" t="inlineStr">
        <is>
          <t>R$6.900,00</t>
        </is>
      </c>
      <c r="C14" t="inlineStr">
        <is>
          <t>R$7.086,50</t>
        </is>
      </c>
      <c r="D14" t="inlineStr">
        <is>
          <t>102,70%</t>
        </is>
      </c>
      <c r="E14" t="inlineStr">
        <is>
          <t>0,01%</t>
        </is>
      </c>
    </row>
    <row r="15">
      <c r="A15" t="inlineStr">
        <is>
          <t>Outras Receitas</t>
        </is>
      </c>
      <c r="B15" t="inlineStr">
        <is>
          <t>R$473.700,00</t>
        </is>
      </c>
      <c r="C15" t="inlineStr">
        <is>
          <t>R$431.203,89</t>
        </is>
      </c>
      <c r="D15" t="inlineStr">
        <is>
          <t>91,03%</t>
        </is>
      </c>
      <c r="E15" t="inlineStr">
        <is>
          <t>0,34%</t>
        </is>
      </c>
    </row>
    <row r="16">
      <c r="A16" t="inlineStr">
        <is>
          <t>RECEITAS DE CAPITAL</t>
        </is>
      </c>
      <c r="B16" t="inlineStr">
        <is>
          <t>R$3.171.000,00</t>
        </is>
      </c>
      <c r="C16" t="inlineStr">
        <is>
          <t>R$16.800,00</t>
        </is>
      </c>
      <c r="D16" t="inlineStr">
        <is>
          <t>0,53%</t>
        </is>
      </c>
      <c r="E16" t="inlineStr">
        <is>
          <t>0,01%</t>
        </is>
      </c>
    </row>
    <row r="17">
      <c r="A17" t="inlineStr">
        <is>
          <t>ALIENAÇÃO DE BENS</t>
        </is>
      </c>
      <c r="B17" t="inlineStr">
        <is>
          <t>R$3.171.000,00</t>
        </is>
      </c>
      <c r="C17" t="inlineStr">
        <is>
          <t>R$16.800,00</t>
        </is>
      </c>
      <c r="D17" t="inlineStr">
        <is>
          <t>0,53%</t>
        </is>
      </c>
      <c r="E17" t="inlineStr">
        <is>
          <t>0,01%</t>
        </is>
      </c>
    </row>
    <row r="18">
      <c r="A18" t="inlineStr">
        <is>
          <t>Alienação de Móveis e Utensílios</t>
        </is>
      </c>
      <c r="B18" t="inlineStr">
        <is>
          <t>R$27.000,00</t>
        </is>
      </c>
      <c r="C18" t="inlineStr">
        <is>
          <t>R$13.108,84</t>
        </is>
      </c>
      <c r="D18" t="inlineStr">
        <is>
          <t>48,55%</t>
        </is>
      </c>
      <c r="E18" t="inlineStr">
        <is>
          <t>0,01%</t>
        </is>
      </c>
    </row>
    <row r="19">
      <c r="A19" t="inlineStr">
        <is>
          <t>Alienação de Equipamentos</t>
        </is>
      </c>
      <c r="B19" t="inlineStr">
        <is>
          <t>R$30.000,00</t>
        </is>
      </c>
      <c r="C19" t="inlineStr">
        <is>
          <t>R$3.341,75</t>
        </is>
      </c>
      <c r="D19" t="inlineStr">
        <is>
          <t>11,14%</t>
        </is>
      </c>
      <c r="E19" t="inlineStr">
        <is>
          <t>0,00%</t>
        </is>
      </c>
    </row>
    <row r="20">
      <c r="A20" t="inlineStr">
        <is>
          <t>Alienação de Outros Bens Móveis</t>
        </is>
      </c>
      <c r="B20" t="inlineStr">
        <is>
          <t>R$3.000,00</t>
        </is>
      </c>
      <c r="C20" t="inlineStr">
        <is>
          <t>R$349,41</t>
        </is>
      </c>
      <c r="D20" t="inlineStr">
        <is>
          <t>11,65%</t>
        </is>
      </c>
      <c r="E20" t="inlineStr">
        <is>
          <t>0,00%</t>
        </is>
      </c>
    </row>
    <row r="21">
      <c r="A21" t="inlineStr">
        <is>
          <t>Alienação Outros Bens Imóveis</t>
        </is>
      </c>
      <c r="B21" t="inlineStr">
        <is>
          <t>R$3.111.000,00</t>
        </is>
      </c>
      <c r="C21" t="inlineStr">
        <is>
          <t>R$0,00</t>
        </is>
      </c>
      <c r="D21" t="inlineStr">
        <is>
          <t>0,00%</t>
        </is>
      </c>
      <c r="E21" t="inlineStr">
        <is>
          <t>0,00%</t>
        </is>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R$ 98.790.000,00</t>
        </is>
      </c>
      <c r="C2" t="inlineStr">
        <is>
          <t>R$ 88.433.323,08</t>
        </is>
      </c>
      <c r="D2" t="inlineStr">
        <is>
          <t>89,52%</t>
        </is>
      </c>
      <c r="E2" t="inlineStr">
        <is>
          <t>61,57%</t>
        </is>
      </c>
    </row>
    <row r="3">
      <c r="A3" t="inlineStr">
        <is>
          <t>PESSOAL E ENCARGOS SOCIAIS</t>
        </is>
      </c>
      <c r="B3" t="inlineStr">
        <is>
          <t>R$ 33.840.000,00</t>
        </is>
      </c>
      <c r="C3" t="inlineStr">
        <is>
          <t>R$ 34.327.923,50</t>
        </is>
      </c>
      <c r="D3" t="inlineStr">
        <is>
          <t>101,44%</t>
        </is>
      </c>
      <c r="E3" t="inlineStr">
        <is>
          <t>23,90%</t>
        </is>
      </c>
    </row>
    <row r="4">
      <c r="A4" t="inlineStr">
        <is>
          <t>Vencimentos e Vantagens Fixas</t>
        </is>
      </c>
      <c r="B4" t="inlineStr">
        <is>
          <t>R$ 29.385.000,00</t>
        </is>
      </c>
      <c r="C4" t="inlineStr">
        <is>
          <t>R$ 29.639.727,32</t>
        </is>
      </c>
      <c r="D4" t="inlineStr">
        <is>
          <t>100,87%</t>
        </is>
      </c>
      <c r="E4" t="inlineStr">
        <is>
          <t>20,64%</t>
        </is>
      </c>
    </row>
    <row r="5">
      <c r="A5" t="inlineStr">
        <is>
          <t>Obrigações Patronais</t>
        </is>
      </c>
      <c r="B5" t="inlineStr">
        <is>
          <t>R$ 2.544.000,00</t>
        </is>
      </c>
      <c r="C5" t="inlineStr">
        <is>
          <t>R$ 2.435.840,35</t>
        </is>
      </c>
      <c r="D5" t="inlineStr">
        <is>
          <t>95,75%</t>
        </is>
      </c>
      <c r="E5" t="inlineStr">
        <is>
          <t>1,70%</t>
        </is>
      </c>
    </row>
    <row r="6">
      <c r="A6" t="inlineStr">
        <is>
          <t>Outras Despesas Variáveis</t>
        </is>
      </c>
      <c r="B6" t="inlineStr">
        <is>
          <t>R$ 924.000,00</t>
        </is>
      </c>
      <c r="C6" t="inlineStr">
        <is>
          <t>R$ 1.193.715,60</t>
        </is>
      </c>
      <c r="D6" t="inlineStr">
        <is>
          <t>129,19%</t>
        </is>
      </c>
      <c r="E6" t="inlineStr">
        <is>
          <t>0,83%</t>
        </is>
      </c>
    </row>
    <row r="7">
      <c r="A7" t="inlineStr">
        <is>
          <t>Sentenças Judiciais - Pessoal e Encargos</t>
        </is>
      </c>
      <c r="B7" t="inlineStr">
        <is>
          <t>R$ 150.000,00</t>
        </is>
      </c>
      <c r="C7" t="inlineStr">
        <is>
          <t>R$ 336.541,74</t>
        </is>
      </c>
      <c r="D7" t="inlineStr">
        <is>
          <t>224,36%</t>
        </is>
      </c>
      <c r="E7" t="inlineStr">
        <is>
          <t>0,23%</t>
        </is>
      </c>
    </row>
    <row r="8">
      <c r="A8" t="inlineStr">
        <is>
          <t>Indenizações e Restituições Trabalhistas</t>
        </is>
      </c>
      <c r="B8" t="inlineStr">
        <is>
          <t>R$ 837.000,00</t>
        </is>
      </c>
      <c r="C8" t="inlineStr">
        <is>
          <t>R$ 722.098,49</t>
        </is>
      </c>
      <c r="D8" t="inlineStr">
        <is>
          <t>86,27%</t>
        </is>
      </c>
      <c r="E8" t="inlineStr">
        <is>
          <t>0,50%</t>
        </is>
      </c>
    </row>
    <row r="9">
      <c r="A9" t="inlineStr">
        <is>
          <t>OUTRAS DESPESAS CORRENTES</t>
        </is>
      </c>
      <c r="B9" t="inlineStr">
        <is>
          <t>R$ 64.950.000,00</t>
        </is>
      </c>
      <c r="C9" t="inlineStr">
        <is>
          <t>R$ 54.105.399,58</t>
        </is>
      </c>
      <c r="D9" t="inlineStr">
        <is>
          <t>83,30%</t>
        </is>
      </c>
      <c r="E9" t="inlineStr">
        <is>
          <t>37,67%</t>
        </is>
      </c>
    </row>
    <row r="10">
      <c r="A10" t="inlineStr">
        <is>
          <t>Contribuições</t>
        </is>
      </c>
      <c r="B10" t="inlineStr">
        <is>
          <t>R$ 1.695.600,00</t>
        </is>
      </c>
      <c r="C10" t="inlineStr">
        <is>
          <t>R$ 1.796.748,83</t>
        </is>
      </c>
      <c r="D10" t="inlineStr">
        <is>
          <t>105,97%</t>
        </is>
      </c>
      <c r="E10" t="inlineStr">
        <is>
          <t>1,25%</t>
        </is>
      </c>
    </row>
    <row r="11">
      <c r="A11" t="inlineStr">
        <is>
          <t>Diárias</t>
        </is>
      </c>
      <c r="B11" t="inlineStr">
        <is>
          <t>R$ 438.000,00</t>
        </is>
      </c>
      <c r="C11" t="inlineStr">
        <is>
          <t>R$ 288.827,24</t>
        </is>
      </c>
      <c r="D11" t="inlineStr">
        <is>
          <t>65,94%</t>
        </is>
      </c>
      <c r="E11" t="inlineStr">
        <is>
          <t>0,20%</t>
        </is>
      </c>
    </row>
    <row r="12">
      <c r="A12" t="inlineStr">
        <is>
          <t>Auxílio Financeiro a Estudantes</t>
        </is>
      </c>
      <c r="B12" t="inlineStr">
        <is>
          <t>R$ 932.400,00</t>
        </is>
      </c>
      <c r="C12" t="inlineStr">
        <is>
          <t>R$ 553.930,80</t>
        </is>
      </c>
      <c r="D12" t="inlineStr">
        <is>
          <t>59,41%</t>
        </is>
      </c>
      <c r="E12" t="inlineStr">
        <is>
          <t>0,39%</t>
        </is>
      </c>
    </row>
    <row r="13">
      <c r="A13" t="inlineStr">
        <is>
          <t>Material de Consumo</t>
        </is>
      </c>
      <c r="B13" t="inlineStr">
        <is>
          <t>R$ 15.147.000,00</t>
        </is>
      </c>
      <c r="C13" t="inlineStr">
        <is>
          <t>R$ 11.830.002,27</t>
        </is>
      </c>
      <c r="D13" t="inlineStr">
        <is>
          <t>78,10%</t>
        </is>
      </c>
      <c r="E13" t="inlineStr">
        <is>
          <t>8,24%</t>
        </is>
      </c>
    </row>
    <row r="14">
      <c r="A14" t="inlineStr">
        <is>
          <t>Passagens e Despesas de Locomoção</t>
        </is>
      </c>
      <c r="B14" t="inlineStr">
        <is>
          <t>R$ 1.060.800,00</t>
        </is>
      </c>
      <c r="C14" t="inlineStr">
        <is>
          <t>R$ 837.973,47</t>
        </is>
      </c>
      <c r="D14" t="inlineStr">
        <is>
          <t>78,99%</t>
        </is>
      </c>
      <c r="E14" t="inlineStr">
        <is>
          <t>0,58%</t>
        </is>
      </c>
    </row>
    <row r="15">
      <c r="A15" t="inlineStr">
        <is>
          <t>Outros Serviços Terceiros - P. Física</t>
        </is>
      </c>
      <c r="B15" t="inlineStr">
        <is>
          <t>R$ 4.875.000,00</t>
        </is>
      </c>
      <c r="C15" t="inlineStr">
        <is>
          <t>R$ 5.499.091,95</t>
        </is>
      </c>
      <c r="D15" t="inlineStr">
        <is>
          <t>112,80%</t>
        </is>
      </c>
      <c r="E15" t="inlineStr">
        <is>
          <t>3,83%</t>
        </is>
      </c>
    </row>
    <row r="16">
      <c r="A16" t="inlineStr">
        <is>
          <t>Locação de Mão de Obra</t>
        </is>
      </c>
      <c r="B16" t="inlineStr">
        <is>
          <t>R$ 5.127.000,00</t>
        </is>
      </c>
      <c r="C16" t="inlineStr">
        <is>
          <t>R$ 4.546.412,56</t>
        </is>
      </c>
      <c r="D16" t="inlineStr">
        <is>
          <t>88,68%</t>
        </is>
      </c>
      <c r="E16" t="inlineStr">
        <is>
          <t>3,17%</t>
        </is>
      </c>
    </row>
    <row r="17">
      <c r="A17" t="inlineStr">
        <is>
          <t>Outros Serviços Terceiros - P. Jurídica</t>
        </is>
      </c>
      <c r="B17" t="inlineStr">
        <is>
          <t>R$ 35.465.100,00</t>
        </is>
      </c>
      <c r="C17" t="inlineStr">
        <is>
          <t>R$ 28.485.519,60</t>
        </is>
      </c>
      <c r="D17" t="inlineStr">
        <is>
          <t>80,32%</t>
        </is>
      </c>
      <c r="E17" t="inlineStr">
        <is>
          <t>19,83%</t>
        </is>
      </c>
    </row>
    <row r="18">
      <c r="A18" t="inlineStr">
        <is>
          <t>Obrigações Tributárias e Contributivas</t>
        </is>
      </c>
      <c r="B18" t="inlineStr">
        <is>
          <t>R$ 134.100,00</t>
        </is>
      </c>
      <c r="C18" t="inlineStr">
        <is>
          <t>R$ 134.652,02</t>
        </is>
      </c>
      <c r="D18" t="inlineStr">
        <is>
          <t>100,41%</t>
        </is>
      </c>
      <c r="E18" t="inlineStr">
        <is>
          <t>0,09%</t>
        </is>
      </c>
    </row>
    <row r="19">
      <c r="A19" t="inlineStr">
        <is>
          <t>Sentenças Judiciais-Outras DespCorrentes</t>
        </is>
      </c>
      <c r="B19" t="inlineStr">
        <is>
          <t>R$ 45.000,00</t>
        </is>
      </c>
      <c r="C19" t="inlineStr">
        <is>
          <t>R$ 132.240,84</t>
        </is>
      </c>
      <c r="D19" t="inlineStr">
        <is>
          <t>293,87%</t>
        </is>
      </c>
      <c r="E19" t="inlineStr">
        <is>
          <t>0,09%</t>
        </is>
      </c>
    </row>
    <row r="20">
      <c r="A20" t="inlineStr">
        <is>
          <t>Indenizações e Restituições</t>
        </is>
      </c>
      <c r="B20" t="inlineStr">
        <is>
          <t>R$ 30.000,00</t>
        </is>
      </c>
      <c r="C20" t="inlineStr">
        <is>
          <t>R$ 0,00</t>
        </is>
      </c>
      <c r="D20" t="inlineStr">
        <is>
          <t>0,00%</t>
        </is>
      </c>
      <c r="E20" t="inlineStr">
        <is>
          <t>0,00%</t>
        </is>
      </c>
    </row>
    <row r="21">
      <c r="A21" t="inlineStr">
        <is>
          <t>DESPESAS DE CAPITAL</t>
        </is>
      </c>
      <c r="B21" t="inlineStr">
        <is>
          <t>R$ 64.860.000,00</t>
        </is>
      </c>
      <c r="C21" t="inlineStr">
        <is>
          <t>R$ 55.203.337,74</t>
        </is>
      </c>
      <c r="D21" t="inlineStr">
        <is>
          <t>85,11%</t>
        </is>
      </c>
      <c r="E21" t="inlineStr">
        <is>
          <t>38,43%</t>
        </is>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R$ 14.144.700,00</t>
        </is>
      </c>
      <c r="C2" t="inlineStr">
        <is>
          <t>R$ 11.932.041,33</t>
        </is>
      </c>
      <c r="D2" t="inlineStr">
        <is>
          <t>84,36%</t>
        </is>
      </c>
      <c r="E2" t="inlineStr">
        <is>
          <t>8,31%</t>
        </is>
      </c>
    </row>
    <row r="3">
      <c r="A3" t="inlineStr">
        <is>
          <t>02 - Administração Financeira</t>
        </is>
      </c>
      <c r="B3" t="inlineStr">
        <is>
          <t>R$ 4.967.700,00</t>
        </is>
      </c>
      <c r="C3" t="inlineStr">
        <is>
          <t>R$ 4.922.024,78</t>
        </is>
      </c>
      <c r="D3" t="inlineStr">
        <is>
          <t>99,08%</t>
        </is>
      </c>
      <c r="E3" t="inlineStr">
        <is>
          <t>3,43%</t>
        </is>
      </c>
    </row>
    <row r="4">
      <c r="A4" t="inlineStr">
        <is>
          <t>03 - Formação de Recursos Humanos</t>
        </is>
      </c>
      <c r="B4" t="inlineStr">
        <is>
          <t>R$ 947.700,00</t>
        </is>
      </c>
      <c r="C4" t="inlineStr">
        <is>
          <t>R$ 797.826,15</t>
        </is>
      </c>
      <c r="D4" t="inlineStr">
        <is>
          <t>84,19%</t>
        </is>
      </c>
      <c r="E4" t="inlineStr">
        <is>
          <t>0,56%</t>
        </is>
      </c>
    </row>
    <row r="5">
      <c r="A5" t="inlineStr">
        <is>
          <t>04 - Comunicação Social</t>
        </is>
      </c>
      <c r="B5" t="inlineStr">
        <is>
          <t>R$ 6.900.000,00</t>
        </is>
      </c>
      <c r="C5" t="inlineStr">
        <is>
          <t>R$ 5.028.983,73</t>
        </is>
      </c>
      <c r="D5" t="inlineStr">
        <is>
          <t>72,88%</t>
        </is>
      </c>
      <c r="E5" t="inlineStr">
        <is>
          <t>3,50%</t>
        </is>
      </c>
    </row>
    <row r="6">
      <c r="A6" t="inlineStr">
        <is>
          <t>05 - Atenção Básica</t>
        </is>
      </c>
      <c r="B6" t="inlineStr">
        <is>
          <t>R$ 1.126.800,00</t>
        </is>
      </c>
      <c r="C6" t="inlineStr">
        <is>
          <t>R$ 797.108,78</t>
        </is>
      </c>
      <c r="D6" t="inlineStr">
        <is>
          <t>70,74%</t>
        </is>
      </c>
      <c r="E6" t="inlineStr">
        <is>
          <t>0,55%</t>
        </is>
      </c>
    </row>
    <row r="7">
      <c r="A7" t="inlineStr">
        <is>
          <t>06 - Proteção e Benefícios ao Trabalhador</t>
        </is>
      </c>
      <c r="B7" t="inlineStr">
        <is>
          <t>R$ 6.901.500,00</t>
        </is>
      </c>
      <c r="C7" t="inlineStr">
        <is>
          <t>R$ 5.881.865,70</t>
        </is>
      </c>
      <c r="D7" t="inlineStr">
        <is>
          <t>85,23%</t>
        </is>
      </c>
      <c r="E7" t="inlineStr">
        <is>
          <t>4,09%</t>
        </is>
      </c>
    </row>
    <row r="8">
      <c r="A8" t="inlineStr">
        <is>
          <t>07 - Empregabilidade</t>
        </is>
      </c>
      <c r="B8" t="inlineStr">
        <is>
          <t>R$ 128.661.600,00</t>
        </is>
      </c>
      <c r="C8" t="inlineStr">
        <is>
          <t>R$ 114.276.810,35</t>
        </is>
      </c>
      <c r="D8" t="inlineStr">
        <is>
          <t>88,82%</t>
        </is>
      </c>
      <c r="E8" t="inlineStr">
        <is>
          <t>79,56%</t>
        </is>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R$ 87.758.184,00</t>
        </is>
      </c>
      <c r="D2" t="inlineStr">
        <is>
          <t>53,98%</t>
        </is>
      </c>
    </row>
    <row r="3">
      <c r="A3" t="inlineStr">
        <is>
          <t>13110110</t>
        </is>
      </c>
      <c r="B3" t="inlineStr">
        <is>
          <t>Aluguéis e Arrendamentos</t>
        </is>
      </c>
      <c r="C3" t="inlineStr">
        <is>
          <t>R$ 840.600,00</t>
        </is>
      </c>
      <c r="D3" t="inlineStr">
        <is>
          <t>0,52%</t>
        </is>
      </c>
    </row>
    <row r="4">
      <c r="A4" t="inlineStr">
        <is>
          <t>13110120</t>
        </is>
      </c>
      <c r="B4" t="inlineStr">
        <is>
          <t>Taxas de Ocupação</t>
        </is>
      </c>
      <c r="C4" t="inlineStr">
        <is>
          <t>R$ 719.400,00</t>
        </is>
      </c>
      <c r="D4" t="inlineStr">
        <is>
          <t>0,44%</t>
        </is>
      </c>
    </row>
    <row r="5">
      <c r="A5" t="inlineStr">
        <is>
          <t>13210100</t>
        </is>
      </c>
      <c r="B5" t="inlineStr">
        <is>
          <t>Remuneração de Depósitos Bancários</t>
        </is>
      </c>
      <c r="C5" t="inlineStr">
        <is>
          <t>R$ 44.535.000,00</t>
        </is>
      </c>
      <c r="D5" t="inlineStr">
        <is>
          <t>27,39%</t>
        </is>
      </c>
    </row>
    <row r="6">
      <c r="A6" t="inlineStr">
        <is>
          <t>16999900</t>
        </is>
      </c>
      <c r="B6" t="inlineStr">
        <is>
          <t>Serviços Educacionais</t>
        </is>
      </c>
      <c r="C6" t="inlineStr">
        <is>
          <t>R$ 23.610.000,00</t>
        </is>
      </c>
      <c r="D6" t="inlineStr">
        <is>
          <t>14,52%</t>
        </is>
      </c>
    </row>
    <row r="7">
      <c r="A7" t="inlineStr">
        <is>
          <t>19110900</t>
        </is>
      </c>
      <c r="B7" t="inlineStr">
        <is>
          <t xml:space="preserve">Multas e Juros </t>
        </is>
      </c>
      <c r="C7" t="inlineStr">
        <is>
          <t>R$ 56.100,00</t>
        </is>
      </c>
      <c r="D7" t="inlineStr">
        <is>
          <t>0,03%</t>
        </is>
      </c>
    </row>
    <row r="8">
      <c r="A8" t="inlineStr">
        <is>
          <t>19219900</t>
        </is>
      </c>
      <c r="B8" t="inlineStr">
        <is>
          <t>Outras Indenizações</t>
        </is>
      </c>
      <c r="C8" t="inlineStr">
        <is>
          <t>R$ 95.616,00</t>
        </is>
      </c>
      <c r="D8" t="inlineStr">
        <is>
          <t>0,06%</t>
        </is>
      </c>
    </row>
    <row r="9">
      <c r="A9" t="inlineStr">
        <is>
          <t>19229900</t>
        </is>
      </c>
      <c r="B9" t="inlineStr">
        <is>
          <t>Outras Restituições</t>
        </is>
      </c>
      <c r="C9" t="inlineStr">
        <is>
          <t>R$ 33.000,00</t>
        </is>
      </c>
      <c r="D9" t="inlineStr">
        <is>
          <t>0,02%</t>
        </is>
      </c>
    </row>
    <row r="10">
      <c r="A10" t="inlineStr">
        <is>
          <t>19999900</t>
        </is>
      </c>
      <c r="B10" t="inlineStr">
        <is>
          <t>Outras Receitas Correntes</t>
        </is>
      </c>
      <c r="C10" t="inlineStr">
        <is>
          <t>R$ 497.100,00</t>
        </is>
      </c>
      <c r="D10" t="inlineStr">
        <is>
          <t>0,31%</t>
        </is>
      </c>
    </row>
    <row r="11">
      <c r="A11" t="inlineStr">
        <is>
          <t>22130100</t>
        </is>
      </c>
      <c r="B11" t="inlineStr">
        <is>
          <t>Alienação de Bens Móveis</t>
        </is>
      </c>
      <c r="C11" t="inlineStr">
        <is>
          <t>R$ 60.000,00</t>
        </is>
      </c>
      <c r="D11" t="inlineStr">
        <is>
          <t>0,04%</t>
        </is>
      </c>
    </row>
    <row r="12">
      <c r="A12" t="inlineStr">
        <is>
          <t>22210100</t>
        </is>
      </c>
      <c r="B12" t="inlineStr">
        <is>
          <t>Alienação de Bens Imóveis</t>
        </is>
      </c>
      <c r="C12" t="inlineStr">
        <is>
          <t>R$ 2.745.000,00</t>
        </is>
      </c>
      <c r="D12" t="inlineStr">
        <is>
          <t>1,69%</t>
        </is>
      </c>
    </row>
    <row r="13">
      <c r="A13" t="inlineStr">
        <is>
          <t>99999910</t>
        </is>
      </c>
      <c r="B13" t="inlineStr">
        <is>
          <t>Recurso Arrecadado em Exerc. Anteriores</t>
        </is>
      </c>
      <c r="C13" t="inlineStr">
        <is>
          <t>R$ 1.620.000,00</t>
        </is>
      </c>
      <c r="D13" t="inlineStr">
        <is>
          <t>1,00%</t>
        </is>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R$40.332.000,00</t>
        </is>
      </c>
      <c r="D2" t="inlineStr">
        <is>
          <t>24,81%</t>
        </is>
      </c>
    </row>
    <row r="3">
      <c r="A3" t="inlineStr">
        <is>
          <t>31901300</t>
        </is>
      </c>
      <c r="B3" t="inlineStr">
        <is>
          <t>Obrigações Patronais</t>
        </is>
      </c>
      <c r="C3" t="inlineStr">
        <is>
          <t>R$3.417.000,00</t>
        </is>
      </c>
      <c r="D3" t="inlineStr">
        <is>
          <t>2,10%</t>
        </is>
      </c>
    </row>
    <row r="4">
      <c r="A4" t="inlineStr">
        <is>
          <t>31901600</t>
        </is>
      </c>
      <c r="B4" t="inlineStr">
        <is>
          <t>Outras Despesas Variáveis</t>
        </is>
      </c>
      <c r="C4" t="inlineStr">
        <is>
          <t>R$1.401.000,00</t>
        </is>
      </c>
      <c r="D4" t="inlineStr">
        <is>
          <t>0,86%</t>
        </is>
      </c>
    </row>
    <row r="5">
      <c r="A5" t="inlineStr">
        <is>
          <t>31909100</t>
        </is>
      </c>
      <c r="B5" t="inlineStr">
        <is>
          <t xml:space="preserve">Sentenças Judiciais </t>
        </is>
      </c>
      <c r="C5" t="inlineStr">
        <is>
          <t>R$150.000,00</t>
        </is>
      </c>
      <c r="D5" t="inlineStr">
        <is>
          <t>0,09%</t>
        </is>
      </c>
    </row>
    <row r="6">
      <c r="A6" t="inlineStr">
        <is>
          <t>31909400</t>
        </is>
      </c>
      <c r="B6" t="inlineStr">
        <is>
          <t>Indenizações e Restituições Trabalhistas</t>
        </is>
      </c>
      <c r="C6" t="inlineStr">
        <is>
          <t>R$600.000,00</t>
        </is>
      </c>
      <c r="D6" t="inlineStr">
        <is>
          <t>0,37%</t>
        </is>
      </c>
    </row>
    <row r="7">
      <c r="A7" t="inlineStr">
        <is>
          <t>33504100</t>
        </is>
      </c>
      <c r="B7" t="inlineStr">
        <is>
          <t>Contribuições</t>
        </is>
      </c>
      <c r="C7" t="inlineStr">
        <is>
          <t>R$2.088.000,00</t>
        </is>
      </c>
      <c r="D7" t="inlineStr">
        <is>
          <t>1,28%</t>
        </is>
      </c>
    </row>
    <row r="8">
      <c r="A8" t="inlineStr">
        <is>
          <t>33901400</t>
        </is>
      </c>
      <c r="B8" t="inlineStr">
        <is>
          <t>Diárias</t>
        </is>
      </c>
      <c r="C8" t="inlineStr">
        <is>
          <t>R$435.000,00</t>
        </is>
      </c>
      <c r="D8" t="inlineStr">
        <is>
          <t>0,27%</t>
        </is>
      </c>
    </row>
    <row r="9">
      <c r="A9" t="inlineStr">
        <is>
          <t>33901800</t>
        </is>
      </c>
      <c r="B9" t="inlineStr">
        <is>
          <t>Auxílio Financeiro a Estudantes</t>
        </is>
      </c>
      <c r="C9" t="inlineStr">
        <is>
          <t>R$1.848.000,00</t>
        </is>
      </c>
      <c r="D9" t="inlineStr">
        <is>
          <t>1,14%</t>
        </is>
      </c>
    </row>
    <row r="10">
      <c r="A10" t="inlineStr">
        <is>
          <t>33903000</t>
        </is>
      </c>
      <c r="B10" t="inlineStr">
        <is>
          <t>Material de Consumo</t>
        </is>
      </c>
      <c r="C10" t="inlineStr">
        <is>
          <t>R$13.257.000,00</t>
        </is>
      </c>
      <c r="D10" t="inlineStr">
        <is>
          <t>8,15%</t>
        </is>
      </c>
    </row>
    <row r="11">
      <c r="A11" t="inlineStr">
        <is>
          <t>33903300</t>
        </is>
      </c>
      <c r="B11" t="inlineStr">
        <is>
          <t>Passagens e Despesas de Locomoção</t>
        </is>
      </c>
      <c r="C11" t="inlineStr">
        <is>
          <t>R$1.218.000,00</t>
        </is>
      </c>
      <c r="D11" t="inlineStr">
        <is>
          <t>0,75%</t>
        </is>
      </c>
    </row>
    <row r="12">
      <c r="A12" t="inlineStr">
        <is>
          <t>33903600</t>
        </is>
      </c>
      <c r="B12" t="inlineStr">
        <is>
          <t>Outros Serviços de Terceiros - PF</t>
        </is>
      </c>
      <c r="C12" t="inlineStr">
        <is>
          <t>R$4.179.000,00</t>
        </is>
      </c>
      <c r="D12" t="inlineStr">
        <is>
          <t>2,57%</t>
        </is>
      </c>
    </row>
    <row r="13">
      <c r="A13" t="inlineStr">
        <is>
          <t>33903700</t>
        </is>
      </c>
      <c r="B13" t="inlineStr">
        <is>
          <t>Locação de Mão de Obra</t>
        </is>
      </c>
      <c r="C13" t="inlineStr">
        <is>
          <t>R$5.961.000,00</t>
        </is>
      </c>
      <c r="D13" t="inlineStr">
        <is>
          <t>3,67%</t>
        </is>
      </c>
    </row>
    <row r="14">
      <c r="A14" t="inlineStr">
        <is>
          <t>33903900</t>
        </is>
      </c>
      <c r="B14" t="inlineStr">
        <is>
          <t>Outros Serviços Terceiros - P. Jurídica</t>
        </is>
      </c>
      <c r="C14" t="inlineStr">
        <is>
          <t>R$35.943.000,00</t>
        </is>
      </c>
      <c r="D14" t="inlineStr">
        <is>
          <t>22,11%</t>
        </is>
      </c>
    </row>
    <row r="15">
      <c r="A15" t="inlineStr">
        <is>
          <t>33904000</t>
        </is>
      </c>
      <c r="B15" t="inlineStr">
        <is>
          <t>Serv. Tecn. da Inform. Comunicação - PJ.</t>
        </is>
      </c>
      <c r="C15" t="inlineStr">
        <is>
          <t>R$5.169.000,00</t>
        </is>
      </c>
      <c r="D15" t="inlineStr">
        <is>
          <t>3,18%</t>
        </is>
      </c>
    </row>
    <row r="16">
      <c r="A16" t="inlineStr">
        <is>
          <t>33904700</t>
        </is>
      </c>
      <c r="B16" t="inlineStr">
        <is>
          <t>Obrigações Tributárias e Contributivas</t>
        </is>
      </c>
      <c r="C16" t="inlineStr">
        <is>
          <t>R$180.000,00</t>
        </is>
      </c>
      <c r="D16" t="inlineStr">
        <is>
          <t>0,11%</t>
        </is>
      </c>
    </row>
    <row r="17">
      <c r="A17" t="inlineStr">
        <is>
          <t>33909100</t>
        </is>
      </c>
      <c r="B17" t="inlineStr">
        <is>
          <t>Sentenças Judiciais</t>
        </is>
      </c>
      <c r="C17" t="inlineStr">
        <is>
          <t>R$102.000,00</t>
        </is>
      </c>
      <c r="D17" t="inlineStr">
        <is>
          <t>0,06%</t>
        </is>
      </c>
    </row>
    <row r="18">
      <c r="A18" t="inlineStr">
        <is>
          <t>33909300</t>
        </is>
      </c>
      <c r="B18" t="inlineStr">
        <is>
          <t>Indenizações e Restituições</t>
        </is>
      </c>
      <c r="C18" t="inlineStr">
        <is>
          <t>R$30.000,00</t>
        </is>
      </c>
      <c r="D18" t="inlineStr">
        <is>
          <t>0,02%</t>
        </is>
      </c>
    </row>
    <row r="19">
      <c r="A19" t="inlineStr">
        <is>
          <t>44905100</t>
        </is>
      </c>
      <c r="B19" t="inlineStr">
        <is>
          <t>Obras e Instalações</t>
        </is>
      </c>
      <c r="C19" t="inlineStr">
        <is>
          <t>R$8.593.500,00</t>
        </is>
      </c>
      <c r="D19" t="inlineStr">
        <is>
          <t>5,29%</t>
        </is>
      </c>
    </row>
    <row r="20">
      <c r="A20" t="inlineStr">
        <is>
          <t>44905200</t>
        </is>
      </c>
      <c r="B20" t="inlineStr">
        <is>
          <t>Equipamentos e Material Permanente</t>
        </is>
      </c>
      <c r="C20" t="inlineStr">
        <is>
          <t>R$22.236.000,00</t>
        </is>
      </c>
      <c r="D20" t="inlineStr">
        <is>
          <t>13,68%</t>
        </is>
      </c>
    </row>
    <row r="21">
      <c r="A21" t="inlineStr">
        <is>
          <t>45906100</t>
        </is>
      </c>
      <c r="B21" t="inlineStr">
        <is>
          <t>Aquisição de Imóveis</t>
        </is>
      </c>
      <c r="C21" t="inlineStr">
        <is>
          <t>R$15.430.500,00</t>
        </is>
      </c>
      <c r="D21" t="inlineStr">
        <is>
          <t>9,49%</t>
        </is>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R$17.549.100,00</t>
        </is>
      </c>
      <c r="C2" t="inlineStr">
        <is>
          <t>10,79%</t>
        </is>
      </c>
    </row>
    <row r="3">
      <c r="A3" t="inlineStr">
        <is>
          <t>02 - Administração Financeira</t>
        </is>
      </c>
      <c r="B3" t="inlineStr">
        <is>
          <t>R$5.967.300,00</t>
        </is>
      </c>
      <c r="C3" t="inlineStr">
        <is>
          <t>3,67%</t>
        </is>
      </c>
    </row>
    <row r="4">
      <c r="A4" t="inlineStr">
        <is>
          <t>03 - Formação de Recursos Humanos</t>
        </is>
      </c>
      <c r="B4" t="inlineStr">
        <is>
          <t>R$956.100,00</t>
        </is>
      </c>
      <c r="C4" t="inlineStr">
        <is>
          <t>0,59%</t>
        </is>
      </c>
    </row>
    <row r="5">
      <c r="A5" t="inlineStr">
        <is>
          <t>04 - Comunicação Social</t>
        </is>
      </c>
      <c r="B5" t="inlineStr">
        <is>
          <t>R$8.201.700,00</t>
        </is>
      </c>
      <c r="C5" t="inlineStr">
        <is>
          <t>5,05%</t>
        </is>
      </c>
    </row>
    <row r="6">
      <c r="A6" t="inlineStr">
        <is>
          <t>05 - Atenção Básica</t>
        </is>
      </c>
      <c r="B6" t="inlineStr">
        <is>
          <t>R$1.123.500,00</t>
        </is>
      </c>
      <c r="C6" t="inlineStr">
        <is>
          <t>0,69%</t>
        </is>
      </c>
    </row>
    <row r="7">
      <c r="A7" t="inlineStr">
        <is>
          <t>06 - Proteção e Benefícios ao Trabalhador</t>
        </is>
      </c>
      <c r="B7" t="inlineStr">
        <is>
          <t>R$8.109.300,00</t>
        </is>
      </c>
      <c r="C7" t="inlineStr">
        <is>
          <t>4,99%</t>
        </is>
      </c>
    </row>
    <row r="8">
      <c r="A8" t="inlineStr">
        <is>
          <t>07 - Empregabilidade</t>
        </is>
      </c>
      <c r="B8" t="inlineStr">
        <is>
          <t>R$120.663.000,00</t>
        </is>
      </c>
      <c r="C8" t="inlineStr">
        <is>
          <t>74,22%</t>
        </is>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R$158.145.000,00</t>
        </is>
      </c>
      <c r="C2" t="inlineStr">
        <is>
          <t>R$155.181.301,66</t>
        </is>
      </c>
      <c r="D2" t="inlineStr">
        <is>
          <t>98,13%</t>
        </is>
      </c>
      <c r="E2" t="inlineStr">
        <is>
          <t>99,97%</t>
        </is>
      </c>
    </row>
    <row r="3">
      <c r="A3" t="inlineStr">
        <is>
          <t>Contr. para Ent. Privadas Serviço Social e de Formação Prof.</t>
        </is>
      </c>
      <c r="B3" t="inlineStr">
        <is>
          <t>R$87.758.184,00</t>
        </is>
      </c>
      <c r="C3" t="inlineStr">
        <is>
          <t>R$84.244.419,42</t>
        </is>
      </c>
      <c r="D3" t="inlineStr">
        <is>
          <t>96,00%</t>
        </is>
      </c>
      <c r="E3" t="inlineStr">
        <is>
          <t>54,27%</t>
        </is>
      </c>
    </row>
    <row r="4">
      <c r="A4" t="inlineStr">
        <is>
          <t>Contribuições para o Senac</t>
        </is>
      </c>
      <c r="B4" t="inlineStr">
        <is>
          <t>R$87.758.184,00</t>
        </is>
      </c>
      <c r="C4" t="inlineStr">
        <is>
          <t>R$84.244.419,42</t>
        </is>
      </c>
      <c r="D4" t="inlineStr">
        <is>
          <t>96,00%</t>
        </is>
      </c>
      <c r="E4" t="inlineStr">
        <is>
          <t>54,27%</t>
        </is>
      </c>
    </row>
    <row r="5">
      <c r="A5" t="inlineStr">
        <is>
          <t>Receita Patrimonial</t>
        </is>
      </c>
      <c r="B5" t="inlineStr">
        <is>
          <t>R$46.095.000,00</t>
        </is>
      </c>
      <c r="C5" t="inlineStr">
        <is>
          <t>R$45.581.255,11</t>
        </is>
      </c>
      <c r="D5" t="inlineStr">
        <is>
          <t>98,89%</t>
        </is>
      </c>
      <c r="E5" t="inlineStr">
        <is>
          <t>29,37%</t>
        </is>
      </c>
    </row>
    <row r="6">
      <c r="A6" t="inlineStr">
        <is>
          <t>Aluguéis e Arrendamentos</t>
        </is>
      </c>
      <c r="B6" t="inlineStr">
        <is>
          <t>R$840.600,00</t>
        </is>
      </c>
      <c r="C6" t="inlineStr">
        <is>
          <t>R$834.208,79</t>
        </is>
      </c>
      <c r="D6" t="inlineStr">
        <is>
          <t>99,24%</t>
        </is>
      </c>
      <c r="E6" t="inlineStr">
        <is>
          <t>0,54%</t>
        </is>
      </c>
    </row>
    <row r="7">
      <c r="A7" t="inlineStr">
        <is>
          <t>Taxas de Ocupação</t>
        </is>
      </c>
      <c r="B7" t="inlineStr">
        <is>
          <t>R$719.400,00</t>
        </is>
      </c>
      <c r="C7" t="inlineStr">
        <is>
          <t>R$696.906,15</t>
        </is>
      </c>
      <c r="D7" t="inlineStr">
        <is>
          <t>96,87%</t>
        </is>
      </c>
      <c r="E7" t="inlineStr">
        <is>
          <t>0,45%</t>
        </is>
      </c>
    </row>
    <row r="8">
      <c r="A8" t="inlineStr">
        <is>
          <t>Remuneração de Depósitos Bancários</t>
        </is>
      </c>
      <c r="B8" t="inlineStr">
        <is>
          <t>R$44.535.000,00</t>
        </is>
      </c>
      <c r="C8" t="inlineStr">
        <is>
          <t>R$44.050.140,17</t>
        </is>
      </c>
      <c r="D8" t="inlineStr">
        <is>
          <t>98,91%</t>
        </is>
      </c>
      <c r="E8" t="inlineStr">
        <is>
          <t>28,38%</t>
        </is>
      </c>
    </row>
    <row r="9">
      <c r="A9" t="inlineStr">
        <is>
          <t>Receita de Serviços</t>
        </is>
      </c>
      <c r="B9" t="inlineStr">
        <is>
          <t>R$23.610.000,00</t>
        </is>
      </c>
      <c r="C9" t="inlineStr">
        <is>
          <t>R$24.527.333,74</t>
        </is>
      </c>
      <c r="D9" t="inlineStr">
        <is>
          <t>103,89%</t>
        </is>
      </c>
      <c r="E9" t="inlineStr">
        <is>
          <t>15,80%</t>
        </is>
      </c>
    </row>
    <row r="10">
      <c r="A10" t="inlineStr">
        <is>
          <t>Serviços Educacionais</t>
        </is>
      </c>
      <c r="B10" t="inlineStr">
        <is>
          <t>R$23.610.000,00</t>
        </is>
      </c>
      <c r="C10" t="inlineStr">
        <is>
          <t>R$24.527.333,74</t>
        </is>
      </c>
      <c r="D10" t="inlineStr">
        <is>
          <t>103,89%</t>
        </is>
      </c>
      <c r="E10" t="inlineStr">
        <is>
          <t>15,80%</t>
        </is>
      </c>
    </row>
    <row r="11">
      <c r="A11" t="inlineStr">
        <is>
          <t>Outras Receitas Correntes</t>
        </is>
      </c>
      <c r="B11" t="inlineStr">
        <is>
          <t>R$681.816,00</t>
        </is>
      </c>
      <c r="C11" t="inlineStr">
        <is>
          <t>R$828.293,39</t>
        </is>
      </c>
      <c r="D11" t="inlineStr">
        <is>
          <t>121,48%</t>
        </is>
      </c>
      <c r="E11" t="inlineStr">
        <is>
          <t>0,53%</t>
        </is>
      </c>
    </row>
    <row r="12">
      <c r="A12" t="inlineStr">
        <is>
          <t xml:space="preserve">Multas e Juros </t>
        </is>
      </c>
      <c r="B12" t="inlineStr">
        <is>
          <t>R$56.100,00</t>
        </is>
      </c>
      <c r="C12" t="inlineStr">
        <is>
          <t>R$72.136,98</t>
        </is>
      </c>
      <c r="D12" t="inlineStr">
        <is>
          <t>128,59%</t>
        </is>
      </c>
      <c r="E12" t="inlineStr">
        <is>
          <t>0,05%</t>
        </is>
      </c>
    </row>
    <row r="13">
      <c r="A13" t="inlineStr">
        <is>
          <t>Outras Indenizações</t>
        </is>
      </c>
      <c r="B13" t="inlineStr">
        <is>
          <t>R$95.616,00</t>
        </is>
      </c>
      <c r="C13" t="inlineStr">
        <is>
          <t>R$122.447,32</t>
        </is>
      </c>
      <c r="D13" t="inlineStr">
        <is>
          <t>128,06%</t>
        </is>
      </c>
      <c r="E13" t="inlineStr">
        <is>
          <t>0,08%</t>
        </is>
      </c>
    </row>
    <row r="14">
      <c r="A14" t="inlineStr">
        <is>
          <t>Outras Restituições</t>
        </is>
      </c>
      <c r="B14" t="inlineStr">
        <is>
          <t>R$33.000,00</t>
        </is>
      </c>
      <c r="C14" t="inlineStr">
        <is>
          <t>R$41.743,84</t>
        </is>
      </c>
      <c r="D14" t="inlineStr">
        <is>
          <t>126,50%</t>
        </is>
      </c>
      <c r="E14" t="inlineStr">
        <is>
          <t>0,03%</t>
        </is>
      </c>
    </row>
    <row r="15">
      <c r="A15" t="inlineStr">
        <is>
          <t>Outras Receitas Correntes</t>
        </is>
      </c>
      <c r="B15" t="inlineStr">
        <is>
          <t>R$497.100,00</t>
        </is>
      </c>
      <c r="C15" t="inlineStr">
        <is>
          <t>R$591.965,25</t>
        </is>
      </c>
      <c r="D15" t="inlineStr">
        <is>
          <t>119,08%</t>
        </is>
      </c>
      <c r="E15" t="inlineStr">
        <is>
          <t>0,38%</t>
        </is>
      </c>
    </row>
    <row r="16">
      <c r="A16" t="inlineStr">
        <is>
          <t>RECEITAS DE CAPITAL</t>
        </is>
      </c>
      <c r="B16" t="inlineStr">
        <is>
          <t>R$2.805.000,00</t>
        </is>
      </c>
      <c r="C16" t="inlineStr">
        <is>
          <t>R$39.000,00</t>
        </is>
      </c>
      <c r="D16" t="inlineStr">
        <is>
          <t>1,39%</t>
        </is>
      </c>
      <c r="E16" t="inlineStr">
        <is>
          <t>0,03%</t>
        </is>
      </c>
    </row>
    <row r="17">
      <c r="A17" t="inlineStr">
        <is>
          <t>Alienação de Bens</t>
        </is>
      </c>
      <c r="B17" t="inlineStr">
        <is>
          <t>R$2.805.000,00</t>
        </is>
      </c>
      <c r="C17" t="inlineStr">
        <is>
          <t>R$39.000,00</t>
        </is>
      </c>
      <c r="D17" t="inlineStr">
        <is>
          <t>1,39%</t>
        </is>
      </c>
      <c r="E17" t="inlineStr">
        <is>
          <t>0,03%</t>
        </is>
      </c>
    </row>
    <row r="18">
      <c r="A18" t="inlineStr">
        <is>
          <t>Alienação de Bens Móveis</t>
        </is>
      </c>
      <c r="B18" t="inlineStr">
        <is>
          <t>R$60.000,00</t>
        </is>
      </c>
      <c r="C18" t="inlineStr">
        <is>
          <t>R$39.000,00</t>
        </is>
      </c>
      <c r="D18" t="inlineStr">
        <is>
          <t>65,00%</t>
        </is>
      </c>
      <c r="E18" t="inlineStr">
        <is>
          <t>0,03%</t>
        </is>
      </c>
    </row>
    <row r="19">
      <c r="A19" t="inlineStr">
        <is>
          <t>Alienação de Bens Imóveis</t>
        </is>
      </c>
      <c r="B19" t="inlineStr">
        <is>
          <t>R$2.745.000,00</t>
        </is>
      </c>
      <c r="C19" t="inlineStr">
        <is>
          <t>R$0,00</t>
        </is>
      </c>
      <c r="D19" t="inlineStr">
        <is>
          <t>0,00%</t>
        </is>
      </c>
      <c r="E19" t="inlineStr">
        <is>
          <t>0,00%</t>
        </is>
      </c>
    </row>
    <row r="20">
      <c r="A20" t="inlineStr">
        <is>
          <t>RECURSOS ARREC. EXERC. ANTER.</t>
        </is>
      </c>
      <c r="B20" t="inlineStr">
        <is>
          <t>R$1.620.000,00</t>
        </is>
      </c>
      <c r="C20" t="inlineStr">
        <is>
          <t>R$0,00</t>
        </is>
      </c>
      <c r="D20" t="inlineStr">
        <is>
          <t>0,00%</t>
        </is>
      </c>
      <c r="E20" t="inlineStr">
        <is>
          <t>0,00%</t>
        </is>
      </c>
    </row>
    <row r="21">
      <c r="A21" t="inlineStr">
        <is>
          <t>Recurso Arrecadado em Exerc. Anteriores</t>
        </is>
      </c>
      <c r="B21" t="inlineStr">
        <is>
          <t>R$1.620.000,00</t>
        </is>
      </c>
      <c r="C21" t="inlineStr">
        <is>
          <t>R$0,00</t>
        </is>
      </c>
      <c r="D21" t="inlineStr">
        <is>
          <t>0,00%</t>
        </is>
      </c>
      <c r="E21" t="inlineStr">
        <is>
          <t>0,00%</t>
        </is>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R$116.310.000,00</t>
        </is>
      </c>
      <c r="C2" t="inlineStr">
        <is>
          <t>R$107.277.115,51</t>
        </is>
      </c>
      <c r="D2" t="inlineStr">
        <is>
          <t>92,23%</t>
        </is>
      </c>
      <c r="E2" t="inlineStr">
        <is>
          <t>74,05%</t>
        </is>
      </c>
    </row>
    <row r="3">
      <c r="A3" t="inlineStr">
        <is>
          <t>Pessoal e Encargos Sociais</t>
        </is>
      </c>
      <c r="B3" t="inlineStr">
        <is>
          <t>R$45.900.000,00</t>
        </is>
      </c>
      <c r="C3" t="inlineStr">
        <is>
          <t>R$44.814.354,72</t>
        </is>
      </c>
      <c r="D3" t="inlineStr">
        <is>
          <t>97,63%</t>
        </is>
      </c>
      <c r="E3" t="inlineStr">
        <is>
          <t>30,94%</t>
        </is>
      </c>
    </row>
    <row r="4">
      <c r="A4" t="inlineStr">
        <is>
          <t>Vencimentos e Vantagens Fixas</t>
        </is>
      </c>
      <c r="B4" t="inlineStr">
        <is>
          <t>R$40.332.000,00</t>
        </is>
      </c>
      <c r="C4" t="inlineStr">
        <is>
          <t>R$38.859.934,38</t>
        </is>
      </c>
      <c r="D4" t="inlineStr">
        <is>
          <t>96,35%</t>
        </is>
      </c>
      <c r="E4" t="inlineStr">
        <is>
          <t>26,83%</t>
        </is>
      </c>
    </row>
    <row r="5">
      <c r="A5" t="inlineStr">
        <is>
          <t>Obrigações Patronais</t>
        </is>
      </c>
      <c r="B5" t="inlineStr">
        <is>
          <t>R$3.417.000,00</t>
        </is>
      </c>
      <c r="C5" t="inlineStr">
        <is>
          <t>R$3.277.654,38</t>
        </is>
      </c>
      <c r="D5" t="inlineStr">
        <is>
          <t>95,92%</t>
        </is>
      </c>
      <c r="E5" t="inlineStr">
        <is>
          <t>2,26%</t>
        </is>
      </c>
    </row>
    <row r="6">
      <c r="A6" t="inlineStr">
        <is>
          <t>Outras Despesas Variáveis</t>
        </is>
      </c>
      <c r="B6" t="inlineStr">
        <is>
          <t>R$1.401.000,00</t>
        </is>
      </c>
      <c r="C6" t="inlineStr">
        <is>
          <t>R$1.992.716,12</t>
        </is>
      </c>
      <c r="D6" t="inlineStr">
        <is>
          <t>142,24%</t>
        </is>
      </c>
      <c r="E6" t="inlineStr">
        <is>
          <t>1,38%</t>
        </is>
      </c>
    </row>
    <row r="7">
      <c r="A7" t="inlineStr">
        <is>
          <t xml:space="preserve">Sentenças Judiciais </t>
        </is>
      </c>
      <c r="B7" t="inlineStr">
        <is>
          <t>R$150.000,00</t>
        </is>
      </c>
      <c r="C7" t="inlineStr">
        <is>
          <t>R$50.583,86</t>
        </is>
      </c>
      <c r="D7" t="inlineStr">
        <is>
          <t>33,72%</t>
        </is>
      </c>
      <c r="E7" t="inlineStr">
        <is>
          <t>0,03%</t>
        </is>
      </c>
    </row>
    <row r="8">
      <c r="A8" t="inlineStr">
        <is>
          <t>Indenizações e Restituições Trabalhistas</t>
        </is>
      </c>
      <c r="B8" t="inlineStr">
        <is>
          <t>R$600.000,00</t>
        </is>
      </c>
      <c r="C8" t="inlineStr">
        <is>
          <t>R$633.465,98</t>
        </is>
      </c>
      <c r="D8" t="inlineStr">
        <is>
          <t>105,58%</t>
        </is>
      </c>
      <c r="E8" t="inlineStr">
        <is>
          <t>0,44%</t>
        </is>
      </c>
    </row>
    <row r="9">
      <c r="A9" t="inlineStr">
        <is>
          <t>Outras Despesas Correntes</t>
        </is>
      </c>
      <c r="B9" t="inlineStr">
        <is>
          <t>R$70.410.000,00</t>
        </is>
      </c>
      <c r="C9" t="inlineStr">
        <is>
          <t>R$62.462.760,79</t>
        </is>
      </c>
      <c r="D9" t="inlineStr">
        <is>
          <t>88,71%</t>
        </is>
      </c>
      <c r="E9" t="inlineStr">
        <is>
          <t>43,12%</t>
        </is>
      </c>
    </row>
    <row r="10">
      <c r="A10" t="inlineStr">
        <is>
          <t>Contribuições</t>
        </is>
      </c>
      <c r="B10" t="inlineStr">
        <is>
          <t>R$2.088.000,00</t>
        </is>
      </c>
      <c r="C10" t="inlineStr">
        <is>
          <t>R$2.022.098,56</t>
        </is>
      </c>
      <c r="D10" t="inlineStr">
        <is>
          <t>96,84%</t>
        </is>
      </c>
      <c r="E10" t="inlineStr">
        <is>
          <t>1,40%</t>
        </is>
      </c>
    </row>
    <row r="11">
      <c r="A11" t="inlineStr">
        <is>
          <t>Diárias</t>
        </is>
      </c>
      <c r="B11" t="inlineStr">
        <is>
          <t>R$435.000,00</t>
        </is>
      </c>
      <c r="C11" t="inlineStr">
        <is>
          <t>R$416.025,00</t>
        </is>
      </c>
      <c r="D11" t="inlineStr">
        <is>
          <t>95,64%</t>
        </is>
      </c>
      <c r="E11" t="inlineStr">
        <is>
          <t>0,29%</t>
        </is>
      </c>
    </row>
    <row r="12">
      <c r="A12" t="inlineStr">
        <is>
          <t>Auxílio Financeiro a Estudantes</t>
        </is>
      </c>
      <c r="B12" t="inlineStr">
        <is>
          <t>R$1.848.000,00</t>
        </is>
      </c>
      <c r="C12" t="inlineStr">
        <is>
          <t>R$571.601,20</t>
        </is>
      </c>
      <c r="D12" t="inlineStr">
        <is>
          <t>30,93%</t>
        </is>
      </c>
      <c r="E12" t="inlineStr">
        <is>
          <t>0,39%</t>
        </is>
      </c>
    </row>
    <row r="13">
      <c r="A13" t="inlineStr">
        <is>
          <t>Material de Consumo</t>
        </is>
      </c>
      <c r="B13" t="inlineStr">
        <is>
          <t>R$13.257.000,00</t>
        </is>
      </c>
      <c r="C13" t="inlineStr">
        <is>
          <t>R$12.774.644,43</t>
        </is>
      </c>
      <c r="D13" t="inlineStr">
        <is>
          <t>96,36%</t>
        </is>
      </c>
      <c r="E13" t="inlineStr">
        <is>
          <t>8,82%</t>
        </is>
      </c>
    </row>
    <row r="14">
      <c r="A14" t="inlineStr">
        <is>
          <t>Passagens e Despesas de Locomoção</t>
        </is>
      </c>
      <c r="B14" t="inlineStr">
        <is>
          <t>R$1.218.000,00</t>
        </is>
      </c>
      <c r="C14" t="inlineStr">
        <is>
          <t>R$1.090.565,54</t>
        </is>
      </c>
      <c r="D14" t="inlineStr">
        <is>
          <t>89,54%</t>
        </is>
      </c>
      <c r="E14" t="inlineStr">
        <is>
          <t>0,75%</t>
        </is>
      </c>
    </row>
    <row r="15">
      <c r="A15" t="inlineStr">
        <is>
          <t>Outros Serviços de Terceiros - PF</t>
        </is>
      </c>
      <c r="B15" t="inlineStr">
        <is>
          <t>R$4.179.000,00</t>
        </is>
      </c>
      <c r="C15" t="inlineStr">
        <is>
          <t>R$4.302.467,25</t>
        </is>
      </c>
      <c r="D15" t="inlineStr">
        <is>
          <t>102,95%</t>
        </is>
      </c>
      <c r="E15" t="inlineStr">
        <is>
          <t>2,97%</t>
        </is>
      </c>
    </row>
    <row r="16">
      <c r="A16" t="inlineStr">
        <is>
          <t>Locação de Mão de Obra</t>
        </is>
      </c>
      <c r="B16" t="inlineStr">
        <is>
          <t>R$5.961.000,00</t>
        </is>
      </c>
      <c r="C16" t="inlineStr">
        <is>
          <t>R$5.607.347,04</t>
        </is>
      </c>
      <c r="D16" t="inlineStr">
        <is>
          <t>94,07%</t>
        </is>
      </c>
      <c r="E16" t="inlineStr">
        <is>
          <t>3,87%</t>
        </is>
      </c>
    </row>
    <row r="17">
      <c r="A17" t="inlineStr">
        <is>
          <t>Outros Serviços Terceiros - P. Jurídica</t>
        </is>
      </c>
      <c r="B17" t="inlineStr">
        <is>
          <t>R$35.943.000,00</t>
        </is>
      </c>
      <c r="C17" t="inlineStr">
        <is>
          <t>R$30.951.124,97</t>
        </is>
      </c>
      <c r="D17" t="inlineStr">
        <is>
          <t>86,11%</t>
        </is>
      </c>
      <c r="E17" t="inlineStr">
        <is>
          <t>21,37%</t>
        </is>
      </c>
    </row>
    <row r="18">
      <c r="A18" t="inlineStr">
        <is>
          <t>Serv. Tecn. da Inform. Comunicação - PJ.</t>
        </is>
      </c>
      <c r="B18" t="inlineStr">
        <is>
          <t>R$5.169.000,00</t>
        </is>
      </c>
      <c r="C18" t="inlineStr">
        <is>
          <t>R$4.505.165,24</t>
        </is>
      </c>
      <c r="D18" t="inlineStr">
        <is>
          <t>87,16%</t>
        </is>
      </c>
      <c r="E18" t="inlineStr">
        <is>
          <t>3,11%</t>
        </is>
      </c>
    </row>
    <row r="19">
      <c r="A19" t="inlineStr">
        <is>
          <t>Obrigações Tributárias e Contributivas</t>
        </is>
      </c>
      <c r="B19" t="inlineStr">
        <is>
          <t>R$180.000,00</t>
        </is>
      </c>
      <c r="C19" t="inlineStr">
        <is>
          <t>R$127.306,62</t>
        </is>
      </c>
      <c r="D19" t="inlineStr">
        <is>
          <t>70,73%</t>
        </is>
      </c>
      <c r="E19" t="inlineStr">
        <is>
          <t>0,09%</t>
        </is>
      </c>
    </row>
    <row r="20">
      <c r="A20" t="inlineStr">
        <is>
          <t>Sentenças Judiciais</t>
        </is>
      </c>
      <c r="B20" t="inlineStr">
        <is>
          <t>R$102.000,00</t>
        </is>
      </c>
      <c r="C20" t="inlineStr">
        <is>
          <t>R$92.366,94</t>
        </is>
      </c>
      <c r="D20" t="inlineStr">
        <is>
          <t>90,56%</t>
        </is>
      </c>
      <c r="E20" t="inlineStr">
        <is>
          <t>0,06%</t>
        </is>
      </c>
    </row>
    <row r="21">
      <c r="A21" t="inlineStr">
        <is>
          <t>Indenizações e Restituições</t>
        </is>
      </c>
      <c r="B21" t="inlineStr">
        <is>
          <t>R$30.000,00</t>
        </is>
      </c>
      <c r="C21" t="inlineStr">
        <is>
          <t>R$2.048,00</t>
        </is>
      </c>
      <c r="D21" t="inlineStr">
        <is>
          <t>6,83%</t>
        </is>
      </c>
      <c r="E21" t="inlineStr">
        <is>
          <t>0,00%</t>
        </is>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R$ 17.549.100,00</t>
        </is>
      </c>
      <c r="C2" t="inlineStr">
        <is>
          <t>R$ 13.959.424,31</t>
        </is>
      </c>
      <c r="D2" t="inlineStr">
        <is>
          <t>79,54%</t>
        </is>
      </c>
      <c r="E2" t="inlineStr">
        <is>
          <t>9,64%</t>
        </is>
      </c>
    </row>
    <row r="3">
      <c r="A3" t="inlineStr">
        <is>
          <t>02 - Administração Financeira</t>
        </is>
      </c>
      <c r="B3" t="inlineStr">
        <is>
          <t>R$ 5.967.300,00</t>
        </is>
      </c>
      <c r="C3" t="inlineStr">
        <is>
          <t>R$ 5.490.084,92</t>
        </is>
      </c>
      <c r="D3" t="inlineStr">
        <is>
          <t>92,00%</t>
        </is>
      </c>
      <c r="E3" t="inlineStr">
        <is>
          <t>3,79%</t>
        </is>
      </c>
    </row>
    <row r="4">
      <c r="A4" t="inlineStr">
        <is>
          <t>03 - Formação de Recursos Humanos</t>
        </is>
      </c>
      <c r="B4" t="inlineStr">
        <is>
          <t>R$ 956.100,00</t>
        </is>
      </c>
      <c r="C4" t="inlineStr">
        <is>
          <t>R$ 953.542,99</t>
        </is>
      </c>
      <c r="D4" t="inlineStr">
        <is>
          <t>99,73%</t>
        </is>
      </c>
      <c r="E4" t="inlineStr">
        <is>
          <t>0,66%</t>
        </is>
      </c>
    </row>
    <row r="5">
      <c r="A5" t="inlineStr">
        <is>
          <t>04 - Comunicação Social</t>
        </is>
      </c>
      <c r="B5" t="inlineStr">
        <is>
          <t>R$ 8.201.700,00</t>
        </is>
      </c>
      <c r="C5" t="inlineStr">
        <is>
          <t>R$ 7.213.277,13</t>
        </is>
      </c>
      <c r="D5" t="inlineStr">
        <is>
          <t>87,95%</t>
        </is>
      </c>
      <c r="E5" t="inlineStr">
        <is>
          <t>4,98%</t>
        </is>
      </c>
    </row>
    <row r="6">
      <c r="A6" t="inlineStr">
        <is>
          <t>05 - Atenção Básica</t>
        </is>
      </c>
      <c r="B6" t="inlineStr">
        <is>
          <t>R$ 1.123.500,00</t>
        </is>
      </c>
      <c r="C6" t="inlineStr">
        <is>
          <t>R$ 1.187.028,77</t>
        </is>
      </c>
      <c r="D6" t="inlineStr">
        <is>
          <t>105,65%</t>
        </is>
      </c>
      <c r="E6" t="inlineStr">
        <is>
          <t>0,82%</t>
        </is>
      </c>
    </row>
    <row r="7">
      <c r="A7" t="inlineStr">
        <is>
          <t>06 - Proteção e Benefícios ao Trabalhador</t>
        </is>
      </c>
      <c r="B7" t="inlineStr">
        <is>
          <t>R$ 8.109.300,00</t>
        </is>
      </c>
      <c r="C7" t="inlineStr">
        <is>
          <t>R$ 7.553.484,28</t>
        </is>
      </c>
      <c r="D7" t="inlineStr">
        <is>
          <t>93,15%</t>
        </is>
      </c>
      <c r="E7" t="inlineStr">
        <is>
          <t>5,21%</t>
        </is>
      </c>
    </row>
    <row r="8">
      <c r="A8" t="inlineStr">
        <is>
          <t>07 - Empregabilidade</t>
        </is>
      </c>
      <c r="B8" t="inlineStr">
        <is>
          <t>R$ 120.663.000,00</t>
        </is>
      </c>
      <c r="C8" t="inlineStr">
        <is>
          <t>R$ 108.505.364,62</t>
        </is>
      </c>
      <c r="D8" t="inlineStr">
        <is>
          <t>89,92%</t>
        </is>
      </c>
      <c r="E8" t="inlineStr">
        <is>
          <t>74,90%</t>
        </is>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R$ 94.779.048,00</t>
        </is>
      </c>
      <c r="D2" t="inlineStr">
        <is>
          <t>55,84%</t>
        </is>
      </c>
    </row>
    <row r="3">
      <c r="A3" t="inlineStr">
        <is>
          <t>13110110</t>
        </is>
      </c>
      <c r="B3" t="inlineStr">
        <is>
          <t>Aluguéis e Arrendamentos</t>
        </is>
      </c>
      <c r="C3" t="inlineStr">
        <is>
          <t>R$ 873.000,00</t>
        </is>
      </c>
      <c r="D3" t="inlineStr">
        <is>
          <t>0,51%</t>
        </is>
      </c>
    </row>
    <row r="4">
      <c r="A4" t="inlineStr">
        <is>
          <t>13110120</t>
        </is>
      </c>
      <c r="B4" t="inlineStr">
        <is>
          <t>Taxas de Ocupação</t>
        </is>
      </c>
      <c r="C4" t="inlineStr">
        <is>
          <t>R$ 702.000,00</t>
        </is>
      </c>
      <c r="D4" t="inlineStr">
        <is>
          <t>0,41%</t>
        </is>
      </c>
    </row>
    <row r="5">
      <c r="A5" t="inlineStr">
        <is>
          <t>13210100</t>
        </is>
      </c>
      <c r="B5" t="inlineStr">
        <is>
          <t>Remuneração de Depósitos Bancários</t>
        </is>
      </c>
      <c r="C5" t="inlineStr">
        <is>
          <t>R$ 49.590.000,00</t>
        </is>
      </c>
      <c r="D5" t="inlineStr">
        <is>
          <t>29,22%</t>
        </is>
      </c>
    </row>
    <row r="6">
      <c r="A6" t="inlineStr">
        <is>
          <t>16999900</t>
        </is>
      </c>
      <c r="B6" t="inlineStr">
        <is>
          <t>Serviços Educacionais</t>
        </is>
      </c>
      <c r="C6" t="inlineStr">
        <is>
          <t>R$ 22.980.000,00</t>
        </is>
      </c>
      <c r="D6" t="inlineStr">
        <is>
          <t>13,54%</t>
        </is>
      </c>
    </row>
    <row r="7">
      <c r="A7" t="inlineStr">
        <is>
          <t>19110900</t>
        </is>
      </c>
      <c r="B7" t="inlineStr">
        <is>
          <t xml:space="preserve">Multas e Juros </t>
        </is>
      </c>
      <c r="C7" t="inlineStr">
        <is>
          <t>R$ 36.000,00</t>
        </is>
      </c>
      <c r="D7" t="inlineStr">
        <is>
          <t>0,02%</t>
        </is>
      </c>
    </row>
    <row r="8">
      <c r="A8" t="inlineStr">
        <is>
          <t>19219900</t>
        </is>
      </c>
      <c r="B8" t="inlineStr">
        <is>
          <t>Outras Indenizações</t>
        </is>
      </c>
      <c r="C8" t="inlineStr">
        <is>
          <t>R$ 95.700,00</t>
        </is>
      </c>
      <c r="D8" t="inlineStr">
        <is>
          <t>0,06%</t>
        </is>
      </c>
    </row>
    <row r="9">
      <c r="A9" t="inlineStr">
        <is>
          <t>19229900</t>
        </is>
      </c>
      <c r="B9" t="inlineStr">
        <is>
          <t>Outras Restituições</t>
        </is>
      </c>
      <c r="C9" t="inlineStr">
        <is>
          <t>R$ 24.252,00</t>
        </is>
      </c>
      <c r="D9" t="inlineStr">
        <is>
          <t>0,01%</t>
        </is>
      </c>
    </row>
    <row r="10">
      <c r="A10" t="inlineStr">
        <is>
          <t>19999900</t>
        </is>
      </c>
      <c r="B10" t="inlineStr">
        <is>
          <t>Outras Receitas Correntes</t>
        </is>
      </c>
      <c r="C10" t="inlineStr">
        <is>
          <t>R$ 486.000,00</t>
        </is>
      </c>
      <c r="D10" t="inlineStr">
        <is>
          <t>0,29%</t>
        </is>
      </c>
    </row>
    <row r="11">
      <c r="A11" t="inlineStr">
        <is>
          <t>22130100</t>
        </is>
      </c>
      <c r="B11" t="inlineStr">
        <is>
          <t>Alienação de Bens Móveis</t>
        </is>
      </c>
      <c r="C11" t="inlineStr">
        <is>
          <t>R$ 174.000,00</t>
        </is>
      </c>
      <c r="D11" t="inlineStr">
        <is>
          <t>0,10%</t>
        </is>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R$46.143.000,00</t>
        </is>
      </c>
      <c r="D2" t="inlineStr">
        <is>
          <t>27,18%</t>
        </is>
      </c>
    </row>
    <row r="3">
      <c r="A3" t="inlineStr">
        <is>
          <t>31901300</t>
        </is>
      </c>
      <c r="B3" t="inlineStr">
        <is>
          <t>Obrigações Patronais</t>
        </is>
      </c>
      <c r="C3" t="inlineStr">
        <is>
          <t>R$3.846.000,00</t>
        </is>
      </c>
      <c r="D3" t="inlineStr">
        <is>
          <t>2,27%</t>
        </is>
      </c>
    </row>
    <row r="4">
      <c r="A4" t="inlineStr">
        <is>
          <t>31901600</t>
        </is>
      </c>
      <c r="B4" t="inlineStr">
        <is>
          <t>Outras Despesas Variáveis</t>
        </is>
      </c>
      <c r="C4" t="inlineStr">
        <is>
          <t>R$741.000,00</t>
        </is>
      </c>
      <c r="D4" t="inlineStr">
        <is>
          <t>0,44%</t>
        </is>
      </c>
    </row>
    <row r="5">
      <c r="A5" t="inlineStr">
        <is>
          <t>31909100</t>
        </is>
      </c>
      <c r="B5" t="inlineStr">
        <is>
          <t xml:space="preserve">Sentenças Judiciais </t>
        </is>
      </c>
      <c r="C5" t="inlineStr">
        <is>
          <t>R$60.000,00</t>
        </is>
      </c>
      <c r="D5" t="inlineStr">
        <is>
          <t>0,04%</t>
        </is>
      </c>
    </row>
    <row r="6">
      <c r="A6" t="inlineStr">
        <is>
          <t>31909400</t>
        </is>
      </c>
      <c r="B6" t="inlineStr">
        <is>
          <t>Indenizações e Restituições Trabalhistas</t>
        </is>
      </c>
      <c r="C6" t="inlineStr">
        <is>
          <t>R$600.000,00</t>
        </is>
      </c>
      <c r="D6" t="inlineStr">
        <is>
          <t>0,35%</t>
        </is>
      </c>
    </row>
    <row r="7">
      <c r="A7" t="inlineStr">
        <is>
          <t>33504100</t>
        </is>
      </c>
      <c r="B7" t="inlineStr">
        <is>
          <t>Contribuições</t>
        </is>
      </c>
      <c r="C7" t="inlineStr">
        <is>
          <t>R$2.202.000,00</t>
        </is>
      </c>
      <c r="D7" t="inlineStr">
        <is>
          <t>1,30%</t>
        </is>
      </c>
    </row>
    <row r="8">
      <c r="A8" t="inlineStr">
        <is>
          <t>33901400</t>
        </is>
      </c>
      <c r="B8" t="inlineStr">
        <is>
          <t>Diárias</t>
        </is>
      </c>
      <c r="C8" t="inlineStr">
        <is>
          <t>R$441.000,00</t>
        </is>
      </c>
      <c r="D8" t="inlineStr">
        <is>
          <t>0,26%</t>
        </is>
      </c>
    </row>
    <row r="9">
      <c r="A9" t="inlineStr">
        <is>
          <t>33901800</t>
        </is>
      </c>
      <c r="B9" t="inlineStr">
        <is>
          <t>Auxílio Financeiro a Estudantes</t>
        </is>
      </c>
      <c r="C9" t="inlineStr">
        <is>
          <t>R$1.506.000,00</t>
        </is>
      </c>
      <c r="D9" t="inlineStr">
        <is>
          <t>0,89%</t>
        </is>
      </c>
    </row>
    <row r="10">
      <c r="A10" t="inlineStr">
        <is>
          <t>33903000</t>
        </is>
      </c>
      <c r="B10" t="inlineStr">
        <is>
          <t>Material de Consumo</t>
        </is>
      </c>
      <c r="C10" t="inlineStr">
        <is>
          <t>R$14.433.000,00</t>
        </is>
      </c>
      <c r="D10" t="inlineStr">
        <is>
          <t>8,50%</t>
        </is>
      </c>
    </row>
    <row r="11">
      <c r="A11" t="inlineStr">
        <is>
          <t>33903300</t>
        </is>
      </c>
      <c r="B11" t="inlineStr">
        <is>
          <t>Passagens e Despesas de Locomoção</t>
        </is>
      </c>
      <c r="C11" t="inlineStr">
        <is>
          <t>R$1.167.000,00</t>
        </is>
      </c>
      <c r="D11" t="inlineStr">
        <is>
          <t>0,69%</t>
        </is>
      </c>
    </row>
    <row r="12">
      <c r="A12" t="inlineStr">
        <is>
          <t>33903600</t>
        </is>
      </c>
      <c r="B12" t="inlineStr">
        <is>
          <t>Outros Serviços de Terceiros - PF</t>
        </is>
      </c>
      <c r="C12" t="inlineStr">
        <is>
          <t>R$4.122.000,00</t>
        </is>
      </c>
      <c r="D12" t="inlineStr">
        <is>
          <t>2,43%</t>
        </is>
      </c>
    </row>
    <row r="13">
      <c r="A13" t="inlineStr">
        <is>
          <t>33903700</t>
        </is>
      </c>
      <c r="B13" t="inlineStr">
        <is>
          <t>Locação de Mão de Obra</t>
        </is>
      </c>
      <c r="C13" t="inlineStr">
        <is>
          <t>R$6.480.000,00</t>
        </is>
      </c>
      <c r="D13" t="inlineStr">
        <is>
          <t>3,82%</t>
        </is>
      </c>
    </row>
    <row r="14">
      <c r="A14" t="inlineStr">
        <is>
          <t>33903900</t>
        </is>
      </c>
      <c r="B14" t="inlineStr">
        <is>
          <t>Outros Serviços Terceiros - P. Jurídica</t>
        </is>
      </c>
      <c r="C14" t="inlineStr">
        <is>
          <t>R$39.126.000,00</t>
        </is>
      </c>
      <c r="D14" t="inlineStr">
        <is>
          <t>23,05%</t>
        </is>
      </c>
    </row>
    <row r="15">
      <c r="A15" t="inlineStr">
        <is>
          <t>33904000</t>
        </is>
      </c>
      <c r="B15" t="inlineStr">
        <is>
          <t>Serv. Tecn. da Inform. Comunicação - PJ.</t>
        </is>
      </c>
      <c r="C15" t="inlineStr">
        <is>
          <t>R$5.505.000,00</t>
        </is>
      </c>
      <c r="D15" t="inlineStr">
        <is>
          <t>3,24%</t>
        </is>
      </c>
    </row>
    <row r="16">
      <c r="A16" t="inlineStr">
        <is>
          <t>33904700</t>
        </is>
      </c>
      <c r="B16" t="inlineStr">
        <is>
          <t>Obrigações Tributárias e Contributivas</t>
        </is>
      </c>
      <c r="C16" t="inlineStr">
        <is>
          <t>R$183.000,00</t>
        </is>
      </c>
      <c r="D16" t="inlineStr">
        <is>
          <t>0,11%</t>
        </is>
      </c>
    </row>
    <row r="17">
      <c r="A17" t="inlineStr">
        <is>
          <t>33909100</t>
        </is>
      </c>
      <c r="B17" t="inlineStr">
        <is>
          <t>Sentenças Judiciais</t>
        </is>
      </c>
      <c r="C17" t="inlineStr">
        <is>
          <t>R$60.000,00</t>
        </is>
      </c>
      <c r="D17" t="inlineStr">
        <is>
          <t>0,04%</t>
        </is>
      </c>
    </row>
    <row r="18">
      <c r="A18" t="inlineStr">
        <is>
          <t>33909300</t>
        </is>
      </c>
      <c r="B18" t="inlineStr">
        <is>
          <t>Indenizações e Restituições</t>
        </is>
      </c>
      <c r="C18" t="inlineStr">
        <is>
          <t>R$15.000,00</t>
        </is>
      </c>
      <c r="D18" t="inlineStr">
        <is>
          <t>0,01%</t>
        </is>
      </c>
    </row>
    <row r="19">
      <c r="A19" t="inlineStr">
        <is>
          <t>44905100</t>
        </is>
      </c>
      <c r="B19" t="inlineStr">
        <is>
          <t>Obras e Instalações</t>
        </is>
      </c>
      <c r="C19" t="inlineStr">
        <is>
          <t>R$18.750.000,00</t>
        </is>
      </c>
      <c r="D19" t="inlineStr">
        <is>
          <t>11,05%</t>
        </is>
      </c>
    </row>
    <row r="20">
      <c r="A20" t="inlineStr">
        <is>
          <t>44905200</t>
        </is>
      </c>
      <c r="B20" t="inlineStr">
        <is>
          <t>Equipamentos e Material Permanente</t>
        </is>
      </c>
      <c r="C20" t="inlineStr">
        <is>
          <t>R$24.360.000,00</t>
        </is>
      </c>
      <c r="D20" t="inlineStr">
        <is>
          <t>14,35%</t>
        </is>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R$18.194.100,00</t>
        </is>
      </c>
      <c r="C2" t="inlineStr">
        <is>
          <t>10,72%</t>
        </is>
      </c>
    </row>
    <row r="3">
      <c r="A3" t="inlineStr">
        <is>
          <t>02 - Administração Financeira</t>
        </is>
      </c>
      <c r="B3" t="inlineStr">
        <is>
          <t>R$6.210.000,00</t>
        </is>
      </c>
      <c r="C3" t="inlineStr">
        <is>
          <t>3,66%</t>
        </is>
      </c>
    </row>
    <row r="4">
      <c r="A4" t="inlineStr">
        <is>
          <t>03 - Formação de Recursos Humanos</t>
        </is>
      </c>
      <c r="B4" t="inlineStr">
        <is>
          <t>R$1.074.000,00</t>
        </is>
      </c>
      <c r="C4" t="inlineStr">
        <is>
          <t>0,63%</t>
        </is>
      </c>
    </row>
    <row r="5">
      <c r="A5" t="inlineStr">
        <is>
          <t>04 - Comunicação Social</t>
        </is>
      </c>
      <c r="B5" t="inlineStr">
        <is>
          <t>R$9.606.000,00</t>
        </is>
      </c>
      <c r="C5" t="inlineStr">
        <is>
          <t>5,66%</t>
        </is>
      </c>
    </row>
    <row r="6">
      <c r="A6" t="inlineStr">
        <is>
          <t>05 - Atenção Básica</t>
        </is>
      </c>
      <c r="B6" t="inlineStr">
        <is>
          <t>R$1.158.000,00</t>
        </is>
      </c>
      <c r="C6" t="inlineStr">
        <is>
          <t>0,68%</t>
        </is>
      </c>
    </row>
    <row r="7">
      <c r="A7" t="inlineStr">
        <is>
          <t>06 - Proteção e Benefícios ao Trabalhador</t>
        </is>
      </c>
      <c r="B7" t="inlineStr">
        <is>
          <t>R$9.052.800,00</t>
        </is>
      </c>
      <c r="C7" t="inlineStr">
        <is>
          <t>5,33%</t>
        </is>
      </c>
    </row>
    <row r="8">
      <c r="A8" t="inlineStr">
        <is>
          <t>07 - Empregabilidade</t>
        </is>
      </c>
      <c r="B8" t="inlineStr">
        <is>
          <t>R$124.445.100,00</t>
        </is>
      </c>
      <c r="C8" t="inlineStr">
        <is>
          <t>73,32%</t>
        </is>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R$ 169.566.000,00</t>
        </is>
      </c>
      <c r="C2" t="inlineStr">
        <is>
          <t>R$ 78.159.283,95</t>
        </is>
      </c>
      <c r="D2" t="inlineStr">
        <is>
          <t>46,09%</t>
        </is>
      </c>
      <c r="E2" t="inlineStr">
        <is>
          <t>100,00%</t>
        </is>
      </c>
    </row>
    <row r="3">
      <c r="A3" t="inlineStr">
        <is>
          <t>Contr. para Ent. Privadas Serviço Social e de Formação Prof.</t>
        </is>
      </c>
      <c r="B3" t="inlineStr">
        <is>
          <t>R$ 94.779.048,00</t>
        </is>
      </c>
      <c r="C3" t="inlineStr">
        <is>
          <t>R$ 44.530.171,94</t>
        </is>
      </c>
      <c r="D3" t="inlineStr">
        <is>
          <t>46,98%</t>
        </is>
      </c>
      <c r="E3" t="inlineStr">
        <is>
          <t>56,97%</t>
        </is>
      </c>
    </row>
    <row r="4">
      <c r="A4" t="inlineStr">
        <is>
          <t>Contribuições para o Senac</t>
        </is>
      </c>
      <c r="B4" t="inlineStr">
        <is>
          <t>R$ 94.779.048,00</t>
        </is>
      </c>
      <c r="C4" t="inlineStr">
        <is>
          <t>R$ 44.530.171,94</t>
        </is>
      </c>
      <c r="D4" t="inlineStr">
        <is>
          <t>46,98%</t>
        </is>
      </c>
      <c r="E4" t="inlineStr">
        <is>
          <t>56,97%</t>
        </is>
      </c>
    </row>
    <row r="5">
      <c r="A5" t="inlineStr">
        <is>
          <t>Receita Patrimonial</t>
        </is>
      </c>
      <c r="B5" t="inlineStr">
        <is>
          <t>R$ 51.165.000,00</t>
        </is>
      </c>
      <c r="C5" t="inlineStr">
        <is>
          <t>R$ 22.317.148,06</t>
        </is>
      </c>
      <c r="D5" t="inlineStr">
        <is>
          <t>43,62%</t>
        </is>
      </c>
      <c r="E5" t="inlineStr">
        <is>
          <t>28,55%</t>
        </is>
      </c>
    </row>
    <row r="6">
      <c r="A6" t="inlineStr">
        <is>
          <t>Aluguéis e Arrendamentos</t>
        </is>
      </c>
      <c r="B6" t="inlineStr">
        <is>
          <t>R$ 873.000,00</t>
        </is>
      </c>
      <c r="C6" t="inlineStr">
        <is>
          <t>R$ 421.399,84</t>
        </is>
      </c>
      <c r="D6" t="inlineStr">
        <is>
          <t>48,27%</t>
        </is>
      </c>
      <c r="E6" t="inlineStr">
        <is>
          <t>0,54%</t>
        </is>
      </c>
    </row>
    <row r="7">
      <c r="A7" t="inlineStr">
        <is>
          <t>Taxas de Ocupação</t>
        </is>
      </c>
      <c r="B7" t="inlineStr">
        <is>
          <t>R$ 702.000,00</t>
        </is>
      </c>
      <c r="C7" t="inlineStr">
        <is>
          <t>R$ 239.367,74</t>
        </is>
      </c>
      <c r="D7" t="inlineStr">
        <is>
          <t>34,10%</t>
        </is>
      </c>
      <c r="E7" t="inlineStr">
        <is>
          <t>0,31%</t>
        </is>
      </c>
    </row>
    <row r="8">
      <c r="A8" t="inlineStr">
        <is>
          <t>Remuneração de Depósitos Bancários</t>
        </is>
      </c>
      <c r="B8" t="inlineStr">
        <is>
          <t>R$ 49.590.000,00</t>
        </is>
      </c>
      <c r="C8" t="inlineStr">
        <is>
          <t>R$ 21.656.380,48</t>
        </is>
      </c>
      <c r="D8" t="inlineStr">
        <is>
          <t>43,67%</t>
        </is>
      </c>
      <c r="E8" t="inlineStr">
        <is>
          <t>27,71%</t>
        </is>
      </c>
    </row>
    <row r="9">
      <c r="A9" t="inlineStr">
        <is>
          <t>Receita de Serviços</t>
        </is>
      </c>
      <c r="B9" t="inlineStr">
        <is>
          <t>R$ 22.980.000,00</t>
        </is>
      </c>
      <c r="C9" t="inlineStr">
        <is>
          <t>R$ 10.937.424,78</t>
        </is>
      </c>
      <c r="D9" t="inlineStr">
        <is>
          <t>47,60%</t>
        </is>
      </c>
      <c r="E9" t="inlineStr">
        <is>
          <t>13,99%</t>
        </is>
      </c>
    </row>
    <row r="10">
      <c r="A10" t="inlineStr">
        <is>
          <t>Serviços Educacionais</t>
        </is>
      </c>
      <c r="B10" t="inlineStr">
        <is>
          <t>R$ 22.980.000,00</t>
        </is>
      </c>
      <c r="C10" t="inlineStr">
        <is>
          <t>R$ 10.937.424,78</t>
        </is>
      </c>
      <c r="D10" t="inlineStr">
        <is>
          <t>47,60%</t>
        </is>
      </c>
      <c r="E10" t="inlineStr">
        <is>
          <t>13,99%</t>
        </is>
      </c>
    </row>
    <row r="11">
      <c r="A11" t="inlineStr">
        <is>
          <t>Outras Receitas Correntes</t>
        </is>
      </c>
      <c r="B11" t="inlineStr">
        <is>
          <t>R$ 641.952,00</t>
        </is>
      </c>
      <c r="C11" t="inlineStr">
        <is>
          <t>R$ 374.539,17</t>
        </is>
      </c>
      <c r="D11" t="inlineStr">
        <is>
          <t>58,34%</t>
        </is>
      </c>
      <c r="E11" t="inlineStr">
        <is>
          <t>0,48%</t>
        </is>
      </c>
    </row>
    <row r="12">
      <c r="A12" t="inlineStr">
        <is>
          <t xml:space="preserve">Multas e Juros </t>
        </is>
      </c>
      <c r="B12" t="inlineStr">
        <is>
          <t>R$ 36.000,00</t>
        </is>
      </c>
      <c r="C12" t="inlineStr">
        <is>
          <t>R$ 3.604,10</t>
        </is>
      </c>
      <c r="D12" t="inlineStr">
        <is>
          <t>10,01%</t>
        </is>
      </c>
      <c r="E12" t="inlineStr">
        <is>
          <t>0,00%</t>
        </is>
      </c>
    </row>
    <row r="13">
      <c r="A13" t="inlineStr">
        <is>
          <t>Outras Indenizações</t>
        </is>
      </c>
      <c r="B13" t="inlineStr">
        <is>
          <t>R$ 95.700,00</t>
        </is>
      </c>
      <c r="C13" t="inlineStr">
        <is>
          <t>R$ 83.499,57</t>
        </is>
      </c>
      <c r="D13" t="inlineStr">
        <is>
          <t>87,25%</t>
        </is>
      </c>
      <c r="E13" t="inlineStr">
        <is>
          <t>0,11%</t>
        </is>
      </c>
    </row>
    <row r="14">
      <c r="A14" t="inlineStr">
        <is>
          <t>Outras Restituições</t>
        </is>
      </c>
      <c r="B14" t="inlineStr">
        <is>
          <t>R$ 24.252,00</t>
        </is>
      </c>
      <c r="C14" t="inlineStr">
        <is>
          <t>R$ 11.646,39</t>
        </is>
      </c>
      <c r="D14" t="inlineStr">
        <is>
          <t>48,02%</t>
        </is>
      </c>
      <c r="E14" t="inlineStr">
        <is>
          <t>0,01%</t>
        </is>
      </c>
    </row>
    <row r="15">
      <c r="A15" t="inlineStr">
        <is>
          <t>Outras Receitas Correntes</t>
        </is>
      </c>
      <c r="B15" t="inlineStr">
        <is>
          <t>R$ 486.000,00</t>
        </is>
      </c>
      <c r="C15" t="inlineStr">
        <is>
          <t>R$ 275.789,11</t>
        </is>
      </c>
      <c r="D15" t="inlineStr">
        <is>
          <t>56,75%</t>
        </is>
      </c>
      <c r="E15" t="inlineStr">
        <is>
          <t>0,35%</t>
        </is>
      </c>
    </row>
    <row r="16">
      <c r="A16" t="inlineStr">
        <is>
          <t>RECEITAS DE CAPITAL</t>
        </is>
      </c>
      <c r="B16" t="inlineStr">
        <is>
          <t>R$ 174.000,00</t>
        </is>
      </c>
      <c r="C16" t="inlineStr">
        <is>
          <t>R$ 0,00</t>
        </is>
      </c>
      <c r="D16" t="inlineStr">
        <is>
          <t>0,00%</t>
        </is>
      </c>
      <c r="E16" t="inlineStr">
        <is>
          <t>0,00%</t>
        </is>
      </c>
    </row>
    <row r="17">
      <c r="A17" t="inlineStr">
        <is>
          <t>Alienação de Bens</t>
        </is>
      </c>
      <c r="B17" t="inlineStr">
        <is>
          <t>R$ 174.000,00</t>
        </is>
      </c>
      <c r="C17" t="inlineStr">
        <is>
          <t>R$ 0,00</t>
        </is>
      </c>
      <c r="D17" t="inlineStr">
        <is>
          <t>0,00%</t>
        </is>
      </c>
      <c r="E17" t="inlineStr">
        <is>
          <t>0,00%</t>
        </is>
      </c>
    </row>
    <row r="18">
      <c r="A18" t="inlineStr">
        <is>
          <t>Alienação de Bens Móveis</t>
        </is>
      </c>
      <c r="B18" t="inlineStr">
        <is>
          <t>R$ 174.000,00</t>
        </is>
      </c>
      <c r="C18" t="inlineStr">
        <is>
          <t>R$ 0,00</t>
        </is>
      </c>
      <c r="D18" t="inlineStr">
        <is>
          <t>0,00%</t>
        </is>
      </c>
      <c r="E18" t="inlineStr">
        <is>
          <t>0,00%</t>
        </is>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R$ 126.630.000,00</t>
        </is>
      </c>
      <c r="C2" t="inlineStr">
        <is>
          <t>R$ 61.650.088,29</t>
        </is>
      </c>
      <c r="D2" t="inlineStr">
        <is>
          <t>48,69%</t>
        </is>
      </c>
      <c r="E2" t="inlineStr">
        <is>
          <t>79,37%</t>
        </is>
      </c>
    </row>
    <row r="3">
      <c r="A3" t="inlineStr">
        <is>
          <t>Pessoal e Encargos Sociais</t>
        </is>
      </c>
      <c r="B3" t="inlineStr">
        <is>
          <t>R$ 51.390.000,00</t>
        </is>
      </c>
      <c r="C3" t="inlineStr">
        <is>
          <t>R$ 25.503.295,60</t>
        </is>
      </c>
      <c r="D3" t="inlineStr">
        <is>
          <t>49,63%</t>
        </is>
      </c>
      <c r="E3" t="inlineStr">
        <is>
          <t>32,84%</t>
        </is>
      </c>
    </row>
    <row r="4">
      <c r="A4" t="inlineStr">
        <is>
          <t>Vencimentos e Vantagens Fixas</t>
        </is>
      </c>
      <c r="B4" t="inlineStr">
        <is>
          <t>R$ 46.143.000,00</t>
        </is>
      </c>
      <c r="C4" t="inlineStr">
        <is>
          <t>R$ 22.794.084,51</t>
        </is>
      </c>
      <c r="D4" t="inlineStr">
        <is>
          <t>49,40%</t>
        </is>
      </c>
      <c r="E4" t="inlineStr">
        <is>
          <t>29,35%</t>
        </is>
      </c>
    </row>
    <row r="5">
      <c r="A5" t="inlineStr">
        <is>
          <t>Obrigações Patronais</t>
        </is>
      </c>
      <c r="B5" t="inlineStr">
        <is>
          <t>R$ 3.846.000,00</t>
        </is>
      </c>
      <c r="C5" t="inlineStr">
        <is>
          <t>R$ 1.855.273,07</t>
        </is>
      </c>
      <c r="D5" t="inlineStr">
        <is>
          <t>48,24%</t>
        </is>
      </c>
      <c r="E5" t="inlineStr">
        <is>
          <t>2,39%</t>
        </is>
      </c>
    </row>
    <row r="6">
      <c r="A6" t="inlineStr">
        <is>
          <t>Outras Despesas Variáveis</t>
        </is>
      </c>
      <c r="B6" t="inlineStr">
        <is>
          <t>R$ 741.000,00</t>
        </is>
      </c>
      <c r="C6" t="inlineStr">
        <is>
          <t>R$ 464.500,98</t>
        </is>
      </c>
      <c r="D6" t="inlineStr">
        <is>
          <t>62,69%</t>
        </is>
      </c>
      <c r="E6" t="inlineStr">
        <is>
          <t>0,60%</t>
        </is>
      </c>
    </row>
    <row r="7">
      <c r="A7" t="inlineStr">
        <is>
          <t xml:space="preserve">Sentenças Judiciais </t>
        </is>
      </c>
      <c r="B7" t="inlineStr">
        <is>
          <t>R$ 60.000,00</t>
        </is>
      </c>
      <c r="C7" t="inlineStr">
        <is>
          <t>R$ 65.000,00</t>
        </is>
      </c>
      <c r="D7" t="inlineStr">
        <is>
          <t>108,33%</t>
        </is>
      </c>
      <c r="E7" t="inlineStr">
        <is>
          <t>0,08%</t>
        </is>
      </c>
    </row>
    <row r="8">
      <c r="A8" t="inlineStr">
        <is>
          <t>Indenizações e Restituições Trabalhistas</t>
        </is>
      </c>
      <c r="B8" t="inlineStr">
        <is>
          <t>R$ 600.000,00</t>
        </is>
      </c>
      <c r="C8" t="inlineStr">
        <is>
          <t>R$ 324.437,04</t>
        </is>
      </c>
      <c r="D8" t="inlineStr">
        <is>
          <t>54,07%</t>
        </is>
      </c>
      <c r="E8" t="inlineStr">
        <is>
          <t>0,42%</t>
        </is>
      </c>
    </row>
    <row r="9">
      <c r="A9" t="inlineStr">
        <is>
          <t>Outras Despesas Correntes</t>
        </is>
      </c>
      <c r="B9" t="inlineStr">
        <is>
          <t>R$ 75.240.000,00</t>
        </is>
      </c>
      <c r="C9" t="inlineStr">
        <is>
          <t>R$ 36.146.792,69</t>
        </is>
      </c>
      <c r="D9" t="inlineStr">
        <is>
          <t>48,04%</t>
        </is>
      </c>
      <c r="E9" t="inlineStr">
        <is>
          <t>46,54%</t>
        </is>
      </c>
    </row>
    <row r="10">
      <c r="A10" t="inlineStr">
        <is>
          <t>Contribuições</t>
        </is>
      </c>
      <c r="B10" t="inlineStr">
        <is>
          <t>R$ 2.202.000,00</t>
        </is>
      </c>
      <c r="C10" t="inlineStr">
        <is>
          <t>R$ 1.059.484,68</t>
        </is>
      </c>
      <c r="D10" t="inlineStr">
        <is>
          <t>48,11%</t>
        </is>
      </c>
      <c r="E10" t="inlineStr">
        <is>
          <t>1,36%</t>
        </is>
      </c>
    </row>
    <row r="11">
      <c r="A11" t="inlineStr">
        <is>
          <t>Diárias</t>
        </is>
      </c>
      <c r="B11" t="inlineStr">
        <is>
          <t>R$ 441.000,00</t>
        </is>
      </c>
      <c r="C11" t="inlineStr">
        <is>
          <t>R$ 274.717,00</t>
        </is>
      </c>
      <c r="D11" t="inlineStr">
        <is>
          <t>62,29%</t>
        </is>
      </c>
      <c r="E11" t="inlineStr">
        <is>
          <t>0,35%</t>
        </is>
      </c>
    </row>
    <row r="12">
      <c r="A12" t="inlineStr">
        <is>
          <t>Auxílio Financeiro a Estudantes</t>
        </is>
      </c>
      <c r="B12" t="inlineStr">
        <is>
          <t>R$ 1.506.000,00</t>
        </is>
      </c>
      <c r="C12" t="inlineStr">
        <is>
          <t>R$ 212.010,00</t>
        </is>
      </c>
      <c r="D12" t="inlineStr">
        <is>
          <t>14,08%</t>
        </is>
      </c>
      <c r="E12" t="inlineStr">
        <is>
          <t>0,27%</t>
        </is>
      </c>
    </row>
    <row r="13">
      <c r="A13" t="inlineStr">
        <is>
          <t>Material de Consumo</t>
        </is>
      </c>
      <c r="B13" t="inlineStr">
        <is>
          <t>R$ 14.433.000,00</t>
        </is>
      </c>
      <c r="C13" t="inlineStr">
        <is>
          <t>R$ 6.560.262,83</t>
        </is>
      </c>
      <c r="D13" t="inlineStr">
        <is>
          <t>45,45%</t>
        </is>
      </c>
      <c r="E13" t="inlineStr">
        <is>
          <t>8,45%</t>
        </is>
      </c>
    </row>
    <row r="14">
      <c r="A14" t="inlineStr">
        <is>
          <t>Passagens e Despesas de Locomoção</t>
        </is>
      </c>
      <c r="B14" t="inlineStr">
        <is>
          <t>R$ 1.167.000,00</t>
        </is>
      </c>
      <c r="C14" t="inlineStr">
        <is>
          <t>R$ 508.501,16</t>
        </is>
      </c>
      <c r="D14" t="inlineStr">
        <is>
          <t>43,57%</t>
        </is>
      </c>
      <c r="E14" t="inlineStr">
        <is>
          <t>0,65%</t>
        </is>
      </c>
    </row>
    <row r="15">
      <c r="A15" t="inlineStr">
        <is>
          <t>Outros Serviços de Terceiros - PF</t>
        </is>
      </c>
      <c r="B15" t="inlineStr">
        <is>
          <t>R$ 4.122.000,00</t>
        </is>
      </c>
      <c r="C15" t="inlineStr">
        <is>
          <t>R$ 2.156.245,02</t>
        </is>
      </c>
      <c r="D15" t="inlineStr">
        <is>
          <t>52,31%</t>
        </is>
      </c>
      <c r="E15" t="inlineStr">
        <is>
          <t>2,78%</t>
        </is>
      </c>
    </row>
    <row r="16">
      <c r="A16" t="inlineStr">
        <is>
          <t>Locação de Mão de Obra</t>
        </is>
      </c>
      <c r="B16" t="inlineStr">
        <is>
          <t>R$ 6.480.000,00</t>
        </is>
      </c>
      <c r="C16" t="inlineStr">
        <is>
          <t>R$ 3.053.105,61</t>
        </is>
      </c>
      <c r="D16" t="inlineStr">
        <is>
          <t>47,12%</t>
        </is>
      </c>
      <c r="E16" t="inlineStr">
        <is>
          <t>3,93%</t>
        </is>
      </c>
    </row>
    <row r="17">
      <c r="A17" t="inlineStr">
        <is>
          <t>Outros Serviços Terceiros - P. Jurídica</t>
        </is>
      </c>
      <c r="B17" t="inlineStr">
        <is>
          <t>R$ 39.126.000,00</t>
        </is>
      </c>
      <c r="C17" t="inlineStr">
        <is>
          <t>R$ 19.349.886,18</t>
        </is>
      </c>
      <c r="D17" t="inlineStr">
        <is>
          <t>49,46%</t>
        </is>
      </c>
      <c r="E17" t="inlineStr">
        <is>
          <t>24,91%</t>
        </is>
      </c>
    </row>
    <row r="18">
      <c r="A18" t="inlineStr">
        <is>
          <t>Serv. Tecn. da Inform. Comunicação - PJ.</t>
        </is>
      </c>
      <c r="B18" t="inlineStr">
        <is>
          <t>R$ 5.505.000,00</t>
        </is>
      </c>
      <c r="C18" t="inlineStr">
        <is>
          <t>R$ 2.758.821,37</t>
        </is>
      </c>
      <c r="D18" t="inlineStr">
        <is>
          <t>50,11%</t>
        </is>
      </c>
      <c r="E18" t="inlineStr">
        <is>
          <t>3,55%</t>
        </is>
      </c>
    </row>
    <row r="19">
      <c r="A19" t="inlineStr">
        <is>
          <t>Obrigações Tributárias e Contributivas</t>
        </is>
      </c>
      <c r="B19" t="inlineStr">
        <is>
          <t>R$ 183.000,00</t>
        </is>
      </c>
      <c r="C19" t="inlineStr">
        <is>
          <t>R$ 77.561,90</t>
        </is>
      </c>
      <c r="D19" t="inlineStr">
        <is>
          <t>42,38%</t>
        </is>
      </c>
      <c r="E19" t="inlineStr">
        <is>
          <t>0,10%</t>
        </is>
      </c>
    </row>
    <row r="20">
      <c r="A20" t="inlineStr">
        <is>
          <t>Sentenças Judiciais</t>
        </is>
      </c>
      <c r="B20" t="inlineStr">
        <is>
          <t>R$ 60.000,00</t>
        </is>
      </c>
      <c r="C20" t="inlineStr">
        <is>
          <t>R$ 135.312,94</t>
        </is>
      </c>
      <c r="D20" t="inlineStr">
        <is>
          <t>225,52%</t>
        </is>
      </c>
      <c r="E20" t="inlineStr">
        <is>
          <t>0,17%</t>
        </is>
      </c>
    </row>
    <row r="21">
      <c r="A21" t="inlineStr">
        <is>
          <t>Indenizações e Restituições</t>
        </is>
      </c>
      <c r="B21" t="inlineStr">
        <is>
          <t>R$ 15.000,00</t>
        </is>
      </c>
      <c r="C21" t="inlineStr">
        <is>
          <t>R$ 884,00</t>
        </is>
      </c>
      <c r="D21" t="inlineStr">
        <is>
          <t>5,89%</t>
        </is>
      </c>
      <c r="E21" t="inlineStr">
        <is>
          <t>0,00%</t>
        </is>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R$18.194.100,00</t>
        </is>
      </c>
      <c r="C2" t="inlineStr">
        <is>
          <t>R$7.790.977,92</t>
        </is>
      </c>
      <c r="D2" t="inlineStr">
        <is>
          <t>42,82%</t>
        </is>
      </c>
      <c r="E2" t="inlineStr">
        <is>
          <t>10,03%</t>
        </is>
      </c>
    </row>
    <row r="3">
      <c r="A3" t="inlineStr">
        <is>
          <t>02 - Administração Financeira</t>
        </is>
      </c>
      <c r="B3" t="inlineStr">
        <is>
          <t>R$6.210.000,00</t>
        </is>
      </c>
      <c r="C3" t="inlineStr">
        <is>
          <t>R$2.973.557,44</t>
        </is>
      </c>
      <c r="D3" t="inlineStr">
        <is>
          <t>47,88%</t>
        </is>
      </c>
      <c r="E3" t="inlineStr">
        <is>
          <t>3,83%</t>
        </is>
      </c>
    </row>
    <row r="4">
      <c r="A4" t="inlineStr">
        <is>
          <t>03 - Formação de Recursos Humanos</t>
        </is>
      </c>
      <c r="B4" t="inlineStr">
        <is>
          <t>R$1.074.000,00</t>
        </is>
      </c>
      <c r="C4" t="inlineStr">
        <is>
          <t>R$148.273,26</t>
        </is>
      </c>
      <c r="D4" t="inlineStr">
        <is>
          <t>13,81%</t>
        </is>
      </c>
      <c r="E4" t="inlineStr">
        <is>
          <t>0,19%</t>
        </is>
      </c>
    </row>
    <row r="5">
      <c r="A5" t="inlineStr">
        <is>
          <t>04 - Comunicação Social</t>
        </is>
      </c>
      <c r="B5" t="inlineStr">
        <is>
          <t>R$9.606.000,00</t>
        </is>
      </c>
      <c r="C5" t="inlineStr">
        <is>
          <t>R$3.941.333,50</t>
        </is>
      </c>
      <c r="D5" t="inlineStr">
        <is>
          <t>41,03%</t>
        </is>
      </c>
      <c r="E5" t="inlineStr">
        <is>
          <t>5,07%</t>
        </is>
      </c>
    </row>
    <row r="6">
      <c r="A6" t="inlineStr">
        <is>
          <t>05 - Atenção Básica</t>
        </is>
      </c>
      <c r="B6" t="inlineStr">
        <is>
          <t>R$1.158.000,00</t>
        </is>
      </c>
      <c r="C6" t="inlineStr">
        <is>
          <t>R$602.638,64</t>
        </is>
      </c>
      <c r="D6" t="inlineStr">
        <is>
          <t>52,04%</t>
        </is>
      </c>
      <c r="E6" t="inlineStr">
        <is>
          <t>0,78%</t>
        </is>
      </c>
    </row>
    <row r="7">
      <c r="A7" t="inlineStr">
        <is>
          <t>06 - Proteção e Benefícios ao Trabalhador</t>
        </is>
      </c>
      <c r="B7" t="inlineStr">
        <is>
          <t>R$9.052.800,00</t>
        </is>
      </c>
      <c r="C7" t="inlineStr">
        <is>
          <t>R$3.918.762,79</t>
        </is>
      </c>
      <c r="D7" t="inlineStr">
        <is>
          <t>43,29%</t>
        </is>
      </c>
      <c r="E7" t="inlineStr">
        <is>
          <t>5,05%</t>
        </is>
      </c>
    </row>
    <row r="8">
      <c r="A8" t="inlineStr">
        <is>
          <t>07 - Empregabilidade</t>
        </is>
      </c>
      <c r="B8" t="inlineStr">
        <is>
          <t>R$124.445.100,00</t>
        </is>
      </c>
      <c r="C8" t="inlineStr">
        <is>
          <t>R$58.294.753,12</t>
        </is>
      </c>
      <c r="D8" t="inlineStr">
        <is>
          <t>46,84%</t>
        </is>
      </c>
      <c r="E8" t="inlineStr">
        <is>
          <t>75,05%</t>
        </is>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N.° 004.2026</t>
        </is>
      </c>
      <c r="B2" t="inlineStr">
        <is>
          <t>Contratação de empresa para realização do serviço de vistoria técnica, monitoramento, acompanhamento e fiscalização da obra, elaboração de documentos técnicos, laudos e confecção de As Built da reforma do Solarium e seus es</t>
        </is>
      </c>
      <c r="C2" t="inlineStr">
        <is>
          <t>07/05/2026 09:00:00</t>
        </is>
      </c>
      <c r="D2" t="inlineStr">
        <is>
          <t>Finalizada</t>
        </is>
      </c>
      <c r="E2" t="inlineStr"/>
      <c r="F2" t="inlineStr">
        <is>
          <t>18/05/2026 14:56:00</t>
        </is>
      </c>
      <c r="G2" t="inlineStr"/>
      <c r="H2" t="inlineStr"/>
    </row>
    <row r="3">
      <c r="A3" t="inlineStr">
        <is>
          <t>CC N.º 002.2026</t>
        </is>
      </c>
      <c r="B3" t="inlineStr">
        <is>
          <t>Contratação de empresa ou consórcio especializado na prestação de serviços de construção civil, para realização de projetos executivos e obras incluindo todos os materiais, equipamentos e mão-de-obra, necessário à reforma do Bloco C e seu Anexo na Unidade Senac Vitória ES</t>
        </is>
      </c>
      <c r="C3" t="inlineStr">
        <is>
          <t>23/04/2026 09:00:00</t>
        </is>
      </c>
      <c r="D3" t="inlineStr">
        <is>
          <t>Finalizada</t>
        </is>
      </c>
      <c r="E3" t="inlineStr"/>
      <c r="F3" t="inlineStr">
        <is>
          <t>30/04/2026 17:05:00</t>
        </is>
      </c>
      <c r="G3" t="inlineStr"/>
      <c r="H3" t="inlineStr"/>
    </row>
    <row r="4">
      <c r="A4" t="inlineStr">
        <is>
          <t>CC N.º 006.2026</t>
        </is>
      </c>
      <c r="B4" t="inlineStr">
        <is>
          <t>Contratação de Empresa Especializada para Fornecimento de Serviços de Montagem e Desmontagem da Estrutura do Evento ‘Semana S’ - incluindo a Instalação e Desmontagem de Estruturas Físicas, Equipamentos, Mobiliários e demais elementos necessários à realização - para o SENAC AR/ES e SESC AR/ES</t>
        </is>
      </c>
      <c r="C4" t="inlineStr">
        <is>
          <t>07/04/2026 09:00:00</t>
        </is>
      </c>
      <c r="D4" t="inlineStr">
        <is>
          <t>Finalizada</t>
        </is>
      </c>
      <c r="E4" t="inlineStr"/>
      <c r="F4" t="inlineStr">
        <is>
          <t>23/04/2026 13:51:00</t>
        </is>
      </c>
      <c r="G4" t="inlineStr"/>
      <c r="H4" t="inlineStr"/>
    </row>
    <row r="5">
      <c r="A5" t="inlineStr">
        <is>
          <t>CC N.° 003.2026</t>
        </is>
      </c>
      <c r="B5" t="inlineStr">
        <is>
          <t>Empresa ou consórcio especializado para execução de serviços de engenharia, abrangendo a execução das obras de reforma do Solarium e seus espaços anexos (Salão Penedo, Bar, Área da Piscina) no Hotel Senac Ilha do Boi.</t>
        </is>
      </c>
      <c r="C5" t="inlineStr">
        <is>
          <t>27/03/2026 09:00:00</t>
        </is>
      </c>
      <c r="D5" t="inlineStr">
        <is>
          <t>Finalizada</t>
        </is>
      </c>
      <c r="E5" t="inlineStr"/>
      <c r="F5" t="inlineStr">
        <is>
          <t>06/04/2026 08:28:00</t>
        </is>
      </c>
      <c r="G5" t="inlineStr"/>
      <c r="H5" t="inlineStr"/>
    </row>
    <row r="6">
      <c r="A6" t="inlineStr">
        <is>
          <t>CC N.º 001.2026</t>
        </is>
      </c>
      <c r="B6" t="inlineStr">
        <is>
          <t>Serviços de Manutenção Preventiva, Corretiva, Emergencial e Emissão de Relatório Anual de Inspeção dos Elevadores e Plataformas Elevatórias das Unidades do SENAC AR/ES com a utilização de mão-de-obra especializada.</t>
        </is>
      </c>
      <c r="C6" t="inlineStr">
        <is>
          <t>06/02/2026 08:00:00</t>
        </is>
      </c>
      <c r="D6" t="inlineStr">
        <is>
          <t>Finalizada</t>
        </is>
      </c>
      <c r="E6" t="inlineStr"/>
      <c r="F6" t="inlineStr">
        <is>
          <t>27/02/2026 18:23:00</t>
        </is>
      </c>
      <c r="G6" t="inlineStr"/>
      <c r="H6" t="inlineStr"/>
    </row>
    <row r="7">
      <c r="A7" t="inlineStr">
        <is>
          <t>CC N.° 014.2025</t>
        </is>
      </c>
      <c r="B7" t="inlineStr">
        <is>
          <t>Serviço de Manutenção de Ares Condicionados para o SENAC ES</t>
        </is>
      </c>
      <c r="C7" t="inlineStr">
        <is>
          <t>04/12/2025 09:00:00</t>
        </is>
      </c>
      <c r="D7" t="inlineStr">
        <is>
          <t>Finalizada</t>
        </is>
      </c>
      <c r="E7" t="inlineStr"/>
      <c r="F7" t="inlineStr">
        <is>
          <t>12/01/2026 08:26:00</t>
        </is>
      </c>
      <c r="G7" t="inlineStr"/>
      <c r="H7" t="inlineStr"/>
    </row>
    <row r="8">
      <c r="A8" t="inlineStr">
        <is>
          <t>CC N.° 011.2025</t>
        </is>
      </c>
      <c r="B8" t="inlineStr">
        <is>
          <t>Elaboração de Anteprojeto para Construção da Unidade do SENAC de Cariacica ES</t>
        </is>
      </c>
      <c r="C8" t="inlineStr">
        <is>
          <t>28/10/2025 09:00:00</t>
        </is>
      </c>
      <c r="D8" t="inlineStr">
        <is>
          <t>Finalizada</t>
        </is>
      </c>
      <c r="E8" t="inlineStr"/>
      <c r="F8" t="inlineStr">
        <is>
          <t>28/11/2025 18:33:00</t>
        </is>
      </c>
      <c r="G8" t="inlineStr"/>
      <c r="H8" t="inlineStr"/>
    </row>
    <row r="9">
      <c r="A9" t="inlineStr">
        <is>
          <t>CC N.° 013.2025</t>
        </is>
      </c>
      <c r="B9" t="inlineStr">
        <is>
          <t>Elaboração de Anteprojeto para Construção da Unidade do SENAC da Serra ES</t>
        </is>
      </c>
      <c r="C9" t="inlineStr">
        <is>
          <t>21/10/2025 09:00:00</t>
        </is>
      </c>
      <c r="D9" t="inlineStr">
        <is>
          <t>Finalizada</t>
        </is>
      </c>
      <c r="E9" t="inlineStr"/>
      <c r="F9" t="inlineStr">
        <is>
          <t>05/11/2025 16:24:00</t>
        </is>
      </c>
      <c r="G9" t="inlineStr"/>
      <c r="H9" t="inlineStr"/>
    </row>
    <row r="10">
      <c r="A10" t="inlineStr">
        <is>
          <t>CC N.° 005.2025</t>
        </is>
      </c>
      <c r="B10" t="inlineStr">
        <is>
          <t>Contratação de Empresa especializada para fornecimento de projetos e planilha orçamentária para reforma da Unidade do Senac no Município da Vila Velha ES.</t>
        </is>
      </c>
      <c r="C10" t="inlineStr">
        <is>
          <t>11/09/2025 09:00:00</t>
        </is>
      </c>
      <c r="D10" t="inlineStr">
        <is>
          <t>Finalizada</t>
        </is>
      </c>
      <c r="E10" t="inlineStr"/>
      <c r="F10" t="inlineStr">
        <is>
          <t>23/09/2025 10:02:00</t>
        </is>
      </c>
      <c r="G10" t="inlineStr"/>
      <c r="H10" t="inlineStr"/>
    </row>
    <row r="11">
      <c r="A11" t="inlineStr">
        <is>
          <t>CC N.° 009.2025</t>
        </is>
      </c>
      <c r="B11" t="inlineStr">
        <is>
          <t>Contratação de Empresa Especializada para Prestação de SERVIÇOS DE ENGENHARIA PARA IMPERMEABILIZAÇÃO DA FACHADA DO HOTEL SENAC ILHA DO BOI</t>
        </is>
      </c>
      <c r="C11" t="inlineStr">
        <is>
          <t>09/09/2025 09:00:00</t>
        </is>
      </c>
      <c r="D11" t="inlineStr">
        <is>
          <t>Finalizada</t>
        </is>
      </c>
      <c r="E11" t="inlineStr"/>
      <c r="F11" t="inlineStr">
        <is>
          <t>25/09/2025 18:15:00</t>
        </is>
      </c>
      <c r="G11" t="inlineStr"/>
      <c r="H11" t="inlineStr"/>
    </row>
    <row r="12">
      <c r="A12" t="inlineStr">
        <is>
          <t>CC N.° 010.2025</t>
        </is>
      </c>
      <c r="B12" t="inlineStr">
        <is>
          <t>Contratação de Empresa especializada para atuar no evento do Fórum de Educação SENAC e SESC ES/2025</t>
        </is>
      </c>
      <c r="C12" t="inlineStr">
        <is>
          <t>27/06/2025 09:00:00</t>
        </is>
      </c>
      <c r="D12" t="inlineStr">
        <is>
          <t>Finalizada</t>
        </is>
      </c>
      <c r="E12" t="inlineStr"/>
      <c r="F12" t="inlineStr">
        <is>
          <t>08/07/2025 17:33:00</t>
        </is>
      </c>
      <c r="G12" t="inlineStr"/>
      <c r="H12" t="inlineStr"/>
    </row>
    <row r="13">
      <c r="A13" t="inlineStr">
        <is>
          <t>CC N.° 007.2025</t>
        </is>
      </c>
      <c r="B13" t="inlineStr">
        <is>
          <t>Serviços comuns de engenharia de baixa complexidade, sob demanda, com fornecimento de materiais, equipamentos e mão de obra, para a execução de serviços de manutenção preventiva, corretiva e adequações nas Unidades do Senac e Sesc ES</t>
        </is>
      </c>
      <c r="C13" t="inlineStr">
        <is>
          <t>27/05/2025 09:00:00</t>
        </is>
      </c>
      <c r="D13" t="inlineStr">
        <is>
          <t>Finalizada</t>
        </is>
      </c>
      <c r="E13" t="inlineStr"/>
      <c r="F13" t="inlineStr">
        <is>
          <t>16/06/2025 17:08:00</t>
        </is>
      </c>
      <c r="G13" t="inlineStr"/>
      <c r="H13" t="inlineStr"/>
    </row>
    <row r="14">
      <c r="A14" t="inlineStr">
        <is>
          <t>CC N.° 008.2024</t>
        </is>
      </c>
      <c r="B14" t="inlineStr">
        <is>
          <t>Contratação de Empresa especializada para fornecimento e instalação de Elevadores para o SENAC ES</t>
        </is>
      </c>
      <c r="C14" t="inlineStr">
        <is>
          <t>15/05/2025 14:35:00</t>
        </is>
      </c>
      <c r="D14" t="inlineStr">
        <is>
          <t>Cancelada</t>
        </is>
      </c>
      <c r="E14" t="inlineStr"/>
      <c r="F14" t="inlineStr">
        <is>
          <t>25/06/2025 08:57:00</t>
        </is>
      </c>
      <c r="G14" t="inlineStr"/>
      <c r="H14" t="inlineStr"/>
    </row>
    <row r="15">
      <c r="A15" t="inlineStr">
        <is>
          <t>CC N.° 004.2025</t>
        </is>
      </c>
      <c r="B15" t="inlineStr">
        <is>
          <t>Contratação de Empresa Especializada no Fornecimento de Mão de Obra, Equipamentos e Materiais para a MODERNIZAÇÃO DAS INSTALAÇÕES ELÉTRICAS DO HOTEL SENAC ILHA DO BOI</t>
        </is>
      </c>
      <c r="C15" t="inlineStr">
        <is>
          <t>13/05/2025 14:00:00</t>
        </is>
      </c>
      <c r="D15" t="inlineStr">
        <is>
          <t>Finalizada</t>
        </is>
      </c>
      <c r="E15" t="inlineStr"/>
      <c r="F15" t="inlineStr">
        <is>
          <t>20/05/2025 17:13:00</t>
        </is>
      </c>
      <c r="G15" t="inlineStr"/>
      <c r="H15" t="inlineStr"/>
    </row>
    <row r="16">
      <c r="A16" t="inlineStr">
        <is>
          <t>CC N.° 006.2025</t>
        </is>
      </c>
      <c r="B16" t="inlineStr">
        <is>
          <t>Contratação de Empresa especializada para fornecimento de projetos e planilha orçamentária para reforma da Biblioteca, Hall de Entrada, Foyer e Sala Administrativa da Unidade do Senac de Vitória ES.</t>
        </is>
      </c>
      <c r="C16" t="inlineStr">
        <is>
          <t>14/04/2025 14:00:00</t>
        </is>
      </c>
      <c r="D16" t="inlineStr">
        <is>
          <t>Finalizada</t>
        </is>
      </c>
      <c r="E16" t="inlineStr"/>
      <c r="F16" t="inlineStr">
        <is>
          <t>03/06/2025 10:22:00</t>
        </is>
      </c>
      <c r="G16" t="inlineStr"/>
      <c r="H16" t="inlineStr"/>
    </row>
    <row r="17">
      <c r="A17" t="inlineStr">
        <is>
          <t>CC N.° 002.2025</t>
        </is>
      </c>
      <c r="B17" t="inlineStr">
        <is>
          <t>Contratação de Empresa especializada para fornecimento de projetos e planilha orçamentária para construção da nova Unidade do Senac de Carapina no Município da Serra ES</t>
        </is>
      </c>
      <c r="C17" t="inlineStr">
        <is>
          <t>03/04/2025 14:00:00</t>
        </is>
      </c>
      <c r="D17" t="inlineStr">
        <is>
          <t>Cancelada</t>
        </is>
      </c>
      <c r="E17" t="inlineStr"/>
      <c r="F17" t="inlineStr">
        <is>
          <t>24/06/2025 14:26:00</t>
        </is>
      </c>
      <c r="G17" t="inlineStr"/>
      <c r="H17" t="inlineStr"/>
    </row>
    <row r="18">
      <c r="A18" t="inlineStr">
        <is>
          <t>CC N.° 001.2025</t>
        </is>
      </c>
      <c r="B18" t="inlineStr">
        <is>
          <t>Contratação de Empresa especializada para fornecimento de projetos e planilha orçamentária para Implantação de Cozinhas Didáticas para o Senac ES.</t>
        </is>
      </c>
      <c r="C18" t="inlineStr">
        <is>
          <t>01/04/2025 14:00:00</t>
        </is>
      </c>
      <c r="D18" t="inlineStr">
        <is>
          <t>Finalizada</t>
        </is>
      </c>
      <c r="E18" t="inlineStr"/>
      <c r="F18" t="inlineStr">
        <is>
          <t>29/05/2025 09:40:00</t>
        </is>
      </c>
      <c r="G18" t="inlineStr"/>
      <c r="H18" t="inlineStr"/>
    </row>
    <row r="19">
      <c r="A19" t="inlineStr">
        <is>
          <t>CC N.° 003.2025</t>
        </is>
      </c>
      <c r="B19" t="inlineStr">
        <is>
          <t>Contratação de Empresa especializada para fornecimento de serviços de montagem e desmontagem da estrutura do evento ‘Semana S’, incluindo a instalação e desmontagem de estruturas físicas, equipamentos, mobiliários e demais elementos necessários à realização para o Senac e Sesc ES.</t>
        </is>
      </c>
      <c r="C19" t="inlineStr">
        <is>
          <t>26/03/2025 14:00:00</t>
        </is>
      </c>
      <c r="D19" t="inlineStr">
        <is>
          <t>Finalizada</t>
        </is>
      </c>
      <c r="E19" t="inlineStr"/>
      <c r="F19" t="inlineStr">
        <is>
          <t>04/04/2025 17:01:00</t>
        </is>
      </c>
      <c r="G19" t="inlineStr"/>
      <c r="H19" t="inlineStr"/>
    </row>
    <row r="20">
      <c r="A20" t="inlineStr">
        <is>
          <t>CC N.° 007.2024</t>
        </is>
      </c>
      <c r="B20" t="inlineStr">
        <is>
          <t>Contratação de Empresa especializada para fornecimento de projetos e planilha orçamentária para reforma do Senac Colatina ES</t>
        </is>
      </c>
      <c r="C20" t="inlineStr">
        <is>
          <t>25/02/2025 14:00:00</t>
        </is>
      </c>
      <c r="D20" t="inlineStr">
        <is>
          <t>Finalizada</t>
        </is>
      </c>
      <c r="E20" t="inlineStr"/>
      <c r="F20" t="inlineStr">
        <is>
          <t>17/03/2025 09:56:00</t>
        </is>
      </c>
      <c r="G20" t="inlineStr"/>
      <c r="H20" t="inlineStr"/>
    </row>
    <row r="21">
      <c r="A21" t="inlineStr">
        <is>
          <t>CC N.° 006.2024</t>
        </is>
      </c>
      <c r="B21" t="inlineStr">
        <is>
          <t>Elaboração de Projetos e Planilha Orçamentária Casa Praia do Canto</t>
        </is>
      </c>
      <c r="C21" t="inlineStr">
        <is>
          <t>16/01/2025 14:00:00</t>
        </is>
      </c>
      <c r="D21" t="inlineStr">
        <is>
          <t>Finalizada</t>
        </is>
      </c>
      <c r="E21" t="inlineStr"/>
      <c r="F21" t="inlineStr">
        <is>
          <t>24/02/2025 14:59:00</t>
        </is>
      </c>
      <c r="G21" t="inlineStr"/>
      <c r="H21" t="inlineStr"/>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N.° 004.2026</t>
        </is>
      </c>
      <c r="B2" t="inlineStr">
        <is>
          <t>Contratação de empresa para realização do serviço de vistoria técnica, monitoramento, acompanhamento e fiscalização da obra, elaboração de documentos técnicos, laudos e confecção de As Built da reforma do Solarium e seus es</t>
        </is>
      </c>
      <c r="C2" t="inlineStr">
        <is>
          <t>07/05/2026 09:00:00</t>
        </is>
      </c>
      <c r="D2" t="inlineStr">
        <is>
          <t>Finalizada</t>
        </is>
      </c>
      <c r="E2" t="inlineStr"/>
      <c r="F2" t="inlineStr">
        <is>
          <t>18/05/2026 14:56:00</t>
        </is>
      </c>
      <c r="G2" t="inlineStr"/>
      <c r="H2" t="inlineStr"/>
    </row>
    <row r="3">
      <c r="A3" t="inlineStr">
        <is>
          <t>CC N.º 002.2026</t>
        </is>
      </c>
      <c r="B3" t="inlineStr">
        <is>
          <t>Contratação de empresa ou consórcio especializado na prestação de serviços de construção civil, para realização de projetos executivos e obras incluindo todos os materiais, equipamentos e mão-de-obra, necessário à reforma do Bloco C e seu Anexo na Unidade Senac Vitória ES</t>
        </is>
      </c>
      <c r="C3" t="inlineStr">
        <is>
          <t>23/04/2026 09:00:00</t>
        </is>
      </c>
      <c r="D3" t="inlineStr">
        <is>
          <t>Finalizada</t>
        </is>
      </c>
      <c r="E3" t="inlineStr"/>
      <c r="F3" t="inlineStr">
        <is>
          <t>30/04/2026 17:05:00</t>
        </is>
      </c>
      <c r="G3" t="inlineStr"/>
      <c r="H3" t="inlineStr"/>
    </row>
    <row r="4">
      <c r="A4" t="inlineStr">
        <is>
          <t>CC N.º 006.2026</t>
        </is>
      </c>
      <c r="B4" t="inlineStr">
        <is>
          <t>Contratação de Empresa Especializada para Fornecimento de Serviços de Montagem e Desmontagem da Estrutura do Evento ‘Semana S’ - incluindo a Instalação e Desmontagem de Estruturas Físicas, Equipamentos, Mobiliários e demais elementos necessários à realização - para o SENAC AR/ES e SESC AR/ES</t>
        </is>
      </c>
      <c r="C4" t="inlineStr">
        <is>
          <t>07/04/2026 09:00:00</t>
        </is>
      </c>
      <c r="D4" t="inlineStr">
        <is>
          <t>Finalizada</t>
        </is>
      </c>
      <c r="E4" t="inlineStr"/>
      <c r="F4" t="inlineStr">
        <is>
          <t>23/04/2026 13:51:00</t>
        </is>
      </c>
      <c r="G4" t="inlineStr"/>
      <c r="H4" t="inlineStr"/>
    </row>
    <row r="5">
      <c r="A5" t="inlineStr">
        <is>
          <t>CC N.° 003.2026</t>
        </is>
      </c>
      <c r="B5" t="inlineStr">
        <is>
          <t>Empresa ou consórcio especializado para execução de serviços de engenharia, abrangendo a execução das obras de reforma do Solarium e seus espaços anexos (Salão Penedo, Bar, Área da Piscina) no Hotel Senac Ilha do Boi.</t>
        </is>
      </c>
      <c r="C5" t="inlineStr">
        <is>
          <t>27/03/2026 09:00:00</t>
        </is>
      </c>
      <c r="D5" t="inlineStr">
        <is>
          <t>Finalizada</t>
        </is>
      </c>
      <c r="E5" t="inlineStr"/>
      <c r="F5" t="inlineStr">
        <is>
          <t>06/04/2026 08:28:00</t>
        </is>
      </c>
      <c r="G5" t="inlineStr"/>
      <c r="H5" t="inlineStr"/>
    </row>
    <row r="6">
      <c r="A6" t="inlineStr">
        <is>
          <t>CC N.º 001.2026</t>
        </is>
      </c>
      <c r="B6" t="inlineStr">
        <is>
          <t>Serviços de Manutenção Preventiva, Corretiva, Emergencial e Emissão de Relatório Anual de Inspeção dos Elevadores e Plataformas Elevatórias das Unidades do SENAC AR/ES com a utilização de mão-de-obra especializada.</t>
        </is>
      </c>
      <c r="C6" t="inlineStr">
        <is>
          <t>06/02/2026 08:00:00</t>
        </is>
      </c>
      <c r="D6" t="inlineStr">
        <is>
          <t>Finalizada</t>
        </is>
      </c>
      <c r="E6" t="inlineStr"/>
      <c r="F6" t="inlineStr">
        <is>
          <t>27/02/2026 18:23:00</t>
        </is>
      </c>
      <c r="G6" t="inlineStr"/>
      <c r="H6" t="inlineStr"/>
    </row>
    <row r="7">
      <c r="A7" t="inlineStr">
        <is>
          <t>CC N.° 014.2025</t>
        </is>
      </c>
      <c r="B7" t="inlineStr">
        <is>
          <t>Serviço de Manutenção de Ares Condicionados para o SENAC ES</t>
        </is>
      </c>
      <c r="C7" t="inlineStr">
        <is>
          <t>04/12/2025 09:00:00</t>
        </is>
      </c>
      <c r="D7" t="inlineStr">
        <is>
          <t>Finalizada</t>
        </is>
      </c>
      <c r="E7" t="inlineStr"/>
      <c r="F7" t="inlineStr">
        <is>
          <t>12/01/2026 08:26:00</t>
        </is>
      </c>
      <c r="G7" t="inlineStr"/>
      <c r="H7" t="inlineStr"/>
    </row>
    <row r="8">
      <c r="A8" t="inlineStr">
        <is>
          <t>CC N.° 011.2025</t>
        </is>
      </c>
      <c r="B8" t="inlineStr">
        <is>
          <t>Elaboração de Anteprojeto para Construção da Unidade do SENAC de Cariacica ES</t>
        </is>
      </c>
      <c r="C8" t="inlineStr">
        <is>
          <t>28/10/2025 09:00:00</t>
        </is>
      </c>
      <c r="D8" t="inlineStr">
        <is>
          <t>Finalizada</t>
        </is>
      </c>
      <c r="E8" t="inlineStr"/>
      <c r="F8" t="inlineStr">
        <is>
          <t>28/11/2025 18:33:00</t>
        </is>
      </c>
      <c r="G8" t="inlineStr"/>
      <c r="H8" t="inlineStr"/>
    </row>
    <row r="9">
      <c r="A9" t="inlineStr">
        <is>
          <t>CC N.° 013.2025</t>
        </is>
      </c>
      <c r="B9" t="inlineStr">
        <is>
          <t>Elaboração de Anteprojeto para Construção da Unidade do SENAC da Serra ES</t>
        </is>
      </c>
      <c r="C9" t="inlineStr">
        <is>
          <t>21/10/2025 09:00:00</t>
        </is>
      </c>
      <c r="D9" t="inlineStr">
        <is>
          <t>Finalizada</t>
        </is>
      </c>
      <c r="E9" t="inlineStr"/>
      <c r="F9" t="inlineStr">
        <is>
          <t>05/11/2025 16:24:00</t>
        </is>
      </c>
      <c r="G9" t="inlineStr"/>
      <c r="H9" t="inlineStr"/>
    </row>
    <row r="10">
      <c r="A10" t="inlineStr">
        <is>
          <t>CC N.° 005.2025</t>
        </is>
      </c>
      <c r="B10" t="inlineStr">
        <is>
          <t>Contratação de Empresa especializada para fornecimento de projetos e planilha orçamentária para reforma da Unidade do Senac no Município da Vila Velha ES.</t>
        </is>
      </c>
      <c r="C10" t="inlineStr">
        <is>
          <t>11/09/2025 09:00:00</t>
        </is>
      </c>
      <c r="D10" t="inlineStr">
        <is>
          <t>Finalizada</t>
        </is>
      </c>
      <c r="E10" t="inlineStr"/>
      <c r="F10" t="inlineStr">
        <is>
          <t>23/09/2025 10:02:00</t>
        </is>
      </c>
      <c r="G10" t="inlineStr"/>
      <c r="H10" t="inlineStr"/>
    </row>
    <row r="11">
      <c r="A11" t="inlineStr">
        <is>
          <t>CC N.° 009.2025</t>
        </is>
      </c>
      <c r="B11" t="inlineStr">
        <is>
          <t>Contratação de Empresa Especializada para Prestação de SERVIÇOS DE ENGENHARIA PARA IMPERMEABILIZAÇÃO DA FACHADA DO HOTEL SENAC ILHA DO BOI</t>
        </is>
      </c>
      <c r="C11" t="inlineStr">
        <is>
          <t>09/09/2025 09:00:00</t>
        </is>
      </c>
      <c r="D11" t="inlineStr">
        <is>
          <t>Finalizada</t>
        </is>
      </c>
      <c r="E11" t="inlineStr"/>
      <c r="F11" t="inlineStr">
        <is>
          <t>25/09/2025 18:15:00</t>
        </is>
      </c>
      <c r="G11" t="inlineStr"/>
      <c r="H11" t="inlineStr"/>
    </row>
    <row r="12">
      <c r="A12" t="inlineStr">
        <is>
          <t>CC N.° 010.2025</t>
        </is>
      </c>
      <c r="B12" t="inlineStr">
        <is>
          <t>Contratação de Empresa especializada para atuar no evento do Fórum de Educação SENAC e SESC ES/2025</t>
        </is>
      </c>
      <c r="C12" t="inlineStr">
        <is>
          <t>27/06/2025 09:00:00</t>
        </is>
      </c>
      <c r="D12" t="inlineStr">
        <is>
          <t>Finalizada</t>
        </is>
      </c>
      <c r="E12" t="inlineStr"/>
      <c r="F12" t="inlineStr">
        <is>
          <t>08/07/2025 17:33:00</t>
        </is>
      </c>
      <c r="G12" t="inlineStr"/>
      <c r="H12" t="inlineStr"/>
    </row>
    <row r="13">
      <c r="A13" t="inlineStr">
        <is>
          <t>CC N.° 007.2025</t>
        </is>
      </c>
      <c r="B13" t="inlineStr">
        <is>
          <t>Serviços comuns de engenharia de baixa complexidade, sob demanda, com fornecimento de materiais, equipamentos e mão de obra, para a execução de serviços de manutenção preventiva, corretiva e adequações nas Unidades do Senac e Sesc ES</t>
        </is>
      </c>
      <c r="C13" t="inlineStr">
        <is>
          <t>27/05/2025 09:00:00</t>
        </is>
      </c>
      <c r="D13" t="inlineStr">
        <is>
          <t>Finalizada</t>
        </is>
      </c>
      <c r="E13" t="inlineStr"/>
      <c r="F13" t="inlineStr">
        <is>
          <t>16/06/2025 17:08:00</t>
        </is>
      </c>
      <c r="G13" t="inlineStr"/>
      <c r="H13" t="inlineStr"/>
    </row>
    <row r="14">
      <c r="A14" t="inlineStr">
        <is>
          <t>CC N.° 008.2024</t>
        </is>
      </c>
      <c r="B14" t="inlineStr">
        <is>
          <t>Contratação de Empresa especializada para fornecimento e instalação de Elevadores para o SENAC ES</t>
        </is>
      </c>
      <c r="C14" t="inlineStr">
        <is>
          <t>15/05/2025 14:35:00</t>
        </is>
      </c>
      <c r="D14" t="inlineStr">
        <is>
          <t>Cancelada</t>
        </is>
      </c>
      <c r="E14" t="inlineStr"/>
      <c r="F14" t="inlineStr">
        <is>
          <t>25/06/2025 08:57:00</t>
        </is>
      </c>
      <c r="G14" t="inlineStr"/>
      <c r="H14" t="inlineStr"/>
    </row>
    <row r="15">
      <c r="A15" t="inlineStr">
        <is>
          <t>CC N.° 004.2025</t>
        </is>
      </c>
      <c r="B15" t="inlineStr">
        <is>
          <t>Contratação de Empresa Especializada no Fornecimento de Mão de Obra, Equipamentos e Materiais para a MODERNIZAÇÃO DAS INSTALAÇÕES ELÉTRICAS DO HOTEL SENAC ILHA DO BOI</t>
        </is>
      </c>
      <c r="C15" t="inlineStr">
        <is>
          <t>13/05/2025 14:00:00</t>
        </is>
      </c>
      <c r="D15" t="inlineStr">
        <is>
          <t>Finalizada</t>
        </is>
      </c>
      <c r="E15" t="inlineStr"/>
      <c r="F15" t="inlineStr">
        <is>
          <t>20/05/2025 17:13:00</t>
        </is>
      </c>
      <c r="G15" t="inlineStr"/>
      <c r="H15" t="inlineStr"/>
    </row>
    <row r="16">
      <c r="A16" t="inlineStr">
        <is>
          <t>CC N.° 006.2025</t>
        </is>
      </c>
      <c r="B16" t="inlineStr">
        <is>
          <t>Contratação de Empresa especializada para fornecimento de projetos e planilha orçamentária para reforma da Biblioteca, Hall de Entrada, Foyer e Sala Administrativa da Unidade do Senac de Vitória ES.</t>
        </is>
      </c>
      <c r="C16" t="inlineStr">
        <is>
          <t>14/04/2025 14:00:00</t>
        </is>
      </c>
      <c r="D16" t="inlineStr">
        <is>
          <t>Finalizada</t>
        </is>
      </c>
      <c r="E16" t="inlineStr"/>
      <c r="F16" t="inlineStr">
        <is>
          <t>03/06/2025 10:22:00</t>
        </is>
      </c>
      <c r="G16" t="inlineStr"/>
      <c r="H16" t="inlineStr"/>
    </row>
    <row r="17">
      <c r="A17" t="inlineStr">
        <is>
          <t>CC N.° 002.2025</t>
        </is>
      </c>
      <c r="B17" t="inlineStr">
        <is>
          <t>Contratação de Empresa especializada para fornecimento de projetos e planilha orçamentária para construção da nova Unidade do Senac de Carapina no Município da Serra ES</t>
        </is>
      </c>
      <c r="C17" t="inlineStr">
        <is>
          <t>03/04/2025 14:00:00</t>
        </is>
      </c>
      <c r="D17" t="inlineStr">
        <is>
          <t>Cancelada</t>
        </is>
      </c>
      <c r="E17" t="inlineStr"/>
      <c r="F17" t="inlineStr">
        <is>
          <t>24/06/2025 14:26:00</t>
        </is>
      </c>
      <c r="G17" t="inlineStr"/>
      <c r="H17" t="inlineStr"/>
    </row>
    <row r="18">
      <c r="A18" t="inlineStr">
        <is>
          <t>CC N.° 001.2025</t>
        </is>
      </c>
      <c r="B18" t="inlineStr">
        <is>
          <t>Contratação de Empresa especializada para fornecimento de projetos e planilha orçamentária para Implantação de Cozinhas Didáticas para o Senac ES.</t>
        </is>
      </c>
      <c r="C18" t="inlineStr">
        <is>
          <t>01/04/2025 14:00:00</t>
        </is>
      </c>
      <c r="D18" t="inlineStr">
        <is>
          <t>Finalizada</t>
        </is>
      </c>
      <c r="E18" t="inlineStr"/>
      <c r="F18" t="inlineStr">
        <is>
          <t>29/05/2025 09:40:00</t>
        </is>
      </c>
      <c r="G18" t="inlineStr"/>
      <c r="H18" t="inlineStr"/>
    </row>
    <row r="19">
      <c r="A19" t="inlineStr">
        <is>
          <t>CC N.° 003.2025</t>
        </is>
      </c>
      <c r="B19" t="inlineStr">
        <is>
          <t>Contratação de Empresa especializada para fornecimento de serviços de montagem e desmontagem da estrutura do evento ‘Semana S’, incluindo a instalação e desmontagem de estruturas físicas, equipamentos, mobiliários e demais elementos necessários à realização para o Senac e Sesc ES.</t>
        </is>
      </c>
      <c r="C19" t="inlineStr">
        <is>
          <t>26/03/2025 14:00:00</t>
        </is>
      </c>
      <c r="D19" t="inlineStr">
        <is>
          <t>Finalizada</t>
        </is>
      </c>
      <c r="E19" t="inlineStr"/>
      <c r="F19" t="inlineStr">
        <is>
          <t>04/04/2025 17:01:00</t>
        </is>
      </c>
      <c r="G19" t="inlineStr"/>
      <c r="H19" t="inlineStr"/>
    </row>
    <row r="20">
      <c r="A20" t="inlineStr">
        <is>
          <t>CC N.° 007.2024</t>
        </is>
      </c>
      <c r="B20" t="inlineStr">
        <is>
          <t>Contratação de Empresa especializada para fornecimento de projetos e planilha orçamentária para reforma do Senac Colatina ES</t>
        </is>
      </c>
      <c r="C20" t="inlineStr">
        <is>
          <t>25/02/2025 14:00:00</t>
        </is>
      </c>
      <c r="D20" t="inlineStr">
        <is>
          <t>Finalizada</t>
        </is>
      </c>
      <c r="E20" t="inlineStr"/>
      <c r="F20" t="inlineStr">
        <is>
          <t>17/03/2025 09:56:00</t>
        </is>
      </c>
      <c r="G20" t="inlineStr"/>
      <c r="H20" t="inlineStr"/>
    </row>
    <row r="21">
      <c r="A21" t="inlineStr">
        <is>
          <t>CC N.° 006.2024</t>
        </is>
      </c>
      <c r="B21" t="inlineStr">
        <is>
          <t>Elaboração de Projetos e Planilha Orçamentária Casa Praia do Canto</t>
        </is>
      </c>
      <c r="C21" t="inlineStr">
        <is>
          <t>16/01/2025 14:00:00</t>
        </is>
      </c>
      <c r="D21" t="inlineStr">
        <is>
          <t>Finalizada</t>
        </is>
      </c>
      <c r="E21" t="inlineStr"/>
      <c r="F21" t="inlineStr">
        <is>
          <t>24/02/2025 14:59:00</t>
        </is>
      </c>
      <c r="G21" t="inlineStr"/>
      <c r="H21" t="inlineStr"/>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N.° 004.2026</t>
        </is>
      </c>
      <c r="B2" t="inlineStr">
        <is>
          <t>Contratação de empresa para realização do serviço de vistoria técnica, monitoramento, acompanhamento e fiscalização da obra, elaboração de documentos técnicos, laudos e confecção de As Built da reforma do Solarium e seus es</t>
        </is>
      </c>
      <c r="C2" t="inlineStr">
        <is>
          <t>07/05/2026 09:00:00</t>
        </is>
      </c>
      <c r="D2" t="inlineStr">
        <is>
          <t>Finalizada</t>
        </is>
      </c>
      <c r="E2" t="inlineStr"/>
      <c r="F2" t="inlineStr">
        <is>
          <t>18/05/2026 14:56:00</t>
        </is>
      </c>
      <c r="G2" t="inlineStr"/>
      <c r="H2" t="inlineStr"/>
    </row>
    <row r="3">
      <c r="A3" t="inlineStr">
        <is>
          <t>CC N.º 002.2026</t>
        </is>
      </c>
      <c r="B3" t="inlineStr">
        <is>
          <t>Contratação de empresa ou consórcio especializado na prestação de serviços de construção civil, para realização de projetos executivos e obras incluindo todos os materiais, equipamentos e mão-de-obra, necessário à reforma do Bloco C e seu Anexo na Unidade Senac Vitória ES</t>
        </is>
      </c>
      <c r="C3" t="inlineStr">
        <is>
          <t>23/04/2026 09:00:00</t>
        </is>
      </c>
      <c r="D3" t="inlineStr">
        <is>
          <t>Finalizada</t>
        </is>
      </c>
      <c r="E3" t="inlineStr"/>
      <c r="F3" t="inlineStr">
        <is>
          <t>30/04/2026 17:05:00</t>
        </is>
      </c>
      <c r="G3" t="inlineStr"/>
      <c r="H3" t="inlineStr"/>
    </row>
    <row r="4">
      <c r="A4" t="inlineStr">
        <is>
          <t>CC N.º 006.2026</t>
        </is>
      </c>
      <c r="B4" t="inlineStr">
        <is>
          <t>Contratação de Empresa Especializada para Fornecimento de Serviços de Montagem e Desmontagem da Estrutura do Evento ‘Semana S’ - incluindo a Instalação e Desmontagem de Estruturas Físicas, Equipamentos, Mobiliários e demais elementos necessários à realização - para o SENAC AR/ES e SESC AR/ES</t>
        </is>
      </c>
      <c r="C4" t="inlineStr">
        <is>
          <t>07/04/2026 09:00:00</t>
        </is>
      </c>
      <c r="D4" t="inlineStr">
        <is>
          <t>Finalizada</t>
        </is>
      </c>
      <c r="E4" t="inlineStr"/>
      <c r="F4" t="inlineStr">
        <is>
          <t>23/04/2026 13:51:00</t>
        </is>
      </c>
      <c r="G4" t="inlineStr"/>
      <c r="H4" t="inlineStr"/>
    </row>
    <row r="5">
      <c r="A5" t="inlineStr">
        <is>
          <t>CC N.° 003.2026</t>
        </is>
      </c>
      <c r="B5" t="inlineStr">
        <is>
          <t>Empresa ou consórcio especializado para execução de serviços de engenharia, abrangendo a execução das obras de reforma do Solarium e seus espaços anexos (Salão Penedo, Bar, Área da Piscina) no Hotel Senac Ilha do Boi.</t>
        </is>
      </c>
      <c r="C5" t="inlineStr">
        <is>
          <t>27/03/2026 09:00:00</t>
        </is>
      </c>
      <c r="D5" t="inlineStr">
        <is>
          <t>Finalizada</t>
        </is>
      </c>
      <c r="E5" t="inlineStr"/>
      <c r="F5" t="inlineStr">
        <is>
          <t>06/04/2026 08:28:00</t>
        </is>
      </c>
      <c r="G5" t="inlineStr"/>
      <c r="H5" t="inlineStr"/>
    </row>
    <row r="6">
      <c r="A6" t="inlineStr">
        <is>
          <t>CC N.º 001.2026</t>
        </is>
      </c>
      <c r="B6" t="inlineStr">
        <is>
          <t>Serviços de Manutenção Preventiva, Corretiva, Emergencial e Emissão de Relatório Anual de Inspeção dos Elevadores e Plataformas Elevatórias das Unidades do SENAC AR/ES com a utilização de mão-de-obra especializada.</t>
        </is>
      </c>
      <c r="C6" t="inlineStr">
        <is>
          <t>06/02/2026 08:00:00</t>
        </is>
      </c>
      <c r="D6" t="inlineStr">
        <is>
          <t>Finalizada</t>
        </is>
      </c>
      <c r="E6" t="inlineStr"/>
      <c r="F6" t="inlineStr">
        <is>
          <t>27/02/2026 18:23:00</t>
        </is>
      </c>
      <c r="G6" t="inlineStr"/>
      <c r="H6" t="inlineStr"/>
    </row>
    <row r="7">
      <c r="A7" t="inlineStr">
        <is>
          <t>CC N.° 014.2025</t>
        </is>
      </c>
      <c r="B7" t="inlineStr">
        <is>
          <t>Serviço de Manutenção de Ares Condicionados para o SENAC ES</t>
        </is>
      </c>
      <c r="C7" t="inlineStr">
        <is>
          <t>04/12/2025 09:00:00</t>
        </is>
      </c>
      <c r="D7" t="inlineStr">
        <is>
          <t>Finalizada</t>
        </is>
      </c>
      <c r="E7" t="inlineStr"/>
      <c r="F7" t="inlineStr">
        <is>
          <t>12/01/2026 08:26:00</t>
        </is>
      </c>
      <c r="G7" t="inlineStr"/>
      <c r="H7" t="inlineStr"/>
    </row>
    <row r="8">
      <c r="A8" t="inlineStr">
        <is>
          <t>CC N.° 011.2025</t>
        </is>
      </c>
      <c r="B8" t="inlineStr">
        <is>
          <t>Elaboração de Anteprojeto para Construção da Unidade do SENAC de Cariacica ES</t>
        </is>
      </c>
      <c r="C8" t="inlineStr">
        <is>
          <t>28/10/2025 09:00:00</t>
        </is>
      </c>
      <c r="D8" t="inlineStr">
        <is>
          <t>Finalizada</t>
        </is>
      </c>
      <c r="E8" t="inlineStr"/>
      <c r="F8" t="inlineStr">
        <is>
          <t>28/11/2025 18:33:00</t>
        </is>
      </c>
      <c r="G8" t="inlineStr"/>
      <c r="H8" t="inlineStr"/>
    </row>
    <row r="9">
      <c r="A9" t="inlineStr">
        <is>
          <t>CC N.° 013.2025</t>
        </is>
      </c>
      <c r="B9" t="inlineStr">
        <is>
          <t>Elaboração de Anteprojeto para Construção da Unidade do SENAC da Serra ES</t>
        </is>
      </c>
      <c r="C9" t="inlineStr">
        <is>
          <t>21/10/2025 09:00:00</t>
        </is>
      </c>
      <c r="D9" t="inlineStr">
        <is>
          <t>Finalizada</t>
        </is>
      </c>
      <c r="E9" t="inlineStr"/>
      <c r="F9" t="inlineStr">
        <is>
          <t>05/11/2025 16:24:00</t>
        </is>
      </c>
      <c r="G9" t="inlineStr"/>
      <c r="H9" t="inlineStr"/>
    </row>
    <row r="10">
      <c r="A10" t="inlineStr">
        <is>
          <t>CC N.° 005.2025</t>
        </is>
      </c>
      <c r="B10" t="inlineStr">
        <is>
          <t>Contratação de Empresa especializada para fornecimento de projetos e planilha orçamentária para reforma da Unidade do Senac no Município da Vila Velha ES.</t>
        </is>
      </c>
      <c r="C10" t="inlineStr">
        <is>
          <t>11/09/2025 09:00:00</t>
        </is>
      </c>
      <c r="D10" t="inlineStr">
        <is>
          <t>Finalizada</t>
        </is>
      </c>
      <c r="E10" t="inlineStr"/>
      <c r="F10" t="inlineStr">
        <is>
          <t>23/09/2025 10:02:00</t>
        </is>
      </c>
      <c r="G10" t="inlineStr"/>
      <c r="H10" t="inlineStr"/>
    </row>
    <row r="11">
      <c r="A11" t="inlineStr">
        <is>
          <t>CC N.° 009.2025</t>
        </is>
      </c>
      <c r="B11" t="inlineStr">
        <is>
          <t>Contratação de Empresa Especializada para Prestação de SERVIÇOS DE ENGENHARIA PARA IMPERMEABILIZAÇÃO DA FACHADA DO HOTEL SENAC ILHA DO BOI</t>
        </is>
      </c>
      <c r="C11" t="inlineStr">
        <is>
          <t>09/09/2025 09:00:00</t>
        </is>
      </c>
      <c r="D11" t="inlineStr">
        <is>
          <t>Finalizada</t>
        </is>
      </c>
      <c r="E11" t="inlineStr"/>
      <c r="F11" t="inlineStr">
        <is>
          <t>25/09/2025 18:15:00</t>
        </is>
      </c>
      <c r="G11" t="inlineStr"/>
      <c r="H11" t="inlineStr"/>
    </row>
    <row r="12">
      <c r="A12" t="inlineStr">
        <is>
          <t>CC N.° 010.2025</t>
        </is>
      </c>
      <c r="B12" t="inlineStr">
        <is>
          <t>Contratação de Empresa especializada para atuar no evento do Fórum de Educação SENAC e SESC ES/2025</t>
        </is>
      </c>
      <c r="C12" t="inlineStr">
        <is>
          <t>27/06/2025 09:00:00</t>
        </is>
      </c>
      <c r="D12" t="inlineStr">
        <is>
          <t>Finalizada</t>
        </is>
      </c>
      <c r="E12" t="inlineStr"/>
      <c r="F12" t="inlineStr">
        <is>
          <t>08/07/2025 17:33:00</t>
        </is>
      </c>
      <c r="G12" t="inlineStr"/>
      <c r="H12" t="inlineStr"/>
    </row>
    <row r="13">
      <c r="A13" t="inlineStr">
        <is>
          <t>CC N.° 007.2025</t>
        </is>
      </c>
      <c r="B13" t="inlineStr">
        <is>
          <t>Serviços comuns de engenharia de baixa complexidade, sob demanda, com fornecimento de materiais, equipamentos e mão de obra, para a execução de serviços de manutenção preventiva, corretiva e adequações nas Unidades do Senac e Sesc ES</t>
        </is>
      </c>
      <c r="C13" t="inlineStr">
        <is>
          <t>27/05/2025 09:00:00</t>
        </is>
      </c>
      <c r="D13" t="inlineStr">
        <is>
          <t>Finalizada</t>
        </is>
      </c>
      <c r="E13" t="inlineStr"/>
      <c r="F13" t="inlineStr">
        <is>
          <t>16/06/2025 17:08:00</t>
        </is>
      </c>
      <c r="G13" t="inlineStr"/>
      <c r="H13" t="inlineStr"/>
    </row>
    <row r="14">
      <c r="A14" t="inlineStr">
        <is>
          <t>CC N.° 008.2024</t>
        </is>
      </c>
      <c r="B14" t="inlineStr">
        <is>
          <t>Contratação de Empresa especializada para fornecimento e instalação de Elevadores para o SENAC ES</t>
        </is>
      </c>
      <c r="C14" t="inlineStr">
        <is>
          <t>15/05/2025 14:35:00</t>
        </is>
      </c>
      <c r="D14" t="inlineStr">
        <is>
          <t>Cancelada</t>
        </is>
      </c>
      <c r="E14" t="inlineStr"/>
      <c r="F14" t="inlineStr">
        <is>
          <t>25/06/2025 08:57:00</t>
        </is>
      </c>
      <c r="G14" t="inlineStr"/>
      <c r="H14" t="inlineStr"/>
    </row>
    <row r="15">
      <c r="A15" t="inlineStr">
        <is>
          <t>CC N.° 004.2025</t>
        </is>
      </c>
      <c r="B15" t="inlineStr">
        <is>
          <t>Contratação de Empresa Especializada no Fornecimento de Mão de Obra, Equipamentos e Materiais para a MODERNIZAÇÃO DAS INSTALAÇÕES ELÉTRICAS DO HOTEL SENAC ILHA DO BOI</t>
        </is>
      </c>
      <c r="C15" t="inlineStr">
        <is>
          <t>13/05/2025 14:00:00</t>
        </is>
      </c>
      <c r="D15" t="inlineStr">
        <is>
          <t>Finalizada</t>
        </is>
      </c>
      <c r="E15" t="inlineStr"/>
      <c r="F15" t="inlineStr">
        <is>
          <t>20/05/2025 17:13:00</t>
        </is>
      </c>
      <c r="G15" t="inlineStr"/>
      <c r="H15" t="inlineStr"/>
    </row>
    <row r="16">
      <c r="A16" t="inlineStr">
        <is>
          <t>CC N.° 006.2025</t>
        </is>
      </c>
      <c r="B16" t="inlineStr">
        <is>
          <t>Contratação de Empresa especializada para fornecimento de projetos e planilha orçamentária para reforma da Biblioteca, Hall de Entrada, Foyer e Sala Administrativa da Unidade do Senac de Vitória ES.</t>
        </is>
      </c>
      <c r="C16" t="inlineStr">
        <is>
          <t>14/04/2025 14:00:00</t>
        </is>
      </c>
      <c r="D16" t="inlineStr">
        <is>
          <t>Finalizada</t>
        </is>
      </c>
      <c r="E16" t="inlineStr"/>
      <c r="F16" t="inlineStr">
        <is>
          <t>03/06/2025 10:22:00</t>
        </is>
      </c>
      <c r="G16" t="inlineStr"/>
      <c r="H16" t="inlineStr"/>
    </row>
    <row r="17">
      <c r="A17" t="inlineStr">
        <is>
          <t>CC N.° 002.2025</t>
        </is>
      </c>
      <c r="B17" t="inlineStr">
        <is>
          <t>Contratação de Empresa especializada para fornecimento de projetos e planilha orçamentária para construção da nova Unidade do Senac de Carapina no Município da Serra ES</t>
        </is>
      </c>
      <c r="C17" t="inlineStr">
        <is>
          <t>03/04/2025 14:00:00</t>
        </is>
      </c>
      <c r="D17" t="inlineStr">
        <is>
          <t>Cancelada</t>
        </is>
      </c>
      <c r="E17" t="inlineStr"/>
      <c r="F17" t="inlineStr">
        <is>
          <t>24/06/2025 14:26:00</t>
        </is>
      </c>
      <c r="G17" t="inlineStr"/>
      <c r="H17" t="inlineStr"/>
    </row>
    <row r="18">
      <c r="A18" t="inlineStr">
        <is>
          <t>CC N.° 001.2025</t>
        </is>
      </c>
      <c r="B18" t="inlineStr">
        <is>
          <t>Contratação de Empresa especializada para fornecimento de projetos e planilha orçamentária para Implantação de Cozinhas Didáticas para o Senac ES.</t>
        </is>
      </c>
      <c r="C18" t="inlineStr">
        <is>
          <t>01/04/2025 14:00:00</t>
        </is>
      </c>
      <c r="D18" t="inlineStr">
        <is>
          <t>Finalizada</t>
        </is>
      </c>
      <c r="E18" t="inlineStr"/>
      <c r="F18" t="inlineStr">
        <is>
          <t>29/05/2025 09:40:00</t>
        </is>
      </c>
      <c r="G18" t="inlineStr"/>
      <c r="H18" t="inlineStr"/>
    </row>
    <row r="19">
      <c r="A19" t="inlineStr">
        <is>
          <t>CC N.° 003.2025</t>
        </is>
      </c>
      <c r="B19" t="inlineStr">
        <is>
          <t>Contratação de Empresa especializada para fornecimento de serviços de montagem e desmontagem da estrutura do evento ‘Semana S’, incluindo a instalação e desmontagem de estruturas físicas, equipamentos, mobiliários e demais elementos necessários à realização para o Senac e Sesc ES.</t>
        </is>
      </c>
      <c r="C19" t="inlineStr">
        <is>
          <t>26/03/2025 14:00:00</t>
        </is>
      </c>
      <c r="D19" t="inlineStr">
        <is>
          <t>Finalizada</t>
        </is>
      </c>
      <c r="E19" t="inlineStr"/>
      <c r="F19" t="inlineStr">
        <is>
          <t>04/04/2025 17:01:00</t>
        </is>
      </c>
      <c r="G19" t="inlineStr"/>
      <c r="H19" t="inlineStr"/>
    </row>
    <row r="20">
      <c r="A20" t="inlineStr">
        <is>
          <t>CC N.° 007.2024</t>
        </is>
      </c>
      <c r="B20" t="inlineStr">
        <is>
          <t>Contratação de Empresa especializada para fornecimento de projetos e planilha orçamentária para reforma do Senac Colatina ES</t>
        </is>
      </c>
      <c r="C20" t="inlineStr">
        <is>
          <t>25/02/2025 14:00:00</t>
        </is>
      </c>
      <c r="D20" t="inlineStr">
        <is>
          <t>Finalizada</t>
        </is>
      </c>
      <c r="E20" t="inlineStr"/>
      <c r="F20" t="inlineStr">
        <is>
          <t>17/03/2025 09:56:00</t>
        </is>
      </c>
      <c r="G20" t="inlineStr"/>
      <c r="H20" t="inlineStr"/>
    </row>
    <row r="21">
      <c r="A21" t="inlineStr">
        <is>
          <t>CC N.° 006.2024</t>
        </is>
      </c>
      <c r="B21" t="inlineStr">
        <is>
          <t>Elaboração de Projetos e Planilha Orçamentária Casa Praia do Canto</t>
        </is>
      </c>
      <c r="C21" t="inlineStr">
        <is>
          <t>16/01/2025 14:00:00</t>
        </is>
      </c>
      <c r="D21" t="inlineStr">
        <is>
          <t>Finalizada</t>
        </is>
      </c>
      <c r="E21" t="inlineStr"/>
      <c r="F21" t="inlineStr">
        <is>
          <t>24/02/2025 14:59:00</t>
        </is>
      </c>
      <c r="G21" t="inlineStr"/>
      <c r="H21" t="inlineStr"/>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PP nº 001/2023. Fornecimento de cartões magnéticos de vale-alimentação com recarga mensal.</t>
        </is>
      </c>
      <c r="B2" t="inlineStr">
        <is>
          <t>PLUXEE BENEFICIOS BRASIL SA</t>
        </is>
      </c>
      <c r="C2">
        <f>"69034668000156"</f>
        <v/>
      </c>
      <c r="D2" t="inlineStr">
        <is>
          <t>Pregão Presencial</t>
        </is>
      </c>
      <c r="E2" t="inlineStr">
        <is>
          <t>28/03/2024 00:00:00</t>
        </is>
      </c>
      <c r="F2" t="inlineStr">
        <is>
          <t>27/03/2027</t>
        </is>
      </c>
      <c r="G2" t="inlineStr">
        <is>
          <t>Prorrogado</t>
        </is>
      </c>
      <c r="H2" t="inlineStr">
        <is>
          <t>Ordinária</t>
        </is>
      </c>
      <c r="I2" t="inlineStr"/>
      <c r="J2" t="inlineStr">
        <is>
          <t>19613981,51</t>
        </is>
      </c>
      <c r="K2" t="inlineStr">
        <is>
          <t>16249071,29</t>
        </is>
      </c>
      <c r="L2" t="inlineStr"/>
    </row>
    <row r="3">
      <c r="A3" t="inlineStr">
        <is>
          <t>CC nº 005/2024. Contrato para a prestação de serviço e fornecimento de material e mão de obra. Construção da unidade Senac de Aracruz.</t>
        </is>
      </c>
      <c r="B3" t="inlineStr">
        <is>
          <t>RESIDENCIA ENGENHARIA LTDA</t>
        </is>
      </c>
      <c r="C3">
        <f>"28508315000163"</f>
        <v/>
      </c>
      <c r="D3" t="inlineStr">
        <is>
          <t>Concorrência</t>
        </is>
      </c>
      <c r="E3" t="inlineStr">
        <is>
          <t>23/01/2025 00:00:00</t>
        </is>
      </c>
      <c r="F3" t="inlineStr">
        <is>
          <t>08/01/2028</t>
        </is>
      </c>
      <c r="G3" t="inlineStr">
        <is>
          <t>Ativo</t>
        </is>
      </c>
      <c r="H3" t="inlineStr">
        <is>
          <t>Ordinária</t>
        </is>
      </c>
      <c r="I3" t="inlineStr"/>
      <c r="J3" t="inlineStr">
        <is>
          <t>16951986,47</t>
        </is>
      </c>
      <c r="K3" t="inlineStr">
        <is>
          <t>4066066,69</t>
        </is>
      </c>
      <c r="L3" t="inlineStr"/>
    </row>
    <row r="4">
      <c r="A4" t="inlineStr">
        <is>
          <t>PE nº 048/2023. Contrato de serviço de vigilância e segurança patrimonial, armada e desarmada, Diurno e Noturno</t>
        </is>
      </c>
      <c r="B4" t="inlineStr">
        <is>
          <t>STAR VIGILANCIA E SEGURANCA LTDA</t>
        </is>
      </c>
      <c r="C4">
        <f>"07400941000161"</f>
        <v/>
      </c>
      <c r="D4" t="inlineStr">
        <is>
          <t>Pregão Eletrônico</t>
        </is>
      </c>
      <c r="E4" t="inlineStr">
        <is>
          <t>08/04/2024 00:00:00</t>
        </is>
      </c>
      <c r="F4" t="inlineStr">
        <is>
          <t>08/04/2027</t>
        </is>
      </c>
      <c r="G4" t="inlineStr">
        <is>
          <t>Prorrogado</t>
        </is>
      </c>
      <c r="H4" t="inlineStr">
        <is>
          <t>Ordinária</t>
        </is>
      </c>
      <c r="I4" t="inlineStr"/>
      <c r="J4" t="inlineStr">
        <is>
          <t>14236680,10</t>
        </is>
      </c>
      <c r="K4" t="inlineStr">
        <is>
          <t>10251038,66</t>
        </is>
      </c>
      <c r="L4" t="inlineStr"/>
    </row>
    <row r="5">
      <c r="A5" t="inlineStr">
        <is>
          <t>PE n° 015/2025. Ata de Registro de Preços para fornecimento de computadores.</t>
        </is>
      </c>
      <c r="B5" t="inlineStr">
        <is>
          <t>E.R. SOLUCOES INFORMATICA LTDA</t>
        </is>
      </c>
      <c r="C5">
        <f>"05778325000113"</f>
        <v/>
      </c>
      <c r="D5" t="inlineStr">
        <is>
          <t>Pregão Eletrônico</t>
        </is>
      </c>
      <c r="E5" t="inlineStr">
        <is>
          <t>01/09/2025 00:00:00</t>
        </is>
      </c>
      <c r="F5" t="inlineStr">
        <is>
          <t>06/05/2026</t>
        </is>
      </c>
      <c r="G5" t="inlineStr">
        <is>
          <t>Encerrado</t>
        </is>
      </c>
      <c r="H5" t="inlineStr">
        <is>
          <t>Ordinária</t>
        </is>
      </c>
      <c r="I5" t="inlineStr"/>
      <c r="J5" t="inlineStr">
        <is>
          <t>14193992,00</t>
        </is>
      </c>
      <c r="K5" t="inlineStr">
        <is>
          <t>6928984,00</t>
        </is>
      </c>
      <c r="L5" t="inlineStr"/>
    </row>
    <row r="6">
      <c r="A6" t="inlineStr">
        <is>
          <t>CC n.º 007/2025. Ata de Registro de Preços para serviços comuns de engenharia de baixa complexidade de manutenção preventiva, corretiva e adequações para o Senac/ES.</t>
        </is>
      </c>
      <c r="B6" t="inlineStr">
        <is>
          <t>PHD CONSTRUCOES E PAVIMENTACOES LTDA</t>
        </is>
      </c>
      <c r="C6">
        <f>"01727683000146"</f>
        <v/>
      </c>
      <c r="D6" t="inlineStr">
        <is>
          <t>Concorrência</t>
        </is>
      </c>
      <c r="E6" t="inlineStr">
        <is>
          <t>18/06/2025 00:00:00</t>
        </is>
      </c>
      <c r="F6" t="inlineStr">
        <is>
          <t>18/06/2027</t>
        </is>
      </c>
      <c r="G6" t="inlineStr">
        <is>
          <t>Ativo</t>
        </is>
      </c>
      <c r="H6" t="inlineStr">
        <is>
          <t>Ordinária</t>
        </is>
      </c>
      <c r="I6" t="inlineStr"/>
      <c r="J6" t="inlineStr">
        <is>
          <t>9491650,00</t>
        </is>
      </c>
      <c r="K6" t="inlineStr">
        <is>
          <t>2177059,55</t>
        </is>
      </c>
      <c r="L6" t="inlineStr"/>
    </row>
    <row r="7">
      <c r="A7" t="inlineStr">
        <is>
          <t>PE nº 006/2024. Ata de Registro de empresa especializada para prestação de serviços de projeto de sinalização universal (confecção e instalação).</t>
        </is>
      </c>
      <c r="B7" t="inlineStr">
        <is>
          <t>DIVULGUE OUTDOOR E COMUNICACAO LTDA EPP</t>
        </is>
      </c>
      <c r="C7">
        <f>"39816459000101"</f>
        <v/>
      </c>
      <c r="D7" t="inlineStr">
        <is>
          <t>Pregão Eletrônico</t>
        </is>
      </c>
      <c r="E7" t="inlineStr">
        <is>
          <t>30/04/2024 00:00:00</t>
        </is>
      </c>
      <c r="F7" t="inlineStr">
        <is>
          <t>30/04/2027</t>
        </is>
      </c>
      <c r="G7" t="inlineStr">
        <is>
          <t>Prorrogado</t>
        </is>
      </c>
      <c r="H7" t="inlineStr">
        <is>
          <t>Ordinária</t>
        </is>
      </c>
      <c r="I7" t="inlineStr"/>
      <c r="J7" t="inlineStr">
        <is>
          <t>7571185,19</t>
        </is>
      </c>
      <c r="K7" t="inlineStr">
        <is>
          <t>459563,82</t>
        </is>
      </c>
      <c r="L7" t="inlineStr"/>
    </row>
    <row r="8">
      <c r="A8" t="inlineStr">
        <is>
          <t>PE n° 020/2025. Ata de Registro de Preços para fornecimento e instalação de mobiliários, persianas e decorações para o SENAC/ES.</t>
        </is>
      </c>
      <c r="B8" t="inlineStr">
        <is>
          <t>WORKLINE EMPREENDIMENTOS COMERCIAIS E SERVICOS LTDA</t>
        </is>
      </c>
      <c r="C8">
        <f>"16657781000121"</f>
        <v/>
      </c>
      <c r="D8" t="inlineStr">
        <is>
          <t>Pregão Eletrônico</t>
        </is>
      </c>
      <c r="E8" t="inlineStr">
        <is>
          <t>22/12/2025 00:00:00</t>
        </is>
      </c>
      <c r="F8" t="inlineStr">
        <is>
          <t>21/12/2026</t>
        </is>
      </c>
      <c r="G8" t="inlineStr">
        <is>
          <t>Ativo</t>
        </is>
      </c>
      <c r="H8" t="inlineStr">
        <is>
          <t>Ordinária</t>
        </is>
      </c>
      <c r="I8" t="inlineStr"/>
      <c r="J8" t="inlineStr">
        <is>
          <t>6809550,00</t>
        </is>
      </c>
      <c r="K8" t="inlineStr">
        <is>
          <t>1079619,53</t>
        </is>
      </c>
      <c r="L8" t="inlineStr"/>
    </row>
    <row r="9">
      <c r="A9" t="inlineStr">
        <is>
          <t>CC nº 003/2020. Contrato de serviços de publicidade para o SENAC/ES.</t>
        </is>
      </c>
      <c r="B9" t="inlineStr">
        <is>
          <t>AMPLA SERVICOS DE PROPAGANDA E PUBLICIDADE LTDA</t>
        </is>
      </c>
      <c r="C9">
        <f>"11145893000341"</f>
        <v/>
      </c>
      <c r="D9" t="inlineStr">
        <is>
          <t>Concorrência</t>
        </is>
      </c>
      <c r="E9" t="inlineStr">
        <is>
          <t>05/03/2021 00:00:00</t>
        </is>
      </c>
      <c r="F9" t="inlineStr">
        <is>
          <t>04/09/2026</t>
        </is>
      </c>
      <c r="G9" t="inlineStr">
        <is>
          <t>Prorrogado</t>
        </is>
      </c>
      <c r="H9" t="inlineStr">
        <is>
          <t>Ordinária</t>
        </is>
      </c>
      <c r="I9" t="inlineStr"/>
      <c r="J9" t="inlineStr">
        <is>
          <t>6375000,00</t>
        </is>
      </c>
      <c r="K9" t="inlineStr">
        <is>
          <t>4986004,20</t>
        </is>
      </c>
      <c r="L9" t="inlineStr"/>
    </row>
    <row r="10">
      <c r="A10" t="inlineStr">
        <is>
          <t>CC n.º 003/2026. Contrato particular de prestação de serviços de engenharia para elaboração de detalhamento técnico e a execução das obras de reforma do Solarium e seus espaços anexos do Hotel Senac Ilha do Boi</t>
        </is>
      </c>
      <c r="B10" t="inlineStr">
        <is>
          <t>VITAE ENGENHARIA E MEIO AMBIENTE LTDA</t>
        </is>
      </c>
      <c r="C10">
        <f>"05898736000142"</f>
        <v/>
      </c>
      <c r="D10" t="inlineStr">
        <is>
          <t>Concorrência</t>
        </is>
      </c>
      <c r="E10" t="inlineStr">
        <is>
          <t>09/04/2026 00:00:00</t>
        </is>
      </c>
      <c r="F10" t="inlineStr">
        <is>
          <t>05/03/2027</t>
        </is>
      </c>
      <c r="G10" t="inlineStr">
        <is>
          <t>Ativo</t>
        </is>
      </c>
      <c r="H10" t="inlineStr">
        <is>
          <t>Ordinária</t>
        </is>
      </c>
      <c r="I10" t="inlineStr"/>
      <c r="J10" t="inlineStr">
        <is>
          <t>6139878,43</t>
        </is>
      </c>
      <c r="K10" t="inlineStr">
        <is>
          <t>0,00</t>
        </is>
      </c>
      <c r="L10" t="inlineStr"/>
    </row>
    <row r="11">
      <c r="A11" t="inlineStr">
        <is>
          <t>MXM - Manager. Contrato de Suporte e Manutenção do Sistema MXM.</t>
        </is>
      </c>
      <c r="B11" t="inlineStr">
        <is>
          <t>MXM JETTAX SOLUCOES E SERVICOS LTDA</t>
        </is>
      </c>
      <c r="C11">
        <f>"39847728000199"</f>
        <v/>
      </c>
      <c r="D11" t="inlineStr">
        <is>
          <t>Dispensa</t>
        </is>
      </c>
      <c r="E11" t="inlineStr">
        <is>
          <t>31/05/2011 00:00:00</t>
        </is>
      </c>
      <c r="F11" t="inlineStr">
        <is>
          <t>31/05/2026</t>
        </is>
      </c>
      <c r="G11" t="inlineStr">
        <is>
          <t>Encerrado</t>
        </is>
      </c>
      <c r="H11" t="inlineStr">
        <is>
          <t>Ordinária</t>
        </is>
      </c>
      <c r="I11" t="inlineStr"/>
      <c r="J11" t="inlineStr">
        <is>
          <t>5843328,58</t>
        </is>
      </c>
      <c r="K11" t="inlineStr">
        <is>
          <t>3518729,84</t>
        </is>
      </c>
      <c r="L11" t="inlineStr"/>
    </row>
    <row r="12">
      <c r="A12" t="inlineStr">
        <is>
          <t>Aluguel de parte do imóvel Hotel Senac, exclusivamente para instalação de equipamentos para a prestação de serviços de telecomunicação (antena).</t>
        </is>
      </c>
      <c r="B12" t="inlineStr">
        <is>
          <t>TORRES DO BRASIL S.A.</t>
        </is>
      </c>
      <c r="C12">
        <f>"38350109000121"</f>
        <v/>
      </c>
      <c r="D12" t="inlineStr">
        <is>
          <t>Dispensa</t>
        </is>
      </c>
      <c r="E12" t="inlineStr">
        <is>
          <t>11/02/2008 00:00:00</t>
        </is>
      </c>
      <c r="F12" t="inlineStr">
        <is>
          <t>11/02/2027</t>
        </is>
      </c>
      <c r="G12" t="inlineStr">
        <is>
          <t>Prorrogado</t>
        </is>
      </c>
      <c r="H12" t="inlineStr">
        <is>
          <t>Ordinária</t>
        </is>
      </c>
      <c r="I12" t="inlineStr"/>
      <c r="J12" t="inlineStr">
        <is>
          <t>4628319,72</t>
        </is>
      </c>
      <c r="K12" t="inlineStr">
        <is>
          <t>0,00</t>
        </is>
      </c>
      <c r="L12" t="inlineStr"/>
    </row>
    <row r="13">
      <c r="A13" t="inlineStr">
        <is>
          <t>PP n.º 004/2025. Contrato particular de serviço de plano de saúde para o Senac/ES.</t>
        </is>
      </c>
      <c r="B13" t="inlineStr">
        <is>
          <t>UNIMED VITORIA COOPERATIVA DE TRABALHO MEDICO</t>
        </is>
      </c>
      <c r="C13">
        <f>"27578434000120"</f>
        <v/>
      </c>
      <c r="D13" t="inlineStr">
        <is>
          <t>Pregão Presencial</t>
        </is>
      </c>
      <c r="E13" t="inlineStr">
        <is>
          <t>01/03/2026 00:00:00</t>
        </is>
      </c>
      <c r="F13" t="inlineStr">
        <is>
          <t>28/02/2027</t>
        </is>
      </c>
      <c r="G13" t="inlineStr">
        <is>
          <t>Ativo</t>
        </is>
      </c>
      <c r="H13" t="inlineStr">
        <is>
          <t>Ordinária</t>
        </is>
      </c>
      <c r="I13" t="inlineStr"/>
      <c r="J13" t="inlineStr">
        <is>
          <t>4172990,04</t>
        </is>
      </c>
      <c r="K13" t="inlineStr">
        <is>
          <t>1266132,33</t>
        </is>
      </c>
      <c r="L13" t="inlineStr"/>
    </row>
    <row r="14">
      <c r="A14" t="inlineStr">
        <is>
          <t>PE n° 020/2025. Ata de Registro de Preços para fornecimento e instalação de mobiliários, persianas e decorações para o SENAC/ES.</t>
        </is>
      </c>
      <c r="B14" t="inlineStr">
        <is>
          <t>CENTRA MOVEIS S/A</t>
        </is>
      </c>
      <c r="C14">
        <f>"25071568000124"</f>
        <v/>
      </c>
      <c r="D14" t="inlineStr">
        <is>
          <t>Pregão Eletrônico</t>
        </is>
      </c>
      <c r="E14" t="inlineStr">
        <is>
          <t>22/12/2025 00:00:00</t>
        </is>
      </c>
      <c r="F14" t="inlineStr">
        <is>
          <t>21/12/2026</t>
        </is>
      </c>
      <c r="G14" t="inlineStr">
        <is>
          <t>Ativo</t>
        </is>
      </c>
      <c r="H14" t="inlineStr">
        <is>
          <t>Ordinária</t>
        </is>
      </c>
      <c r="I14" t="inlineStr"/>
      <c r="J14" t="inlineStr">
        <is>
          <t>3388373,61</t>
        </is>
      </c>
      <c r="K14" t="inlineStr">
        <is>
          <t>142011,27</t>
        </is>
      </c>
      <c r="L14" t="inlineStr"/>
    </row>
    <row r="15">
      <c r="A15" t="inlineStr">
        <is>
          <t>PE nº 024/2022. Contrato para fornecimento de impressão de material gráfico.</t>
        </is>
      </c>
      <c r="B15" t="inlineStr">
        <is>
          <t>MAXXI VIX COMERCIO ATACADISTA E REPRESENTACAO LTDA</t>
        </is>
      </c>
      <c r="C15">
        <f>"41977198000145"</f>
        <v/>
      </c>
      <c r="D15" t="inlineStr">
        <is>
          <t>Pregão Eletrônico</t>
        </is>
      </c>
      <c r="E15" t="inlineStr">
        <is>
          <t>12/04/2023 00:00:00</t>
        </is>
      </c>
      <c r="F15" t="inlineStr">
        <is>
          <t>12/04/2027</t>
        </is>
      </c>
      <c r="G15" t="inlineStr">
        <is>
          <t>Prorrogado</t>
        </is>
      </c>
      <c r="H15" t="inlineStr">
        <is>
          <t>Ordinária</t>
        </is>
      </c>
      <c r="I15" t="inlineStr"/>
      <c r="J15" t="inlineStr">
        <is>
          <t>2991715,89</t>
        </is>
      </c>
      <c r="K15" t="inlineStr">
        <is>
          <t>365252,00</t>
        </is>
      </c>
      <c r="L15" t="inlineStr"/>
    </row>
    <row r="16">
      <c r="A16" t="inlineStr">
        <is>
          <t>Instalação de uma estação de rádio base para a exploração de serviços de telefonia móvel (antena).</t>
        </is>
      </c>
      <c r="B16" t="inlineStr">
        <is>
          <t>TIM S A</t>
        </is>
      </c>
      <c r="C16">
        <f>"02421421000111"</f>
        <v/>
      </c>
      <c r="D16" t="inlineStr">
        <is>
          <t>Dispensa</t>
        </is>
      </c>
      <c r="E16" t="inlineStr">
        <is>
          <t>04/04/2003 00:00:00</t>
        </is>
      </c>
      <c r="F16" t="inlineStr">
        <is>
          <t>03/04/2029</t>
        </is>
      </c>
      <c r="G16" t="inlineStr">
        <is>
          <t>Prorrogado</t>
        </is>
      </c>
      <c r="H16" t="inlineStr">
        <is>
          <t>Ordinária</t>
        </is>
      </c>
      <c r="I16" t="inlineStr"/>
      <c r="J16" t="inlineStr">
        <is>
          <t>2337886,56</t>
        </is>
      </c>
      <c r="K16" t="inlineStr">
        <is>
          <t>0,00</t>
        </is>
      </c>
      <c r="L16" t="inlineStr"/>
    </row>
    <row r="17">
      <c r="A17" t="inlineStr">
        <is>
          <t>Contrato de locação de imóvel para funcionamento da Unidade Senac de Cariacica.</t>
        </is>
      </c>
      <c r="B17" t="inlineStr">
        <is>
          <t>FORT VIA DO BRASIL LTDA</t>
        </is>
      </c>
      <c r="C17">
        <f>"25015605000187"</f>
        <v/>
      </c>
      <c r="D17" t="inlineStr">
        <is>
          <t>Dispensa</t>
        </is>
      </c>
      <c r="E17" t="inlineStr">
        <is>
          <t>01/02/2023 00:00:00</t>
        </is>
      </c>
      <c r="F17" t="inlineStr">
        <is>
          <t>31/01/2027</t>
        </is>
      </c>
      <c r="G17" t="inlineStr">
        <is>
          <t>Prorrogado</t>
        </is>
      </c>
      <c r="H17" t="inlineStr">
        <is>
          <t>Ordinária</t>
        </is>
      </c>
      <c r="I17" t="inlineStr"/>
      <c r="J17" t="inlineStr">
        <is>
          <t>2308152,24</t>
        </is>
      </c>
      <c r="K17" t="inlineStr">
        <is>
          <t>1244346,63</t>
        </is>
      </c>
      <c r="L17" t="inlineStr"/>
    </row>
    <row r="18">
      <c r="A18" t="inlineStr">
        <is>
          <t>PP nº 003/2024. Contrato para serviço de assessoria, reserva, emissão, alteração, cancelamento e reembolso de passagens aéreas nacionais/internacionais e reservas de hoteis para o Senac/ES</t>
        </is>
      </c>
      <c r="B18" t="inlineStr">
        <is>
          <t>HOTEL A JATO OPERADORA TURISTICA LTDA</t>
        </is>
      </c>
      <c r="C18">
        <f>"17124851000149"</f>
        <v/>
      </c>
      <c r="D18" t="inlineStr">
        <is>
          <t>Pregão Presencial</t>
        </is>
      </c>
      <c r="E18" t="inlineStr">
        <is>
          <t>27/12/2024 00:00:00</t>
        </is>
      </c>
      <c r="F18" t="inlineStr">
        <is>
          <t>26/12/2026</t>
        </is>
      </c>
      <c r="G18" t="inlineStr">
        <is>
          <t>Ativo</t>
        </is>
      </c>
      <c r="H18" t="inlineStr">
        <is>
          <t>Ordinária</t>
        </is>
      </c>
      <c r="I18" t="inlineStr"/>
      <c r="J18" t="inlineStr">
        <is>
          <t>2210120,00</t>
        </is>
      </c>
      <c r="K18" t="inlineStr">
        <is>
          <t>1057733,70</t>
        </is>
      </c>
      <c r="L18" t="inlineStr"/>
    </row>
    <row r="19">
      <c r="A19" t="inlineStr">
        <is>
          <t>IN n.º 2025044. Contrato para serviço de solução de BPMS, incluindo  instalação, hospedagem, licenças, treinamento, consultoria, suporte e a integração e suporte técnico para o SENAC ES</t>
        </is>
      </c>
      <c r="B19" t="inlineStr">
        <is>
          <t>SOFTEXPERT SOFTWARE S.A.</t>
        </is>
      </c>
      <c r="C19">
        <f>"00449824000143"</f>
        <v/>
      </c>
      <c r="D19" t="inlineStr">
        <is>
          <t>Inexigibilidade</t>
        </is>
      </c>
      <c r="E19" t="inlineStr">
        <is>
          <t>30/05/2025 00:00:00</t>
        </is>
      </c>
      <c r="F19" t="inlineStr">
        <is>
          <t>30/05/2027</t>
        </is>
      </c>
      <c r="G19" t="inlineStr">
        <is>
          <t>Ativo</t>
        </is>
      </c>
      <c r="H19" t="inlineStr">
        <is>
          <t>Ordinária</t>
        </is>
      </c>
      <c r="I19" t="inlineStr"/>
      <c r="J19" t="inlineStr">
        <is>
          <t>2088555,26</t>
        </is>
      </c>
      <c r="K19" t="inlineStr">
        <is>
          <t>358705,00</t>
        </is>
      </c>
      <c r="L19" t="inlineStr"/>
    </row>
    <row r="20">
      <c r="A20" t="inlineStr">
        <is>
          <t>PE n.º 017/2025. Ata de Registro de Preços para fornecimento de aparelhos de ar condicionado para o Senac/ES.</t>
        </is>
      </c>
      <c r="B20" t="inlineStr">
        <is>
          <t>CENTROESTE AR CONDICIONADO LTDA</t>
        </is>
      </c>
      <c r="C20">
        <f>"31047826000130"</f>
        <v/>
      </c>
      <c r="D20" t="inlineStr">
        <is>
          <t>Pregão Eletrônico</t>
        </is>
      </c>
      <c r="E20" t="inlineStr">
        <is>
          <t>11/08/2025 00:00:00</t>
        </is>
      </c>
      <c r="F20" t="inlineStr">
        <is>
          <t>11/08/2026</t>
        </is>
      </c>
      <c r="G20" t="inlineStr">
        <is>
          <t>Ativo</t>
        </is>
      </c>
      <c r="H20" t="inlineStr">
        <is>
          <t>Ordinária</t>
        </is>
      </c>
      <c r="I20" t="inlineStr"/>
      <c r="J20" t="inlineStr">
        <is>
          <t>2048031,57</t>
        </is>
      </c>
      <c r="K20" t="inlineStr">
        <is>
          <t>487767,45</t>
        </is>
      </c>
      <c r="L20" t="inlineStr"/>
    </row>
    <row r="21">
      <c r="A21" t="inlineStr">
        <is>
          <t>PP nº 003/2023. Contrato de impressão a laser 600x600 DPI e offset (policromia) para o SENAC/ES.</t>
        </is>
      </c>
      <c r="B21" t="inlineStr">
        <is>
          <t>MAR PRODUÇÕES GRÁFICAS LTDA</t>
        </is>
      </c>
      <c r="C21">
        <f>"04999675000147"</f>
        <v/>
      </c>
      <c r="D21" t="inlineStr">
        <is>
          <t>Pregão Presencial</t>
        </is>
      </c>
      <c r="E21" t="inlineStr">
        <is>
          <t>25/10/2023 00:00:00</t>
        </is>
      </c>
      <c r="F21" t="inlineStr">
        <is>
          <t>24/10/2026</t>
        </is>
      </c>
      <c r="G21" t="inlineStr">
        <is>
          <t>Prorrogado</t>
        </is>
      </c>
      <c r="H21" t="inlineStr">
        <is>
          <t>Ordinária</t>
        </is>
      </c>
      <c r="I21" t="inlineStr"/>
      <c r="J21" t="inlineStr">
        <is>
          <t>2027719,78</t>
        </is>
      </c>
      <c r="K21" t="inlineStr">
        <is>
          <t>1324516,62</t>
        </is>
      </c>
      <c r="L21" t="inlineStr"/>
    </row>
  </sheetData>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PP nº 001/2023. Fornecimento de cartões magnéticos de vale-alimentação com recarga mensal.</t>
        </is>
      </c>
      <c r="B2" t="inlineStr">
        <is>
          <t>PLUXEE BENEFICIOS BRASIL SA</t>
        </is>
      </c>
      <c r="C2">
        <f>"69034668000156"</f>
        <v/>
      </c>
      <c r="D2" t="inlineStr">
        <is>
          <t>Pregão Presencial</t>
        </is>
      </c>
      <c r="E2" t="inlineStr">
        <is>
          <t>28/03/2024 00:00:00</t>
        </is>
      </c>
      <c r="F2" t="inlineStr">
        <is>
          <t>27/03/2027</t>
        </is>
      </c>
      <c r="G2" t="inlineStr">
        <is>
          <t>Prorrogado</t>
        </is>
      </c>
      <c r="H2" t="inlineStr">
        <is>
          <t>Ordinária</t>
        </is>
      </c>
      <c r="I2" t="inlineStr"/>
      <c r="J2" t="inlineStr">
        <is>
          <t>19613981,51</t>
        </is>
      </c>
      <c r="K2" t="inlineStr">
        <is>
          <t>16249071,29</t>
        </is>
      </c>
      <c r="L2" t="inlineStr"/>
    </row>
    <row r="3">
      <c r="A3" t="inlineStr">
        <is>
          <t>CC nº 005/2024. Contrato para a prestação de serviço e fornecimento de material e mão de obra. Construção da unidade Senac de Aracruz.</t>
        </is>
      </c>
      <c r="B3" t="inlineStr">
        <is>
          <t>RESIDENCIA ENGENHARIA LTDA</t>
        </is>
      </c>
      <c r="C3">
        <f>"28508315000163"</f>
        <v/>
      </c>
      <c r="D3" t="inlineStr">
        <is>
          <t>Concorrência</t>
        </is>
      </c>
      <c r="E3" t="inlineStr">
        <is>
          <t>23/01/2025 00:00:00</t>
        </is>
      </c>
      <c r="F3" t="inlineStr">
        <is>
          <t>08/01/2028</t>
        </is>
      </c>
      <c r="G3" t="inlineStr">
        <is>
          <t>Ativo</t>
        </is>
      </c>
      <c r="H3" t="inlineStr">
        <is>
          <t>Ordinária</t>
        </is>
      </c>
      <c r="I3" t="inlineStr"/>
      <c r="J3" t="inlineStr">
        <is>
          <t>16951986,47</t>
        </is>
      </c>
      <c r="K3" t="inlineStr">
        <is>
          <t>4066066,69</t>
        </is>
      </c>
      <c r="L3" t="inlineStr"/>
    </row>
    <row r="4">
      <c r="A4" t="inlineStr">
        <is>
          <t>PE nº 048/2023. Contrato de serviço de vigilância e segurança patrimonial, armada e desarmada, Diurno e Noturno</t>
        </is>
      </c>
      <c r="B4" t="inlineStr">
        <is>
          <t>STAR VIGILANCIA E SEGURANCA LTDA</t>
        </is>
      </c>
      <c r="C4">
        <f>"07400941000161"</f>
        <v/>
      </c>
      <c r="D4" t="inlineStr">
        <is>
          <t>Pregão Eletrônico</t>
        </is>
      </c>
      <c r="E4" t="inlineStr">
        <is>
          <t>08/04/2024 00:00:00</t>
        </is>
      </c>
      <c r="F4" t="inlineStr">
        <is>
          <t>08/04/2027</t>
        </is>
      </c>
      <c r="G4" t="inlineStr">
        <is>
          <t>Prorrogado</t>
        </is>
      </c>
      <c r="H4" t="inlineStr">
        <is>
          <t>Ordinária</t>
        </is>
      </c>
      <c r="I4" t="inlineStr"/>
      <c r="J4" t="inlineStr">
        <is>
          <t>14236680,10</t>
        </is>
      </c>
      <c r="K4" t="inlineStr">
        <is>
          <t>10251038,66</t>
        </is>
      </c>
      <c r="L4" t="inlineStr"/>
    </row>
    <row r="5">
      <c r="A5" t="inlineStr">
        <is>
          <t>PE n° 015/2025. Ata de Registro de Preços para fornecimento de computadores.</t>
        </is>
      </c>
      <c r="B5" t="inlineStr">
        <is>
          <t>E.R. SOLUCOES INFORMATICA LTDA</t>
        </is>
      </c>
      <c r="C5">
        <f>"05778325000113"</f>
        <v/>
      </c>
      <c r="D5" t="inlineStr">
        <is>
          <t>Pregão Eletrônico</t>
        </is>
      </c>
      <c r="E5" t="inlineStr">
        <is>
          <t>01/09/2025 00:00:00</t>
        </is>
      </c>
      <c r="F5" t="inlineStr">
        <is>
          <t>06/05/2026</t>
        </is>
      </c>
      <c r="G5" t="inlineStr">
        <is>
          <t>Encerrado</t>
        </is>
      </c>
      <c r="H5" t="inlineStr">
        <is>
          <t>Ordinária</t>
        </is>
      </c>
      <c r="I5" t="inlineStr"/>
      <c r="J5" t="inlineStr">
        <is>
          <t>14193992,00</t>
        </is>
      </c>
      <c r="K5" t="inlineStr">
        <is>
          <t>6928984,00</t>
        </is>
      </c>
      <c r="L5" t="inlineStr"/>
    </row>
    <row r="6">
      <c r="A6" t="inlineStr">
        <is>
          <t>CC n.º 007/2025. Ata de Registro de Preços para serviços comuns de engenharia de baixa complexidade de manutenção preventiva, corretiva e adequações para o Senac/ES.</t>
        </is>
      </c>
      <c r="B6" t="inlineStr">
        <is>
          <t>PHD CONSTRUCOES E PAVIMENTACOES LTDA</t>
        </is>
      </c>
      <c r="C6">
        <f>"01727683000146"</f>
        <v/>
      </c>
      <c r="D6" t="inlineStr">
        <is>
          <t>Concorrência</t>
        </is>
      </c>
      <c r="E6" t="inlineStr">
        <is>
          <t>18/06/2025 00:00:00</t>
        </is>
      </c>
      <c r="F6" t="inlineStr">
        <is>
          <t>18/06/2027</t>
        </is>
      </c>
      <c r="G6" t="inlineStr">
        <is>
          <t>Ativo</t>
        </is>
      </c>
      <c r="H6" t="inlineStr">
        <is>
          <t>Ordinária</t>
        </is>
      </c>
      <c r="I6" t="inlineStr"/>
      <c r="J6" t="inlineStr">
        <is>
          <t>9491650,00</t>
        </is>
      </c>
      <c r="K6" t="inlineStr">
        <is>
          <t>2177059,55</t>
        </is>
      </c>
      <c r="L6" t="inlineStr"/>
    </row>
    <row r="7">
      <c r="A7" t="inlineStr">
        <is>
          <t>PE nº 006/2024. Ata de Registro de empresa especializada para prestação de serviços de projeto de sinalização universal (confecção e instalação).</t>
        </is>
      </c>
      <c r="B7" t="inlineStr">
        <is>
          <t>DIVULGUE OUTDOOR E COMUNICACAO LTDA EPP</t>
        </is>
      </c>
      <c r="C7">
        <f>"39816459000101"</f>
        <v/>
      </c>
      <c r="D7" t="inlineStr">
        <is>
          <t>Pregão Eletrônico</t>
        </is>
      </c>
      <c r="E7" t="inlineStr">
        <is>
          <t>30/04/2024 00:00:00</t>
        </is>
      </c>
      <c r="F7" t="inlineStr">
        <is>
          <t>30/04/2027</t>
        </is>
      </c>
      <c r="G7" t="inlineStr">
        <is>
          <t>Prorrogado</t>
        </is>
      </c>
      <c r="H7" t="inlineStr">
        <is>
          <t>Ordinária</t>
        </is>
      </c>
      <c r="I7" t="inlineStr"/>
      <c r="J7" t="inlineStr">
        <is>
          <t>7571185,19</t>
        </is>
      </c>
      <c r="K7" t="inlineStr">
        <is>
          <t>459563,82</t>
        </is>
      </c>
      <c r="L7" t="inlineStr"/>
    </row>
    <row r="8">
      <c r="A8" t="inlineStr">
        <is>
          <t>PE n° 020/2025. Ata de Registro de Preços para fornecimento e instalação de mobiliários, persianas e decorações para o SENAC/ES.</t>
        </is>
      </c>
      <c r="B8" t="inlineStr">
        <is>
          <t>WORKLINE EMPREENDIMENTOS COMERCIAIS E SERVICOS LTDA</t>
        </is>
      </c>
      <c r="C8">
        <f>"16657781000121"</f>
        <v/>
      </c>
      <c r="D8" t="inlineStr">
        <is>
          <t>Pregão Eletrônico</t>
        </is>
      </c>
      <c r="E8" t="inlineStr">
        <is>
          <t>22/12/2025 00:00:00</t>
        </is>
      </c>
      <c r="F8" t="inlineStr">
        <is>
          <t>21/12/2026</t>
        </is>
      </c>
      <c r="G8" t="inlineStr">
        <is>
          <t>Ativo</t>
        </is>
      </c>
      <c r="H8" t="inlineStr">
        <is>
          <t>Ordinária</t>
        </is>
      </c>
      <c r="I8" t="inlineStr"/>
      <c r="J8" t="inlineStr">
        <is>
          <t>6809550,00</t>
        </is>
      </c>
      <c r="K8" t="inlineStr">
        <is>
          <t>1079619,53</t>
        </is>
      </c>
      <c r="L8" t="inlineStr"/>
    </row>
    <row r="9">
      <c r="A9" t="inlineStr">
        <is>
          <t>CC nº 003/2020. Contrato de serviços de publicidade para o SENAC/ES.</t>
        </is>
      </c>
      <c r="B9" t="inlineStr">
        <is>
          <t>AMPLA SERVICOS DE PROPAGANDA E PUBLICIDADE LTDA</t>
        </is>
      </c>
      <c r="C9">
        <f>"11145893000341"</f>
        <v/>
      </c>
      <c r="D9" t="inlineStr">
        <is>
          <t>Concorrência</t>
        </is>
      </c>
      <c r="E9" t="inlineStr">
        <is>
          <t>05/03/2021 00:00:00</t>
        </is>
      </c>
      <c r="F9" t="inlineStr">
        <is>
          <t>04/09/2026</t>
        </is>
      </c>
      <c r="G9" t="inlineStr">
        <is>
          <t>Prorrogado</t>
        </is>
      </c>
      <c r="H9" t="inlineStr">
        <is>
          <t>Ordinária</t>
        </is>
      </c>
      <c r="I9" t="inlineStr"/>
      <c r="J9" t="inlineStr">
        <is>
          <t>6375000,00</t>
        </is>
      </c>
      <c r="K9" t="inlineStr">
        <is>
          <t>4986004,20</t>
        </is>
      </c>
      <c r="L9" t="inlineStr"/>
    </row>
    <row r="10">
      <c r="A10" t="inlineStr">
        <is>
          <t>CC n.º 003/2026. Contrato particular de prestação de serviços de engenharia para elaboração de detalhamento técnico e a execução das obras de reforma do Solarium e seus espaços anexos do Hotel Senac Ilha do Boi</t>
        </is>
      </c>
      <c r="B10" t="inlineStr">
        <is>
          <t>VITAE ENGENHARIA E MEIO AMBIENTE LTDA</t>
        </is>
      </c>
      <c r="C10">
        <f>"05898736000142"</f>
        <v/>
      </c>
      <c r="D10" t="inlineStr">
        <is>
          <t>Concorrência</t>
        </is>
      </c>
      <c r="E10" t="inlineStr">
        <is>
          <t>09/04/2026 00:00:00</t>
        </is>
      </c>
      <c r="F10" t="inlineStr">
        <is>
          <t>05/03/2027</t>
        </is>
      </c>
      <c r="G10" t="inlineStr">
        <is>
          <t>Ativo</t>
        </is>
      </c>
      <c r="H10" t="inlineStr">
        <is>
          <t>Ordinária</t>
        </is>
      </c>
      <c r="I10" t="inlineStr"/>
      <c r="J10" t="inlineStr">
        <is>
          <t>6139878,43</t>
        </is>
      </c>
      <c r="K10" t="inlineStr">
        <is>
          <t>0,00</t>
        </is>
      </c>
      <c r="L10" t="inlineStr"/>
    </row>
    <row r="11">
      <c r="A11" t="inlineStr">
        <is>
          <t>MXM - Manager. Contrato de Suporte e Manutenção do Sistema MXM.</t>
        </is>
      </c>
      <c r="B11" t="inlineStr">
        <is>
          <t>MXM JETTAX SOLUCOES E SERVICOS LTDA</t>
        </is>
      </c>
      <c r="C11">
        <f>"39847728000199"</f>
        <v/>
      </c>
      <c r="D11" t="inlineStr">
        <is>
          <t>Dispensa</t>
        </is>
      </c>
      <c r="E11" t="inlineStr">
        <is>
          <t>31/05/2011 00:00:00</t>
        </is>
      </c>
      <c r="F11" t="inlineStr">
        <is>
          <t>31/05/2026</t>
        </is>
      </c>
      <c r="G11" t="inlineStr">
        <is>
          <t>Encerrado</t>
        </is>
      </c>
      <c r="H11" t="inlineStr">
        <is>
          <t>Ordinária</t>
        </is>
      </c>
      <c r="I11" t="inlineStr"/>
      <c r="J11" t="inlineStr">
        <is>
          <t>5843328,58</t>
        </is>
      </c>
      <c r="K11" t="inlineStr">
        <is>
          <t>3518729,84</t>
        </is>
      </c>
      <c r="L11" t="inlineStr"/>
    </row>
    <row r="12">
      <c r="A12" t="inlineStr">
        <is>
          <t>Aluguel de parte do imóvel Hotel Senac, exclusivamente para instalação de equipamentos para a prestação de serviços de telecomunicação (antena).</t>
        </is>
      </c>
      <c r="B12" t="inlineStr">
        <is>
          <t>TORRES DO BRASIL S.A.</t>
        </is>
      </c>
      <c r="C12">
        <f>"38350109000121"</f>
        <v/>
      </c>
      <c r="D12" t="inlineStr">
        <is>
          <t>Dispensa</t>
        </is>
      </c>
      <c r="E12" t="inlineStr">
        <is>
          <t>11/02/2008 00:00:00</t>
        </is>
      </c>
      <c r="F12" t="inlineStr">
        <is>
          <t>11/02/2027</t>
        </is>
      </c>
      <c r="G12" t="inlineStr">
        <is>
          <t>Prorrogado</t>
        </is>
      </c>
      <c r="H12" t="inlineStr">
        <is>
          <t>Ordinária</t>
        </is>
      </c>
      <c r="I12" t="inlineStr"/>
      <c r="J12" t="inlineStr">
        <is>
          <t>4628319,72</t>
        </is>
      </c>
      <c r="K12" t="inlineStr">
        <is>
          <t>0,00</t>
        </is>
      </c>
      <c r="L12" t="inlineStr"/>
    </row>
    <row r="13">
      <c r="A13" t="inlineStr">
        <is>
          <t>PP n.º 004/2025. Contrato particular de serviço de plano de saúde para o Senac/ES.</t>
        </is>
      </c>
      <c r="B13" t="inlineStr">
        <is>
          <t>UNIMED VITORIA COOPERATIVA DE TRABALHO MEDICO</t>
        </is>
      </c>
      <c r="C13">
        <f>"27578434000120"</f>
        <v/>
      </c>
      <c r="D13" t="inlineStr">
        <is>
          <t>Pregão Presencial</t>
        </is>
      </c>
      <c r="E13" t="inlineStr">
        <is>
          <t>01/03/2026 00:00:00</t>
        </is>
      </c>
      <c r="F13" t="inlineStr">
        <is>
          <t>28/02/2027</t>
        </is>
      </c>
      <c r="G13" t="inlineStr">
        <is>
          <t>Ativo</t>
        </is>
      </c>
      <c r="H13" t="inlineStr">
        <is>
          <t>Ordinária</t>
        </is>
      </c>
      <c r="I13" t="inlineStr"/>
      <c r="J13" t="inlineStr">
        <is>
          <t>4172990,04</t>
        </is>
      </c>
      <c r="K13" t="inlineStr">
        <is>
          <t>1266132,33</t>
        </is>
      </c>
      <c r="L13" t="inlineStr"/>
    </row>
    <row r="14">
      <c r="A14" t="inlineStr">
        <is>
          <t>PE n° 020/2025. Ata de Registro de Preços para fornecimento e instalação de mobiliários, persianas e decorações para o SENAC/ES.</t>
        </is>
      </c>
      <c r="B14" t="inlineStr">
        <is>
          <t>CENTRA MOVEIS S/A</t>
        </is>
      </c>
      <c r="C14">
        <f>"25071568000124"</f>
        <v/>
      </c>
      <c r="D14" t="inlineStr">
        <is>
          <t>Pregão Eletrônico</t>
        </is>
      </c>
      <c r="E14" t="inlineStr">
        <is>
          <t>22/12/2025 00:00:00</t>
        </is>
      </c>
      <c r="F14" t="inlineStr">
        <is>
          <t>21/12/2026</t>
        </is>
      </c>
      <c r="G14" t="inlineStr">
        <is>
          <t>Ativo</t>
        </is>
      </c>
      <c r="H14" t="inlineStr">
        <is>
          <t>Ordinária</t>
        </is>
      </c>
      <c r="I14" t="inlineStr"/>
      <c r="J14" t="inlineStr">
        <is>
          <t>3388373,61</t>
        </is>
      </c>
      <c r="K14" t="inlineStr">
        <is>
          <t>142011,27</t>
        </is>
      </c>
      <c r="L14" t="inlineStr"/>
    </row>
    <row r="15">
      <c r="A15" t="inlineStr">
        <is>
          <t>PE nº 024/2022. Contrato para fornecimento de impressão de material gráfico.</t>
        </is>
      </c>
      <c r="B15" t="inlineStr">
        <is>
          <t>MAXXI VIX COMERCIO ATACADISTA E REPRESENTACAO LTDA</t>
        </is>
      </c>
      <c r="C15">
        <f>"41977198000145"</f>
        <v/>
      </c>
      <c r="D15" t="inlineStr">
        <is>
          <t>Pregão Eletrônico</t>
        </is>
      </c>
      <c r="E15" t="inlineStr">
        <is>
          <t>12/04/2023 00:00:00</t>
        </is>
      </c>
      <c r="F15" t="inlineStr">
        <is>
          <t>12/04/2027</t>
        </is>
      </c>
      <c r="G15" t="inlineStr">
        <is>
          <t>Prorrogado</t>
        </is>
      </c>
      <c r="H15" t="inlineStr">
        <is>
          <t>Ordinária</t>
        </is>
      </c>
      <c r="I15" t="inlineStr"/>
      <c r="J15" t="inlineStr">
        <is>
          <t>2991715,89</t>
        </is>
      </c>
      <c r="K15" t="inlineStr">
        <is>
          <t>365252,00</t>
        </is>
      </c>
      <c r="L15" t="inlineStr"/>
    </row>
    <row r="16">
      <c r="A16" t="inlineStr">
        <is>
          <t>Instalação de uma estação de rádio base para a exploração de serviços de telefonia móvel (antena).</t>
        </is>
      </c>
      <c r="B16" t="inlineStr">
        <is>
          <t>TIM S A</t>
        </is>
      </c>
      <c r="C16">
        <f>"02421421000111"</f>
        <v/>
      </c>
      <c r="D16" t="inlineStr">
        <is>
          <t>Dispensa</t>
        </is>
      </c>
      <c r="E16" t="inlineStr">
        <is>
          <t>04/04/2003 00:00:00</t>
        </is>
      </c>
      <c r="F16" t="inlineStr">
        <is>
          <t>03/04/2029</t>
        </is>
      </c>
      <c r="G16" t="inlineStr">
        <is>
          <t>Prorrogado</t>
        </is>
      </c>
      <c r="H16" t="inlineStr">
        <is>
          <t>Ordinária</t>
        </is>
      </c>
      <c r="I16" t="inlineStr"/>
      <c r="J16" t="inlineStr">
        <is>
          <t>2337886,56</t>
        </is>
      </c>
      <c r="K16" t="inlineStr">
        <is>
          <t>0,00</t>
        </is>
      </c>
      <c r="L16" t="inlineStr"/>
    </row>
    <row r="17">
      <c r="A17" t="inlineStr">
        <is>
          <t>Contrato de locação de imóvel para funcionamento da Unidade Senac de Cariacica.</t>
        </is>
      </c>
      <c r="B17" t="inlineStr">
        <is>
          <t>FORT VIA DO BRASIL LTDA</t>
        </is>
      </c>
      <c r="C17">
        <f>"25015605000187"</f>
        <v/>
      </c>
      <c r="D17" t="inlineStr">
        <is>
          <t>Dispensa</t>
        </is>
      </c>
      <c r="E17" t="inlineStr">
        <is>
          <t>01/02/2023 00:00:00</t>
        </is>
      </c>
      <c r="F17" t="inlineStr">
        <is>
          <t>31/01/2027</t>
        </is>
      </c>
      <c r="G17" t="inlineStr">
        <is>
          <t>Prorrogado</t>
        </is>
      </c>
      <c r="H17" t="inlineStr">
        <is>
          <t>Ordinária</t>
        </is>
      </c>
      <c r="I17" t="inlineStr"/>
      <c r="J17" t="inlineStr">
        <is>
          <t>2308152,24</t>
        </is>
      </c>
      <c r="K17" t="inlineStr">
        <is>
          <t>1244346,63</t>
        </is>
      </c>
      <c r="L17" t="inlineStr"/>
    </row>
    <row r="18">
      <c r="A18" t="inlineStr">
        <is>
          <t>PP nº 003/2024. Contrato para serviço de assessoria, reserva, emissão, alteração, cancelamento e reembolso de passagens aéreas nacionais/internacionais e reservas de hoteis para o Senac/ES</t>
        </is>
      </c>
      <c r="B18" t="inlineStr">
        <is>
          <t>HOTEL A JATO OPERADORA TURISTICA LTDA</t>
        </is>
      </c>
      <c r="C18">
        <f>"17124851000149"</f>
        <v/>
      </c>
      <c r="D18" t="inlineStr">
        <is>
          <t>Pregão Presencial</t>
        </is>
      </c>
      <c r="E18" t="inlineStr">
        <is>
          <t>27/12/2024 00:00:00</t>
        </is>
      </c>
      <c r="F18" t="inlineStr">
        <is>
          <t>26/12/2026</t>
        </is>
      </c>
      <c r="G18" t="inlineStr">
        <is>
          <t>Ativo</t>
        </is>
      </c>
      <c r="H18" t="inlineStr">
        <is>
          <t>Ordinária</t>
        </is>
      </c>
      <c r="I18" t="inlineStr"/>
      <c r="J18" t="inlineStr">
        <is>
          <t>2210120,00</t>
        </is>
      </c>
      <c r="K18" t="inlineStr">
        <is>
          <t>1057733,70</t>
        </is>
      </c>
      <c r="L18" t="inlineStr"/>
    </row>
    <row r="19">
      <c r="A19" t="inlineStr">
        <is>
          <t>IN n.º 2025044. Contrato para serviço de solução de BPMS, incluindo  instalação, hospedagem, licenças, treinamento, consultoria, suporte e a integração e suporte técnico para o SENAC ES</t>
        </is>
      </c>
      <c r="B19" t="inlineStr">
        <is>
          <t>SOFTEXPERT SOFTWARE S.A.</t>
        </is>
      </c>
      <c r="C19">
        <f>"00449824000143"</f>
        <v/>
      </c>
      <c r="D19" t="inlineStr">
        <is>
          <t>Inexigibilidade</t>
        </is>
      </c>
      <c r="E19" t="inlineStr">
        <is>
          <t>30/05/2025 00:00:00</t>
        </is>
      </c>
      <c r="F19" t="inlineStr">
        <is>
          <t>30/05/2027</t>
        </is>
      </c>
      <c r="G19" t="inlineStr">
        <is>
          <t>Ativo</t>
        </is>
      </c>
      <c r="H19" t="inlineStr">
        <is>
          <t>Ordinária</t>
        </is>
      </c>
      <c r="I19" t="inlineStr"/>
      <c r="J19" t="inlineStr">
        <is>
          <t>2088555,26</t>
        </is>
      </c>
      <c r="K19" t="inlineStr">
        <is>
          <t>358705,00</t>
        </is>
      </c>
      <c r="L19" t="inlineStr"/>
    </row>
    <row r="20">
      <c r="A20" t="inlineStr">
        <is>
          <t>PE n.º 017/2025. Ata de Registro de Preços para fornecimento de aparelhos de ar condicionado para o Senac/ES.</t>
        </is>
      </c>
      <c r="B20" t="inlineStr">
        <is>
          <t>CENTROESTE AR CONDICIONADO LTDA</t>
        </is>
      </c>
      <c r="C20">
        <f>"31047826000130"</f>
        <v/>
      </c>
      <c r="D20" t="inlineStr">
        <is>
          <t>Pregão Eletrônico</t>
        </is>
      </c>
      <c r="E20" t="inlineStr">
        <is>
          <t>11/08/2025 00:00:00</t>
        </is>
      </c>
      <c r="F20" t="inlineStr">
        <is>
          <t>11/08/2026</t>
        </is>
      </c>
      <c r="G20" t="inlineStr">
        <is>
          <t>Ativo</t>
        </is>
      </c>
      <c r="H20" t="inlineStr">
        <is>
          <t>Ordinária</t>
        </is>
      </c>
      <c r="I20" t="inlineStr"/>
      <c r="J20" t="inlineStr">
        <is>
          <t>2048031,57</t>
        </is>
      </c>
      <c r="K20" t="inlineStr">
        <is>
          <t>487767,45</t>
        </is>
      </c>
      <c r="L20" t="inlineStr"/>
    </row>
    <row r="21">
      <c r="A21" t="inlineStr">
        <is>
          <t>PP nº 003/2023. Contrato de impressão a laser 600x600 DPI e offset (policromia) para o SENAC/ES.</t>
        </is>
      </c>
      <c r="B21" t="inlineStr">
        <is>
          <t>MAR PRODUÇÕES GRÁFICAS LTDA</t>
        </is>
      </c>
      <c r="C21">
        <f>"04999675000147"</f>
        <v/>
      </c>
      <c r="D21" t="inlineStr">
        <is>
          <t>Pregão Presencial</t>
        </is>
      </c>
      <c r="E21" t="inlineStr">
        <is>
          <t>25/10/2023 00:00:00</t>
        </is>
      </c>
      <c r="F21" t="inlineStr">
        <is>
          <t>24/10/2026</t>
        </is>
      </c>
      <c r="G21" t="inlineStr">
        <is>
          <t>Prorrogado</t>
        </is>
      </c>
      <c r="H21" t="inlineStr">
        <is>
          <t>Ordinária</t>
        </is>
      </c>
      <c r="I21" t="inlineStr"/>
      <c r="J21" t="inlineStr">
        <is>
          <t>2027719,78</t>
        </is>
      </c>
      <c r="K21" t="inlineStr">
        <is>
          <t>1324516,62</t>
        </is>
      </c>
      <c r="L21" t="inlineStr"/>
    </row>
  </sheetData>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PP nº 001/2023. Fornecimento de cartões magnéticos de vale-alimentação com recarga mensal.</t>
        </is>
      </c>
      <c r="B2" t="inlineStr">
        <is>
          <t>PLUXEE BENEFICIOS BRASIL SA</t>
        </is>
      </c>
      <c r="C2">
        <f>"69034668000156"</f>
        <v/>
      </c>
      <c r="D2" t="inlineStr">
        <is>
          <t>Pregão Presencial</t>
        </is>
      </c>
      <c r="E2" t="inlineStr">
        <is>
          <t>28/03/2024 00:00:00</t>
        </is>
      </c>
      <c r="F2" t="inlineStr">
        <is>
          <t>27/03/2027</t>
        </is>
      </c>
      <c r="G2" t="inlineStr">
        <is>
          <t>Prorrogado</t>
        </is>
      </c>
      <c r="H2" t="inlineStr">
        <is>
          <t>Ordinária</t>
        </is>
      </c>
      <c r="I2" t="inlineStr"/>
      <c r="J2" t="inlineStr">
        <is>
          <t>19613981,51</t>
        </is>
      </c>
      <c r="K2" t="inlineStr">
        <is>
          <t>16249071,29</t>
        </is>
      </c>
      <c r="L2" t="inlineStr"/>
    </row>
    <row r="3">
      <c r="A3" t="inlineStr">
        <is>
          <t>CC nº 005/2024. Contrato para a prestação de serviço e fornecimento de material e mão de obra. Construção da unidade Senac de Aracruz.</t>
        </is>
      </c>
      <c r="B3" t="inlineStr">
        <is>
          <t>RESIDENCIA ENGENHARIA LTDA</t>
        </is>
      </c>
      <c r="C3">
        <f>"28508315000163"</f>
        <v/>
      </c>
      <c r="D3" t="inlineStr">
        <is>
          <t>Concorrência</t>
        </is>
      </c>
      <c r="E3" t="inlineStr">
        <is>
          <t>23/01/2025 00:00:00</t>
        </is>
      </c>
      <c r="F3" t="inlineStr">
        <is>
          <t>08/01/2028</t>
        </is>
      </c>
      <c r="G3" t="inlineStr">
        <is>
          <t>Ativo</t>
        </is>
      </c>
      <c r="H3" t="inlineStr">
        <is>
          <t>Ordinária</t>
        </is>
      </c>
      <c r="I3" t="inlineStr"/>
      <c r="J3" t="inlineStr">
        <is>
          <t>16951986,47</t>
        </is>
      </c>
      <c r="K3" t="inlineStr">
        <is>
          <t>4066066,69</t>
        </is>
      </c>
      <c r="L3" t="inlineStr"/>
    </row>
    <row r="4">
      <c r="A4" t="inlineStr">
        <is>
          <t>PE nº 048/2023. Contrato de serviço de vigilância e segurança patrimonial, armada e desarmada, Diurno e Noturno</t>
        </is>
      </c>
      <c r="B4" t="inlineStr">
        <is>
          <t>STAR VIGILANCIA E SEGURANCA LTDA</t>
        </is>
      </c>
      <c r="C4">
        <f>"07400941000161"</f>
        <v/>
      </c>
      <c r="D4" t="inlineStr">
        <is>
          <t>Pregão Eletrônico</t>
        </is>
      </c>
      <c r="E4" t="inlineStr">
        <is>
          <t>08/04/2024 00:00:00</t>
        </is>
      </c>
      <c r="F4" t="inlineStr">
        <is>
          <t>08/04/2027</t>
        </is>
      </c>
      <c r="G4" t="inlineStr">
        <is>
          <t>Prorrogado</t>
        </is>
      </c>
      <c r="H4" t="inlineStr">
        <is>
          <t>Ordinária</t>
        </is>
      </c>
      <c r="I4" t="inlineStr"/>
      <c r="J4" t="inlineStr">
        <is>
          <t>14236680,10</t>
        </is>
      </c>
      <c r="K4" t="inlineStr">
        <is>
          <t>10251038,66</t>
        </is>
      </c>
      <c r="L4" t="inlineStr"/>
    </row>
    <row r="5">
      <c r="A5" t="inlineStr">
        <is>
          <t>PE n° 015/2025. Ata de Registro de Preços para fornecimento de computadores.</t>
        </is>
      </c>
      <c r="B5" t="inlineStr">
        <is>
          <t>E.R. SOLUCOES INFORMATICA LTDA</t>
        </is>
      </c>
      <c r="C5">
        <f>"05778325000113"</f>
        <v/>
      </c>
      <c r="D5" t="inlineStr">
        <is>
          <t>Pregão Eletrônico</t>
        </is>
      </c>
      <c r="E5" t="inlineStr">
        <is>
          <t>01/09/2025 00:00:00</t>
        </is>
      </c>
      <c r="F5" t="inlineStr">
        <is>
          <t>06/05/2026</t>
        </is>
      </c>
      <c r="G5" t="inlineStr">
        <is>
          <t>Encerrado</t>
        </is>
      </c>
      <c r="H5" t="inlineStr">
        <is>
          <t>Ordinária</t>
        </is>
      </c>
      <c r="I5" t="inlineStr"/>
      <c r="J5" t="inlineStr">
        <is>
          <t>14193992,00</t>
        </is>
      </c>
      <c r="K5" t="inlineStr">
        <is>
          <t>6928984,00</t>
        </is>
      </c>
      <c r="L5" t="inlineStr"/>
    </row>
    <row r="6">
      <c r="A6" t="inlineStr">
        <is>
          <t>CC n.º 007/2025. Ata de Registro de Preços para serviços comuns de engenharia de baixa complexidade de manutenção preventiva, corretiva e adequações para o Senac/ES.</t>
        </is>
      </c>
      <c r="B6" t="inlineStr">
        <is>
          <t>PHD CONSTRUCOES E PAVIMENTACOES LTDA</t>
        </is>
      </c>
      <c r="C6">
        <f>"01727683000146"</f>
        <v/>
      </c>
      <c r="D6" t="inlineStr">
        <is>
          <t>Concorrência</t>
        </is>
      </c>
      <c r="E6" t="inlineStr">
        <is>
          <t>18/06/2025 00:00:00</t>
        </is>
      </c>
      <c r="F6" t="inlineStr">
        <is>
          <t>18/06/2027</t>
        </is>
      </c>
      <c r="G6" t="inlineStr">
        <is>
          <t>Ativo</t>
        </is>
      </c>
      <c r="H6" t="inlineStr">
        <is>
          <t>Ordinária</t>
        </is>
      </c>
      <c r="I6" t="inlineStr"/>
      <c r="J6" t="inlineStr">
        <is>
          <t>9491650,00</t>
        </is>
      </c>
      <c r="K6" t="inlineStr">
        <is>
          <t>2177059,55</t>
        </is>
      </c>
      <c r="L6" t="inlineStr"/>
    </row>
    <row r="7">
      <c r="A7" t="inlineStr">
        <is>
          <t>PE nº 006/2024. Ata de Registro de empresa especializada para prestação de serviços de projeto de sinalização universal (confecção e instalação).</t>
        </is>
      </c>
      <c r="B7" t="inlineStr">
        <is>
          <t>DIVULGUE OUTDOOR E COMUNICACAO LTDA EPP</t>
        </is>
      </c>
      <c r="C7">
        <f>"39816459000101"</f>
        <v/>
      </c>
      <c r="D7" t="inlineStr">
        <is>
          <t>Pregão Eletrônico</t>
        </is>
      </c>
      <c r="E7" t="inlineStr">
        <is>
          <t>30/04/2024 00:00:00</t>
        </is>
      </c>
      <c r="F7" t="inlineStr">
        <is>
          <t>30/04/2027</t>
        </is>
      </c>
      <c r="G7" t="inlineStr">
        <is>
          <t>Prorrogado</t>
        </is>
      </c>
      <c r="H7" t="inlineStr">
        <is>
          <t>Ordinária</t>
        </is>
      </c>
      <c r="I7" t="inlineStr"/>
      <c r="J7" t="inlineStr">
        <is>
          <t>7571185,19</t>
        </is>
      </c>
      <c r="K7" t="inlineStr">
        <is>
          <t>459563,82</t>
        </is>
      </c>
      <c r="L7" t="inlineStr"/>
    </row>
    <row r="8">
      <c r="A8" t="inlineStr">
        <is>
          <t>PE n° 020/2025. Ata de Registro de Preços para fornecimento e instalação de mobiliários, persianas e decorações para o SENAC/ES.</t>
        </is>
      </c>
      <c r="B8" t="inlineStr">
        <is>
          <t>WORKLINE EMPREENDIMENTOS COMERCIAIS E SERVICOS LTDA</t>
        </is>
      </c>
      <c r="C8">
        <f>"16657781000121"</f>
        <v/>
      </c>
      <c r="D8" t="inlineStr">
        <is>
          <t>Pregão Eletrônico</t>
        </is>
      </c>
      <c r="E8" t="inlineStr">
        <is>
          <t>22/12/2025 00:00:00</t>
        </is>
      </c>
      <c r="F8" t="inlineStr">
        <is>
          <t>21/12/2026</t>
        </is>
      </c>
      <c r="G8" t="inlineStr">
        <is>
          <t>Ativo</t>
        </is>
      </c>
      <c r="H8" t="inlineStr">
        <is>
          <t>Ordinária</t>
        </is>
      </c>
      <c r="I8" t="inlineStr"/>
      <c r="J8" t="inlineStr">
        <is>
          <t>6809550,00</t>
        </is>
      </c>
      <c r="K8" t="inlineStr">
        <is>
          <t>1079619,53</t>
        </is>
      </c>
      <c r="L8" t="inlineStr"/>
    </row>
    <row r="9">
      <c r="A9" t="inlineStr">
        <is>
          <t>CC nº 003/2020. Contrato de serviços de publicidade para o SENAC/ES.</t>
        </is>
      </c>
      <c r="B9" t="inlineStr">
        <is>
          <t>AMPLA SERVICOS DE PROPAGANDA E PUBLICIDADE LTDA</t>
        </is>
      </c>
      <c r="C9">
        <f>"11145893000341"</f>
        <v/>
      </c>
      <c r="D9" t="inlineStr">
        <is>
          <t>Concorrência</t>
        </is>
      </c>
      <c r="E9" t="inlineStr">
        <is>
          <t>05/03/2021 00:00:00</t>
        </is>
      </c>
      <c r="F9" t="inlineStr">
        <is>
          <t>04/09/2026</t>
        </is>
      </c>
      <c r="G9" t="inlineStr">
        <is>
          <t>Prorrogado</t>
        </is>
      </c>
      <c r="H9" t="inlineStr">
        <is>
          <t>Ordinária</t>
        </is>
      </c>
      <c r="I9" t="inlineStr"/>
      <c r="J9" t="inlineStr">
        <is>
          <t>6375000,00</t>
        </is>
      </c>
      <c r="K9" t="inlineStr">
        <is>
          <t>4986004,20</t>
        </is>
      </c>
      <c r="L9" t="inlineStr"/>
    </row>
    <row r="10">
      <c r="A10" t="inlineStr">
        <is>
          <t>CC n.º 003/2026. Contrato particular de prestação de serviços de engenharia para elaboração de detalhamento técnico e a execução das obras de reforma do Solarium e seus espaços anexos do Hotel Senac Ilha do Boi</t>
        </is>
      </c>
      <c r="B10" t="inlineStr">
        <is>
          <t>VITAE ENGENHARIA E MEIO AMBIENTE LTDA</t>
        </is>
      </c>
      <c r="C10">
        <f>"05898736000142"</f>
        <v/>
      </c>
      <c r="D10" t="inlineStr">
        <is>
          <t>Concorrência</t>
        </is>
      </c>
      <c r="E10" t="inlineStr">
        <is>
          <t>09/04/2026 00:00:00</t>
        </is>
      </c>
      <c r="F10" t="inlineStr">
        <is>
          <t>05/03/2027</t>
        </is>
      </c>
      <c r="G10" t="inlineStr">
        <is>
          <t>Ativo</t>
        </is>
      </c>
      <c r="H10" t="inlineStr">
        <is>
          <t>Ordinária</t>
        </is>
      </c>
      <c r="I10" t="inlineStr"/>
      <c r="J10" t="inlineStr">
        <is>
          <t>6139878,43</t>
        </is>
      </c>
      <c r="K10" t="inlineStr">
        <is>
          <t>0,00</t>
        </is>
      </c>
      <c r="L10" t="inlineStr"/>
    </row>
    <row r="11">
      <c r="A11" t="inlineStr">
        <is>
          <t>MXM - Manager. Contrato de Suporte e Manutenção do Sistema MXM.</t>
        </is>
      </c>
      <c r="B11" t="inlineStr">
        <is>
          <t>MXM JETTAX SOLUCOES E SERVICOS LTDA</t>
        </is>
      </c>
      <c r="C11">
        <f>"39847728000199"</f>
        <v/>
      </c>
      <c r="D11" t="inlineStr">
        <is>
          <t>Dispensa</t>
        </is>
      </c>
      <c r="E11" t="inlineStr">
        <is>
          <t>31/05/2011 00:00:00</t>
        </is>
      </c>
      <c r="F11" t="inlineStr">
        <is>
          <t>31/05/2026</t>
        </is>
      </c>
      <c r="G11" t="inlineStr">
        <is>
          <t>Encerrado</t>
        </is>
      </c>
      <c r="H11" t="inlineStr">
        <is>
          <t>Ordinária</t>
        </is>
      </c>
      <c r="I11" t="inlineStr"/>
      <c r="J11" t="inlineStr">
        <is>
          <t>5843328,58</t>
        </is>
      </c>
      <c r="K11" t="inlineStr">
        <is>
          <t>3518729,84</t>
        </is>
      </c>
      <c r="L11" t="inlineStr"/>
    </row>
    <row r="12">
      <c r="A12" t="inlineStr">
        <is>
          <t>Aluguel de parte do imóvel Hotel Senac, exclusivamente para instalação de equipamentos para a prestação de serviços de telecomunicação (antena).</t>
        </is>
      </c>
      <c r="B12" t="inlineStr">
        <is>
          <t>TORRES DO BRASIL S.A.</t>
        </is>
      </c>
      <c r="C12">
        <f>"38350109000121"</f>
        <v/>
      </c>
      <c r="D12" t="inlineStr">
        <is>
          <t>Dispensa</t>
        </is>
      </c>
      <c r="E12" t="inlineStr">
        <is>
          <t>11/02/2008 00:00:00</t>
        </is>
      </c>
      <c r="F12" t="inlineStr">
        <is>
          <t>11/02/2027</t>
        </is>
      </c>
      <c r="G12" t="inlineStr">
        <is>
          <t>Prorrogado</t>
        </is>
      </c>
      <c r="H12" t="inlineStr">
        <is>
          <t>Ordinária</t>
        </is>
      </c>
      <c r="I12" t="inlineStr"/>
      <c r="J12" t="inlineStr">
        <is>
          <t>4628319,72</t>
        </is>
      </c>
      <c r="K12" t="inlineStr">
        <is>
          <t>0,00</t>
        </is>
      </c>
      <c r="L12" t="inlineStr"/>
    </row>
    <row r="13">
      <c r="A13" t="inlineStr">
        <is>
          <t>PP n.º 004/2025. Contrato particular de serviço de plano de saúde para o Senac/ES.</t>
        </is>
      </c>
      <c r="B13" t="inlineStr">
        <is>
          <t>UNIMED VITORIA COOPERATIVA DE TRABALHO MEDICO</t>
        </is>
      </c>
      <c r="C13">
        <f>"27578434000120"</f>
        <v/>
      </c>
      <c r="D13" t="inlineStr">
        <is>
          <t>Pregão Presencial</t>
        </is>
      </c>
      <c r="E13" t="inlineStr">
        <is>
          <t>01/03/2026 00:00:00</t>
        </is>
      </c>
      <c r="F13" t="inlineStr">
        <is>
          <t>28/02/2027</t>
        </is>
      </c>
      <c r="G13" t="inlineStr">
        <is>
          <t>Ativo</t>
        </is>
      </c>
      <c r="H13" t="inlineStr">
        <is>
          <t>Ordinária</t>
        </is>
      </c>
      <c r="I13" t="inlineStr"/>
      <c r="J13" t="inlineStr">
        <is>
          <t>4172990,04</t>
        </is>
      </c>
      <c r="K13" t="inlineStr">
        <is>
          <t>1266132,33</t>
        </is>
      </c>
      <c r="L13" t="inlineStr"/>
    </row>
    <row r="14">
      <c r="A14" t="inlineStr">
        <is>
          <t>PE n° 020/2025. Ata de Registro de Preços para fornecimento e instalação de mobiliários, persianas e decorações para o SENAC/ES.</t>
        </is>
      </c>
      <c r="B14" t="inlineStr">
        <is>
          <t>CENTRA MOVEIS S/A</t>
        </is>
      </c>
      <c r="C14">
        <f>"25071568000124"</f>
        <v/>
      </c>
      <c r="D14" t="inlineStr">
        <is>
          <t>Pregão Eletrônico</t>
        </is>
      </c>
      <c r="E14" t="inlineStr">
        <is>
          <t>22/12/2025 00:00:00</t>
        </is>
      </c>
      <c r="F14" t="inlineStr">
        <is>
          <t>21/12/2026</t>
        </is>
      </c>
      <c r="G14" t="inlineStr">
        <is>
          <t>Ativo</t>
        </is>
      </c>
      <c r="H14" t="inlineStr">
        <is>
          <t>Ordinária</t>
        </is>
      </c>
      <c r="I14" t="inlineStr"/>
      <c r="J14" t="inlineStr">
        <is>
          <t>3388373,61</t>
        </is>
      </c>
      <c r="K14" t="inlineStr">
        <is>
          <t>142011,27</t>
        </is>
      </c>
      <c r="L14" t="inlineStr"/>
    </row>
    <row r="15">
      <c r="A15" t="inlineStr">
        <is>
          <t>PE nº 024/2022. Contrato para fornecimento de impressão de material gráfico.</t>
        </is>
      </c>
      <c r="B15" t="inlineStr">
        <is>
          <t>MAXXI VIX COMERCIO ATACADISTA E REPRESENTACAO LTDA</t>
        </is>
      </c>
      <c r="C15">
        <f>"41977198000145"</f>
        <v/>
      </c>
      <c r="D15" t="inlineStr">
        <is>
          <t>Pregão Eletrônico</t>
        </is>
      </c>
      <c r="E15" t="inlineStr">
        <is>
          <t>12/04/2023 00:00:00</t>
        </is>
      </c>
      <c r="F15" t="inlineStr">
        <is>
          <t>12/04/2027</t>
        </is>
      </c>
      <c r="G15" t="inlineStr">
        <is>
          <t>Prorrogado</t>
        </is>
      </c>
      <c r="H15" t="inlineStr">
        <is>
          <t>Ordinária</t>
        </is>
      </c>
      <c r="I15" t="inlineStr"/>
      <c r="J15" t="inlineStr">
        <is>
          <t>2991715,89</t>
        </is>
      </c>
      <c r="K15" t="inlineStr">
        <is>
          <t>365252,00</t>
        </is>
      </c>
      <c r="L15" t="inlineStr"/>
    </row>
    <row r="16">
      <c r="A16" t="inlineStr">
        <is>
          <t>Instalação de uma estação de rádio base para a exploração de serviços de telefonia móvel (antena).</t>
        </is>
      </c>
      <c r="B16" t="inlineStr">
        <is>
          <t>TIM S A</t>
        </is>
      </c>
      <c r="C16">
        <f>"02421421000111"</f>
        <v/>
      </c>
      <c r="D16" t="inlineStr">
        <is>
          <t>Dispensa</t>
        </is>
      </c>
      <c r="E16" t="inlineStr">
        <is>
          <t>04/04/2003 00:00:00</t>
        </is>
      </c>
      <c r="F16" t="inlineStr">
        <is>
          <t>03/04/2029</t>
        </is>
      </c>
      <c r="G16" t="inlineStr">
        <is>
          <t>Prorrogado</t>
        </is>
      </c>
      <c r="H16" t="inlineStr">
        <is>
          <t>Ordinária</t>
        </is>
      </c>
      <c r="I16" t="inlineStr"/>
      <c r="J16" t="inlineStr">
        <is>
          <t>2337886,56</t>
        </is>
      </c>
      <c r="K16" t="inlineStr">
        <is>
          <t>0,00</t>
        </is>
      </c>
      <c r="L16" t="inlineStr"/>
    </row>
    <row r="17">
      <c r="A17" t="inlineStr">
        <is>
          <t>Contrato de locação de imóvel para funcionamento da Unidade Senac de Cariacica.</t>
        </is>
      </c>
      <c r="B17" t="inlineStr">
        <is>
          <t>FORT VIA DO BRASIL LTDA</t>
        </is>
      </c>
      <c r="C17">
        <f>"25015605000187"</f>
        <v/>
      </c>
      <c r="D17" t="inlineStr">
        <is>
          <t>Dispensa</t>
        </is>
      </c>
      <c r="E17" t="inlineStr">
        <is>
          <t>01/02/2023 00:00:00</t>
        </is>
      </c>
      <c r="F17" t="inlineStr">
        <is>
          <t>31/01/2027</t>
        </is>
      </c>
      <c r="G17" t="inlineStr">
        <is>
          <t>Prorrogado</t>
        </is>
      </c>
      <c r="H17" t="inlineStr">
        <is>
          <t>Ordinária</t>
        </is>
      </c>
      <c r="I17" t="inlineStr"/>
      <c r="J17" t="inlineStr">
        <is>
          <t>2308152,24</t>
        </is>
      </c>
      <c r="K17" t="inlineStr">
        <is>
          <t>1244346,63</t>
        </is>
      </c>
      <c r="L17" t="inlineStr"/>
    </row>
    <row r="18">
      <c r="A18" t="inlineStr">
        <is>
          <t>PP nº 003/2024. Contrato para serviço de assessoria, reserva, emissão, alteração, cancelamento e reembolso de passagens aéreas nacionais/internacionais e reservas de hoteis para o Senac/ES</t>
        </is>
      </c>
      <c r="B18" t="inlineStr">
        <is>
          <t>HOTEL A JATO OPERADORA TURISTICA LTDA</t>
        </is>
      </c>
      <c r="C18">
        <f>"17124851000149"</f>
        <v/>
      </c>
      <c r="D18" t="inlineStr">
        <is>
          <t>Pregão Presencial</t>
        </is>
      </c>
      <c r="E18" t="inlineStr">
        <is>
          <t>27/12/2024 00:00:00</t>
        </is>
      </c>
      <c r="F18" t="inlineStr">
        <is>
          <t>26/12/2026</t>
        </is>
      </c>
      <c r="G18" t="inlineStr">
        <is>
          <t>Ativo</t>
        </is>
      </c>
      <c r="H18" t="inlineStr">
        <is>
          <t>Ordinária</t>
        </is>
      </c>
      <c r="I18" t="inlineStr"/>
      <c r="J18" t="inlineStr">
        <is>
          <t>2210120,00</t>
        </is>
      </c>
      <c r="K18" t="inlineStr">
        <is>
          <t>1057733,70</t>
        </is>
      </c>
      <c r="L18" t="inlineStr"/>
    </row>
    <row r="19">
      <c r="A19" t="inlineStr">
        <is>
          <t>IN n.º 2025044. Contrato para serviço de solução de BPMS, incluindo  instalação, hospedagem, licenças, treinamento, consultoria, suporte e a integração e suporte técnico para o SENAC ES</t>
        </is>
      </c>
      <c r="B19" t="inlineStr">
        <is>
          <t>SOFTEXPERT SOFTWARE S.A.</t>
        </is>
      </c>
      <c r="C19">
        <f>"00449824000143"</f>
        <v/>
      </c>
      <c r="D19" t="inlineStr">
        <is>
          <t>Inexigibilidade</t>
        </is>
      </c>
      <c r="E19" t="inlineStr">
        <is>
          <t>30/05/2025 00:00:00</t>
        </is>
      </c>
      <c r="F19" t="inlineStr">
        <is>
          <t>30/05/2027</t>
        </is>
      </c>
      <c r="G19" t="inlineStr">
        <is>
          <t>Ativo</t>
        </is>
      </c>
      <c r="H19" t="inlineStr">
        <is>
          <t>Ordinária</t>
        </is>
      </c>
      <c r="I19" t="inlineStr"/>
      <c r="J19" t="inlineStr">
        <is>
          <t>2088555,26</t>
        </is>
      </c>
      <c r="K19" t="inlineStr">
        <is>
          <t>358705,00</t>
        </is>
      </c>
      <c r="L19" t="inlineStr"/>
    </row>
    <row r="20">
      <c r="A20" t="inlineStr">
        <is>
          <t>PE n.º 017/2025. Ata de Registro de Preços para fornecimento de aparelhos de ar condicionado para o Senac/ES.</t>
        </is>
      </c>
      <c r="B20" t="inlineStr">
        <is>
          <t>CENTROESTE AR CONDICIONADO LTDA</t>
        </is>
      </c>
      <c r="C20">
        <f>"31047826000130"</f>
        <v/>
      </c>
      <c r="D20" t="inlineStr">
        <is>
          <t>Pregão Eletrônico</t>
        </is>
      </c>
      <c r="E20" t="inlineStr">
        <is>
          <t>11/08/2025 00:00:00</t>
        </is>
      </c>
      <c r="F20" t="inlineStr">
        <is>
          <t>11/08/2026</t>
        </is>
      </c>
      <c r="G20" t="inlineStr">
        <is>
          <t>Ativo</t>
        </is>
      </c>
      <c r="H20" t="inlineStr">
        <is>
          <t>Ordinária</t>
        </is>
      </c>
      <c r="I20" t="inlineStr"/>
      <c r="J20" t="inlineStr">
        <is>
          <t>2048031,57</t>
        </is>
      </c>
      <c r="K20" t="inlineStr">
        <is>
          <t>487767,45</t>
        </is>
      </c>
      <c r="L20" t="inlineStr"/>
    </row>
    <row r="21">
      <c r="A21" t="inlineStr">
        <is>
          <t>PP nº 003/2023. Contrato de impressão a laser 600x600 DPI e offset (policromia) para o SENAC/ES.</t>
        </is>
      </c>
      <c r="B21" t="inlineStr">
        <is>
          <t>MAR PRODUÇÕES GRÁFICAS LTDA</t>
        </is>
      </c>
      <c r="C21">
        <f>"04999675000147"</f>
        <v/>
      </c>
      <c r="D21" t="inlineStr">
        <is>
          <t>Pregão Presencial</t>
        </is>
      </c>
      <c r="E21" t="inlineStr">
        <is>
          <t>25/10/2023 00:00:00</t>
        </is>
      </c>
      <c r="F21" t="inlineStr">
        <is>
          <t>24/10/2026</t>
        </is>
      </c>
      <c r="G21" t="inlineStr">
        <is>
          <t>Prorrogado</t>
        </is>
      </c>
      <c r="H21" t="inlineStr">
        <is>
          <t>Ordinária</t>
        </is>
      </c>
      <c r="I21" t="inlineStr"/>
      <c r="J21" t="inlineStr">
        <is>
          <t>2027719,78</t>
        </is>
      </c>
      <c r="K21" t="inlineStr">
        <is>
          <t>1324516,62</t>
        </is>
      </c>
      <c r="L21" t="inlineStr"/>
    </row>
  </sheetData>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ESTADO DO ESPIRITO SANTO-FECOMERCIO-ES</t>
        </is>
      </c>
      <c r="C2" t="inlineStr">
        <is>
          <t>28.159.572/0001-37</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R$ 1.059.484,68</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R$ 720.737,88</t>
        </is>
      </c>
    </row>
    <row r="4">
      <c r="A4" t="inlineStr">
        <is>
          <t>2026</t>
        </is>
      </c>
      <c r="B4" t="inlineStr">
        <is>
          <t>SERVICO NACIONAL DE APRENDIZAGEM COMERCIAL (SENAC-DN)</t>
        </is>
      </c>
      <c r="C4" t="inlineStr">
        <is>
          <t>33.469.172/0001-68</t>
        </is>
      </c>
      <c r="D4" t="inlineStr">
        <is>
          <t>Despesas rateadas</t>
        </is>
      </c>
      <c r="E4" t="inlineStr">
        <is>
          <t>Compartilhamento de estruturas físicas, infraestrutura tecnológica e ações conjuntas entre as Entidades.</t>
        </is>
      </c>
      <c r="F4" t="inlineStr">
        <is>
          <t>R$ 174.980,59</t>
        </is>
      </c>
    </row>
    <row r="5">
      <c r="A5" t="inlineStr">
        <is>
          <t>2026</t>
        </is>
      </c>
      <c r="B5" t="inlineStr">
        <is>
          <t>SERVICO NACIONAL DE APRENDIZAGEM COMERCIAL (SENAC-PR)</t>
        </is>
      </c>
      <c r="C5" t="inlineStr">
        <is>
          <t>03.541.088/0001-47</t>
        </is>
      </c>
      <c r="D5" t="inlineStr">
        <is>
          <t>Despesas rateadas</t>
        </is>
      </c>
      <c r="E5" t="inlineStr">
        <is>
          <t>Compartilhamento de estruturas físicas, infraestrutura tecnológica e ações conjuntas entre as Entidades.</t>
        </is>
      </c>
      <c r="F5" t="inlineStr">
        <is>
          <t>R$ 15.563,94</t>
        </is>
      </c>
    </row>
    <row r="6">
      <c r="A6" t="inlineStr">
        <is>
          <t>2026</t>
        </is>
      </c>
      <c r="B6" t="inlineStr">
        <is>
          <t>SERVICO NACIONAL DE APRENDIZAGEM COMERCIAL (SENAC-RJ)</t>
        </is>
      </c>
      <c r="C6" t="inlineStr">
        <is>
          <t>03.672.347/0001-79</t>
        </is>
      </c>
      <c r="D6" t="inlineStr">
        <is>
          <t>Despesas rateadas</t>
        </is>
      </c>
      <c r="E6" t="inlineStr">
        <is>
          <t>Compartilhamento de estruturas físicas, infraestrutura tecnológica e ações conjuntas entre as Entidades.</t>
        </is>
      </c>
      <c r="F6" t="inlineStr">
        <is>
          <t>R$ 5.311,34</t>
        </is>
      </c>
    </row>
    <row r="7">
      <c r="A7" t="inlineStr">
        <is>
          <t>2026</t>
        </is>
      </c>
      <c r="B7" t="inlineStr">
        <is>
          <t>SERVICO NACIONAL DE APRENDIZAGEM COMERCIAL (SENAC-RS)</t>
        </is>
      </c>
      <c r="C7" t="inlineStr">
        <is>
          <t>03.422.707/0001-84</t>
        </is>
      </c>
      <c r="D7" t="inlineStr">
        <is>
          <t>Despesas rateadas</t>
        </is>
      </c>
      <c r="E7" t="inlineStr">
        <is>
          <t>Compartilhamento de estruturas físicas, infraestrutura tecnológica e ações conjuntas entre as Entidades.</t>
        </is>
      </c>
      <c r="F7" t="inlineStr">
        <is>
          <t>R$ 2.273.387,63</t>
        </is>
      </c>
    </row>
    <row r="8">
      <c r="A8" t="inlineStr">
        <is>
          <t>2026</t>
        </is>
      </c>
      <c r="B8" t="inlineStr">
        <is>
          <t>SERVICO NACIONAL DE APRENDIZAGEM COMERCIAL (SENAC-SC)</t>
        </is>
      </c>
      <c r="C8" t="inlineStr">
        <is>
          <t>03.603.739/0001-86</t>
        </is>
      </c>
      <c r="D8" t="inlineStr">
        <is>
          <t>Despesas rateadas</t>
        </is>
      </c>
      <c r="E8" t="inlineStr">
        <is>
          <t>Compartilhamento de estruturas físicas, infraestrutura tecnológica e ações conjuntas entre as Entidades.</t>
        </is>
      </c>
      <c r="F8" t="inlineStr">
        <is>
          <t>R$ 249.963,76</t>
        </is>
      </c>
    </row>
    <row r="9">
      <c r="A9" t="inlineStr">
        <is>
          <t>2026</t>
        </is>
      </c>
      <c r="B9" t="inlineStr">
        <is>
          <t>SERVICO NACIONAL DE APRENDIZAGEM COMERCIAL (SENAC-SP)</t>
        </is>
      </c>
      <c r="C9" t="inlineStr">
        <is>
          <t>03.709.814/0001-98</t>
        </is>
      </c>
      <c r="D9" t="inlineStr">
        <is>
          <t>Despesas rateadas</t>
        </is>
      </c>
      <c r="E9" t="inlineStr">
        <is>
          <t>Compartilhamento de estruturas físicas, infraestrutura tecnológica e ações conjuntas entre as Entidades.</t>
        </is>
      </c>
      <c r="F9" t="inlineStr">
        <is>
          <t>R$ 498.814,63</t>
        </is>
      </c>
    </row>
    <row r="10">
      <c r="A10" t="inlineStr">
        <is>
          <t>2026</t>
        </is>
      </c>
      <c r="B10" t="inlineStr">
        <is>
          <t>SERVICO SOCIAL DO COMERCIO (SESC-ES)</t>
        </is>
      </c>
      <c r="C10" t="inlineStr">
        <is>
          <t>05.305.785/0001-24</t>
        </is>
      </c>
      <c r="D10" t="inlineStr">
        <is>
          <t>Despesas rateadas</t>
        </is>
      </c>
      <c r="E10" t="inlineStr">
        <is>
          <t>Compartilhamento de estruturas físicas, infraestrutura tecnológica e ações conjuntas entre as Entidades.</t>
        </is>
      </c>
      <c r="F10" t="inlineStr">
        <is>
          <t>R$ 8.049,48</t>
        </is>
      </c>
    </row>
  </sheetData>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ESTADO DO ESPIRITO SANTO-FECOMERCIO-ES</t>
        </is>
      </c>
      <c r="C2" t="inlineStr">
        <is>
          <t>28.159.572/0001-37</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R$ 1.059.484,68</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R$ 720.737,88</t>
        </is>
      </c>
    </row>
    <row r="4">
      <c r="A4" t="inlineStr">
        <is>
          <t>2026</t>
        </is>
      </c>
      <c r="B4" t="inlineStr">
        <is>
          <t>SERVICO NACIONAL DE APRENDIZAGEM COMERCIAL (SENAC-DN)</t>
        </is>
      </c>
      <c r="C4" t="inlineStr">
        <is>
          <t>33.469.172/0001-68</t>
        </is>
      </c>
      <c r="D4" t="inlineStr">
        <is>
          <t>Despesas rateadas</t>
        </is>
      </c>
      <c r="E4" t="inlineStr">
        <is>
          <t>Compartilhamento de estruturas físicas, infraestrutura tecnológica e ações conjuntas entre as Entidades.</t>
        </is>
      </c>
      <c r="F4" t="inlineStr">
        <is>
          <t>R$ 174.980,59</t>
        </is>
      </c>
    </row>
    <row r="5">
      <c r="A5" t="inlineStr">
        <is>
          <t>2026</t>
        </is>
      </c>
      <c r="B5" t="inlineStr">
        <is>
          <t>SERVICO NACIONAL DE APRENDIZAGEM COMERCIAL (SENAC-PR)</t>
        </is>
      </c>
      <c r="C5" t="inlineStr">
        <is>
          <t>03.541.088/0001-47</t>
        </is>
      </c>
      <c r="D5" t="inlineStr">
        <is>
          <t>Despesas rateadas</t>
        </is>
      </c>
      <c r="E5" t="inlineStr">
        <is>
          <t>Compartilhamento de estruturas físicas, infraestrutura tecnológica e ações conjuntas entre as Entidades.</t>
        </is>
      </c>
      <c r="F5" t="inlineStr">
        <is>
          <t>R$ 15.563,94</t>
        </is>
      </c>
    </row>
    <row r="6">
      <c r="A6" t="inlineStr">
        <is>
          <t>2026</t>
        </is>
      </c>
      <c r="B6" t="inlineStr">
        <is>
          <t>SERVICO NACIONAL DE APRENDIZAGEM COMERCIAL (SENAC-RJ)</t>
        </is>
      </c>
      <c r="C6" t="inlineStr">
        <is>
          <t>03.672.347/0001-79</t>
        </is>
      </c>
      <c r="D6" t="inlineStr">
        <is>
          <t>Despesas rateadas</t>
        </is>
      </c>
      <c r="E6" t="inlineStr">
        <is>
          <t>Compartilhamento de estruturas físicas, infraestrutura tecnológica e ações conjuntas entre as Entidades.</t>
        </is>
      </c>
      <c r="F6" t="inlineStr">
        <is>
          <t>R$ 5.311,34</t>
        </is>
      </c>
    </row>
    <row r="7">
      <c r="A7" t="inlineStr">
        <is>
          <t>2026</t>
        </is>
      </c>
      <c r="B7" t="inlineStr">
        <is>
          <t>SERVICO NACIONAL DE APRENDIZAGEM COMERCIAL (SENAC-RS)</t>
        </is>
      </c>
      <c r="C7" t="inlineStr">
        <is>
          <t>03.422.707/0001-84</t>
        </is>
      </c>
      <c r="D7" t="inlineStr">
        <is>
          <t>Despesas rateadas</t>
        </is>
      </c>
      <c r="E7" t="inlineStr">
        <is>
          <t>Compartilhamento de estruturas físicas, infraestrutura tecnológica e ações conjuntas entre as Entidades.</t>
        </is>
      </c>
      <c r="F7" t="inlineStr">
        <is>
          <t>R$ 2.273.387,63</t>
        </is>
      </c>
    </row>
    <row r="8">
      <c r="A8" t="inlineStr">
        <is>
          <t>2026</t>
        </is>
      </c>
      <c r="B8" t="inlineStr">
        <is>
          <t>SERVICO NACIONAL DE APRENDIZAGEM COMERCIAL (SENAC-SC)</t>
        </is>
      </c>
      <c r="C8" t="inlineStr">
        <is>
          <t>03.603.739/0001-86</t>
        </is>
      </c>
      <c r="D8" t="inlineStr">
        <is>
          <t>Despesas rateadas</t>
        </is>
      </c>
      <c r="E8" t="inlineStr">
        <is>
          <t>Compartilhamento de estruturas físicas, infraestrutura tecnológica e ações conjuntas entre as Entidades.</t>
        </is>
      </c>
      <c r="F8" t="inlineStr">
        <is>
          <t>R$ 249.963,76</t>
        </is>
      </c>
    </row>
    <row r="9">
      <c r="A9" t="inlineStr">
        <is>
          <t>2026</t>
        </is>
      </c>
      <c r="B9" t="inlineStr">
        <is>
          <t>SERVICO NACIONAL DE APRENDIZAGEM COMERCIAL (SENAC-SP)</t>
        </is>
      </c>
      <c r="C9" t="inlineStr">
        <is>
          <t>03.709.814/0001-98</t>
        </is>
      </c>
      <c r="D9" t="inlineStr">
        <is>
          <t>Despesas rateadas</t>
        </is>
      </c>
      <c r="E9" t="inlineStr">
        <is>
          <t>Compartilhamento de estruturas físicas, infraestrutura tecnológica e ações conjuntas entre as Entidades.</t>
        </is>
      </c>
      <c r="F9" t="inlineStr">
        <is>
          <t>R$ 498.814,63</t>
        </is>
      </c>
    </row>
    <row r="10">
      <c r="A10" t="inlineStr">
        <is>
          <t>2026</t>
        </is>
      </c>
      <c r="B10" t="inlineStr">
        <is>
          <t>SERVICO SOCIAL DO COMERCIO (SESC-ES)</t>
        </is>
      </c>
      <c r="C10" t="inlineStr">
        <is>
          <t>05.305.785/0001-24</t>
        </is>
      </c>
      <c r="D10" t="inlineStr">
        <is>
          <t>Despesas rateadas</t>
        </is>
      </c>
      <c r="E10" t="inlineStr">
        <is>
          <t>Compartilhamento de estruturas físicas, infraestrutura tecnológica e ações conjuntas entre as Entidades.</t>
        </is>
      </c>
      <c r="F10" t="inlineStr">
        <is>
          <t>R$ 8.049,48</t>
        </is>
      </c>
    </row>
  </sheetData>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SERVICOS E TURISMO DO ESTADO DO ESPIRITO SANTO-FECOMERCIO-ES</t>
        </is>
      </c>
      <c r="C2" t="inlineStr">
        <is>
          <t>28.159.572/0001-37</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R$ 1.059.484,68</t>
        </is>
      </c>
    </row>
    <row r="3">
      <c r="A3" t="inlineStr">
        <is>
          <t>2026</t>
        </is>
      </c>
      <c r="B3" t="inlineStr">
        <is>
          <t>RECEITA FEDERAL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R$ 720.737,88</t>
        </is>
      </c>
    </row>
    <row r="4">
      <c r="A4" t="inlineStr">
        <is>
          <t>2026</t>
        </is>
      </c>
      <c r="B4" t="inlineStr">
        <is>
          <t>SERVICO NACIONAL DE APRENDIZAGEM COMERCIAL (SENAC-DN)</t>
        </is>
      </c>
      <c r="C4" t="inlineStr">
        <is>
          <t>33.469.172/0001-68</t>
        </is>
      </c>
      <c r="D4" t="inlineStr">
        <is>
          <t>Despesas rateadas</t>
        </is>
      </c>
      <c r="E4" t="inlineStr">
        <is>
          <t>Compartilhamento de estruturas físicas, infraestrutura tecnológica e ações conjuntas entre as Entidades.</t>
        </is>
      </c>
      <c r="F4" t="inlineStr">
        <is>
          <t>R$ 174.980,59</t>
        </is>
      </c>
    </row>
    <row r="5">
      <c r="A5" t="inlineStr">
        <is>
          <t>2026</t>
        </is>
      </c>
      <c r="B5" t="inlineStr">
        <is>
          <t>SERVICO NACIONAL DE APRENDIZAGEM COMERCIAL (SENAC-PR)</t>
        </is>
      </c>
      <c r="C5" t="inlineStr">
        <is>
          <t>03.541.088/0001-47</t>
        </is>
      </c>
      <c r="D5" t="inlineStr">
        <is>
          <t>Despesas rateadas</t>
        </is>
      </c>
      <c r="E5" t="inlineStr">
        <is>
          <t>Compartilhamento de estruturas físicas, infraestrutura tecnológica e ações conjuntas entre as Entidades.</t>
        </is>
      </c>
      <c r="F5" t="inlineStr">
        <is>
          <t>R$ 15.563,94</t>
        </is>
      </c>
    </row>
    <row r="6">
      <c r="A6" t="inlineStr">
        <is>
          <t>2026</t>
        </is>
      </c>
      <c r="B6" t="inlineStr">
        <is>
          <t>SERVICO NACIONAL DE APRENDIZAGEM COMERCIAL (SENAC-RJ)</t>
        </is>
      </c>
      <c r="C6" t="inlineStr">
        <is>
          <t>03.672.347/0001-79</t>
        </is>
      </c>
      <c r="D6" t="inlineStr">
        <is>
          <t>Despesas rateadas</t>
        </is>
      </c>
      <c r="E6" t="inlineStr">
        <is>
          <t>Compartilhamento de estruturas físicas, infraestrutura tecnológica e ações conjuntas entre as Entidades.</t>
        </is>
      </c>
      <c r="F6" t="inlineStr">
        <is>
          <t>R$ 5.311,34</t>
        </is>
      </c>
    </row>
    <row r="7">
      <c r="A7" t="inlineStr">
        <is>
          <t>2026</t>
        </is>
      </c>
      <c r="B7" t="inlineStr">
        <is>
          <t>SERVICO NACIONAL DE APRENDIZAGEM COMERCIAL (SENAC-RS)</t>
        </is>
      </c>
      <c r="C7" t="inlineStr">
        <is>
          <t>03.422.707/0001-84</t>
        </is>
      </c>
      <c r="D7" t="inlineStr">
        <is>
          <t>Despesas rateadas</t>
        </is>
      </c>
      <c r="E7" t="inlineStr">
        <is>
          <t>Compartilhamento de estruturas físicas, infraestrutura tecnológica e ações conjuntas entre as Entidades.</t>
        </is>
      </c>
      <c r="F7" t="inlineStr">
        <is>
          <t>R$ 2.273.387,63</t>
        </is>
      </c>
    </row>
    <row r="8">
      <c r="A8" t="inlineStr">
        <is>
          <t>2026</t>
        </is>
      </c>
      <c r="B8" t="inlineStr">
        <is>
          <t>SERVICO NACIONAL DE APRENDIZAGEM COMERCIAL (SENAC-SC)</t>
        </is>
      </c>
      <c r="C8" t="inlineStr">
        <is>
          <t>03.603.739/0001-86</t>
        </is>
      </c>
      <c r="D8" t="inlineStr">
        <is>
          <t>Despesas rateadas</t>
        </is>
      </c>
      <c r="E8" t="inlineStr">
        <is>
          <t>Compartilhamento de estruturas físicas, infraestrutura tecnológica e ações conjuntas entre as Entidades.</t>
        </is>
      </c>
      <c r="F8" t="inlineStr">
        <is>
          <t>R$ 249.963,76</t>
        </is>
      </c>
    </row>
    <row r="9">
      <c r="A9" t="inlineStr">
        <is>
          <t>2026</t>
        </is>
      </c>
      <c r="B9" t="inlineStr">
        <is>
          <t>SERVICO NACIONAL DE APRENDIZAGEM COMERCIAL (SENAC-SP)</t>
        </is>
      </c>
      <c r="C9" t="inlineStr">
        <is>
          <t>03.709.814/0001-98</t>
        </is>
      </c>
      <c r="D9" t="inlineStr">
        <is>
          <t>Despesas rateadas</t>
        </is>
      </c>
      <c r="E9" t="inlineStr">
        <is>
          <t>Compartilhamento de estruturas físicas, infraestrutura tecnológica e ações conjuntas entre as Entidades.</t>
        </is>
      </c>
      <c r="F9" t="inlineStr">
        <is>
          <t>R$ 498.814,63</t>
        </is>
      </c>
    </row>
    <row r="10">
      <c r="A10" t="inlineStr">
        <is>
          <t>2026</t>
        </is>
      </c>
      <c r="B10" t="inlineStr">
        <is>
          <t>SERVICO SOCIAL DO COMERCIO (SESC-ES)</t>
        </is>
      </c>
      <c r="C10" t="inlineStr">
        <is>
          <t>05.305.785/0001-24</t>
        </is>
      </c>
      <c r="D10" t="inlineStr">
        <is>
          <t>Despesas rateadas</t>
        </is>
      </c>
      <c r="E10" t="inlineStr">
        <is>
          <t>Compartilhamento de estruturas físicas, infraestrutura tecnológica e ações conjuntas entre as Entidades.</t>
        </is>
      </c>
      <c r="F10" t="inlineStr">
        <is>
          <t>R$ 8.049,48</t>
        </is>
      </c>
    </row>
  </sheetData>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R$118.246.800,00</t>
        </is>
      </c>
      <c r="D2" t="inlineStr">
        <is>
          <t>66,35%</t>
        </is>
      </c>
    </row>
    <row r="3">
      <c r="A3" t="inlineStr">
        <is>
          <t>131100</t>
        </is>
      </c>
      <c r="B3" t="inlineStr">
        <is>
          <t>Aluguéis</t>
        </is>
      </c>
      <c r="C3" t="inlineStr">
        <is>
          <t>R$144.000,00</t>
        </is>
      </c>
      <c r="D3" t="inlineStr">
        <is>
          <t>0,08%</t>
        </is>
      </c>
    </row>
    <row r="4">
      <c r="A4" t="inlineStr">
        <is>
          <t>131530</t>
        </is>
      </c>
      <c r="B4" t="inlineStr">
        <is>
          <t>Taxa de Ocupação de Outros Imóveis</t>
        </is>
      </c>
      <c r="C4" t="inlineStr">
        <is>
          <t>R$60.000,00</t>
        </is>
      </c>
      <c r="D4" t="inlineStr">
        <is>
          <t>0,03%</t>
        </is>
      </c>
    </row>
    <row r="5">
      <c r="A5" t="inlineStr">
        <is>
          <t>132500</t>
        </is>
      </c>
      <c r="B5" t="inlineStr">
        <is>
          <t>Remuneração de Depósitos Bancários</t>
        </is>
      </c>
      <c r="C5" t="inlineStr">
        <is>
          <t>R$8.400.000,00</t>
        </is>
      </c>
      <c r="D5" t="inlineStr">
        <is>
          <t>4,71%</t>
        </is>
      </c>
    </row>
    <row r="6">
      <c r="A6" t="inlineStr">
        <is>
          <t>160016</t>
        </is>
      </c>
      <c r="B6" t="inlineStr">
        <is>
          <t>Serviços Educacionais</t>
        </is>
      </c>
      <c r="C6" t="inlineStr">
        <is>
          <t>R$18.024.000,00</t>
        </is>
      </c>
      <c r="D6" t="inlineStr">
        <is>
          <t>10,11%</t>
        </is>
      </c>
    </row>
    <row r="7">
      <c r="A7" t="inlineStr">
        <is>
          <t>191899</t>
        </is>
      </c>
      <c r="B7" t="inlineStr">
        <is>
          <t>Outras Multas e Juros de Mora</t>
        </is>
      </c>
      <c r="C7" t="inlineStr">
        <is>
          <t>R$120.000,00</t>
        </is>
      </c>
      <c r="D7" t="inlineStr">
        <is>
          <t>0,07%</t>
        </is>
      </c>
    </row>
    <row r="8">
      <c r="A8" t="inlineStr">
        <is>
          <t>192199</t>
        </is>
      </c>
      <c r="B8" t="inlineStr">
        <is>
          <t>Outras Indenizações</t>
        </is>
      </c>
      <c r="C8" t="inlineStr">
        <is>
          <t>R$18.000,00</t>
        </is>
      </c>
      <c r="D8" t="inlineStr">
        <is>
          <t>0,01%</t>
        </is>
      </c>
    </row>
    <row r="9">
      <c r="A9" t="inlineStr">
        <is>
          <t>192299</t>
        </is>
      </c>
      <c r="B9" t="inlineStr">
        <is>
          <t>Outras Restituições</t>
        </is>
      </c>
      <c r="C9" t="inlineStr">
        <is>
          <t>R$288.000,00</t>
        </is>
      </c>
      <c r="D9" t="inlineStr">
        <is>
          <t>0,16%</t>
        </is>
      </c>
    </row>
    <row r="10">
      <c r="A10" t="inlineStr">
        <is>
          <t>199099</t>
        </is>
      </c>
      <c r="B10" t="inlineStr">
        <is>
          <t>Outras Receitas</t>
        </is>
      </c>
      <c r="C10" t="inlineStr">
        <is>
          <t>R$7.200,00</t>
        </is>
      </c>
      <c r="D10" t="inlineStr">
        <is>
          <t>0,00%</t>
        </is>
      </c>
    </row>
    <row r="11">
      <c r="A11" t="inlineStr">
        <is>
          <t>221500</t>
        </is>
      </c>
      <c r="B11" t="inlineStr">
        <is>
          <t>Alienação de Veículos</t>
        </is>
      </c>
      <c r="C11" t="inlineStr">
        <is>
          <t>R$420.000,00</t>
        </is>
      </c>
      <c r="D11" t="inlineStr">
        <is>
          <t>0,24%</t>
        </is>
      </c>
    </row>
    <row r="12">
      <c r="A12" t="inlineStr">
        <is>
          <t>221600</t>
        </is>
      </c>
      <c r="B12" t="inlineStr">
        <is>
          <t>Alienação de Móveis e Utensílios</t>
        </is>
      </c>
      <c r="C12" t="inlineStr">
        <is>
          <t>R$48.000,00</t>
        </is>
      </c>
      <c r="D12" t="inlineStr">
        <is>
          <t>0,03%</t>
        </is>
      </c>
    </row>
    <row r="13">
      <c r="A13" t="inlineStr">
        <is>
          <t>221700</t>
        </is>
      </c>
      <c r="B13" t="inlineStr">
        <is>
          <t>Alienação de Equipamentos</t>
        </is>
      </c>
      <c r="C13" t="inlineStr">
        <is>
          <t>R$24.000,00</t>
        </is>
      </c>
      <c r="D13" t="inlineStr">
        <is>
          <t>0,01%</t>
        </is>
      </c>
    </row>
    <row r="14">
      <c r="A14" t="inlineStr">
        <is>
          <t>999000</t>
        </is>
      </c>
      <c r="B14" t="inlineStr">
        <is>
          <t>Recursos Arrecadados Exerc. Anteriores</t>
        </is>
      </c>
      <c r="C14" t="inlineStr">
        <is>
          <t>R$32.424.000,00</t>
        </is>
      </c>
      <c r="D14" t="inlineStr">
        <is>
          <t>18,19%</t>
        </is>
      </c>
    </row>
  </sheetData>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R$ 60.648.000,00</t>
        </is>
      </c>
      <c r="D2" t="inlineStr">
        <is>
          <t>34,03%</t>
        </is>
      </c>
    </row>
    <row r="3">
      <c r="A3" t="inlineStr">
        <is>
          <t>319013</t>
        </is>
      </c>
      <c r="B3" t="inlineStr">
        <is>
          <t>Obrigações Patronais</t>
        </is>
      </c>
      <c r="C3" t="inlineStr">
        <is>
          <t>R$ 5.904.000,00</t>
        </is>
      </c>
      <c r="D3" t="inlineStr">
        <is>
          <t>3,31%</t>
        </is>
      </c>
    </row>
    <row r="4">
      <c r="A4" t="inlineStr">
        <is>
          <t>319016</t>
        </is>
      </c>
      <c r="B4" t="inlineStr">
        <is>
          <t>Outras Despesas Variáveis</t>
        </is>
      </c>
      <c r="C4" t="inlineStr">
        <is>
          <t>R$ 534.000,00</t>
        </is>
      </c>
      <c r="D4" t="inlineStr">
        <is>
          <t>0,30%</t>
        </is>
      </c>
    </row>
    <row r="5">
      <c r="A5" t="inlineStr">
        <is>
          <t>319091</t>
        </is>
      </c>
      <c r="B5" t="inlineStr">
        <is>
          <t>Sentenças Judiciais - Pessoal e Encargos</t>
        </is>
      </c>
      <c r="C5" t="inlineStr">
        <is>
          <t>R$ 552.000,00</t>
        </is>
      </c>
      <c r="D5" t="inlineStr">
        <is>
          <t>0,31%</t>
        </is>
      </c>
    </row>
    <row r="6">
      <c r="A6" t="inlineStr">
        <is>
          <t>319094</t>
        </is>
      </c>
      <c r="B6" t="inlineStr">
        <is>
          <t>Indenizações e Restituições Trabalhistas</t>
        </is>
      </c>
      <c r="C6" t="inlineStr">
        <is>
          <t>R$ 972.000,00</t>
        </is>
      </c>
      <c r="D6" t="inlineStr">
        <is>
          <t>0,55%</t>
        </is>
      </c>
    </row>
    <row r="7">
      <c r="A7" t="inlineStr">
        <is>
          <t>335041</t>
        </is>
      </c>
      <c r="B7" t="inlineStr">
        <is>
          <t>Contribuições</t>
        </is>
      </c>
      <c r="C7" t="inlineStr">
        <is>
          <t>R$ 2.463.600,00</t>
        </is>
      </c>
      <c r="D7" t="inlineStr">
        <is>
          <t>1,38%</t>
        </is>
      </c>
    </row>
    <row r="8">
      <c r="A8" t="inlineStr">
        <is>
          <t>339014</t>
        </is>
      </c>
      <c r="B8" t="inlineStr">
        <is>
          <t>Diárias</t>
        </is>
      </c>
      <c r="C8" t="inlineStr">
        <is>
          <t>R$ 1.104.000,00</t>
        </is>
      </c>
      <c r="D8" t="inlineStr">
        <is>
          <t>0,62%</t>
        </is>
      </c>
    </row>
    <row r="9">
      <c r="A9" t="inlineStr">
        <is>
          <t>339018</t>
        </is>
      </c>
      <c r="B9" t="inlineStr">
        <is>
          <t>Auxílio Financeiro a Estudantes</t>
        </is>
      </c>
      <c r="C9" t="inlineStr">
        <is>
          <t>R$ 960.000,00</t>
        </is>
      </c>
      <c r="D9" t="inlineStr">
        <is>
          <t>0,54%</t>
        </is>
      </c>
    </row>
    <row r="10">
      <c r="A10" t="inlineStr">
        <is>
          <t>339030</t>
        </is>
      </c>
      <c r="B10" t="inlineStr">
        <is>
          <t>Material de Consumo</t>
        </is>
      </c>
      <c r="C10" t="inlineStr">
        <is>
          <t>R$ 4.848.000,00</t>
        </is>
      </c>
      <c r="D10" t="inlineStr">
        <is>
          <t>2,72%</t>
        </is>
      </c>
    </row>
    <row r="11">
      <c r="A11" t="inlineStr">
        <is>
          <t>339033</t>
        </is>
      </c>
      <c r="B11" t="inlineStr">
        <is>
          <t>Passagens e Despesas de Locomoção</t>
        </is>
      </c>
      <c r="C11" t="inlineStr">
        <is>
          <t>R$ 1.440.000,00</t>
        </is>
      </c>
      <c r="D11" t="inlineStr">
        <is>
          <t>0,81%</t>
        </is>
      </c>
    </row>
    <row r="12">
      <c r="A12" t="inlineStr">
        <is>
          <t>339036</t>
        </is>
      </c>
      <c r="B12" t="inlineStr">
        <is>
          <t>Outros Serviços Terceiros - P. Física</t>
        </is>
      </c>
      <c r="C12" t="inlineStr">
        <is>
          <t>R$ 168.000,00</t>
        </is>
      </c>
      <c r="D12" t="inlineStr">
        <is>
          <t>0,09%</t>
        </is>
      </c>
    </row>
    <row r="13">
      <c r="A13" t="inlineStr">
        <is>
          <t>339037</t>
        </is>
      </c>
      <c r="B13" t="inlineStr">
        <is>
          <t>Locação de Mão de Obra</t>
        </is>
      </c>
      <c r="C13" t="inlineStr">
        <is>
          <t>R$ 1.224.000,00</t>
        </is>
      </c>
      <c r="D13" t="inlineStr">
        <is>
          <t>0,69%</t>
        </is>
      </c>
    </row>
    <row r="14">
      <c r="A14" t="inlineStr">
        <is>
          <t>339039</t>
        </is>
      </c>
      <c r="B14" t="inlineStr">
        <is>
          <t>Outros Serviços Terceiros - P. Jurídica</t>
        </is>
      </c>
      <c r="C14" t="inlineStr">
        <is>
          <t>R$ 48.096.000,00</t>
        </is>
      </c>
      <c r="D14" t="inlineStr">
        <is>
          <t>26,99%</t>
        </is>
      </c>
    </row>
    <row r="15">
      <c r="A15" t="inlineStr">
        <is>
          <t>339047</t>
        </is>
      </c>
      <c r="B15" t="inlineStr">
        <is>
          <t>Obrigações Tributárias e Contributivas</t>
        </is>
      </c>
      <c r="C15" t="inlineStr">
        <is>
          <t>R$ 180.000,00</t>
        </is>
      </c>
      <c r="D15" t="inlineStr">
        <is>
          <t>0,10%</t>
        </is>
      </c>
    </row>
    <row r="16">
      <c r="A16" t="inlineStr">
        <is>
          <t>339091</t>
        </is>
      </c>
      <c r="B16" t="inlineStr">
        <is>
          <t>Sentenças Judiciais-Outras DespCorrentes</t>
        </is>
      </c>
      <c r="C16" t="inlineStr">
        <is>
          <t>R$ 432.000,00</t>
        </is>
      </c>
      <c r="D16" t="inlineStr">
        <is>
          <t>0,24%</t>
        </is>
      </c>
    </row>
    <row r="17">
      <c r="A17" t="inlineStr">
        <is>
          <t>339093</t>
        </is>
      </c>
      <c r="B17" t="inlineStr">
        <is>
          <t>Indenizações e Restituições</t>
        </is>
      </c>
      <c r="C17" t="inlineStr">
        <is>
          <t>R$ 2.400,00</t>
        </is>
      </c>
      <c r="D17" t="inlineStr">
        <is>
          <t>0,00%</t>
        </is>
      </c>
    </row>
    <row r="18">
      <c r="A18" t="inlineStr">
        <is>
          <t>449051</t>
        </is>
      </c>
      <c r="B18" t="inlineStr">
        <is>
          <t>Obras e Instalações</t>
        </is>
      </c>
      <c r="C18" t="inlineStr">
        <is>
          <t>R$ 21.900.000,00</t>
        </is>
      </c>
      <c r="D18" t="inlineStr">
        <is>
          <t>12,29%</t>
        </is>
      </c>
    </row>
    <row r="19">
      <c r="A19" t="inlineStr">
        <is>
          <t>449052</t>
        </is>
      </c>
      <c r="B19" t="inlineStr">
        <is>
          <t>Equipamentos e Material Permanente</t>
        </is>
      </c>
      <c r="C19" t="inlineStr">
        <is>
          <t>R$ 26.196.000,00</t>
        </is>
      </c>
      <c r="D19" t="inlineStr">
        <is>
          <t>14,70%</t>
        </is>
      </c>
    </row>
    <row r="20">
      <c r="A20" t="inlineStr">
        <is>
          <t>459061</t>
        </is>
      </c>
      <c r="B20" t="inlineStr">
        <is>
          <t>Aquisição de Imóveis</t>
        </is>
      </c>
      <c r="C20" t="inlineStr">
        <is>
          <t>R$ 600.000,00</t>
        </is>
      </c>
      <c r="D20" t="inlineStr">
        <is>
          <t>0,34%</t>
        </is>
      </c>
    </row>
  </sheetData>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R$29.581.397,00</t>
        </is>
      </c>
      <c r="C2" t="inlineStr">
        <is>
          <t>16,60%</t>
        </is>
      </c>
    </row>
    <row r="3">
      <c r="A3" t="inlineStr">
        <is>
          <t>02 - Administração Financeira</t>
        </is>
      </c>
      <c r="B3" t="inlineStr">
        <is>
          <t>R$6.391.320,00</t>
        </is>
      </c>
      <c r="C3" t="inlineStr">
        <is>
          <t>3,59%</t>
        </is>
      </c>
    </row>
    <row r="4">
      <c r="A4" t="inlineStr">
        <is>
          <t>03 - Formação de Recursos Humanos</t>
        </is>
      </c>
      <c r="B4" t="inlineStr">
        <is>
          <t>R$2.137.607,00</t>
        </is>
      </c>
      <c r="C4" t="inlineStr">
        <is>
          <t>1,20%</t>
        </is>
      </c>
    </row>
    <row r="5">
      <c r="A5" t="inlineStr">
        <is>
          <t>04 - Comunicação Social</t>
        </is>
      </c>
      <c r="B5" t="inlineStr">
        <is>
          <t>R$10.373.378,00</t>
        </is>
      </c>
      <c r="C5" t="inlineStr">
        <is>
          <t>5,82%</t>
        </is>
      </c>
    </row>
    <row r="6">
      <c r="A6" t="inlineStr">
        <is>
          <t>05 - Atenção Básica</t>
        </is>
      </c>
      <c r="B6" t="inlineStr">
        <is>
          <t>R$2.333.177,00</t>
        </is>
      </c>
      <c r="C6" t="inlineStr">
        <is>
          <t>1,31%</t>
        </is>
      </c>
    </row>
    <row r="7">
      <c r="A7" t="inlineStr">
        <is>
          <t>06 - Proteção e Benefícios ao Trabalhador</t>
        </is>
      </c>
      <c r="B7" t="inlineStr">
        <is>
          <t>R$2.124.958,00</t>
        </is>
      </c>
      <c r="C7" t="inlineStr">
        <is>
          <t>1,19%</t>
        </is>
      </c>
    </row>
    <row r="8">
      <c r="A8" t="inlineStr">
        <is>
          <t>07 - Empregabilidade</t>
        </is>
      </c>
      <c r="B8" t="inlineStr">
        <is>
          <t>R$125.282.163,00</t>
        </is>
      </c>
      <c r="C8" t="inlineStr">
        <is>
          <t>70,29%</t>
        </is>
      </c>
    </row>
  </sheetData>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R$ 145.308.000,00</t>
        </is>
      </c>
      <c r="C2" t="inlineStr">
        <is>
          <t>R$ 127.816.700,59</t>
        </is>
      </c>
      <c r="D2" t="inlineStr">
        <is>
          <t>87,96%</t>
        </is>
      </c>
      <c r="E2" t="inlineStr">
        <is>
          <t>99,90%</t>
        </is>
      </c>
    </row>
    <row r="3">
      <c r="A3" t="inlineStr">
        <is>
          <t>RECEITA DE CONTRIBUIÇÕES</t>
        </is>
      </c>
      <c r="B3" t="inlineStr">
        <is>
          <t>R$ 118.246.800,00</t>
        </is>
      </c>
      <c r="C3" t="inlineStr">
        <is>
          <t>R$ 103.590.160,10</t>
        </is>
      </c>
      <c r="D3" t="inlineStr">
        <is>
          <t>87,61%</t>
        </is>
      </c>
      <c r="E3" t="inlineStr">
        <is>
          <t>80,97%</t>
        </is>
      </c>
    </row>
    <row r="4">
      <c r="A4" t="inlineStr">
        <is>
          <t>Contribuições para o Senac</t>
        </is>
      </c>
      <c r="B4" t="inlineStr">
        <is>
          <t>R$ 118.246.800,00</t>
        </is>
      </c>
      <c r="C4" t="inlineStr">
        <is>
          <t>R$ 103.590.160,10</t>
        </is>
      </c>
      <c r="D4" t="inlineStr">
        <is>
          <t>87,61%</t>
        </is>
      </c>
      <c r="E4" t="inlineStr">
        <is>
          <t>80,97%</t>
        </is>
      </c>
    </row>
    <row r="5">
      <c r="A5" t="inlineStr">
        <is>
          <t>RECEITA PATRIMONIAL</t>
        </is>
      </c>
      <c r="B5" t="inlineStr">
        <is>
          <t>R$ 8.604.000,00</t>
        </is>
      </c>
      <c r="C5" t="inlineStr">
        <is>
          <t>R$ 7.880.999,00</t>
        </is>
      </c>
      <c r="D5" t="inlineStr">
        <is>
          <t>91,60%</t>
        </is>
      </c>
      <c r="E5" t="inlineStr">
        <is>
          <t>6,16%</t>
        </is>
      </c>
    </row>
    <row r="6">
      <c r="A6" t="inlineStr">
        <is>
          <t>Aluguéis</t>
        </is>
      </c>
      <c r="B6" t="inlineStr">
        <is>
          <t>R$ 144.000,00</t>
        </is>
      </c>
      <c r="C6" t="inlineStr">
        <is>
          <t>R$ 139.077,86</t>
        </is>
      </c>
      <c r="D6" t="inlineStr">
        <is>
          <t>96,58%</t>
        </is>
      </c>
      <c r="E6" t="inlineStr">
        <is>
          <t>0,11%</t>
        </is>
      </c>
    </row>
    <row r="7">
      <c r="A7" t="inlineStr">
        <is>
          <t>Taxa de Ocupação de Outros Imóveis</t>
        </is>
      </c>
      <c r="B7" t="inlineStr">
        <is>
          <t>R$ 60.000,00</t>
        </is>
      </c>
      <c r="C7" t="inlineStr">
        <is>
          <t>R$ 62.136,00</t>
        </is>
      </c>
      <c r="D7" t="inlineStr">
        <is>
          <t>103,56%</t>
        </is>
      </c>
      <c r="E7" t="inlineStr">
        <is>
          <t>0,05%</t>
        </is>
      </c>
    </row>
    <row r="8">
      <c r="A8" t="inlineStr">
        <is>
          <t>Remuneração de Depósitos Bancários</t>
        </is>
      </c>
      <c r="B8" t="inlineStr">
        <is>
          <t>R$ 8.400.000,00</t>
        </is>
      </c>
      <c r="C8" t="inlineStr">
        <is>
          <t>R$ 7.679.785,14</t>
        </is>
      </c>
      <c r="D8" t="inlineStr">
        <is>
          <t>91,43%</t>
        </is>
      </c>
      <c r="E8" t="inlineStr">
        <is>
          <t>6,00%</t>
        </is>
      </c>
    </row>
    <row r="9">
      <c r="A9" t="inlineStr">
        <is>
          <t>RECEITA DE SERVIÇOS</t>
        </is>
      </c>
      <c r="B9" t="inlineStr">
        <is>
          <t>R$ 18.024.000,00</t>
        </is>
      </c>
      <c r="C9" t="inlineStr">
        <is>
          <t>R$ 15.767.572,78</t>
        </is>
      </c>
      <c r="D9" t="inlineStr">
        <is>
          <t>87,48%</t>
        </is>
      </c>
      <c r="E9" t="inlineStr">
        <is>
          <t>12,32%</t>
        </is>
      </c>
    </row>
    <row r="10">
      <c r="A10" t="inlineStr">
        <is>
          <t>Serviços Educacionais</t>
        </is>
      </c>
      <c r="B10" t="inlineStr">
        <is>
          <t>R$ 18.024.000,00</t>
        </is>
      </c>
      <c r="C10" t="inlineStr">
        <is>
          <t>R$ 15.767.572,78</t>
        </is>
      </c>
      <c r="D10" t="inlineStr">
        <is>
          <t>87,48%</t>
        </is>
      </c>
      <c r="E10" t="inlineStr">
        <is>
          <t>12,32%</t>
        </is>
      </c>
    </row>
    <row r="11">
      <c r="A11" t="inlineStr">
        <is>
          <t>OUTRAS RECEITAS CORRENTES</t>
        </is>
      </c>
      <c r="B11" t="inlineStr">
        <is>
          <t>R$ 433.200,00</t>
        </is>
      </c>
      <c r="C11" t="inlineStr">
        <is>
          <t>R$ 577.968,71</t>
        </is>
      </c>
      <c r="D11" t="inlineStr">
        <is>
          <t>133,42%</t>
        </is>
      </c>
      <c r="E11" t="inlineStr">
        <is>
          <t>0,45%</t>
        </is>
      </c>
    </row>
    <row r="12">
      <c r="A12" t="inlineStr">
        <is>
          <t>Outras Multas e Juros de Mora</t>
        </is>
      </c>
      <c r="B12" t="inlineStr">
        <is>
          <t>R$ 120.000,00</t>
        </is>
      </c>
      <c r="C12" t="inlineStr">
        <is>
          <t>R$ 129.591,55</t>
        </is>
      </c>
      <c r="D12" t="inlineStr">
        <is>
          <t>107,99%</t>
        </is>
      </c>
      <c r="E12" t="inlineStr">
        <is>
          <t>0,10%</t>
        </is>
      </c>
    </row>
    <row r="13">
      <c r="A13" t="inlineStr">
        <is>
          <t>Outras Indenizações</t>
        </is>
      </c>
      <c r="B13" t="inlineStr">
        <is>
          <t>R$ 18.000,00</t>
        </is>
      </c>
      <c r="C13" t="inlineStr">
        <is>
          <t>R$ 11.231,92</t>
        </is>
      </c>
      <c r="D13" t="inlineStr">
        <is>
          <t>62,40%</t>
        </is>
      </c>
      <c r="E13" t="inlineStr">
        <is>
          <t>0,01%</t>
        </is>
      </c>
    </row>
    <row r="14">
      <c r="A14" t="inlineStr">
        <is>
          <t>Outras Restituições</t>
        </is>
      </c>
      <c r="B14" t="inlineStr">
        <is>
          <t>R$ 288.000,00</t>
        </is>
      </c>
      <c r="C14" t="inlineStr">
        <is>
          <t>R$ 356.977,37</t>
        </is>
      </c>
      <c r="D14" t="inlineStr">
        <is>
          <t>123,95%</t>
        </is>
      </c>
      <c r="E14" t="inlineStr">
        <is>
          <t>0,28%</t>
        </is>
      </c>
    </row>
    <row r="15">
      <c r="A15" t="inlineStr">
        <is>
          <t>Outras Receitas</t>
        </is>
      </c>
      <c r="B15" t="inlineStr">
        <is>
          <t>R$ 7.200,00</t>
        </is>
      </c>
      <c r="C15" t="inlineStr">
        <is>
          <t>R$ 80.167,87</t>
        </is>
      </c>
      <c r="D15" t="inlineStr">
        <is>
          <t>1.113,44%</t>
        </is>
      </c>
      <c r="E15" t="inlineStr">
        <is>
          <t>0,06%</t>
        </is>
      </c>
    </row>
    <row r="16">
      <c r="A16" t="inlineStr">
        <is>
          <t>RECEITAS DE CAPITAL</t>
        </is>
      </c>
      <c r="B16" t="inlineStr">
        <is>
          <t>R$ 492.000,00</t>
        </is>
      </c>
      <c r="C16" t="inlineStr">
        <is>
          <t>R$ 127.435,00</t>
        </is>
      </c>
      <c r="D16" t="inlineStr">
        <is>
          <t>25,90%</t>
        </is>
      </c>
      <c r="E16" t="inlineStr">
        <is>
          <t>0,10%</t>
        </is>
      </c>
    </row>
    <row r="17">
      <c r="A17" t="inlineStr">
        <is>
          <t>ALIENAÇÃO DE BENS</t>
        </is>
      </c>
      <c r="B17" t="inlineStr">
        <is>
          <t>R$ 492.000,00</t>
        </is>
      </c>
      <c r="C17" t="inlineStr">
        <is>
          <t>R$ 127.435,00</t>
        </is>
      </c>
      <c r="D17" t="inlineStr">
        <is>
          <t>25,90%</t>
        </is>
      </c>
      <c r="E17" t="inlineStr">
        <is>
          <t>0,10%</t>
        </is>
      </c>
    </row>
    <row r="18">
      <c r="A18" t="inlineStr">
        <is>
          <t>Alienação de Veículos</t>
        </is>
      </c>
      <c r="B18" t="inlineStr">
        <is>
          <t>R$ 420.000,00</t>
        </is>
      </c>
      <c r="C18" t="inlineStr">
        <is>
          <t>R$ 0,00</t>
        </is>
      </c>
      <c r="D18" t="inlineStr">
        <is>
          <t>0,00%</t>
        </is>
      </c>
      <c r="E18" t="inlineStr">
        <is>
          <t>0,00%</t>
        </is>
      </c>
    </row>
    <row r="19">
      <c r="A19" t="inlineStr">
        <is>
          <t>Alienação de Móveis e Utensílios</t>
        </is>
      </c>
      <c r="B19" t="inlineStr">
        <is>
          <t>R$ 48.000,00</t>
        </is>
      </c>
      <c r="C19" t="inlineStr">
        <is>
          <t>R$ 127.435,00</t>
        </is>
      </c>
      <c r="D19" t="inlineStr">
        <is>
          <t>265,49%</t>
        </is>
      </c>
      <c r="E19" t="inlineStr">
        <is>
          <t>0,10%</t>
        </is>
      </c>
    </row>
    <row r="20">
      <c r="A20" t="inlineStr">
        <is>
          <t>Alienação de Equipamentos</t>
        </is>
      </c>
      <c r="B20" t="inlineStr">
        <is>
          <t>R$ 24.000,00</t>
        </is>
      </c>
      <c r="C20" t="inlineStr">
        <is>
          <t>R$ 0,00</t>
        </is>
      </c>
      <c r="D20" t="inlineStr">
        <is>
          <t>0,00%</t>
        </is>
      </c>
      <c r="E20" t="inlineStr">
        <is>
          <t>0,00%</t>
        </is>
      </c>
    </row>
    <row r="21">
      <c r="A21" t="inlineStr">
        <is>
          <t>RECURSOS ARREC. EXERC. ANTER.</t>
        </is>
      </c>
      <c r="B21" t="inlineStr">
        <is>
          <t>R$ 32.424.000,00</t>
        </is>
      </c>
      <c r="C21" t="inlineStr">
        <is>
          <t>R$ 0,00</t>
        </is>
      </c>
      <c r="D21" t="inlineStr">
        <is>
          <t>0,00%</t>
        </is>
      </c>
      <c r="E21" t="inlineStr">
        <is>
          <t>0,00%</t>
        </is>
      </c>
    </row>
  </sheetData>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R$ 129.528.000,00</t>
        </is>
      </c>
      <c r="C2" t="inlineStr">
        <is>
          <t>R$ 129.868.367,85</t>
        </is>
      </c>
      <c r="D2" t="inlineStr">
        <is>
          <t>100,26%</t>
        </is>
      </c>
      <c r="E2" t="inlineStr">
        <is>
          <t>83,90%</t>
        </is>
      </c>
    </row>
    <row r="3">
      <c r="A3" t="inlineStr">
        <is>
          <t>PESSOAL E ENCARGOS SOCIAIS</t>
        </is>
      </c>
      <c r="B3" t="inlineStr">
        <is>
          <t>R$ 68.610.000,00</t>
        </is>
      </c>
      <c r="C3" t="inlineStr">
        <is>
          <t>R$ 65.443.476,26</t>
        </is>
      </c>
      <c r="D3" t="inlineStr">
        <is>
          <t>95,38%</t>
        </is>
      </c>
      <c r="E3" t="inlineStr">
        <is>
          <t>42,28%</t>
        </is>
      </c>
    </row>
    <row r="4">
      <c r="A4" t="inlineStr">
        <is>
          <t>Vencimentos e Vantagens Fixas</t>
        </is>
      </c>
      <c r="B4" t="inlineStr">
        <is>
          <t>R$ 60.648.000,00</t>
        </is>
      </c>
      <c r="C4" t="inlineStr">
        <is>
          <t>R$ 57.899.308,95</t>
        </is>
      </c>
      <c r="D4" t="inlineStr">
        <is>
          <t>95,47%</t>
        </is>
      </c>
      <c r="E4" t="inlineStr">
        <is>
          <t>37,40%</t>
        </is>
      </c>
    </row>
    <row r="5">
      <c r="A5" t="inlineStr">
        <is>
          <t>Obrigações Patronais</t>
        </is>
      </c>
      <c r="B5" t="inlineStr">
        <is>
          <t>R$ 5.904.000,00</t>
        </is>
      </c>
      <c r="C5" t="inlineStr">
        <is>
          <t>R$ 5.661.695,32</t>
        </is>
      </c>
      <c r="D5" t="inlineStr">
        <is>
          <t>95,90%</t>
        </is>
      </c>
      <c r="E5" t="inlineStr">
        <is>
          <t>3,66%</t>
        </is>
      </c>
    </row>
    <row r="6">
      <c r="A6" t="inlineStr">
        <is>
          <t>Outras Despesas Variáveis</t>
        </is>
      </c>
      <c r="B6" t="inlineStr">
        <is>
          <t>R$ 534.000,00</t>
        </is>
      </c>
      <c r="C6" t="inlineStr">
        <is>
          <t>R$ 581.421,38</t>
        </is>
      </c>
      <c r="D6" t="inlineStr">
        <is>
          <t>108,88%</t>
        </is>
      </c>
      <c r="E6" t="inlineStr">
        <is>
          <t>0,38%</t>
        </is>
      </c>
    </row>
    <row r="7">
      <c r="A7" t="inlineStr">
        <is>
          <t>Sentenças Judiciais - Pessoal e Encargos</t>
        </is>
      </c>
      <c r="B7" t="inlineStr">
        <is>
          <t>R$ 552.000,00</t>
        </is>
      </c>
      <c r="C7" t="inlineStr">
        <is>
          <t>R$ 215.247,31</t>
        </is>
      </c>
      <c r="D7" t="inlineStr">
        <is>
          <t>38,99%</t>
        </is>
      </c>
      <c r="E7" t="inlineStr">
        <is>
          <t>0,14%</t>
        </is>
      </c>
    </row>
    <row r="8">
      <c r="A8" t="inlineStr">
        <is>
          <t>Indenizações e Restituições Trabalhistas</t>
        </is>
      </c>
      <c r="B8" t="inlineStr">
        <is>
          <t>R$ 972.000,00</t>
        </is>
      </c>
      <c r="C8" t="inlineStr">
        <is>
          <t>R$ 1.085.803,30</t>
        </is>
      </c>
      <c r="D8" t="inlineStr">
        <is>
          <t>111,71%</t>
        </is>
      </c>
      <c r="E8" t="inlineStr">
        <is>
          <t>0,70%</t>
        </is>
      </c>
    </row>
    <row r="9">
      <c r="A9" t="inlineStr">
        <is>
          <t>OUTRAS DESPESAS CORRENTES</t>
        </is>
      </c>
      <c r="B9" t="inlineStr">
        <is>
          <t>R$ 60.918.000,00</t>
        </is>
      </c>
      <c r="C9" t="inlineStr">
        <is>
          <t>R$ 64.424.891,59</t>
        </is>
      </c>
      <c r="D9" t="inlineStr">
        <is>
          <t>105,76%</t>
        </is>
      </c>
      <c r="E9" t="inlineStr">
        <is>
          <t>41,62%</t>
        </is>
      </c>
    </row>
    <row r="10">
      <c r="A10" t="inlineStr">
        <is>
          <t>Contribuições</t>
        </is>
      </c>
      <c r="B10" t="inlineStr">
        <is>
          <t>R$ 2.463.600,00</t>
        </is>
      </c>
      <c r="C10" t="inlineStr">
        <is>
          <t>R$ 2.490.859,63</t>
        </is>
      </c>
      <c r="D10" t="inlineStr">
        <is>
          <t>101,11%</t>
        </is>
      </c>
      <c r="E10" t="inlineStr">
        <is>
          <t>1,61%</t>
        </is>
      </c>
    </row>
    <row r="11">
      <c r="A11" t="inlineStr">
        <is>
          <t>Diárias</t>
        </is>
      </c>
      <c r="B11" t="inlineStr">
        <is>
          <t>R$ 1.104.000,00</t>
        </is>
      </c>
      <c r="C11" t="inlineStr">
        <is>
          <t>R$ 925.971,46</t>
        </is>
      </c>
      <c r="D11" t="inlineStr">
        <is>
          <t>83,87%</t>
        </is>
      </c>
      <c r="E11" t="inlineStr">
        <is>
          <t>0,60%</t>
        </is>
      </c>
    </row>
    <row r="12">
      <c r="A12" t="inlineStr">
        <is>
          <t>Auxílio Financeiro a Estudantes</t>
        </is>
      </c>
      <c r="B12" t="inlineStr">
        <is>
          <t>R$ 960.000,00</t>
        </is>
      </c>
      <c r="C12" t="inlineStr">
        <is>
          <t>R$ 794.687,51</t>
        </is>
      </c>
      <c r="D12" t="inlineStr">
        <is>
          <t>82,78%</t>
        </is>
      </c>
      <c r="E12" t="inlineStr">
        <is>
          <t>0,51%</t>
        </is>
      </c>
    </row>
    <row r="13">
      <c r="A13" t="inlineStr">
        <is>
          <t>Material de Consumo</t>
        </is>
      </c>
      <c r="B13" t="inlineStr">
        <is>
          <t>R$ 4.848.000,00</t>
        </is>
      </c>
      <c r="C13" t="inlineStr">
        <is>
          <t>R$ 5.411.322,46</t>
        </is>
      </c>
      <c r="D13" t="inlineStr">
        <is>
          <t>111,62%</t>
        </is>
      </c>
      <c r="E13" t="inlineStr">
        <is>
          <t>3,50%</t>
        </is>
      </c>
    </row>
    <row r="14">
      <c r="A14" t="inlineStr">
        <is>
          <t>Passagens e Despesas de Locomoção</t>
        </is>
      </c>
      <c r="B14" t="inlineStr">
        <is>
          <t>R$ 1.440.000,00</t>
        </is>
      </c>
      <c r="C14" t="inlineStr">
        <is>
          <t>R$ 1.240.227,30</t>
        </is>
      </c>
      <c r="D14" t="inlineStr">
        <is>
          <t>86,13%</t>
        </is>
      </c>
      <c r="E14" t="inlineStr">
        <is>
          <t>0,80%</t>
        </is>
      </c>
    </row>
    <row r="15">
      <c r="A15" t="inlineStr">
        <is>
          <t>Outros Serviços Terceiros - P. Física</t>
        </is>
      </c>
      <c r="B15" t="inlineStr">
        <is>
          <t>R$ 168.000,00</t>
        </is>
      </c>
      <c r="C15" t="inlineStr">
        <is>
          <t>R$ 182.718,18</t>
        </is>
      </c>
      <c r="D15" t="inlineStr">
        <is>
          <t>108,76%</t>
        </is>
      </c>
      <c r="E15" t="inlineStr">
        <is>
          <t>0,12%</t>
        </is>
      </c>
    </row>
    <row r="16">
      <c r="A16" t="inlineStr">
        <is>
          <t>Locação de Mão de Obra</t>
        </is>
      </c>
      <c r="B16" t="inlineStr">
        <is>
          <t>R$ 1.224.000,00</t>
        </is>
      </c>
      <c r="C16" t="inlineStr">
        <is>
          <t>R$ 543.438,31</t>
        </is>
      </c>
      <c r="D16" t="inlineStr">
        <is>
          <t>44,40%</t>
        </is>
      </c>
      <c r="E16" t="inlineStr">
        <is>
          <t>0,35%</t>
        </is>
      </c>
    </row>
    <row r="17">
      <c r="A17" t="inlineStr">
        <is>
          <t>Outros Serviços Terceiros - P. Jurídica</t>
        </is>
      </c>
      <c r="B17" t="inlineStr">
        <is>
          <t>R$ 48.096.000,00</t>
        </is>
      </c>
      <c r="C17" t="inlineStr">
        <is>
          <t>R$ 52.729.457,76</t>
        </is>
      </c>
      <c r="D17" t="inlineStr">
        <is>
          <t>109,63%</t>
        </is>
      </c>
      <c r="E17" t="inlineStr">
        <is>
          <t>34,06%</t>
        </is>
      </c>
    </row>
    <row r="18">
      <c r="A18" t="inlineStr">
        <is>
          <t>Obrigações Tributárias e Contributivas</t>
        </is>
      </c>
      <c r="B18" t="inlineStr">
        <is>
          <t>R$ 180.000,00</t>
        </is>
      </c>
      <c r="C18" t="inlineStr">
        <is>
          <t>R$ 100.765,65</t>
        </is>
      </c>
      <c r="D18" t="inlineStr">
        <is>
          <t>55,98%</t>
        </is>
      </c>
      <c r="E18" t="inlineStr">
        <is>
          <t>0,07%</t>
        </is>
      </c>
    </row>
    <row r="19">
      <c r="A19" t="inlineStr">
        <is>
          <t>Sentenças Judiciais-Outras DespCorrentes</t>
        </is>
      </c>
      <c r="B19" t="inlineStr">
        <is>
          <t>R$ 432.000,00</t>
        </is>
      </c>
      <c r="C19" t="inlineStr">
        <is>
          <t>R$ 5.253,33</t>
        </is>
      </c>
      <c r="D19" t="inlineStr">
        <is>
          <t>1,22%</t>
        </is>
      </c>
      <c r="E19" t="inlineStr">
        <is>
          <t>0,00%</t>
        </is>
      </c>
    </row>
    <row r="20">
      <c r="A20" t="inlineStr">
        <is>
          <t>Indenizações e Restituições</t>
        </is>
      </c>
      <c r="B20" t="inlineStr">
        <is>
          <t>R$ 2.400,00</t>
        </is>
      </c>
      <c r="C20" t="inlineStr">
        <is>
          <t>R$ 190,00</t>
        </is>
      </c>
      <c r="D20" t="inlineStr">
        <is>
          <t>7,92%</t>
        </is>
      </c>
      <c r="E20" t="inlineStr">
        <is>
          <t>0,00%</t>
        </is>
      </c>
    </row>
    <row r="21">
      <c r="A21" t="inlineStr">
        <is>
          <t>DESPESAS DE CAPITAL</t>
        </is>
      </c>
      <c r="B21" t="inlineStr">
        <is>
          <t>R$ 48.696.000,00</t>
        </is>
      </c>
      <c r="C21" t="inlineStr">
        <is>
          <t>R$ 24.927.231,01</t>
        </is>
      </c>
      <c r="D21" t="inlineStr">
        <is>
          <t>51,19%</t>
        </is>
      </c>
      <c r="E21" t="inlineStr">
        <is>
          <t>16,10%</t>
        </is>
      </c>
    </row>
  </sheetData>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R$ 29.581.397,00</t>
        </is>
      </c>
      <c r="C2" t="inlineStr">
        <is>
          <t>R$ 26.887.449,18</t>
        </is>
      </c>
      <c r="D2" t="inlineStr">
        <is>
          <t>90,89%</t>
        </is>
      </c>
      <c r="E2" t="inlineStr">
        <is>
          <t>17,37%</t>
        </is>
      </c>
    </row>
    <row r="3">
      <c r="A3" t="inlineStr">
        <is>
          <t>02 - Administração Financeira</t>
        </is>
      </c>
      <c r="B3" t="inlineStr">
        <is>
          <t>R$ 6.391.320,00</t>
        </is>
      </c>
      <c r="C3" t="inlineStr">
        <is>
          <t>R$ 6.199.074,82</t>
        </is>
      </c>
      <c r="D3" t="inlineStr">
        <is>
          <t>96,99%</t>
        </is>
      </c>
      <c r="E3" t="inlineStr">
        <is>
          <t>4,00%</t>
        </is>
      </c>
    </row>
    <row r="4">
      <c r="A4" t="inlineStr">
        <is>
          <t>03 - Formação de Recursos Humanos</t>
        </is>
      </c>
      <c r="B4" t="inlineStr">
        <is>
          <t>R$ 2.137.607,00</t>
        </is>
      </c>
      <c r="C4" t="inlineStr">
        <is>
          <t>R$ 948.263,69</t>
        </is>
      </c>
      <c r="D4" t="inlineStr">
        <is>
          <t>44,36%</t>
        </is>
      </c>
      <c r="E4" t="inlineStr">
        <is>
          <t>0,61%</t>
        </is>
      </c>
    </row>
    <row r="5">
      <c r="A5" t="inlineStr">
        <is>
          <t>04 - Comunicação Social</t>
        </is>
      </c>
      <c r="B5" t="inlineStr">
        <is>
          <t>R$ 10.373.378,00</t>
        </is>
      </c>
      <c r="C5" t="inlineStr">
        <is>
          <t>R$ 10.764.104,18</t>
        </is>
      </c>
      <c r="D5" t="inlineStr">
        <is>
          <t>103,77%</t>
        </is>
      </c>
      <c r="E5" t="inlineStr">
        <is>
          <t>6,95%</t>
        </is>
      </c>
    </row>
    <row r="6">
      <c r="A6" t="inlineStr">
        <is>
          <t>05 - Atenção Básica</t>
        </is>
      </c>
      <c r="B6" t="inlineStr">
        <is>
          <t>R$ 2.333.177,00</t>
        </is>
      </c>
      <c r="C6" t="inlineStr">
        <is>
          <t>R$ 2.282.315,39</t>
        </is>
      </c>
      <c r="D6" t="inlineStr">
        <is>
          <t>97,82%</t>
        </is>
      </c>
      <c r="E6" t="inlineStr">
        <is>
          <t>1,47%</t>
        </is>
      </c>
    </row>
    <row r="7">
      <c r="A7" t="inlineStr">
        <is>
          <t>06 - Proteção e Benefícios ao Trabalhador</t>
        </is>
      </c>
      <c r="B7" t="inlineStr">
        <is>
          <t>R$ 2.124.958,00</t>
        </is>
      </c>
      <c r="C7" t="inlineStr">
        <is>
          <t>R$ 1.758.481,29</t>
        </is>
      </c>
      <c r="D7" t="inlineStr">
        <is>
          <t>82,75%</t>
        </is>
      </c>
      <c r="E7" t="inlineStr">
        <is>
          <t>1,14%</t>
        </is>
      </c>
    </row>
    <row r="8">
      <c r="A8" t="inlineStr">
        <is>
          <t>07 - Empregabilidade</t>
        </is>
      </c>
      <c r="B8" t="inlineStr">
        <is>
          <t>R$ 125.282.163,00</t>
        </is>
      </c>
      <c r="C8" t="inlineStr">
        <is>
          <t>R$ 105.955.910,31</t>
        </is>
      </c>
      <c r="D8" t="inlineStr">
        <is>
          <t>84,57%</t>
        </is>
      </c>
      <c r="E8" t="inlineStr">
        <is>
          <t>68,45%</t>
        </is>
      </c>
    </row>
  </sheetData>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R$ 135.748.560,00</t>
        </is>
      </c>
      <c r="D2" t="inlineStr">
        <is>
          <t>66,67%</t>
        </is>
      </c>
    </row>
    <row r="3">
      <c r="A3" t="inlineStr">
        <is>
          <t>13110110</t>
        </is>
      </c>
      <c r="B3" t="inlineStr">
        <is>
          <t>Aluguéis e Arrendamentos</t>
        </is>
      </c>
      <c r="C3" t="inlineStr">
        <is>
          <t>R$ 156.000,00</t>
        </is>
      </c>
      <c r="D3" t="inlineStr">
        <is>
          <t>0,08%</t>
        </is>
      </c>
    </row>
    <row r="4">
      <c r="A4" t="inlineStr">
        <is>
          <t>13110120</t>
        </is>
      </c>
      <c r="B4" t="inlineStr">
        <is>
          <t>Taxas de Ocupação</t>
        </is>
      </c>
      <c r="C4" t="inlineStr">
        <is>
          <t>R$ 396.000,00</t>
        </is>
      </c>
      <c r="D4" t="inlineStr">
        <is>
          <t>0,19%</t>
        </is>
      </c>
    </row>
    <row r="5">
      <c r="A5" t="inlineStr">
        <is>
          <t>13210100</t>
        </is>
      </c>
      <c r="B5" t="inlineStr">
        <is>
          <t>Remuneração de Depósitos Bancários</t>
        </is>
      </c>
      <c r="C5" t="inlineStr">
        <is>
          <t>R$ 23.676.000,00</t>
        </is>
      </c>
      <c r="D5" t="inlineStr">
        <is>
          <t>11,63%</t>
        </is>
      </c>
    </row>
    <row r="6">
      <c r="A6" t="inlineStr">
        <is>
          <t>16999900</t>
        </is>
      </c>
      <c r="B6" t="inlineStr">
        <is>
          <t>Serviços Educacionais</t>
        </is>
      </c>
      <c r="C6" t="inlineStr">
        <is>
          <t>R$ 19.860.000,00</t>
        </is>
      </c>
      <c r="D6" t="inlineStr">
        <is>
          <t>9,75%</t>
        </is>
      </c>
    </row>
    <row r="7">
      <c r="A7" t="inlineStr">
        <is>
          <t>19110900</t>
        </is>
      </c>
      <c r="B7" t="inlineStr">
        <is>
          <t xml:space="preserve">Multas e Juros </t>
        </is>
      </c>
      <c r="C7" t="inlineStr">
        <is>
          <t>R$ 156.000,00</t>
        </is>
      </c>
      <c r="D7" t="inlineStr">
        <is>
          <t>0,08%</t>
        </is>
      </c>
    </row>
    <row r="8">
      <c r="A8" t="inlineStr">
        <is>
          <t>19219900</t>
        </is>
      </c>
      <c r="B8" t="inlineStr">
        <is>
          <t>Outras Indenizações</t>
        </is>
      </c>
      <c r="C8" t="inlineStr">
        <is>
          <t>R$ 42.000,00</t>
        </is>
      </c>
      <c r="D8" t="inlineStr">
        <is>
          <t>0,02%</t>
        </is>
      </c>
    </row>
    <row r="9">
      <c r="A9" t="inlineStr">
        <is>
          <t>19229900</t>
        </is>
      </c>
      <c r="B9" t="inlineStr">
        <is>
          <t>Outras Restituições</t>
        </is>
      </c>
      <c r="C9" t="inlineStr">
        <is>
          <t>R$ 360.000,00</t>
        </is>
      </c>
      <c r="D9" t="inlineStr">
        <is>
          <t>0,18%</t>
        </is>
      </c>
    </row>
    <row r="10">
      <c r="A10" t="inlineStr">
        <is>
          <t>19999900</t>
        </is>
      </c>
      <c r="B10" t="inlineStr">
        <is>
          <t>Outras Receitas Correntes</t>
        </is>
      </c>
      <c r="C10" t="inlineStr">
        <is>
          <t>R$ 1.440,00</t>
        </is>
      </c>
      <c r="D10" t="inlineStr">
        <is>
          <t>0,00%</t>
        </is>
      </c>
    </row>
    <row r="11">
      <c r="A11" t="inlineStr">
        <is>
          <t>22130100</t>
        </is>
      </c>
      <c r="B11" t="inlineStr">
        <is>
          <t>Alienação de Bens Móveis</t>
        </is>
      </c>
      <c r="C11" t="inlineStr">
        <is>
          <t>R$ 696.000,00</t>
        </is>
      </c>
      <c r="D11" t="inlineStr">
        <is>
          <t>0,34%</t>
        </is>
      </c>
    </row>
    <row r="12">
      <c r="A12" t="inlineStr">
        <is>
          <t>99999910</t>
        </is>
      </c>
      <c r="B12" t="inlineStr">
        <is>
          <t>Recurso Arrecadado em Exerc. Anteriores</t>
        </is>
      </c>
      <c r="C12" t="inlineStr">
        <is>
          <t>R$ 22.512.000,00</t>
        </is>
      </c>
      <c r="D12" t="inlineStr">
        <is>
          <t>11,06%</t>
        </is>
      </c>
    </row>
  </sheetData>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R$63.780.000,00</t>
        </is>
      </c>
      <c r="D2" t="inlineStr">
        <is>
          <t>31,33%</t>
        </is>
      </c>
    </row>
    <row r="3">
      <c r="A3" t="inlineStr">
        <is>
          <t>31901300</t>
        </is>
      </c>
      <c r="B3" t="inlineStr">
        <is>
          <t>Obrigações Patronais</t>
        </is>
      </c>
      <c r="C3" t="inlineStr">
        <is>
          <t>R$6.264.000,00</t>
        </is>
      </c>
      <c r="D3" t="inlineStr">
        <is>
          <t>3,08%</t>
        </is>
      </c>
    </row>
    <row r="4">
      <c r="A4" t="inlineStr">
        <is>
          <t>31901600</t>
        </is>
      </c>
      <c r="B4" t="inlineStr">
        <is>
          <t>Outras Despesas Variáveis</t>
        </is>
      </c>
      <c r="C4" t="inlineStr">
        <is>
          <t>R$660.000,00</t>
        </is>
      </c>
      <c r="D4" t="inlineStr">
        <is>
          <t>0,32%</t>
        </is>
      </c>
    </row>
    <row r="5">
      <c r="A5" t="inlineStr">
        <is>
          <t>31909100</t>
        </is>
      </c>
      <c r="B5" t="inlineStr">
        <is>
          <t xml:space="preserve">Sentenças Judiciais </t>
        </is>
      </c>
      <c r="C5" t="inlineStr">
        <is>
          <t>R$168.000,00</t>
        </is>
      </c>
      <c r="D5" t="inlineStr">
        <is>
          <t>0,08%</t>
        </is>
      </c>
    </row>
    <row r="6">
      <c r="A6" t="inlineStr">
        <is>
          <t>31909400</t>
        </is>
      </c>
      <c r="B6" t="inlineStr">
        <is>
          <t>Indenizações e Restituições Trabalhistas</t>
        </is>
      </c>
      <c r="C6" t="inlineStr">
        <is>
          <t>R$2.736.000,00</t>
        </is>
      </c>
      <c r="D6" t="inlineStr">
        <is>
          <t>1,34%</t>
        </is>
      </c>
    </row>
    <row r="7">
      <c r="A7" t="inlineStr">
        <is>
          <t>33504100</t>
        </is>
      </c>
      <c r="B7" t="inlineStr">
        <is>
          <t>Contribuições</t>
        </is>
      </c>
      <c r="C7" t="inlineStr">
        <is>
          <t>R$2.904.000,00</t>
        </is>
      </c>
      <c r="D7" t="inlineStr">
        <is>
          <t>1,43%</t>
        </is>
      </c>
    </row>
    <row r="8">
      <c r="A8" t="inlineStr">
        <is>
          <t>33901400</t>
        </is>
      </c>
      <c r="B8" t="inlineStr">
        <is>
          <t>Diárias</t>
        </is>
      </c>
      <c r="C8" t="inlineStr">
        <is>
          <t>R$1.032.000,00</t>
        </is>
      </c>
      <c r="D8" t="inlineStr">
        <is>
          <t>0,51%</t>
        </is>
      </c>
    </row>
    <row r="9">
      <c r="A9" t="inlineStr">
        <is>
          <t>33901800</t>
        </is>
      </c>
      <c r="B9" t="inlineStr">
        <is>
          <t>Auxílio Financeiro a Estudantes</t>
        </is>
      </c>
      <c r="C9" t="inlineStr">
        <is>
          <t>R$516.000,00</t>
        </is>
      </c>
      <c r="D9" t="inlineStr">
        <is>
          <t>0,25%</t>
        </is>
      </c>
    </row>
    <row r="10">
      <c r="A10" t="inlineStr">
        <is>
          <t>33903000</t>
        </is>
      </c>
      <c r="B10" t="inlineStr">
        <is>
          <t>Material de Consumo</t>
        </is>
      </c>
      <c r="C10" t="inlineStr">
        <is>
          <t>R$5.940.000,00</t>
        </is>
      </c>
      <c r="D10" t="inlineStr">
        <is>
          <t>2,92%</t>
        </is>
      </c>
    </row>
    <row r="11">
      <c r="A11" t="inlineStr">
        <is>
          <t>33903300</t>
        </is>
      </c>
      <c r="B11" t="inlineStr">
        <is>
          <t>Passagens e Despesas de Locomoção</t>
        </is>
      </c>
      <c r="C11" t="inlineStr">
        <is>
          <t>R$1.464.000,00</t>
        </is>
      </c>
      <c r="D11" t="inlineStr">
        <is>
          <t>0,72%</t>
        </is>
      </c>
    </row>
    <row r="12">
      <c r="A12" t="inlineStr">
        <is>
          <t>33903600</t>
        </is>
      </c>
      <c r="B12" t="inlineStr">
        <is>
          <t>Outros Serviços de Terceiros - PF</t>
        </is>
      </c>
      <c r="C12" t="inlineStr">
        <is>
          <t>R$360.000,00</t>
        </is>
      </c>
      <c r="D12" t="inlineStr">
        <is>
          <t>0,18%</t>
        </is>
      </c>
    </row>
    <row r="13">
      <c r="A13" t="inlineStr">
        <is>
          <t>33903700</t>
        </is>
      </c>
      <c r="B13" t="inlineStr">
        <is>
          <t>Locação de Mão de Obra</t>
        </is>
      </c>
      <c r="C13" t="inlineStr">
        <is>
          <t>R$804.000,00</t>
        </is>
      </c>
      <c r="D13" t="inlineStr">
        <is>
          <t>0,39%</t>
        </is>
      </c>
    </row>
    <row r="14">
      <c r="A14" t="inlineStr">
        <is>
          <t>33903900</t>
        </is>
      </c>
      <c r="B14" t="inlineStr">
        <is>
          <t>Outros Serviços Terceiros - P. Jurídica</t>
        </is>
      </c>
      <c r="C14" t="inlineStr">
        <is>
          <t>R$50.040.000,00</t>
        </is>
      </c>
      <c r="D14" t="inlineStr">
        <is>
          <t>24,58%</t>
        </is>
      </c>
    </row>
    <row r="15">
      <c r="A15" t="inlineStr">
        <is>
          <t>33904000</t>
        </is>
      </c>
      <c r="B15" t="inlineStr">
        <is>
          <t>Serv. Tecn. da Inform. Comunicação - PJ.</t>
        </is>
      </c>
      <c r="C15" t="inlineStr">
        <is>
          <t>R$18.972.000,00</t>
        </is>
      </c>
      <c r="D15" t="inlineStr">
        <is>
          <t>9,32%</t>
        </is>
      </c>
    </row>
    <row r="16">
      <c r="A16" t="inlineStr">
        <is>
          <t>33904700</t>
        </is>
      </c>
      <c r="B16" t="inlineStr">
        <is>
          <t>Obrigações Tributárias e Contributivas</t>
        </is>
      </c>
      <c r="C16" t="inlineStr">
        <is>
          <t>R$168.000,00</t>
        </is>
      </c>
      <c r="D16" t="inlineStr">
        <is>
          <t>0,08%</t>
        </is>
      </c>
    </row>
    <row r="17">
      <c r="A17" t="inlineStr">
        <is>
          <t>33909100</t>
        </is>
      </c>
      <c r="B17" t="inlineStr">
        <is>
          <t>Sentenças Judiciais</t>
        </is>
      </c>
      <c r="C17" t="inlineStr">
        <is>
          <t>R$108.000,00</t>
        </is>
      </c>
      <c r="D17" t="inlineStr">
        <is>
          <t>0,05%</t>
        </is>
      </c>
    </row>
    <row r="18">
      <c r="A18" t="inlineStr">
        <is>
          <t>33909300</t>
        </is>
      </c>
      <c r="B18" t="inlineStr">
        <is>
          <t>Indenizações e Restituições</t>
        </is>
      </c>
      <c r="C18" t="inlineStr">
        <is>
          <t>R$12.000,00</t>
        </is>
      </c>
      <c r="D18" t="inlineStr">
        <is>
          <t>0,01%</t>
        </is>
      </c>
    </row>
    <row r="19">
      <c r="A19" t="inlineStr">
        <is>
          <t>44905100</t>
        </is>
      </c>
      <c r="B19" t="inlineStr">
        <is>
          <t>Obras e Instalações</t>
        </is>
      </c>
      <c r="C19" t="inlineStr">
        <is>
          <t>R$25.008.000,00</t>
        </is>
      </c>
      <c r="D19" t="inlineStr">
        <is>
          <t>12,28%</t>
        </is>
      </c>
    </row>
    <row r="20">
      <c r="A20" t="inlineStr">
        <is>
          <t>44905200</t>
        </is>
      </c>
      <c r="B20" t="inlineStr">
        <is>
          <t>Equipamentos e Material Permanente</t>
        </is>
      </c>
      <c r="C20" t="inlineStr">
        <is>
          <t>R$22.668.000,00</t>
        </is>
      </c>
      <c r="D20" t="inlineStr">
        <is>
          <t>11,13%</t>
        </is>
      </c>
    </row>
  </sheetData>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R$34.999.354,00</t>
        </is>
      </c>
      <c r="C2" t="inlineStr">
        <is>
          <t>17,19%</t>
        </is>
      </c>
    </row>
    <row r="3">
      <c r="A3" t="inlineStr">
        <is>
          <t>02 - Administração Financeira</t>
        </is>
      </c>
      <c r="B3" t="inlineStr">
        <is>
          <t>R$7.342.364,00</t>
        </is>
      </c>
      <c r="C3" t="inlineStr">
        <is>
          <t>3,61%</t>
        </is>
      </c>
    </row>
    <row r="4">
      <c r="A4" t="inlineStr">
        <is>
          <t>03 - Formação de Recursos Humanos</t>
        </is>
      </c>
      <c r="B4" t="inlineStr">
        <is>
          <t>R$2.097.042,00</t>
        </is>
      </c>
      <c r="C4" t="inlineStr">
        <is>
          <t>1,03%</t>
        </is>
      </c>
    </row>
    <row r="5">
      <c r="A5" t="inlineStr">
        <is>
          <t>04 - Comunicação Social</t>
        </is>
      </c>
      <c r="B5" t="inlineStr">
        <is>
          <t>R$9.728.747,00</t>
        </is>
      </c>
      <c r="C5" t="inlineStr">
        <is>
          <t>4,78%</t>
        </is>
      </c>
    </row>
    <row r="6">
      <c r="A6" t="inlineStr">
        <is>
          <t>05 - Atenção Básica</t>
        </is>
      </c>
      <c r="B6" t="inlineStr">
        <is>
          <t>R$1.858.508,00</t>
        </is>
      </c>
      <c r="C6" t="inlineStr">
        <is>
          <t>0,91%</t>
        </is>
      </c>
    </row>
    <row r="7">
      <c r="A7" t="inlineStr">
        <is>
          <t>06 - Proteção e Benefícios ao Trabalhador</t>
        </is>
      </c>
      <c r="B7" t="inlineStr">
        <is>
          <t>R$1.990.176,00</t>
        </is>
      </c>
      <c r="C7" t="inlineStr">
        <is>
          <t>0,98%</t>
        </is>
      </c>
    </row>
    <row r="8">
      <c r="A8" t="inlineStr">
        <is>
          <t>07 - Empregabilidade</t>
        </is>
      </c>
      <c r="B8" t="inlineStr">
        <is>
          <t>R$145.587.809,00</t>
        </is>
      </c>
      <c r="C8" t="inlineStr">
        <is>
          <t>71,51%</t>
        </is>
      </c>
    </row>
  </sheetData>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R$ 180.396.000,00</t>
        </is>
      </c>
      <c r="C2" t="inlineStr">
        <is>
          <t>R$ 157.514.953,80</t>
        </is>
      </c>
      <c r="D2" t="inlineStr">
        <is>
          <t>87,32%</t>
        </is>
      </c>
      <c r="E2" t="inlineStr">
        <is>
          <t>99,68%</t>
        </is>
      </c>
    </row>
    <row r="3">
      <c r="A3" t="inlineStr">
        <is>
          <t>Contr. para Ent. Privadas Serviço Social e de Formação Prof.</t>
        </is>
      </c>
      <c r="B3" t="inlineStr">
        <is>
          <t>R$ 135.748.560,00</t>
        </is>
      </c>
      <c r="C3" t="inlineStr">
        <is>
          <t>R$ 116.005.839,97</t>
        </is>
      </c>
      <c r="D3" t="inlineStr">
        <is>
          <t>85,46%</t>
        </is>
      </c>
      <c r="E3" t="inlineStr">
        <is>
          <t>73,41%</t>
        </is>
      </c>
    </row>
    <row r="4">
      <c r="A4" t="inlineStr">
        <is>
          <t>Contribuições para o Senac</t>
        </is>
      </c>
      <c r="B4" t="inlineStr">
        <is>
          <t>R$ 135.748.560,00</t>
        </is>
      </c>
      <c r="C4" t="inlineStr">
        <is>
          <t>R$ 116.005.839,97</t>
        </is>
      </c>
      <c r="D4" t="inlineStr">
        <is>
          <t>85,46%</t>
        </is>
      </c>
      <c r="E4" t="inlineStr">
        <is>
          <t>73,41%</t>
        </is>
      </c>
    </row>
    <row r="5">
      <c r="A5" t="inlineStr">
        <is>
          <t>Receita Patrimonial</t>
        </is>
      </c>
      <c r="B5" t="inlineStr">
        <is>
          <t>R$ 24.228.000,00</t>
        </is>
      </c>
      <c r="C5" t="inlineStr">
        <is>
          <t>R$ 24.252.364,32</t>
        </is>
      </c>
      <c r="D5" t="inlineStr">
        <is>
          <t>100,10%</t>
        </is>
      </c>
      <c r="E5" t="inlineStr">
        <is>
          <t>15,35%</t>
        </is>
      </c>
    </row>
    <row r="6">
      <c r="A6" t="inlineStr">
        <is>
          <t>Aluguéis e Arrendamentos</t>
        </is>
      </c>
      <c r="B6" t="inlineStr">
        <is>
          <t>R$ 156.000,00</t>
        </is>
      </c>
      <c r="C6" t="inlineStr">
        <is>
          <t>R$ 155.143,14</t>
        </is>
      </c>
      <c r="D6" t="inlineStr">
        <is>
          <t>99,45%</t>
        </is>
      </c>
      <c r="E6" t="inlineStr">
        <is>
          <t>0,10%</t>
        </is>
      </c>
    </row>
    <row r="7">
      <c r="A7" t="inlineStr">
        <is>
          <t>Taxas de Ocupação</t>
        </is>
      </c>
      <c r="B7" t="inlineStr">
        <is>
          <t>R$ 396.000,00</t>
        </is>
      </c>
      <c r="C7" t="inlineStr">
        <is>
          <t>R$ 393.570,89</t>
        </is>
      </c>
      <c r="D7" t="inlineStr">
        <is>
          <t>99,39%</t>
        </is>
      </c>
      <c r="E7" t="inlineStr">
        <is>
          <t>0,25%</t>
        </is>
      </c>
    </row>
    <row r="8">
      <c r="A8" t="inlineStr">
        <is>
          <t>Remuneração de Depósitos Bancários</t>
        </is>
      </c>
      <c r="B8" t="inlineStr">
        <is>
          <t>R$ 23.676.000,00</t>
        </is>
      </c>
      <c r="C8" t="inlineStr">
        <is>
          <t>R$ 23.703.650,29</t>
        </is>
      </c>
      <c r="D8" t="inlineStr">
        <is>
          <t>100,12%</t>
        </is>
      </c>
      <c r="E8" t="inlineStr">
        <is>
          <t>15,00%</t>
        </is>
      </c>
    </row>
    <row r="9">
      <c r="A9" t="inlineStr">
        <is>
          <t>Receita de Serviços</t>
        </is>
      </c>
      <c r="B9" t="inlineStr">
        <is>
          <t>R$ 19.860.000,00</t>
        </is>
      </c>
      <c r="C9" t="inlineStr">
        <is>
          <t>R$ 16.790.833,97</t>
        </is>
      </c>
      <c r="D9" t="inlineStr">
        <is>
          <t>84,55%</t>
        </is>
      </c>
      <c r="E9" t="inlineStr">
        <is>
          <t>10,63%</t>
        </is>
      </c>
    </row>
    <row r="10">
      <c r="A10" t="inlineStr">
        <is>
          <t>Serviços Educacionais</t>
        </is>
      </c>
      <c r="B10" t="inlineStr">
        <is>
          <t>R$ 19.860.000,00</t>
        </is>
      </c>
      <c r="C10" t="inlineStr">
        <is>
          <t>R$ 16.790.833,97</t>
        </is>
      </c>
      <c r="D10" t="inlineStr">
        <is>
          <t>84,55%</t>
        </is>
      </c>
      <c r="E10" t="inlineStr">
        <is>
          <t>10,63%</t>
        </is>
      </c>
    </row>
    <row r="11">
      <c r="A11" t="inlineStr">
        <is>
          <t>Transferências correntes</t>
        </is>
      </c>
      <c r="B11" t="inlineStr">
        <is>
          <t>R$ 0,00</t>
        </is>
      </c>
      <c r="C11" t="inlineStr">
        <is>
          <t>R$ 2.249,01</t>
        </is>
      </c>
      <c r="D11" t="inlineStr">
        <is>
          <t>0,00%</t>
        </is>
      </c>
      <c r="E11" t="inlineStr">
        <is>
          <t>0,00%</t>
        </is>
      </c>
    </row>
    <row r="12">
      <c r="A12" t="inlineStr">
        <is>
          <t>Outras transferências correntes</t>
        </is>
      </c>
      <c r="B12" t="inlineStr">
        <is>
          <t>R$ 0,00</t>
        </is>
      </c>
      <c r="C12" t="inlineStr">
        <is>
          <t>R$ 2.249,01</t>
        </is>
      </c>
      <c r="D12" t="inlineStr">
        <is>
          <t>0,00%</t>
        </is>
      </c>
      <c r="E12" t="inlineStr">
        <is>
          <t>0,00%</t>
        </is>
      </c>
    </row>
    <row r="13">
      <c r="A13" t="inlineStr">
        <is>
          <t>Outras Receitas Correntes</t>
        </is>
      </c>
      <c r="B13" t="inlineStr">
        <is>
          <t>R$ 559.440,00</t>
        </is>
      </c>
      <c r="C13" t="inlineStr">
        <is>
          <t>R$ 463.666,53</t>
        </is>
      </c>
      <c r="D13" t="inlineStr">
        <is>
          <t>82,88%</t>
        </is>
      </c>
      <c r="E13" t="inlineStr">
        <is>
          <t>0,29%</t>
        </is>
      </c>
    </row>
    <row r="14">
      <c r="A14" t="inlineStr">
        <is>
          <t xml:space="preserve">Multas e Juros </t>
        </is>
      </c>
      <c r="B14" t="inlineStr">
        <is>
          <t>R$ 156.000,00</t>
        </is>
      </c>
      <c r="C14" t="inlineStr">
        <is>
          <t>R$ 99.046,40</t>
        </is>
      </c>
      <c r="D14" t="inlineStr">
        <is>
          <t>63,49%</t>
        </is>
      </c>
      <c r="E14" t="inlineStr">
        <is>
          <t>0,06%</t>
        </is>
      </c>
    </row>
    <row r="15">
      <c r="A15" t="inlineStr">
        <is>
          <t>Outras Indenizações</t>
        </is>
      </c>
      <c r="B15" t="inlineStr">
        <is>
          <t>R$ 42.000,00</t>
        </is>
      </c>
      <c r="C15" t="inlineStr">
        <is>
          <t>R$ 19.569,36</t>
        </is>
      </c>
      <c r="D15" t="inlineStr">
        <is>
          <t>46,59%</t>
        </is>
      </c>
      <c r="E15" t="inlineStr">
        <is>
          <t>0,01%</t>
        </is>
      </c>
    </row>
    <row r="16">
      <c r="A16" t="inlineStr">
        <is>
          <t>Outras Restituições</t>
        </is>
      </c>
      <c r="B16" t="inlineStr">
        <is>
          <t>R$ 360.000,00</t>
        </is>
      </c>
      <c r="C16" t="inlineStr">
        <is>
          <t>R$ 338.088,77</t>
        </is>
      </c>
      <c r="D16" t="inlineStr">
        <is>
          <t>93,91%</t>
        </is>
      </c>
      <c r="E16" t="inlineStr">
        <is>
          <t>0,21%</t>
        </is>
      </c>
    </row>
    <row r="17">
      <c r="A17" t="inlineStr">
        <is>
          <t>Outras Receitas Correntes</t>
        </is>
      </c>
      <c r="B17" t="inlineStr">
        <is>
          <t>R$ 1.440,00</t>
        </is>
      </c>
      <c r="C17" t="inlineStr">
        <is>
          <t>R$ 6.962,00</t>
        </is>
      </c>
      <c r="D17" t="inlineStr">
        <is>
          <t>483,47%</t>
        </is>
      </c>
      <c r="E17" t="inlineStr">
        <is>
          <t>0,00%</t>
        </is>
      </c>
    </row>
    <row r="18">
      <c r="A18" t="inlineStr">
        <is>
          <t>RECEITAS DE CAPITAL</t>
        </is>
      </c>
      <c r="B18" t="inlineStr">
        <is>
          <t>R$ 696.000,00</t>
        </is>
      </c>
      <c r="C18" t="inlineStr">
        <is>
          <t>R$ 503.000,00</t>
        </is>
      </c>
      <c r="D18" t="inlineStr">
        <is>
          <t>72,27%</t>
        </is>
      </c>
      <c r="E18" t="inlineStr">
        <is>
          <t>0,32%</t>
        </is>
      </c>
    </row>
    <row r="19">
      <c r="A19" t="inlineStr">
        <is>
          <t>Alienação de Bens</t>
        </is>
      </c>
      <c r="B19" t="inlineStr">
        <is>
          <t>R$ 696.000,00</t>
        </is>
      </c>
      <c r="C19" t="inlineStr">
        <is>
          <t>R$ 503.000,00</t>
        </is>
      </c>
      <c r="D19" t="inlineStr">
        <is>
          <t>72,27%</t>
        </is>
      </c>
      <c r="E19" t="inlineStr">
        <is>
          <t>0,32%</t>
        </is>
      </c>
    </row>
    <row r="20">
      <c r="A20" t="inlineStr">
        <is>
          <t>Alienação de Bens Móveis</t>
        </is>
      </c>
      <c r="B20" t="inlineStr">
        <is>
          <t>R$ 696.000,00</t>
        </is>
      </c>
      <c r="C20" t="inlineStr">
        <is>
          <t>R$ 503.000,00</t>
        </is>
      </c>
      <c r="D20" t="inlineStr">
        <is>
          <t>72,27%</t>
        </is>
      </c>
      <c r="E20" t="inlineStr">
        <is>
          <t>0,32%</t>
        </is>
      </c>
    </row>
    <row r="21">
      <c r="A21" t="inlineStr">
        <is>
          <t>RECURSOS ARREC. EXERC. ANTER.</t>
        </is>
      </c>
      <c r="B21" t="inlineStr">
        <is>
          <t>R$ 22.512.000,00</t>
        </is>
      </c>
      <c r="C21" t="inlineStr">
        <is>
          <t>R$ 0,00</t>
        </is>
      </c>
      <c r="D21" t="inlineStr">
        <is>
          <t>0,00%</t>
        </is>
      </c>
      <c r="E21" t="inlineStr">
        <is>
          <t>0,00%</t>
        </is>
      </c>
    </row>
  </sheetData>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R$ 155.928.000,00</t>
        </is>
      </c>
      <c r="C2" t="inlineStr">
        <is>
          <t>R$ 137.168.854,15</t>
        </is>
      </c>
      <c r="D2" t="inlineStr">
        <is>
          <t>87,97%</t>
        </is>
      </c>
      <c r="E2" t="inlineStr">
        <is>
          <t>81,66%</t>
        </is>
      </c>
    </row>
    <row r="3">
      <c r="A3" t="inlineStr">
        <is>
          <t>Pessoal e Encargos Sociais</t>
        </is>
      </c>
      <c r="B3" t="inlineStr">
        <is>
          <t>R$ 73.608.000,00</t>
        </is>
      </c>
      <c r="C3" t="inlineStr">
        <is>
          <t>R$ 66.177.869,30</t>
        </is>
      </c>
      <c r="D3" t="inlineStr">
        <is>
          <t>89,91%</t>
        </is>
      </c>
      <c r="E3" t="inlineStr">
        <is>
          <t>39,40%</t>
        </is>
      </c>
    </row>
    <row r="4">
      <c r="A4" t="inlineStr">
        <is>
          <t>Vencimentos e Vantagens Fixas</t>
        </is>
      </c>
      <c r="B4" t="inlineStr">
        <is>
          <t>R$ 63.780.000,00</t>
        </is>
      </c>
      <c r="C4" t="inlineStr">
        <is>
          <t>R$ 56.801.968,40</t>
        </is>
      </c>
      <c r="D4" t="inlineStr">
        <is>
          <t>89,06%</t>
        </is>
      </c>
      <c r="E4" t="inlineStr">
        <is>
          <t>33,81%</t>
        </is>
      </c>
    </row>
    <row r="5">
      <c r="A5" t="inlineStr">
        <is>
          <t>Obrigações Patronais</t>
        </is>
      </c>
      <c r="B5" t="inlineStr">
        <is>
          <t>R$ 6.264.000,00</t>
        </is>
      </c>
      <c r="C5" t="inlineStr">
        <is>
          <t>R$ 5.375.285,06</t>
        </is>
      </c>
      <c r="D5" t="inlineStr">
        <is>
          <t>85,81%</t>
        </is>
      </c>
      <c r="E5" t="inlineStr">
        <is>
          <t>3,20%</t>
        </is>
      </c>
    </row>
    <row r="6">
      <c r="A6" t="inlineStr">
        <is>
          <t>Outras Despesas Variáveis</t>
        </is>
      </c>
      <c r="B6" t="inlineStr">
        <is>
          <t>R$ 660.000,00</t>
        </is>
      </c>
      <c r="C6" t="inlineStr">
        <is>
          <t>R$ 696.437,12</t>
        </is>
      </c>
      <c r="D6" t="inlineStr">
        <is>
          <t>105,52%</t>
        </is>
      </c>
      <c r="E6" t="inlineStr">
        <is>
          <t>0,41%</t>
        </is>
      </c>
    </row>
    <row r="7">
      <c r="A7" t="inlineStr">
        <is>
          <t xml:space="preserve">Sentenças Judiciais </t>
        </is>
      </c>
      <c r="B7" t="inlineStr">
        <is>
          <t>R$ 168.000,00</t>
        </is>
      </c>
      <c r="C7" t="inlineStr">
        <is>
          <t>R$ 88.038,27</t>
        </is>
      </c>
      <c r="D7" t="inlineStr">
        <is>
          <t>52,40%</t>
        </is>
      </c>
      <c r="E7" t="inlineStr">
        <is>
          <t>0,05%</t>
        </is>
      </c>
    </row>
    <row r="8">
      <c r="A8" t="inlineStr">
        <is>
          <t>Indenizações e Restituições Trabalhistas</t>
        </is>
      </c>
      <c r="B8" t="inlineStr">
        <is>
          <t>R$ 2.736.000,00</t>
        </is>
      </c>
      <c r="C8" t="inlineStr">
        <is>
          <t>R$ 3.216.140,45</t>
        </is>
      </c>
      <c r="D8" t="inlineStr">
        <is>
          <t>117,55%</t>
        </is>
      </c>
      <c r="E8" t="inlineStr">
        <is>
          <t>1,91%</t>
        </is>
      </c>
    </row>
    <row r="9">
      <c r="A9" t="inlineStr">
        <is>
          <t>Outras Despesas Correntes</t>
        </is>
      </c>
      <c r="B9" t="inlineStr">
        <is>
          <t>R$ 82.320.000,00</t>
        </is>
      </c>
      <c r="C9" t="inlineStr">
        <is>
          <t>R$ 70.990.984,85</t>
        </is>
      </c>
      <c r="D9" t="inlineStr">
        <is>
          <t>86,24%</t>
        </is>
      </c>
      <c r="E9" t="inlineStr">
        <is>
          <t>42,26%</t>
        </is>
      </c>
    </row>
    <row r="10">
      <c r="A10" t="inlineStr">
        <is>
          <t>Contribuições</t>
        </is>
      </c>
      <c r="B10" t="inlineStr">
        <is>
          <t>R$ 2.904.000,00</t>
        </is>
      </c>
      <c r="C10" t="inlineStr">
        <is>
          <t>R$ 2.718.766,55</t>
        </is>
      </c>
      <c r="D10" t="inlineStr">
        <is>
          <t>93,62%</t>
        </is>
      </c>
      <c r="E10" t="inlineStr">
        <is>
          <t>1,62%</t>
        </is>
      </c>
    </row>
    <row r="11">
      <c r="A11" t="inlineStr">
        <is>
          <t>Diárias</t>
        </is>
      </c>
      <c r="B11" t="inlineStr">
        <is>
          <t>R$ 1.032.000,00</t>
        </is>
      </c>
      <c r="C11" t="inlineStr">
        <is>
          <t>R$ 698.327,52</t>
        </is>
      </c>
      <c r="D11" t="inlineStr">
        <is>
          <t>67,67%</t>
        </is>
      </c>
      <c r="E11" t="inlineStr">
        <is>
          <t>0,42%</t>
        </is>
      </c>
    </row>
    <row r="12">
      <c r="A12" t="inlineStr">
        <is>
          <t>Auxílio Financeiro a Estudantes</t>
        </is>
      </c>
      <c r="B12" t="inlineStr">
        <is>
          <t>R$ 516.000,00</t>
        </is>
      </c>
      <c r="C12" t="inlineStr">
        <is>
          <t>R$ 359.922,12</t>
        </is>
      </c>
      <c r="D12" t="inlineStr">
        <is>
          <t>69,75%</t>
        </is>
      </c>
      <c r="E12" t="inlineStr">
        <is>
          <t>0,21%</t>
        </is>
      </c>
    </row>
    <row r="13">
      <c r="A13" t="inlineStr">
        <is>
          <t>Material de Consumo</t>
        </is>
      </c>
      <c r="B13" t="inlineStr">
        <is>
          <t>R$ 5.940.000,00</t>
        </is>
      </c>
      <c r="C13" t="inlineStr">
        <is>
          <t>R$ 5.445.965,71</t>
        </is>
      </c>
      <c r="D13" t="inlineStr">
        <is>
          <t>91,68%</t>
        </is>
      </c>
      <c r="E13" t="inlineStr">
        <is>
          <t>3,24%</t>
        </is>
      </c>
    </row>
    <row r="14">
      <c r="A14" t="inlineStr">
        <is>
          <t>Passagens e Despesas de Locomoção</t>
        </is>
      </c>
      <c r="B14" t="inlineStr">
        <is>
          <t>R$ 1.464.000,00</t>
        </is>
      </c>
      <c r="C14" t="inlineStr">
        <is>
          <t>R$ 1.278.300,78</t>
        </is>
      </c>
      <c r="D14" t="inlineStr">
        <is>
          <t>87,32%</t>
        </is>
      </c>
      <c r="E14" t="inlineStr">
        <is>
          <t>0,76%</t>
        </is>
      </c>
    </row>
    <row r="15">
      <c r="A15" t="inlineStr">
        <is>
          <t>Outros Serviços de Terceiros - PF</t>
        </is>
      </c>
      <c r="B15" t="inlineStr">
        <is>
          <t>R$ 360.000,00</t>
        </is>
      </c>
      <c r="C15" t="inlineStr">
        <is>
          <t>R$ 217.915,96</t>
        </is>
      </c>
      <c r="D15" t="inlineStr">
        <is>
          <t>60,53%</t>
        </is>
      </c>
      <c r="E15" t="inlineStr">
        <is>
          <t>0,13%</t>
        </is>
      </c>
    </row>
    <row r="16">
      <c r="A16" t="inlineStr">
        <is>
          <t>Locação de Mão de Obra</t>
        </is>
      </c>
      <c r="B16" t="inlineStr">
        <is>
          <t>R$ 804.000,00</t>
        </is>
      </c>
      <c r="C16" t="inlineStr">
        <is>
          <t>R$ 464.825,76</t>
        </is>
      </c>
      <c r="D16" t="inlineStr">
        <is>
          <t>57,81%</t>
        </is>
      </c>
      <c r="E16" t="inlineStr">
        <is>
          <t>0,28%</t>
        </is>
      </c>
    </row>
    <row r="17">
      <c r="A17" t="inlineStr">
        <is>
          <t>Outros Serviços Terceiros - P. Jurídica</t>
        </is>
      </c>
      <c r="B17" t="inlineStr">
        <is>
          <t>R$ 50.040.000,00</t>
        </is>
      </c>
      <c r="C17" t="inlineStr">
        <is>
          <t>R$ 49.632.146,90</t>
        </is>
      </c>
      <c r="D17" t="inlineStr">
        <is>
          <t>99,18%</t>
        </is>
      </c>
      <c r="E17" t="inlineStr">
        <is>
          <t>29,55%</t>
        </is>
      </c>
    </row>
    <row r="18">
      <c r="A18" t="inlineStr">
        <is>
          <t>Serv. Tecn. da Inform. Comunicação - PJ.</t>
        </is>
      </c>
      <c r="B18" t="inlineStr">
        <is>
          <t>R$ 18.972.000,00</t>
        </is>
      </c>
      <c r="C18" t="inlineStr">
        <is>
          <t>R$ 10.072.519,71</t>
        </is>
      </c>
      <c r="D18" t="inlineStr">
        <is>
          <t>53,09%</t>
        </is>
      </c>
      <c r="E18" t="inlineStr">
        <is>
          <t>6,00%</t>
        </is>
      </c>
    </row>
    <row r="19">
      <c r="A19" t="inlineStr">
        <is>
          <t>Obrigações Tributárias e Contributivas</t>
        </is>
      </c>
      <c r="B19" t="inlineStr">
        <is>
          <t>R$ 168.000,00</t>
        </is>
      </c>
      <c r="C19" t="inlineStr">
        <is>
          <t>R$ 95.912,62</t>
        </is>
      </c>
      <c r="D19" t="inlineStr">
        <is>
          <t>57,09%</t>
        </is>
      </c>
      <c r="E19" t="inlineStr">
        <is>
          <t>0,06%</t>
        </is>
      </c>
    </row>
    <row r="20">
      <c r="A20" t="inlineStr">
        <is>
          <t>Sentenças Judiciais</t>
        </is>
      </c>
      <c r="B20" t="inlineStr">
        <is>
          <t>R$ 108.000,00</t>
        </is>
      </c>
      <c r="C20" t="inlineStr">
        <is>
          <t>R$ 6.008,91</t>
        </is>
      </c>
      <c r="D20" t="inlineStr">
        <is>
          <t>5,56%</t>
        </is>
      </c>
      <c r="E20" t="inlineStr">
        <is>
          <t>0,00%</t>
        </is>
      </c>
    </row>
    <row r="21">
      <c r="A21" t="inlineStr">
        <is>
          <t>Indenizações e Restituições</t>
        </is>
      </c>
      <c r="B21" t="inlineStr">
        <is>
          <t>R$ 12.000,00</t>
        </is>
      </c>
      <c r="C21" t="inlineStr">
        <is>
          <t>R$ 372,31</t>
        </is>
      </c>
      <c r="D21" t="inlineStr">
        <is>
          <t>3,10%</t>
        </is>
      </c>
      <c r="E21" t="inlineStr">
        <is>
          <t>0,00%</t>
        </is>
      </c>
    </row>
  </sheetData>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R$34.999.354,00</t>
        </is>
      </c>
      <c r="C2" t="inlineStr">
        <is>
          <t>R$28.011.135,49</t>
        </is>
      </c>
      <c r="D2" t="inlineStr">
        <is>
          <t>80,03%</t>
        </is>
      </c>
      <c r="E2" t="inlineStr">
        <is>
          <t>16,67%</t>
        </is>
      </c>
    </row>
    <row r="3">
      <c r="A3" t="inlineStr">
        <is>
          <t>02 - Administração Financeira</t>
        </is>
      </c>
      <c r="B3" t="inlineStr">
        <is>
          <t>R$7.342.364,00</t>
        </is>
      </c>
      <c r="C3" t="inlineStr">
        <is>
          <t>R$6.746.953,61</t>
        </is>
      </c>
      <c r="D3" t="inlineStr">
        <is>
          <t>91,89%</t>
        </is>
      </c>
      <c r="E3" t="inlineStr">
        <is>
          <t>4,02%</t>
        </is>
      </c>
    </row>
    <row r="4">
      <c r="A4" t="inlineStr">
        <is>
          <t>03 - Formação de Recursos Humanos</t>
        </is>
      </c>
      <c r="B4" t="inlineStr">
        <is>
          <t>R$2.097.042,00</t>
        </is>
      </c>
      <c r="C4" t="inlineStr">
        <is>
          <t>R$866.448,11</t>
        </is>
      </c>
      <c r="D4" t="inlineStr">
        <is>
          <t>41,32%</t>
        </is>
      </c>
      <c r="E4" t="inlineStr">
        <is>
          <t>0,52%</t>
        </is>
      </c>
    </row>
    <row r="5">
      <c r="A5" t="inlineStr">
        <is>
          <t>04 - Comunicação Social</t>
        </is>
      </c>
      <c r="B5" t="inlineStr">
        <is>
          <t>R$9.728.747,00</t>
        </is>
      </c>
      <c r="C5" t="inlineStr">
        <is>
          <t>R$11.305.292,29</t>
        </is>
      </c>
      <c r="D5" t="inlineStr">
        <is>
          <t>116,21%</t>
        </is>
      </c>
      <c r="E5" t="inlineStr">
        <is>
          <t>6,73%</t>
        </is>
      </c>
    </row>
    <row r="6">
      <c r="A6" t="inlineStr">
        <is>
          <t>05 - Atenção Básica</t>
        </is>
      </c>
      <c r="B6" t="inlineStr">
        <is>
          <t>R$1.858.508,00</t>
        </is>
      </c>
      <c r="C6" t="inlineStr">
        <is>
          <t>R$2.748.783,85</t>
        </is>
      </c>
      <c r="D6" t="inlineStr">
        <is>
          <t>147,90%</t>
        </is>
      </c>
      <c r="E6" t="inlineStr">
        <is>
          <t>1,64%</t>
        </is>
      </c>
    </row>
    <row r="7">
      <c r="A7" t="inlineStr">
        <is>
          <t>06 - Proteção e Benefícios ao Trabalhador</t>
        </is>
      </c>
      <c r="B7" t="inlineStr">
        <is>
          <t>R$1.990.176,00</t>
        </is>
      </c>
      <c r="C7" t="inlineStr">
        <is>
          <t>R$1.833.778,88</t>
        </is>
      </c>
      <c r="D7" t="inlineStr">
        <is>
          <t>92,14%</t>
        </is>
      </c>
      <c r="E7" t="inlineStr">
        <is>
          <t>1,09%</t>
        </is>
      </c>
    </row>
    <row r="8">
      <c r="A8" t="inlineStr">
        <is>
          <t>07 - Empregabilidade</t>
        </is>
      </c>
      <c r="B8" t="inlineStr">
        <is>
          <t>R$145.587.809,00</t>
        </is>
      </c>
      <c r="C8" t="inlineStr">
        <is>
          <t>R$116.470.607,70</t>
        </is>
      </c>
      <c r="D8" t="inlineStr">
        <is>
          <t>80,00%</t>
        </is>
      </c>
      <c r="E8" t="inlineStr">
        <is>
          <t>69,33%</t>
        </is>
      </c>
    </row>
  </sheetData>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R$122.568.324,00</t>
        </is>
      </c>
      <c r="D2" t="inlineStr">
        <is>
          <t>71,06%</t>
        </is>
      </c>
    </row>
    <row r="3">
      <c r="A3" t="inlineStr">
        <is>
          <t>13110110</t>
        </is>
      </c>
      <c r="B3" t="inlineStr">
        <is>
          <t>Aluguéis e Arrendamentos</t>
        </is>
      </c>
      <c r="C3" t="inlineStr">
        <is>
          <t>R$132.000,00</t>
        </is>
      </c>
      <c r="D3" t="inlineStr">
        <is>
          <t>0,08%</t>
        </is>
      </c>
    </row>
    <row r="4">
      <c r="A4" t="inlineStr">
        <is>
          <t>13110120</t>
        </is>
      </c>
      <c r="B4" t="inlineStr">
        <is>
          <t>Taxas de Ocupação</t>
        </is>
      </c>
      <c r="C4" t="inlineStr">
        <is>
          <t>R$72.000,00</t>
        </is>
      </c>
      <c r="D4" t="inlineStr">
        <is>
          <t>0,04%</t>
        </is>
      </c>
    </row>
    <row r="5">
      <c r="A5" t="inlineStr">
        <is>
          <t>13210100</t>
        </is>
      </c>
      <c r="B5" t="inlineStr">
        <is>
          <t>Remuneração de Depósitos Bancários</t>
        </is>
      </c>
      <c r="C5" t="inlineStr">
        <is>
          <t>R$8.496.000,00</t>
        </is>
      </c>
      <c r="D5" t="inlineStr">
        <is>
          <t>4,93%</t>
        </is>
      </c>
    </row>
    <row r="6">
      <c r="A6" t="inlineStr">
        <is>
          <t>16999900</t>
        </is>
      </c>
      <c r="B6" t="inlineStr">
        <is>
          <t>Serviços Educacionais</t>
        </is>
      </c>
      <c r="C6" t="inlineStr">
        <is>
          <t>R$22.068.000,00</t>
        </is>
      </c>
      <c r="D6" t="inlineStr">
        <is>
          <t>12,79%</t>
        </is>
      </c>
    </row>
    <row r="7">
      <c r="A7" t="inlineStr">
        <is>
          <t>19110900</t>
        </is>
      </c>
      <c r="B7" t="inlineStr">
        <is>
          <t xml:space="preserve">Multas e Juros </t>
        </is>
      </c>
      <c r="C7" t="inlineStr">
        <is>
          <t>R$108.000,00</t>
        </is>
      </c>
      <c r="D7" t="inlineStr">
        <is>
          <t>0,06%</t>
        </is>
      </c>
    </row>
    <row r="8">
      <c r="A8" t="inlineStr">
        <is>
          <t>19219900</t>
        </is>
      </c>
      <c r="B8" t="inlineStr">
        <is>
          <t>Outras Indenizações</t>
        </is>
      </c>
      <c r="C8" t="inlineStr">
        <is>
          <t>R$36.000,00</t>
        </is>
      </c>
      <c r="D8" t="inlineStr">
        <is>
          <t>0,02%</t>
        </is>
      </c>
    </row>
    <row r="9">
      <c r="A9" t="inlineStr">
        <is>
          <t>19229900</t>
        </is>
      </c>
      <c r="B9" t="inlineStr">
        <is>
          <t>Outras Restituições</t>
        </is>
      </c>
      <c r="C9" t="inlineStr">
        <is>
          <t>R$264.000,00</t>
        </is>
      </c>
      <c r="D9" t="inlineStr">
        <is>
          <t>0,15%</t>
        </is>
      </c>
    </row>
    <row r="10">
      <c r="A10" t="inlineStr">
        <is>
          <t>19999900</t>
        </is>
      </c>
      <c r="B10" t="inlineStr">
        <is>
          <t>Outras Receitas Correntes</t>
        </is>
      </c>
      <c r="C10" t="inlineStr">
        <is>
          <t>R$11.676,00</t>
        </is>
      </c>
      <c r="D10" t="inlineStr">
        <is>
          <t>0,01%</t>
        </is>
      </c>
    </row>
    <row r="11">
      <c r="A11" t="inlineStr">
        <is>
          <t>22130100</t>
        </is>
      </c>
      <c r="B11" t="inlineStr">
        <is>
          <t>Alienação de Bens Móveis</t>
        </is>
      </c>
      <c r="C11" t="inlineStr">
        <is>
          <t>R$132.000,00</t>
        </is>
      </c>
      <c r="D11" t="inlineStr">
        <is>
          <t>0,08%</t>
        </is>
      </c>
    </row>
    <row r="12">
      <c r="A12" t="inlineStr">
        <is>
          <t>99999910</t>
        </is>
      </c>
      <c r="B12" t="inlineStr">
        <is>
          <t>Recurso Arrecadado em Exerc. Anteriores</t>
        </is>
      </c>
      <c r="C12" t="inlineStr">
        <is>
          <t>R$18.600.000,00</t>
        </is>
      </c>
      <c r="D12" t="inlineStr">
        <is>
          <t>10,78%</t>
        </is>
      </c>
    </row>
  </sheetData>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R$53.124.000,00</t>
        </is>
      </c>
      <c r="D2" t="inlineStr">
        <is>
          <t>30,80%</t>
        </is>
      </c>
    </row>
    <row r="3">
      <c r="A3" t="inlineStr">
        <is>
          <t>31901300</t>
        </is>
      </c>
      <c r="B3" t="inlineStr">
        <is>
          <t>Obrigações Patronais</t>
        </is>
      </c>
      <c r="C3" t="inlineStr">
        <is>
          <t>R$5.436.000,00</t>
        </is>
      </c>
      <c r="D3" t="inlineStr">
        <is>
          <t>3,15%</t>
        </is>
      </c>
    </row>
    <row r="4">
      <c r="A4" t="inlineStr">
        <is>
          <t>31901600</t>
        </is>
      </c>
      <c r="B4" t="inlineStr">
        <is>
          <t>Outras Despesas Variáveis</t>
        </is>
      </c>
      <c r="C4" t="inlineStr">
        <is>
          <t>R$456.000,00</t>
        </is>
      </c>
      <c r="D4" t="inlineStr">
        <is>
          <t>0,26%</t>
        </is>
      </c>
    </row>
    <row r="5">
      <c r="A5" t="inlineStr">
        <is>
          <t>31909100</t>
        </is>
      </c>
      <c r="B5" t="inlineStr">
        <is>
          <t xml:space="preserve">Sentenças Judiciais </t>
        </is>
      </c>
      <c r="C5" t="inlineStr">
        <is>
          <t>R$60.000,00</t>
        </is>
      </c>
      <c r="D5" t="inlineStr">
        <is>
          <t>0,03%</t>
        </is>
      </c>
    </row>
    <row r="6">
      <c r="A6" t="inlineStr">
        <is>
          <t>31909400</t>
        </is>
      </c>
      <c r="B6" t="inlineStr">
        <is>
          <t>Indenizações e Restituições Trabalhistas</t>
        </is>
      </c>
      <c r="C6" t="inlineStr">
        <is>
          <t>R$1.056.000,00</t>
        </is>
      </c>
      <c r="D6" t="inlineStr">
        <is>
          <t>0,61%</t>
        </is>
      </c>
    </row>
    <row r="7">
      <c r="A7" t="inlineStr">
        <is>
          <t>33504100</t>
        </is>
      </c>
      <c r="B7" t="inlineStr">
        <is>
          <t>Contribuições</t>
        </is>
      </c>
      <c r="C7" t="inlineStr">
        <is>
          <t>R$3.060.000,00</t>
        </is>
      </c>
      <c r="D7" t="inlineStr">
        <is>
          <t>1,77%</t>
        </is>
      </c>
    </row>
    <row r="8">
      <c r="A8" t="inlineStr">
        <is>
          <t>33901400</t>
        </is>
      </c>
      <c r="B8" t="inlineStr">
        <is>
          <t>Diárias</t>
        </is>
      </c>
      <c r="C8" t="inlineStr">
        <is>
          <t>R$960.000,00</t>
        </is>
      </c>
      <c r="D8" t="inlineStr">
        <is>
          <t>0,56%</t>
        </is>
      </c>
    </row>
    <row r="9">
      <c r="A9" t="inlineStr">
        <is>
          <t>33901800</t>
        </is>
      </c>
      <c r="B9" t="inlineStr">
        <is>
          <t>Auxílio Financeiro a Estudantes</t>
        </is>
      </c>
      <c r="C9" t="inlineStr">
        <is>
          <t>R$384.000,00</t>
        </is>
      </c>
      <c r="D9" t="inlineStr">
        <is>
          <t>0,22%</t>
        </is>
      </c>
    </row>
    <row r="10">
      <c r="A10" t="inlineStr">
        <is>
          <t>33903000</t>
        </is>
      </c>
      <c r="B10" t="inlineStr">
        <is>
          <t>Material de Consumo</t>
        </is>
      </c>
      <c r="C10" t="inlineStr">
        <is>
          <t>R$6.132.000,00</t>
        </is>
      </c>
      <c r="D10" t="inlineStr">
        <is>
          <t>3,56%</t>
        </is>
      </c>
    </row>
    <row r="11">
      <c r="A11" t="inlineStr">
        <is>
          <t>33903300</t>
        </is>
      </c>
      <c r="B11" t="inlineStr">
        <is>
          <t>Passagens e Despesas de Locomoção</t>
        </is>
      </c>
      <c r="C11" t="inlineStr">
        <is>
          <t>R$1.488.000,00</t>
        </is>
      </c>
      <c r="D11" t="inlineStr">
        <is>
          <t>0,86%</t>
        </is>
      </c>
    </row>
    <row r="12">
      <c r="A12" t="inlineStr">
        <is>
          <t>33903600</t>
        </is>
      </c>
      <c r="B12" t="inlineStr">
        <is>
          <t>Outros Serviços de Terceiros - PF</t>
        </is>
      </c>
      <c r="C12" t="inlineStr">
        <is>
          <t>R$180.000,00</t>
        </is>
      </c>
      <c r="D12" t="inlineStr">
        <is>
          <t>0,10%</t>
        </is>
      </c>
    </row>
    <row r="13">
      <c r="A13" t="inlineStr">
        <is>
          <t>33903700</t>
        </is>
      </c>
      <c r="B13" t="inlineStr">
        <is>
          <t>Locação de Mão de Obra</t>
        </is>
      </c>
      <c r="C13" t="inlineStr">
        <is>
          <t>R$1.068.000,00</t>
        </is>
      </c>
      <c r="D13" t="inlineStr">
        <is>
          <t>0,62%</t>
        </is>
      </c>
    </row>
    <row r="14">
      <c r="A14" t="inlineStr">
        <is>
          <t>33903900</t>
        </is>
      </c>
      <c r="B14" t="inlineStr">
        <is>
          <t>Outros Serviços Terceiros - P. Jurídica</t>
        </is>
      </c>
      <c r="C14" t="inlineStr">
        <is>
          <t>R$35.064.000,00</t>
        </is>
      </c>
      <c r="D14" t="inlineStr">
        <is>
          <t>20,33%</t>
        </is>
      </c>
    </row>
    <row r="15">
      <c r="A15" t="inlineStr">
        <is>
          <t>33904000</t>
        </is>
      </c>
      <c r="B15" t="inlineStr">
        <is>
          <t>Serv. Tecn. da Inform. Comunicação - PJ.</t>
        </is>
      </c>
      <c r="C15" t="inlineStr">
        <is>
          <t>R$25.896.000,00</t>
        </is>
      </c>
      <c r="D15" t="inlineStr">
        <is>
          <t>15,01%</t>
        </is>
      </c>
    </row>
    <row r="16">
      <c r="A16" t="inlineStr">
        <is>
          <t>33904700</t>
        </is>
      </c>
      <c r="B16" t="inlineStr">
        <is>
          <t>Obrigações Tributárias e Contributivas</t>
        </is>
      </c>
      <c r="C16" t="inlineStr">
        <is>
          <t>R$120.000,00</t>
        </is>
      </c>
      <c r="D16" t="inlineStr">
        <is>
          <t>0,07%</t>
        </is>
      </c>
    </row>
    <row r="17">
      <c r="A17" t="inlineStr">
        <is>
          <t>33909100</t>
        </is>
      </c>
      <c r="B17" t="inlineStr">
        <is>
          <t>Sentenças Judiciais</t>
        </is>
      </c>
      <c r="C17" t="inlineStr">
        <is>
          <t>R$60.000,00</t>
        </is>
      </c>
      <c r="D17" t="inlineStr">
        <is>
          <t>0,03%</t>
        </is>
      </c>
    </row>
    <row r="18">
      <c r="A18" t="inlineStr">
        <is>
          <t>33909300</t>
        </is>
      </c>
      <c r="B18" t="inlineStr">
        <is>
          <t>Indenizações e Restituições</t>
        </is>
      </c>
      <c r="C18" t="inlineStr">
        <is>
          <t>R$12.000,00</t>
        </is>
      </c>
      <c r="D18" t="inlineStr">
        <is>
          <t>0,01%</t>
        </is>
      </c>
    </row>
    <row r="19">
      <c r="A19" t="inlineStr">
        <is>
          <t>44905100</t>
        </is>
      </c>
      <c r="B19" t="inlineStr">
        <is>
          <t>Obras e Instalações</t>
        </is>
      </c>
      <c r="C19" t="inlineStr">
        <is>
          <t>R$22.584.000,00</t>
        </is>
      </c>
      <c r="D19" t="inlineStr">
        <is>
          <t>13,09%</t>
        </is>
      </c>
    </row>
    <row r="20">
      <c r="A20" t="inlineStr">
        <is>
          <t>44905200</t>
        </is>
      </c>
      <c r="B20" t="inlineStr">
        <is>
          <t>Equipamentos e Material Permanente</t>
        </is>
      </c>
      <c r="C20" t="inlineStr">
        <is>
          <t>R$15.348.000,00</t>
        </is>
      </c>
      <c r="D20" t="inlineStr">
        <is>
          <t>8,90%</t>
        </is>
      </c>
    </row>
  </sheetData>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R$38.124.813,00</t>
        </is>
      </c>
      <c r="C2" t="inlineStr">
        <is>
          <t>22,10%</t>
        </is>
      </c>
    </row>
    <row r="3">
      <c r="A3" t="inlineStr">
        <is>
          <t>02 - Administração Financeira</t>
        </is>
      </c>
      <c r="B3" t="inlineStr">
        <is>
          <t>R$7.536.646,00</t>
        </is>
      </c>
      <c r="C3" t="inlineStr">
        <is>
          <t>4,37%</t>
        </is>
      </c>
    </row>
    <row r="4">
      <c r="A4" t="inlineStr">
        <is>
          <t>03 - Formação de Recursos Humanos</t>
        </is>
      </c>
      <c r="B4" t="inlineStr">
        <is>
          <t>R$2.047.483,00</t>
        </is>
      </c>
      <c r="C4" t="inlineStr">
        <is>
          <t>1,19%</t>
        </is>
      </c>
    </row>
    <row r="5">
      <c r="A5" t="inlineStr">
        <is>
          <t>04 - Comunicação Social</t>
        </is>
      </c>
      <c r="B5" t="inlineStr">
        <is>
          <t>R$9.213.494,00</t>
        </is>
      </c>
      <c r="C5" t="inlineStr">
        <is>
          <t>5,34%</t>
        </is>
      </c>
    </row>
    <row r="6">
      <c r="A6" t="inlineStr">
        <is>
          <t>05 - Atenção Básica</t>
        </is>
      </c>
      <c r="B6" t="inlineStr">
        <is>
          <t>R$2.497.397,00</t>
        </is>
      </c>
      <c r="C6" t="inlineStr">
        <is>
          <t>1,45%</t>
        </is>
      </c>
    </row>
    <row r="7">
      <c r="A7" t="inlineStr">
        <is>
          <t>06 - Proteção e Benefícios ao Trabalhador</t>
        </is>
      </c>
      <c r="B7" t="inlineStr">
        <is>
          <t>R$1.887.683,00</t>
        </is>
      </c>
      <c r="C7" t="inlineStr">
        <is>
          <t>1,09%</t>
        </is>
      </c>
    </row>
    <row r="8">
      <c r="A8" t="inlineStr">
        <is>
          <t>07 - Empregabilidade</t>
        </is>
      </c>
      <c r="B8" t="inlineStr">
        <is>
          <t>R$111.180.484,00</t>
        </is>
      </c>
      <c r="C8" t="inlineStr">
        <is>
          <t>64,46%</t>
        </is>
      </c>
    </row>
  </sheetData>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R$153.756.000,00</t>
        </is>
      </c>
      <c r="C2" t="inlineStr">
        <is>
          <t>R$77.503.863,25</t>
        </is>
      </c>
      <c r="D2" t="inlineStr">
        <is>
          <t>50,41%</t>
        </is>
      </c>
      <c r="E2" t="inlineStr">
        <is>
          <t>100,00%</t>
        </is>
      </c>
    </row>
    <row r="3">
      <c r="A3" t="inlineStr">
        <is>
          <t>Contr. para Ent. Privadas Serviço Social e de Formação Prof.</t>
        </is>
      </c>
      <c r="B3" t="inlineStr">
        <is>
          <t>R$122.568.324,00</t>
        </is>
      </c>
      <c r="C3" t="inlineStr">
        <is>
          <t>R$58.417.133,89</t>
        </is>
      </c>
      <c r="D3" t="inlineStr">
        <is>
          <t>47,66%</t>
        </is>
      </c>
      <c r="E3" t="inlineStr">
        <is>
          <t>75,37%</t>
        </is>
      </c>
    </row>
    <row r="4">
      <c r="A4" t="inlineStr">
        <is>
          <t>Contribuições para o Senac</t>
        </is>
      </c>
      <c r="B4" t="inlineStr">
        <is>
          <t>R$122.568.324,00</t>
        </is>
      </c>
      <c r="C4" t="inlineStr">
        <is>
          <t>R$58.417.133,89</t>
        </is>
      </c>
      <c r="D4" t="inlineStr">
        <is>
          <t>47,66%</t>
        </is>
      </c>
      <c r="E4" t="inlineStr">
        <is>
          <t>75,37%</t>
        </is>
      </c>
    </row>
    <row r="5">
      <c r="A5" t="inlineStr">
        <is>
          <t>Receita Patrimonial</t>
        </is>
      </c>
      <c r="B5" t="inlineStr">
        <is>
          <t>R$8.700.000,00</t>
        </is>
      </c>
      <c r="C5" t="inlineStr">
        <is>
          <t>R$3.473.167,73</t>
        </is>
      </c>
      <c r="D5" t="inlineStr">
        <is>
          <t>39,92%</t>
        </is>
      </c>
      <c r="E5" t="inlineStr">
        <is>
          <t>4,48%</t>
        </is>
      </c>
    </row>
    <row r="6">
      <c r="A6" t="inlineStr">
        <is>
          <t>Aluguéis e Arrendamentos</t>
        </is>
      </c>
      <c r="B6" t="inlineStr">
        <is>
          <t>R$132.000,00</t>
        </is>
      </c>
      <c r="C6" t="inlineStr">
        <is>
          <t>R$203.806,02</t>
        </is>
      </c>
      <c r="D6" t="inlineStr">
        <is>
          <t>154,40%</t>
        </is>
      </c>
      <c r="E6" t="inlineStr">
        <is>
          <t>0,26%</t>
        </is>
      </c>
    </row>
    <row r="7">
      <c r="A7" t="inlineStr">
        <is>
          <t>Taxas de Ocupação</t>
        </is>
      </c>
      <c r="B7" t="inlineStr">
        <is>
          <t>R$72.000,00</t>
        </is>
      </c>
      <c r="C7" t="inlineStr">
        <is>
          <t>R$35.250,00</t>
        </is>
      </c>
      <c r="D7" t="inlineStr">
        <is>
          <t>48,96%</t>
        </is>
      </c>
      <c r="E7" t="inlineStr">
        <is>
          <t>0,05%</t>
        </is>
      </c>
    </row>
    <row r="8">
      <c r="A8" t="inlineStr">
        <is>
          <t>Remuneração de Depósitos Bancários</t>
        </is>
      </c>
      <c r="B8" t="inlineStr">
        <is>
          <t>R$8.496.000,00</t>
        </is>
      </c>
      <c r="C8" t="inlineStr">
        <is>
          <t>R$3.234.111,71</t>
        </is>
      </c>
      <c r="D8" t="inlineStr">
        <is>
          <t>38,07%</t>
        </is>
      </c>
      <c r="E8" t="inlineStr">
        <is>
          <t>4,17%</t>
        </is>
      </c>
    </row>
    <row r="9">
      <c r="A9" t="inlineStr">
        <is>
          <t>Receita de Serviços</t>
        </is>
      </c>
      <c r="B9" t="inlineStr">
        <is>
          <t>R$22.068.000,00</t>
        </is>
      </c>
      <c r="C9" t="inlineStr">
        <is>
          <t>R$15.168.356,02</t>
        </is>
      </c>
      <c r="D9" t="inlineStr">
        <is>
          <t>68,73%</t>
        </is>
      </c>
      <c r="E9" t="inlineStr">
        <is>
          <t>19,57%</t>
        </is>
      </c>
    </row>
    <row r="10">
      <c r="A10" t="inlineStr">
        <is>
          <t>Serviços Educacionais</t>
        </is>
      </c>
      <c r="B10" t="inlineStr">
        <is>
          <t>R$22.068.000,00</t>
        </is>
      </c>
      <c r="C10" t="inlineStr">
        <is>
          <t>R$15.168.356,02</t>
        </is>
      </c>
      <c r="D10" t="inlineStr">
        <is>
          <t>68,73%</t>
        </is>
      </c>
      <c r="E10" t="inlineStr">
        <is>
          <t>19,57%</t>
        </is>
      </c>
    </row>
    <row r="11">
      <c r="A11" t="inlineStr">
        <is>
          <t>Transferências correntes</t>
        </is>
      </c>
      <c r="B11" t="inlineStr">
        <is>
          <t>R$0,00</t>
        </is>
      </c>
      <c r="C11" t="inlineStr">
        <is>
          <t>R$119.056,31</t>
        </is>
      </c>
      <c r="D11" t="inlineStr">
        <is>
          <t>0,00%</t>
        </is>
      </c>
      <c r="E11" t="inlineStr">
        <is>
          <t>0,15%</t>
        </is>
      </c>
    </row>
    <row r="12">
      <c r="A12" t="inlineStr">
        <is>
          <t>Outras transferências correntes</t>
        </is>
      </c>
      <c r="B12" t="inlineStr">
        <is>
          <t>R$0,00</t>
        </is>
      </c>
      <c r="C12" t="inlineStr">
        <is>
          <t>R$119.056,31</t>
        </is>
      </c>
      <c r="D12" t="inlineStr">
        <is>
          <t>0,00%</t>
        </is>
      </c>
      <c r="E12" t="inlineStr">
        <is>
          <t>0,15%</t>
        </is>
      </c>
    </row>
    <row r="13">
      <c r="A13" t="inlineStr">
        <is>
          <t>Outras Receitas Correntes</t>
        </is>
      </c>
      <c r="B13" t="inlineStr">
        <is>
          <t>R$419.676,00</t>
        </is>
      </c>
      <c r="C13" t="inlineStr">
        <is>
          <t>R$326.149,30</t>
        </is>
      </c>
      <c r="D13" t="inlineStr">
        <is>
          <t>77,71%</t>
        </is>
      </c>
      <c r="E13" t="inlineStr">
        <is>
          <t>0,42%</t>
        </is>
      </c>
    </row>
    <row r="14">
      <c r="A14" t="inlineStr">
        <is>
          <t xml:space="preserve">Multas e Juros </t>
        </is>
      </c>
      <c r="B14" t="inlineStr">
        <is>
          <t>R$108.000,00</t>
        </is>
      </c>
      <c r="C14" t="inlineStr">
        <is>
          <t>R$34.726,35</t>
        </is>
      </c>
      <c r="D14" t="inlineStr">
        <is>
          <t>32,15%</t>
        </is>
      </c>
      <c r="E14" t="inlineStr">
        <is>
          <t>0,04%</t>
        </is>
      </c>
    </row>
    <row r="15">
      <c r="A15" t="inlineStr">
        <is>
          <t>Outras Indenizações</t>
        </is>
      </c>
      <c r="B15" t="inlineStr">
        <is>
          <t>R$36.000,00</t>
        </is>
      </c>
      <c r="C15" t="inlineStr">
        <is>
          <t>R$13.036,48</t>
        </is>
      </c>
      <c r="D15" t="inlineStr">
        <is>
          <t>36,21%</t>
        </is>
      </c>
      <c r="E15" t="inlineStr">
        <is>
          <t>0,02%</t>
        </is>
      </c>
    </row>
    <row r="16">
      <c r="A16" t="inlineStr">
        <is>
          <t>Outras Restituições</t>
        </is>
      </c>
      <c r="B16" t="inlineStr">
        <is>
          <t>R$264.000,00</t>
        </is>
      </c>
      <c r="C16" t="inlineStr">
        <is>
          <t>R$276.922,69</t>
        </is>
      </c>
      <c r="D16" t="inlineStr">
        <is>
          <t>104,89%</t>
        </is>
      </c>
      <c r="E16" t="inlineStr">
        <is>
          <t>0,36%</t>
        </is>
      </c>
    </row>
    <row r="17">
      <c r="A17" t="inlineStr">
        <is>
          <t>Outras Receitas Correntes</t>
        </is>
      </c>
      <c r="B17" t="inlineStr">
        <is>
          <t>R$11.676,00</t>
        </is>
      </c>
      <c r="C17" t="inlineStr">
        <is>
          <t>R$1.463,78</t>
        </is>
      </c>
      <c r="D17" t="inlineStr">
        <is>
          <t>12,54%</t>
        </is>
      </c>
      <c r="E17" t="inlineStr">
        <is>
          <t>0,00%</t>
        </is>
      </c>
    </row>
    <row r="18">
      <c r="A18" t="inlineStr">
        <is>
          <t>RECEITAS DE CAPITAL</t>
        </is>
      </c>
      <c r="B18" t="inlineStr">
        <is>
          <t>R$132.000,00</t>
        </is>
      </c>
      <c r="C18" t="inlineStr">
        <is>
          <t>R$0,00</t>
        </is>
      </c>
      <c r="D18" t="inlineStr">
        <is>
          <t>0,00%</t>
        </is>
      </c>
      <c r="E18" t="inlineStr">
        <is>
          <t>0,00%</t>
        </is>
      </c>
    </row>
    <row r="19">
      <c r="A19" t="inlineStr">
        <is>
          <t>Alienação de Bens</t>
        </is>
      </c>
      <c r="B19" t="inlineStr">
        <is>
          <t>R$132.000,00</t>
        </is>
      </c>
      <c r="C19" t="inlineStr">
        <is>
          <t>R$0,00</t>
        </is>
      </c>
      <c r="D19" t="inlineStr">
        <is>
          <t>0,00%</t>
        </is>
      </c>
      <c r="E19" t="inlineStr">
        <is>
          <t>0,00%</t>
        </is>
      </c>
    </row>
    <row r="20">
      <c r="A20" t="inlineStr">
        <is>
          <t>Alienação de Bens Móveis</t>
        </is>
      </c>
      <c r="B20" t="inlineStr">
        <is>
          <t>R$132.000,00</t>
        </is>
      </c>
      <c r="C20" t="inlineStr">
        <is>
          <t>R$0,00</t>
        </is>
      </c>
      <c r="D20" t="inlineStr">
        <is>
          <t>0,00%</t>
        </is>
      </c>
      <c r="E20" t="inlineStr">
        <is>
          <t>0,00%</t>
        </is>
      </c>
    </row>
    <row r="21">
      <c r="A21" t="inlineStr">
        <is>
          <t>RECURSOS ARREC. EXERC. ANTER.</t>
        </is>
      </c>
      <c r="B21" t="inlineStr">
        <is>
          <t>R$18.600.000,00</t>
        </is>
      </c>
      <c r="C21" t="inlineStr">
        <is>
          <t>R$0,00</t>
        </is>
      </c>
      <c r="D21" t="inlineStr">
        <is>
          <t>0,00%</t>
        </is>
      </c>
      <c r="E21" t="inlineStr">
        <is>
          <t>0,00%</t>
        </is>
      </c>
    </row>
  </sheetData>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R$134.556.000,00</t>
        </is>
      </c>
      <c r="C2" t="inlineStr">
        <is>
          <t>R$65.443.388,12</t>
        </is>
      </c>
      <c r="D2" t="inlineStr">
        <is>
          <t>48,64%</t>
        </is>
      </c>
      <c r="E2" t="inlineStr">
        <is>
          <t>74,54%</t>
        </is>
      </c>
    </row>
    <row r="3">
      <c r="A3" t="inlineStr">
        <is>
          <t>Pessoal e Encargos Sociais</t>
        </is>
      </c>
      <c r="B3" t="inlineStr">
        <is>
          <t>R$60.132.000,00</t>
        </is>
      </c>
      <c r="C3" t="inlineStr">
        <is>
          <t>R$32.884.059,11</t>
        </is>
      </c>
      <c r="D3" t="inlineStr">
        <is>
          <t>54,69%</t>
        </is>
      </c>
      <c r="E3" t="inlineStr">
        <is>
          <t>37,45%</t>
        </is>
      </c>
    </row>
    <row r="4">
      <c r="A4" t="inlineStr">
        <is>
          <t>Vencimentos e Vantagens Fixas</t>
        </is>
      </c>
      <c r="B4" t="inlineStr">
        <is>
          <t>R$53.124.000,00</t>
        </is>
      </c>
      <c r="C4" t="inlineStr">
        <is>
          <t>R$29.101.057,28</t>
        </is>
      </c>
      <c r="D4" t="inlineStr">
        <is>
          <t>54,78%</t>
        </is>
      </c>
      <c r="E4" t="inlineStr">
        <is>
          <t>33,15%</t>
        </is>
      </c>
    </row>
    <row r="5">
      <c r="A5" t="inlineStr">
        <is>
          <t>Obrigações Patronais</t>
        </is>
      </c>
      <c r="B5" t="inlineStr">
        <is>
          <t>R$5.436.000,00</t>
        </is>
      </c>
      <c r="C5" t="inlineStr">
        <is>
          <t>R$2.985.158,07</t>
        </is>
      </c>
      <c r="D5" t="inlineStr">
        <is>
          <t>54,91%</t>
        </is>
      </c>
      <c r="E5" t="inlineStr">
        <is>
          <t>3,40%</t>
        </is>
      </c>
    </row>
    <row r="6">
      <c r="A6" t="inlineStr">
        <is>
          <t>Outras Despesas Variáveis</t>
        </is>
      </c>
      <c r="B6" t="inlineStr">
        <is>
          <t>R$456.000,00</t>
        </is>
      </c>
      <c r="C6" t="inlineStr">
        <is>
          <t>R$280.715,92</t>
        </is>
      </c>
      <c r="D6" t="inlineStr">
        <is>
          <t>61,56%</t>
        </is>
      </c>
      <c r="E6" t="inlineStr">
        <is>
          <t>0,32%</t>
        </is>
      </c>
    </row>
    <row r="7">
      <c r="A7" t="inlineStr">
        <is>
          <t xml:space="preserve">Sentenças Judiciais </t>
        </is>
      </c>
      <c r="B7" t="inlineStr">
        <is>
          <t>R$60.000,00</t>
        </is>
      </c>
      <c r="C7" t="inlineStr">
        <is>
          <t>R$37.819,86</t>
        </is>
      </c>
      <c r="D7" t="inlineStr">
        <is>
          <t>63,03%</t>
        </is>
      </c>
      <c r="E7" t="inlineStr">
        <is>
          <t>0,04%</t>
        </is>
      </c>
    </row>
    <row r="8">
      <c r="A8" t="inlineStr">
        <is>
          <t>Indenizações e Restituições Trabalhistas</t>
        </is>
      </c>
      <c r="B8" t="inlineStr">
        <is>
          <t>R$1.056.000,00</t>
        </is>
      </c>
      <c r="C8" t="inlineStr">
        <is>
          <t>R$479.307,98</t>
        </is>
      </c>
      <c r="D8" t="inlineStr">
        <is>
          <t>45,39%</t>
        </is>
      </c>
      <c r="E8" t="inlineStr">
        <is>
          <t>0,55%</t>
        </is>
      </c>
    </row>
    <row r="9">
      <c r="A9" t="inlineStr">
        <is>
          <t>Outras Despesas Correntes</t>
        </is>
      </c>
      <c r="B9" t="inlineStr">
        <is>
          <t>R$74.424.000,00</t>
        </is>
      </c>
      <c r="C9" t="inlineStr">
        <is>
          <t>R$32.559.329,01</t>
        </is>
      </c>
      <c r="D9" t="inlineStr">
        <is>
          <t>43,75%</t>
        </is>
      </c>
      <c r="E9" t="inlineStr">
        <is>
          <t>37,08%</t>
        </is>
      </c>
    </row>
    <row r="10">
      <c r="A10" t="inlineStr">
        <is>
          <t>Contribuições</t>
        </is>
      </c>
      <c r="B10" t="inlineStr">
        <is>
          <t>R$3.060.000,00</t>
        </is>
      </c>
      <c r="C10" t="inlineStr">
        <is>
          <t>R$1.370.941,95</t>
        </is>
      </c>
      <c r="D10" t="inlineStr">
        <is>
          <t>44,80%</t>
        </is>
      </c>
      <c r="E10" t="inlineStr">
        <is>
          <t>1,56%</t>
        </is>
      </c>
    </row>
    <row r="11">
      <c r="A11" t="inlineStr">
        <is>
          <t>Diárias</t>
        </is>
      </c>
      <c r="B11" t="inlineStr">
        <is>
          <t>R$960.000,00</t>
        </is>
      </c>
      <c r="C11" t="inlineStr">
        <is>
          <t>R$255.112,60</t>
        </is>
      </c>
      <c r="D11" t="inlineStr">
        <is>
          <t>26,57%</t>
        </is>
      </c>
      <c r="E11" t="inlineStr">
        <is>
          <t>0,29%</t>
        </is>
      </c>
    </row>
    <row r="12">
      <c r="A12" t="inlineStr">
        <is>
          <t>Auxílio Financeiro a Estudantes</t>
        </is>
      </c>
      <c r="B12" t="inlineStr">
        <is>
          <t>R$384.000,00</t>
        </is>
      </c>
      <c r="C12" t="inlineStr">
        <is>
          <t>R$427.727,27</t>
        </is>
      </c>
      <c r="D12" t="inlineStr">
        <is>
          <t>111,39%</t>
        </is>
      </c>
      <c r="E12" t="inlineStr">
        <is>
          <t>0,49%</t>
        </is>
      </c>
    </row>
    <row r="13">
      <c r="A13" t="inlineStr">
        <is>
          <t>Material de Consumo</t>
        </is>
      </c>
      <c r="B13" t="inlineStr">
        <is>
          <t>R$6.132.000,00</t>
        </is>
      </c>
      <c r="C13" t="inlineStr">
        <is>
          <t>R$3.015.895,97</t>
        </is>
      </c>
      <c r="D13" t="inlineStr">
        <is>
          <t>49,18%</t>
        </is>
      </c>
      <c r="E13" t="inlineStr">
        <is>
          <t>3,44%</t>
        </is>
      </c>
    </row>
    <row r="14">
      <c r="A14" t="inlineStr">
        <is>
          <t>Passagens e Despesas de Locomoção</t>
        </is>
      </c>
      <c r="B14" t="inlineStr">
        <is>
          <t>R$1.488.000,00</t>
        </is>
      </c>
      <c r="C14" t="inlineStr">
        <is>
          <t>R$655.227,36</t>
        </is>
      </c>
      <c r="D14" t="inlineStr">
        <is>
          <t>44,03%</t>
        </is>
      </c>
      <c r="E14" t="inlineStr">
        <is>
          <t>0,75%</t>
        </is>
      </c>
    </row>
    <row r="15">
      <c r="A15" t="inlineStr">
        <is>
          <t>Outros Serviços de Terceiros - PF</t>
        </is>
      </c>
      <c r="B15" t="inlineStr">
        <is>
          <t>R$180.000,00</t>
        </is>
      </c>
      <c r="C15" t="inlineStr">
        <is>
          <t>R$26.758,34</t>
        </is>
      </c>
      <c r="D15" t="inlineStr">
        <is>
          <t>14,87%</t>
        </is>
      </c>
      <c r="E15" t="inlineStr">
        <is>
          <t>0,03%</t>
        </is>
      </c>
    </row>
    <row r="16">
      <c r="A16" t="inlineStr">
        <is>
          <t>Locação de Mão de Obra</t>
        </is>
      </c>
      <c r="B16" t="inlineStr">
        <is>
          <t>R$1.068.000,00</t>
        </is>
      </c>
      <c r="C16" t="inlineStr">
        <is>
          <t>R$647.988,34</t>
        </is>
      </c>
      <c r="D16" t="inlineStr">
        <is>
          <t>60,67%</t>
        </is>
      </c>
      <c r="E16" t="inlineStr">
        <is>
          <t>0,74%</t>
        </is>
      </c>
    </row>
    <row r="17">
      <c r="A17" t="inlineStr">
        <is>
          <t>Outros Serviços Terceiros - P. Jurídica</t>
        </is>
      </c>
      <c r="B17" t="inlineStr">
        <is>
          <t>R$35.064.000,00</t>
        </is>
      </c>
      <c r="C17" t="inlineStr">
        <is>
          <t>R$20.680.243,88</t>
        </is>
      </c>
      <c r="D17" t="inlineStr">
        <is>
          <t>58,98%</t>
        </is>
      </c>
      <c r="E17" t="inlineStr">
        <is>
          <t>23,55%</t>
        </is>
      </c>
    </row>
    <row r="18">
      <c r="A18" t="inlineStr">
        <is>
          <t>Serv. Tecn. da Inform. Comunicação - PJ.</t>
        </is>
      </c>
      <c r="B18" t="inlineStr">
        <is>
          <t>R$25.896.000,00</t>
        </is>
      </c>
      <c r="C18" t="inlineStr">
        <is>
          <t>R$5.409.640,41</t>
        </is>
      </c>
      <c r="D18" t="inlineStr">
        <is>
          <t>20,89%</t>
        </is>
      </c>
      <c r="E18" t="inlineStr">
        <is>
          <t>6,16%</t>
        </is>
      </c>
    </row>
    <row r="19">
      <c r="A19" t="inlineStr">
        <is>
          <t>Obrigações Tributárias e Contributivas</t>
        </is>
      </c>
      <c r="B19" t="inlineStr">
        <is>
          <t>R$120.000,00</t>
        </is>
      </c>
      <c r="C19" t="inlineStr">
        <is>
          <t>R$67.806,98</t>
        </is>
      </c>
      <c r="D19" t="inlineStr">
        <is>
          <t>56,51%</t>
        </is>
      </c>
      <c r="E19" t="inlineStr">
        <is>
          <t>0,08%</t>
        </is>
      </c>
    </row>
    <row r="20">
      <c r="A20" t="inlineStr">
        <is>
          <t>Sentenças Judiciais</t>
        </is>
      </c>
      <c r="B20" t="inlineStr">
        <is>
          <t>R$60.000,00</t>
        </is>
      </c>
      <c r="C20" t="inlineStr">
        <is>
          <t>R$0,00</t>
        </is>
      </c>
      <c r="D20" t="inlineStr">
        <is>
          <t>0,00%</t>
        </is>
      </c>
      <c r="E20" t="inlineStr">
        <is>
          <t>0,00%</t>
        </is>
      </c>
    </row>
    <row r="21">
      <c r="A21" t="inlineStr">
        <is>
          <t>Indenizações e Restituições</t>
        </is>
      </c>
      <c r="B21" t="inlineStr">
        <is>
          <t>R$12.000,00</t>
        </is>
      </c>
      <c r="C21" t="inlineStr">
        <is>
          <t>R$1.985,91</t>
        </is>
      </c>
      <c r="D21" t="inlineStr">
        <is>
          <t>16,55%</t>
        </is>
      </c>
      <c r="E21" t="inlineStr">
        <is>
          <t>0,00%</t>
        </is>
      </c>
    </row>
  </sheetData>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R$38.124.813,00</t>
        </is>
      </c>
      <c r="C2" t="inlineStr">
        <is>
          <t>R$13.877.183,67</t>
        </is>
      </c>
      <c r="D2" t="inlineStr">
        <is>
          <t>36,40%</t>
        </is>
      </c>
      <c r="E2" t="inlineStr">
        <is>
          <t>15,81%</t>
        </is>
      </c>
    </row>
    <row r="3">
      <c r="A3" t="inlineStr">
        <is>
          <t>02 - Administração Financeira</t>
        </is>
      </c>
      <c r="B3" t="inlineStr">
        <is>
          <t>R$7.536.646,00</t>
        </is>
      </c>
      <c r="C3" t="inlineStr">
        <is>
          <t>R$3.456.704,41</t>
        </is>
      </c>
      <c r="D3" t="inlineStr">
        <is>
          <t>45,87%</t>
        </is>
      </c>
      <c r="E3" t="inlineStr">
        <is>
          <t>3,94%</t>
        </is>
      </c>
    </row>
    <row r="4">
      <c r="A4" t="inlineStr">
        <is>
          <t>03 - Formação de Recursos Humanos</t>
        </is>
      </c>
      <c r="B4" t="inlineStr">
        <is>
          <t>R$2.047.483,00</t>
        </is>
      </c>
      <c r="C4" t="inlineStr">
        <is>
          <t>R$218.641,41</t>
        </is>
      </c>
      <c r="D4" t="inlineStr">
        <is>
          <t>10,68%</t>
        </is>
      </c>
      <c r="E4" t="inlineStr">
        <is>
          <t>0,25%</t>
        </is>
      </c>
    </row>
    <row r="5">
      <c r="A5" t="inlineStr">
        <is>
          <t>04 - Comunicação Social</t>
        </is>
      </c>
      <c r="B5" t="inlineStr">
        <is>
          <t>R$9.213.494,00</t>
        </is>
      </c>
      <c r="C5" t="inlineStr">
        <is>
          <t>R$6.684.073,98</t>
        </is>
      </c>
      <c r="D5" t="inlineStr">
        <is>
          <t>72,55%</t>
        </is>
      </c>
      <c r="E5" t="inlineStr">
        <is>
          <t>7,61%</t>
        </is>
      </c>
    </row>
    <row r="6">
      <c r="A6" t="inlineStr">
        <is>
          <t>05 - Atenção Básica</t>
        </is>
      </c>
      <c r="B6" t="inlineStr">
        <is>
          <t>R$2.497.397,00</t>
        </is>
      </c>
      <c r="C6" t="inlineStr">
        <is>
          <t>R$1.320.879,22</t>
        </is>
      </c>
      <c r="D6" t="inlineStr">
        <is>
          <t>52,89%</t>
        </is>
      </c>
      <c r="E6" t="inlineStr">
        <is>
          <t>1,50%</t>
        </is>
      </c>
    </row>
    <row r="7">
      <c r="A7" t="inlineStr">
        <is>
          <t>06 - Proteção e Benefícios ao Trabalhador</t>
        </is>
      </c>
      <c r="B7" t="inlineStr">
        <is>
          <t>R$1.887.683,00</t>
        </is>
      </c>
      <c r="C7" t="inlineStr">
        <is>
          <t>R$914.961,72</t>
        </is>
      </c>
      <c r="D7" t="inlineStr">
        <is>
          <t>48,47%</t>
        </is>
      </c>
      <c r="E7" t="inlineStr">
        <is>
          <t>1,04%</t>
        </is>
      </c>
    </row>
    <row r="8">
      <c r="A8" t="inlineStr">
        <is>
          <t>07 - Empregabilidade</t>
        </is>
      </c>
      <c r="B8" t="inlineStr">
        <is>
          <t>R$111.180.484,00</t>
        </is>
      </c>
      <c r="C8" t="inlineStr">
        <is>
          <t>R$61.325.372,09</t>
        </is>
      </c>
      <c r="D8" t="inlineStr">
        <is>
          <t>55,16%</t>
        </is>
      </c>
      <c r="E8" t="inlineStr">
        <is>
          <t>69,85%</t>
        </is>
      </c>
    </row>
  </sheetData>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0002/2024-CC</t>
        </is>
      </c>
      <c r="B2" t="inlineStr">
        <is>
          <t>CONTRATAÇÃO DE EMPRESA PARA CONSTRUÇÃO DO "ME LEVA"</t>
        </is>
      </c>
      <c r="C2" t="inlineStr">
        <is>
          <t>20/09/2024 18:06:00</t>
        </is>
      </c>
      <c r="D2" t="inlineStr">
        <is>
          <t>Cancelada</t>
        </is>
      </c>
      <c r="E2" t="inlineStr"/>
      <c r="F2" t="inlineStr">
        <is>
          <t>22/10/2024 00:00:00</t>
        </is>
      </c>
      <c r="G2" t="inlineStr"/>
      <c r="H2" t="inlineStr"/>
    </row>
    <row r="3">
      <c r="A3" t="inlineStr">
        <is>
          <t>0001/2024-CC</t>
        </is>
      </c>
      <c r="B3" t="inlineStr">
        <is>
          <t>Contratação de empresa para realizar reforma geral da Unidade Santa Genoveva para o Senac Infinite.</t>
        </is>
      </c>
      <c r="C3" t="inlineStr">
        <is>
          <t>25/07/2024 08:30:00</t>
        </is>
      </c>
      <c r="D3" t="inlineStr">
        <is>
          <t>Finalizada</t>
        </is>
      </c>
      <c r="E3" t="inlineStr"/>
      <c r="F3" t="inlineStr">
        <is>
          <t>22/10/2024 00:00:00</t>
        </is>
      </c>
      <c r="G3" t="inlineStr"/>
      <c r="H3" t="inlineStr"/>
    </row>
    <row r="4">
      <c r="A4" t="inlineStr">
        <is>
          <t>0008/2023-CC</t>
        </is>
      </c>
      <c r="B4" t="inlineStr">
        <is>
          <t xml:space="preserve">Contratação de empresa para execução da reforma da unidade Senac Cora Coralina </t>
        </is>
      </c>
      <c r="C4" t="inlineStr">
        <is>
          <t>28/02/2024 14:30:00</t>
        </is>
      </c>
      <c r="D4" t="inlineStr">
        <is>
          <t>Finalizada</t>
        </is>
      </c>
      <c r="E4" t="inlineStr"/>
      <c r="F4" t="inlineStr">
        <is>
          <t>24/07/2024 00:00:00</t>
        </is>
      </c>
      <c r="G4" t="inlineStr"/>
      <c r="H4" t="inlineStr"/>
    </row>
    <row r="5">
      <c r="A5" t="inlineStr">
        <is>
          <t>0009/2023-CC</t>
        </is>
      </c>
      <c r="B5" t="inlineStr">
        <is>
          <t>Contratação de agência de publicidade e propaganda</t>
        </is>
      </c>
      <c r="C5" t="inlineStr">
        <is>
          <t>16/02/2024 09:30:00</t>
        </is>
      </c>
      <c r="D5" t="inlineStr">
        <is>
          <t>Finalizada</t>
        </is>
      </c>
      <c r="E5" t="inlineStr"/>
      <c r="F5" t="inlineStr">
        <is>
          <t>04/04/2024 00:00:00</t>
        </is>
      </c>
      <c r="G5" t="inlineStr"/>
      <c r="H5" t="inlineStr"/>
    </row>
    <row r="6">
      <c r="A6" t="inlineStr">
        <is>
          <t>0006/2023-CC</t>
        </is>
      </c>
      <c r="B6" t="inlineStr">
        <is>
          <t>Contratação de empresa para execução da obra de adequação do galpão do CEP Aparecida de Goiânia para implantação do Centro de Distribuição do Cora Restaurante Escola</t>
        </is>
      </c>
      <c r="C6" t="inlineStr">
        <is>
          <t>25/09/2023 09:30:00</t>
        </is>
      </c>
      <c r="D6" t="inlineStr">
        <is>
          <t>Finalizada</t>
        </is>
      </c>
      <c r="E6" t="inlineStr"/>
      <c r="F6" t="inlineStr">
        <is>
          <t>23/11/2023 00:00:00</t>
        </is>
      </c>
      <c r="G6" t="inlineStr"/>
      <c r="H6" t="inlineStr"/>
    </row>
    <row r="7">
      <c r="A7" t="inlineStr">
        <is>
          <t>0005/2023-CC</t>
        </is>
      </c>
      <c r="B7" t="inlineStr">
        <is>
          <t xml:space="preserve">Contratação de empresa para a reforma do auditório e unidade Senac Rio Verde. </t>
        </is>
      </c>
      <c r="C7" t="inlineStr">
        <is>
          <t>11/07/2023 09:00:00</t>
        </is>
      </c>
      <c r="D7" t="inlineStr">
        <is>
          <t>Em processo</t>
        </is>
      </c>
      <c r="E7" t="inlineStr"/>
      <c r="F7" t="inlineStr"/>
      <c r="G7" t="inlineStr"/>
      <c r="H7" t="inlineStr"/>
    </row>
    <row r="8">
      <c r="A8" t="inlineStr">
        <is>
          <t>0003/2023-CC</t>
        </is>
      </c>
      <c r="B8" t="inlineStr">
        <is>
          <t>Reforma da unidade Senac Caldas Novas</t>
        </is>
      </c>
      <c r="C8" t="inlineStr">
        <is>
          <t>15/06/2023 09:30:00</t>
        </is>
      </c>
      <c r="D8" t="inlineStr">
        <is>
          <t>Finalizada</t>
        </is>
      </c>
      <c r="E8" t="inlineStr"/>
      <c r="F8" t="inlineStr">
        <is>
          <t>11/08/2023 00:00:00</t>
        </is>
      </c>
      <c r="G8" t="inlineStr"/>
      <c r="H8" t="inlineStr"/>
    </row>
    <row r="9">
      <c r="A9" t="inlineStr">
        <is>
          <t>0004/2023-CC</t>
        </is>
      </c>
      <c r="B9" t="inlineStr">
        <is>
          <t>Reforma de modernização da fachada SENAC Cora Coralina</t>
        </is>
      </c>
      <c r="C9" t="inlineStr">
        <is>
          <t>07/06/2023 09:30:00</t>
        </is>
      </c>
      <c r="D9" t="inlineStr">
        <is>
          <t>Finalizada</t>
        </is>
      </c>
      <c r="E9" t="inlineStr"/>
      <c r="F9" t="inlineStr">
        <is>
          <t>02/08/2023 00:00:00</t>
        </is>
      </c>
      <c r="G9" t="inlineStr"/>
      <c r="H9" t="inlineStr"/>
    </row>
    <row r="10">
      <c r="A10" t="inlineStr">
        <is>
          <t>0001/2023-CC</t>
        </is>
      </c>
      <c r="B10" t="inlineStr">
        <is>
          <t>Contratação de Empresa do Ramo de Construção Civil, para realização do Serviço de Reforma do Prédio da Unidade Cora Coralina/Faculdade Senac Goiás.</t>
        </is>
      </c>
      <c r="C10" t="inlineStr">
        <is>
          <t>25/05/2023 09:30:00</t>
        </is>
      </c>
      <c r="D10" t="inlineStr">
        <is>
          <t>Cancelada</t>
        </is>
      </c>
      <c r="E10" t="inlineStr"/>
      <c r="F10" t="inlineStr">
        <is>
          <t>07/11/2023 00:00:00</t>
        </is>
      </c>
      <c r="G10" t="inlineStr"/>
      <c r="H10" t="inlineStr"/>
    </row>
    <row r="11">
      <c r="A11" t="inlineStr">
        <is>
          <t>0002/2023-CC</t>
        </is>
      </c>
      <c r="B11" t="inlineStr">
        <is>
          <t>CONTRATAÇÃO DE SERVIÇO DE EXECUÇÃO DE OBRA DA COZINHA VERDE NA UNIDADE CEP CALDAS NOVAS</t>
        </is>
      </c>
      <c r="C11" t="inlineStr">
        <is>
          <t>23/05/2023 09:30:00</t>
        </is>
      </c>
      <c r="D11" t="inlineStr">
        <is>
          <t>Cancelada</t>
        </is>
      </c>
      <c r="E11" t="inlineStr"/>
      <c r="F11" t="inlineStr">
        <is>
          <t>21/08/2023 00:00:00</t>
        </is>
      </c>
      <c r="G11" t="inlineStr"/>
      <c r="H11" t="inlineStr"/>
    </row>
    <row r="12">
      <c r="A12" t="inlineStr">
        <is>
          <t>0006/2022-CC</t>
        </is>
      </c>
      <c r="B12" t="inlineStr">
        <is>
          <t>REFORMA DA UNIDADE SENAC CATALÃO</t>
        </is>
      </c>
      <c r="C12" t="inlineStr">
        <is>
          <t>17/02/2023 09:00:00</t>
        </is>
      </c>
      <c r="D12" t="inlineStr">
        <is>
          <t>Cancelada</t>
        </is>
      </c>
      <c r="E12" t="inlineStr"/>
      <c r="F12" t="inlineStr">
        <is>
          <t>04/01/2024 00:00:00</t>
        </is>
      </c>
      <c r="G12" t="inlineStr"/>
      <c r="H12" t="inlineStr"/>
    </row>
    <row r="13">
      <c r="A13" t="inlineStr">
        <is>
          <t>0004/2022-CC</t>
        </is>
      </c>
      <c r="B13" t="inlineStr">
        <is>
          <t>Contratação de empresa com atuação na área de engenharia para execução da reforma geral da Unidade Operativa CEP Elias Bufáiçal</t>
        </is>
      </c>
      <c r="C13" t="inlineStr">
        <is>
          <t>16/02/2023 09:30:00</t>
        </is>
      </c>
      <c r="D13" t="inlineStr">
        <is>
          <t>Finalizada</t>
        </is>
      </c>
      <c r="E13" t="inlineStr"/>
      <c r="F13" t="inlineStr">
        <is>
          <t>02/06/2023 00:00:00</t>
        </is>
      </c>
      <c r="G13" t="inlineStr"/>
      <c r="H13" t="inlineStr"/>
    </row>
    <row r="14">
      <c r="A14" t="inlineStr">
        <is>
          <t>0005/2022-CC</t>
        </is>
      </c>
      <c r="B14" t="inlineStr">
        <is>
          <t>Contratação de empresa para execução da obra de adequação do galpão do CEP Aparecida de Goiânia para implantação do centro de distribuição do Cora Restaurante Escola</t>
        </is>
      </c>
      <c r="C14" t="inlineStr">
        <is>
          <t>26/12/2022 09:30:00</t>
        </is>
      </c>
      <c r="D14" t="inlineStr">
        <is>
          <t>Finalizada</t>
        </is>
      </c>
      <c r="E14" t="inlineStr"/>
      <c r="F14" t="inlineStr">
        <is>
          <t>13/01/2023 00:00:00</t>
        </is>
      </c>
      <c r="G14" t="inlineStr"/>
      <c r="H14" t="inlineStr"/>
    </row>
    <row r="15">
      <c r="A15" t="inlineStr">
        <is>
          <t>0003/2022-CC</t>
        </is>
      </c>
      <c r="B15" t="inlineStr">
        <is>
          <t>Contratação de empresa especializada no ramo de engenharia para a execução de serviços de adequação e reparos em 4 laboratórios de gastronomia, no prédio do Senac de Aparecida de Goiânia.</t>
        </is>
      </c>
      <c r="C15" t="inlineStr">
        <is>
          <t>18/10/2022 09:30:00</t>
        </is>
      </c>
      <c r="D15" t="inlineStr">
        <is>
          <t>Finalizada</t>
        </is>
      </c>
      <c r="E15" t="inlineStr"/>
      <c r="F15" t="inlineStr">
        <is>
          <t>13/12/2022 00:00:00</t>
        </is>
      </c>
      <c r="G15" t="inlineStr"/>
      <c r="H15" t="inlineStr"/>
    </row>
    <row r="16">
      <c r="A16" t="inlineStr">
        <is>
          <t>0002/2022-CC</t>
        </is>
      </c>
      <c r="B16" t="inlineStr">
        <is>
          <t>CONTRATAÇÃO DE EMPRESA ESPECIALIZADA NA PRESTAÇÃO DE SERVIÇOS DE PUBLICIADADE E PROPAGANDA</t>
        </is>
      </c>
      <c r="C16" t="inlineStr">
        <is>
          <t>25/04/2022 09:00:00</t>
        </is>
      </c>
      <c r="D16" t="inlineStr">
        <is>
          <t>Finalizada</t>
        </is>
      </c>
      <c r="E16" t="inlineStr"/>
      <c r="F16" t="inlineStr">
        <is>
          <t>14/07/2022 00:00:00</t>
        </is>
      </c>
      <c r="G16" t="inlineStr"/>
      <c r="H16" t="inlineStr"/>
    </row>
    <row r="17">
      <c r="A17" t="inlineStr">
        <is>
          <t>0001/2022-CC</t>
        </is>
      </c>
      <c r="B17" t="inlineStr">
        <is>
          <t>CONTRATAÇÃO DE EMPRESA DO RAMO DE ARQUITETURA E/OU ENGENHARIA PARA ELABORAÇÃO DE PROJETOS COMPLEMENTARES PARA IMPLANTAÇÃO DE UMA UNIDADE DO CORA RESTAURANTE ESCOLA DO SENAC GOIÁS, DENTRO DAS INSTALAÇÕES DO TRIBUNAL DE JUSTIÇA DO ESTADO DE GOIÁS</t>
        </is>
      </c>
      <c r="C17" t="inlineStr">
        <is>
          <t>22/03/2022 09:30:00</t>
        </is>
      </c>
      <c r="D17" t="inlineStr">
        <is>
          <t>Cancelada</t>
        </is>
      </c>
      <c r="E17" t="inlineStr"/>
      <c r="F17" t="inlineStr">
        <is>
          <t>19/04/2022 09:17:00</t>
        </is>
      </c>
      <c r="G17" t="inlineStr"/>
      <c r="H17" t="inlineStr"/>
    </row>
    <row r="18">
      <c r="A18" t="inlineStr">
        <is>
          <t>0007/2021-CC</t>
        </is>
      </c>
      <c r="B18" t="inlineStr">
        <is>
          <t>CONTRATAÇÃO DE EMPRESA PARA EXECUÇÃO DE SERVIÇOS DE ADEQUAÇÃO E REPAROS EM 04 (QUATRO) LABORATÓRIOS DE GASTRONOMIA DO CENTRO DE EDUCAÇÃO PROFISSIONAL (CEP) DE APARECIDA DE GOIÂNIA</t>
        </is>
      </c>
      <c r="C18" t="inlineStr">
        <is>
          <t>02/02/2022 09:00:00</t>
        </is>
      </c>
      <c r="D18" t="inlineStr">
        <is>
          <t>Cancelada</t>
        </is>
      </c>
      <c r="E18" t="inlineStr"/>
      <c r="F18" t="inlineStr">
        <is>
          <t>15/03/2022 16:05:00</t>
        </is>
      </c>
      <c r="G18" t="inlineStr"/>
      <c r="H18" t="inlineStr"/>
    </row>
    <row r="19">
      <c r="A19" t="inlineStr">
        <is>
          <t>0006/2021-CC</t>
        </is>
      </c>
      <c r="B19" t="inlineStr">
        <is>
          <t>CONTRATAÇÃO DE EMPRESA DO RAMO DE CONSTRUÇÃO CIVIL OBJETIVANDO REALIZAR A REFORMA DO PRÉDIO DA FACULDADE SENAC GOIÁS.</t>
        </is>
      </c>
      <c r="C19" t="inlineStr">
        <is>
          <t>24/10/2021 09:30:00</t>
        </is>
      </c>
      <c r="D19" t="inlineStr">
        <is>
          <t>Finalizada</t>
        </is>
      </c>
      <c r="E19" t="inlineStr"/>
      <c r="F19" t="inlineStr">
        <is>
          <t>06/06/2022 00:00:00</t>
        </is>
      </c>
      <c r="G19" t="inlineStr"/>
      <c r="H19" t="inlineStr"/>
    </row>
    <row r="20">
      <c r="A20" t="inlineStr">
        <is>
          <t>0005/2021-CC</t>
        </is>
      </c>
      <c r="B20" t="inlineStr">
        <is>
          <t>CONTRATAÇÃO DE EMPRESA NO RAMO DE ARQUITETURA PARA ELABORAÇÃO DE PROJETOS DE ARQUITETURA DE INTERIORES, PARA IMPLANTAÇÃO DO CORA RESTAURANTE ESCOLA DENTRO DAS INSTALAÇÕES DA ASSEMBLEIA LEGISLATIVA DO ESTADO DE GOIÁS (ALEGO) E DO TRIBUNAL DE JUSTIÇA DO ESTADO DE GOIÁS (TJGO)</t>
        </is>
      </c>
      <c r="C20" t="inlineStr">
        <is>
          <t>30/08/2021 09:30:00</t>
        </is>
      </c>
      <c r="D20" t="inlineStr">
        <is>
          <t>Cancelada</t>
        </is>
      </c>
      <c r="E20" t="inlineStr"/>
      <c r="F20" t="inlineStr">
        <is>
          <t>24/01/2022 14:13:00</t>
        </is>
      </c>
      <c r="G20" t="inlineStr"/>
      <c r="H20" t="inlineStr"/>
    </row>
    <row r="21">
      <c r="A21" t="inlineStr">
        <is>
          <t>0026/2026-PG</t>
        </is>
      </c>
      <c r="B21" t="inlineStr">
        <is>
          <t>Contratação de empresa organizadora de eventos para a realização do E-Sports Senac 2026.</t>
        </is>
      </c>
      <c r="C21" t="inlineStr">
        <is>
          <t>25/09/2026 10:00:00</t>
        </is>
      </c>
      <c r="D21" t="inlineStr">
        <is>
          <t>Em processo</t>
        </is>
      </c>
      <c r="E21" t="inlineStr"/>
      <c r="F21" t="inlineStr"/>
      <c r="G21" t="inlineStr"/>
      <c r="H21" t="inlineStr"/>
    </row>
  </sheetData>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0002/2024-CC</t>
        </is>
      </c>
      <c r="B2" t="inlineStr">
        <is>
          <t>CONTRATAÇÃO DE EMPRESA PARA CONSTRUÇÃO DO "ME LEVA"</t>
        </is>
      </c>
      <c r="C2" t="inlineStr">
        <is>
          <t>20/09/2024 18:06:00</t>
        </is>
      </c>
      <c r="D2" t="inlineStr">
        <is>
          <t>Cancelada</t>
        </is>
      </c>
      <c r="E2" t="inlineStr"/>
      <c r="F2" t="inlineStr">
        <is>
          <t>22/10/2024 00:00:00</t>
        </is>
      </c>
      <c r="G2" t="inlineStr"/>
      <c r="H2" t="inlineStr"/>
    </row>
    <row r="3">
      <c r="A3" t="inlineStr">
        <is>
          <t>0001/2024-CC</t>
        </is>
      </c>
      <c r="B3" t="inlineStr">
        <is>
          <t>Contratação de empresa para realizar reforma geral da Unidade Santa Genoveva para o Senac Infinite.</t>
        </is>
      </c>
      <c r="C3" t="inlineStr">
        <is>
          <t>25/07/2024 08:30:00</t>
        </is>
      </c>
      <c r="D3" t="inlineStr">
        <is>
          <t>Finalizada</t>
        </is>
      </c>
      <c r="E3" t="inlineStr"/>
      <c r="F3" t="inlineStr">
        <is>
          <t>22/10/2024 00:00:00</t>
        </is>
      </c>
      <c r="G3" t="inlineStr"/>
      <c r="H3" t="inlineStr"/>
    </row>
    <row r="4">
      <c r="A4" t="inlineStr">
        <is>
          <t>0008/2023-CC</t>
        </is>
      </c>
      <c r="B4" t="inlineStr">
        <is>
          <t xml:space="preserve">Contratação de empresa para execução da reforma da unidade Senac Cora Coralina </t>
        </is>
      </c>
      <c r="C4" t="inlineStr">
        <is>
          <t>28/02/2024 14:30:00</t>
        </is>
      </c>
      <c r="D4" t="inlineStr">
        <is>
          <t>Finalizada</t>
        </is>
      </c>
      <c r="E4" t="inlineStr"/>
      <c r="F4" t="inlineStr">
        <is>
          <t>24/07/2024 00:00:00</t>
        </is>
      </c>
      <c r="G4" t="inlineStr"/>
      <c r="H4" t="inlineStr"/>
    </row>
    <row r="5">
      <c r="A5" t="inlineStr">
        <is>
          <t>0009/2023-CC</t>
        </is>
      </c>
      <c r="B5" t="inlineStr">
        <is>
          <t>Contratação de agência de publicidade e propaganda</t>
        </is>
      </c>
      <c r="C5" t="inlineStr">
        <is>
          <t>16/02/2024 09:30:00</t>
        </is>
      </c>
      <c r="D5" t="inlineStr">
        <is>
          <t>Finalizada</t>
        </is>
      </c>
      <c r="E5" t="inlineStr"/>
      <c r="F5" t="inlineStr">
        <is>
          <t>04/04/2024 00:00:00</t>
        </is>
      </c>
      <c r="G5" t="inlineStr"/>
      <c r="H5" t="inlineStr"/>
    </row>
    <row r="6">
      <c r="A6" t="inlineStr">
        <is>
          <t>0006/2023-CC</t>
        </is>
      </c>
      <c r="B6" t="inlineStr">
        <is>
          <t>Contratação de empresa para execução da obra de adequação do galpão do CEP Aparecida de Goiânia para implantação do Centro de Distribuição do Cora Restaurante Escola</t>
        </is>
      </c>
      <c r="C6" t="inlineStr">
        <is>
          <t>25/09/2023 09:30:00</t>
        </is>
      </c>
      <c r="D6" t="inlineStr">
        <is>
          <t>Finalizada</t>
        </is>
      </c>
      <c r="E6" t="inlineStr"/>
      <c r="F6" t="inlineStr">
        <is>
          <t>23/11/2023 00:00:00</t>
        </is>
      </c>
      <c r="G6" t="inlineStr"/>
      <c r="H6" t="inlineStr"/>
    </row>
    <row r="7">
      <c r="A7" t="inlineStr">
        <is>
          <t>0005/2023-CC</t>
        </is>
      </c>
      <c r="B7" t="inlineStr">
        <is>
          <t xml:space="preserve">Contratação de empresa para a reforma do auditório e unidade Senac Rio Verde. </t>
        </is>
      </c>
      <c r="C7" t="inlineStr">
        <is>
          <t>11/07/2023 09:00:00</t>
        </is>
      </c>
      <c r="D7" t="inlineStr">
        <is>
          <t>Em processo</t>
        </is>
      </c>
      <c r="E7" t="inlineStr"/>
      <c r="F7" t="inlineStr"/>
      <c r="G7" t="inlineStr"/>
      <c r="H7" t="inlineStr"/>
    </row>
    <row r="8">
      <c r="A8" t="inlineStr">
        <is>
          <t>0003/2023-CC</t>
        </is>
      </c>
      <c r="B8" t="inlineStr">
        <is>
          <t>Reforma da unidade Senac Caldas Novas</t>
        </is>
      </c>
      <c r="C8" t="inlineStr">
        <is>
          <t>15/06/2023 09:30:00</t>
        </is>
      </c>
      <c r="D8" t="inlineStr">
        <is>
          <t>Finalizada</t>
        </is>
      </c>
      <c r="E8" t="inlineStr"/>
      <c r="F8" t="inlineStr">
        <is>
          <t>11/08/2023 00:00:00</t>
        </is>
      </c>
      <c r="G8" t="inlineStr"/>
      <c r="H8" t="inlineStr"/>
    </row>
    <row r="9">
      <c r="A9" t="inlineStr">
        <is>
          <t>0004/2023-CC</t>
        </is>
      </c>
      <c r="B9" t="inlineStr">
        <is>
          <t>Reforma de modernização da fachada SENAC Cora Coralina</t>
        </is>
      </c>
      <c r="C9" t="inlineStr">
        <is>
          <t>07/06/2023 09:30:00</t>
        </is>
      </c>
      <c r="D9" t="inlineStr">
        <is>
          <t>Finalizada</t>
        </is>
      </c>
      <c r="E9" t="inlineStr"/>
      <c r="F9" t="inlineStr">
        <is>
          <t>02/08/2023 00:00:00</t>
        </is>
      </c>
      <c r="G9" t="inlineStr"/>
      <c r="H9" t="inlineStr"/>
    </row>
    <row r="10">
      <c r="A10" t="inlineStr">
        <is>
          <t>0001/2023-CC</t>
        </is>
      </c>
      <c r="B10" t="inlineStr">
        <is>
          <t>Contratação de Empresa do Ramo de Construção Civil, para realização do Serviço de Reforma do Prédio da Unidade Cora Coralina/Faculdade Senac Goiás.</t>
        </is>
      </c>
      <c r="C10" t="inlineStr">
        <is>
          <t>25/05/2023 09:30:00</t>
        </is>
      </c>
      <c r="D10" t="inlineStr">
        <is>
          <t>Cancelada</t>
        </is>
      </c>
      <c r="E10" t="inlineStr"/>
      <c r="F10" t="inlineStr">
        <is>
          <t>07/11/2023 00:00:00</t>
        </is>
      </c>
      <c r="G10" t="inlineStr"/>
      <c r="H10" t="inlineStr"/>
    </row>
    <row r="11">
      <c r="A11" t="inlineStr">
        <is>
          <t>0002/2023-CC</t>
        </is>
      </c>
      <c r="B11" t="inlineStr">
        <is>
          <t>CONTRATAÇÃO DE SERVIÇO DE EXECUÇÃO DE OBRA DA COZINHA VERDE NA UNIDADE CEP CALDAS NOVAS</t>
        </is>
      </c>
      <c r="C11" t="inlineStr">
        <is>
          <t>23/05/2023 09:30:00</t>
        </is>
      </c>
      <c r="D11" t="inlineStr">
        <is>
          <t>Cancelada</t>
        </is>
      </c>
      <c r="E11" t="inlineStr"/>
      <c r="F11" t="inlineStr">
        <is>
          <t>21/08/2023 00:00:00</t>
        </is>
      </c>
      <c r="G11" t="inlineStr"/>
      <c r="H11" t="inlineStr"/>
    </row>
    <row r="12">
      <c r="A12" t="inlineStr">
        <is>
          <t>0006/2022-CC</t>
        </is>
      </c>
      <c r="B12" t="inlineStr">
        <is>
          <t>REFORMA DA UNIDADE SENAC CATALÃO</t>
        </is>
      </c>
      <c r="C12" t="inlineStr">
        <is>
          <t>17/02/2023 09:00:00</t>
        </is>
      </c>
      <c r="D12" t="inlineStr">
        <is>
          <t>Cancelada</t>
        </is>
      </c>
      <c r="E12" t="inlineStr"/>
      <c r="F12" t="inlineStr">
        <is>
          <t>04/01/2024 00:00:00</t>
        </is>
      </c>
      <c r="G12" t="inlineStr"/>
      <c r="H12" t="inlineStr"/>
    </row>
    <row r="13">
      <c r="A13" t="inlineStr">
        <is>
          <t>0004/2022-CC</t>
        </is>
      </c>
      <c r="B13" t="inlineStr">
        <is>
          <t>Contratação de empresa com atuação na área de engenharia para execução da reforma geral da Unidade Operativa CEP Elias Bufáiçal</t>
        </is>
      </c>
      <c r="C13" t="inlineStr">
        <is>
          <t>16/02/2023 09:30:00</t>
        </is>
      </c>
      <c r="D13" t="inlineStr">
        <is>
          <t>Finalizada</t>
        </is>
      </c>
      <c r="E13" t="inlineStr"/>
      <c r="F13" t="inlineStr">
        <is>
          <t>02/06/2023 00:00:00</t>
        </is>
      </c>
      <c r="G13" t="inlineStr"/>
      <c r="H13" t="inlineStr"/>
    </row>
    <row r="14">
      <c r="A14" t="inlineStr">
        <is>
          <t>0005/2022-CC</t>
        </is>
      </c>
      <c r="B14" t="inlineStr">
        <is>
          <t>Contratação de empresa para execução da obra de adequação do galpão do CEP Aparecida de Goiânia para implantação do centro de distribuição do Cora Restaurante Escola</t>
        </is>
      </c>
      <c r="C14" t="inlineStr">
        <is>
          <t>26/12/2022 09:30:00</t>
        </is>
      </c>
      <c r="D14" t="inlineStr">
        <is>
          <t>Finalizada</t>
        </is>
      </c>
      <c r="E14" t="inlineStr"/>
      <c r="F14" t="inlineStr">
        <is>
          <t>13/01/2023 00:00:00</t>
        </is>
      </c>
      <c r="G14" t="inlineStr"/>
      <c r="H14" t="inlineStr"/>
    </row>
    <row r="15">
      <c r="A15" t="inlineStr">
        <is>
          <t>0003/2022-CC</t>
        </is>
      </c>
      <c r="B15" t="inlineStr">
        <is>
          <t>Contratação de empresa especializada no ramo de engenharia para a execução de serviços de adequação e reparos em 4 laboratórios de gastronomia, no prédio do Senac de Aparecida de Goiânia.</t>
        </is>
      </c>
      <c r="C15" t="inlineStr">
        <is>
          <t>18/10/2022 09:30:00</t>
        </is>
      </c>
      <c r="D15" t="inlineStr">
        <is>
          <t>Finalizada</t>
        </is>
      </c>
      <c r="E15" t="inlineStr"/>
      <c r="F15" t="inlineStr">
        <is>
          <t>13/12/2022 00:00:00</t>
        </is>
      </c>
      <c r="G15" t="inlineStr"/>
      <c r="H15" t="inlineStr"/>
    </row>
    <row r="16">
      <c r="A16" t="inlineStr">
        <is>
          <t>0002/2022-CC</t>
        </is>
      </c>
      <c r="B16" t="inlineStr">
        <is>
          <t>CONTRATAÇÃO DE EMPRESA ESPECIALIZADA NA PRESTAÇÃO DE SERVIÇOS DE PUBLICIADADE E PROPAGANDA</t>
        </is>
      </c>
      <c r="C16" t="inlineStr">
        <is>
          <t>25/04/2022 09:00:00</t>
        </is>
      </c>
      <c r="D16" t="inlineStr">
        <is>
          <t>Finalizada</t>
        </is>
      </c>
      <c r="E16" t="inlineStr"/>
      <c r="F16" t="inlineStr">
        <is>
          <t>14/07/2022 00:00:00</t>
        </is>
      </c>
      <c r="G16" t="inlineStr"/>
      <c r="H16" t="inlineStr"/>
    </row>
    <row r="17">
      <c r="A17" t="inlineStr">
        <is>
          <t>0001/2022-CC</t>
        </is>
      </c>
      <c r="B17" t="inlineStr">
        <is>
          <t>CONTRATAÇÃO DE EMPRESA DO RAMO DE ARQUITETURA E/OU ENGENHARIA PARA ELABORAÇÃO DE PROJETOS COMPLEMENTARES PARA IMPLANTAÇÃO DE UMA UNIDADE DO CORA RESTAURANTE ESCOLA DO SENAC GOIÁS, DENTRO DAS INSTALAÇÕES DO TRIBUNAL DE JUSTIÇA DO ESTADO DE GOIÁS</t>
        </is>
      </c>
      <c r="C17" t="inlineStr">
        <is>
          <t>22/03/2022 09:30:00</t>
        </is>
      </c>
      <c r="D17" t="inlineStr">
        <is>
          <t>Cancelada</t>
        </is>
      </c>
      <c r="E17" t="inlineStr"/>
      <c r="F17" t="inlineStr">
        <is>
          <t>19/04/2022 09:17:00</t>
        </is>
      </c>
      <c r="G17" t="inlineStr"/>
      <c r="H17" t="inlineStr"/>
    </row>
    <row r="18">
      <c r="A18" t="inlineStr">
        <is>
          <t>0007/2021-CC</t>
        </is>
      </c>
      <c r="B18" t="inlineStr">
        <is>
          <t>CONTRATAÇÃO DE EMPRESA PARA EXECUÇÃO DE SERVIÇOS DE ADEQUAÇÃO E REPAROS EM 04 (QUATRO) LABORATÓRIOS DE GASTRONOMIA DO CENTRO DE EDUCAÇÃO PROFISSIONAL (CEP) DE APARECIDA DE GOIÂNIA</t>
        </is>
      </c>
      <c r="C18" t="inlineStr">
        <is>
          <t>02/02/2022 09:00:00</t>
        </is>
      </c>
      <c r="D18" t="inlineStr">
        <is>
          <t>Cancelada</t>
        </is>
      </c>
      <c r="E18" t="inlineStr"/>
      <c r="F18" t="inlineStr">
        <is>
          <t>15/03/2022 16:05:00</t>
        </is>
      </c>
      <c r="G18" t="inlineStr"/>
      <c r="H18" t="inlineStr"/>
    </row>
    <row r="19">
      <c r="A19" t="inlineStr">
        <is>
          <t>0006/2021-CC</t>
        </is>
      </c>
      <c r="B19" t="inlineStr">
        <is>
          <t>CONTRATAÇÃO DE EMPRESA DO RAMO DE CONSTRUÇÃO CIVIL OBJETIVANDO REALIZAR A REFORMA DO PRÉDIO DA FACULDADE SENAC GOIÁS.</t>
        </is>
      </c>
      <c r="C19" t="inlineStr">
        <is>
          <t>24/10/2021 09:30:00</t>
        </is>
      </c>
      <c r="D19" t="inlineStr">
        <is>
          <t>Finalizada</t>
        </is>
      </c>
      <c r="E19" t="inlineStr"/>
      <c r="F19" t="inlineStr">
        <is>
          <t>06/06/2022 00:00:00</t>
        </is>
      </c>
      <c r="G19" t="inlineStr"/>
      <c r="H19" t="inlineStr"/>
    </row>
    <row r="20">
      <c r="A20" t="inlineStr">
        <is>
          <t>0005/2021-CC</t>
        </is>
      </c>
      <c r="B20" t="inlineStr">
        <is>
          <t>CONTRATAÇÃO DE EMPRESA NO RAMO DE ARQUITETURA PARA ELABORAÇÃO DE PROJETOS DE ARQUITETURA DE INTERIORES, PARA IMPLANTAÇÃO DO CORA RESTAURANTE ESCOLA DENTRO DAS INSTALAÇÕES DA ASSEMBLEIA LEGISLATIVA DO ESTADO DE GOIÁS (ALEGO) E DO TRIBUNAL DE JUSTIÇA DO ESTADO DE GOIÁS (TJGO)</t>
        </is>
      </c>
      <c r="C20" t="inlineStr">
        <is>
          <t>30/08/2021 09:30:00</t>
        </is>
      </c>
      <c r="D20" t="inlineStr">
        <is>
          <t>Cancelada</t>
        </is>
      </c>
      <c r="E20" t="inlineStr"/>
      <c r="F20" t="inlineStr">
        <is>
          <t>24/01/2022 14:13:00</t>
        </is>
      </c>
      <c r="G20" t="inlineStr"/>
      <c r="H20" t="inlineStr"/>
    </row>
    <row r="21">
      <c r="A21" t="inlineStr">
        <is>
          <t>0026/2026-PG</t>
        </is>
      </c>
      <c r="B21" t="inlineStr">
        <is>
          <t>Contratação de empresa organizadora de eventos para a realização do E-Sports Senac 2026.</t>
        </is>
      </c>
      <c r="C21" t="inlineStr">
        <is>
          <t>25/09/2026 10:00:00</t>
        </is>
      </c>
      <c r="D21" t="inlineStr">
        <is>
          <t>Em processo</t>
        </is>
      </c>
      <c r="E21" t="inlineStr"/>
      <c r="F21" t="inlineStr"/>
      <c r="G21" t="inlineStr"/>
      <c r="H21" t="inlineStr"/>
    </row>
  </sheetData>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0002/2024-CC</t>
        </is>
      </c>
      <c r="B2" t="inlineStr">
        <is>
          <t>CONTRATAÇÃO DE EMPRESA PARA CONSTRUÇÃO DO "ME LEVA"</t>
        </is>
      </c>
      <c r="C2" t="inlineStr">
        <is>
          <t>20/09/2024 18:06:00</t>
        </is>
      </c>
      <c r="D2" t="inlineStr">
        <is>
          <t>Cancelada</t>
        </is>
      </c>
      <c r="E2" t="inlineStr"/>
      <c r="F2" t="inlineStr">
        <is>
          <t>22/10/2024 00:00:00</t>
        </is>
      </c>
      <c r="G2" t="inlineStr"/>
      <c r="H2" t="inlineStr"/>
    </row>
    <row r="3">
      <c r="A3" t="inlineStr">
        <is>
          <t>0001/2024-CC</t>
        </is>
      </c>
      <c r="B3" t="inlineStr">
        <is>
          <t>Contratação de empresa para realizar reforma geral da Unidade Santa Genoveva para o Senac Infinite.</t>
        </is>
      </c>
      <c r="C3" t="inlineStr">
        <is>
          <t>25/07/2024 08:30:00</t>
        </is>
      </c>
      <c r="D3" t="inlineStr">
        <is>
          <t>Finalizada</t>
        </is>
      </c>
      <c r="E3" t="inlineStr"/>
      <c r="F3" t="inlineStr">
        <is>
          <t>22/10/2024 00:00:00</t>
        </is>
      </c>
      <c r="G3" t="inlineStr"/>
      <c r="H3" t="inlineStr"/>
    </row>
    <row r="4">
      <c r="A4" t="inlineStr">
        <is>
          <t>0008/2023-CC</t>
        </is>
      </c>
      <c r="B4" t="inlineStr">
        <is>
          <t xml:space="preserve">Contratação de empresa para execução da reforma da unidade Senac Cora Coralina </t>
        </is>
      </c>
      <c r="C4" t="inlineStr">
        <is>
          <t>28/02/2024 14:30:00</t>
        </is>
      </c>
      <c r="D4" t="inlineStr">
        <is>
          <t>Finalizada</t>
        </is>
      </c>
      <c r="E4" t="inlineStr"/>
      <c r="F4" t="inlineStr">
        <is>
          <t>24/07/2024 00:00:00</t>
        </is>
      </c>
      <c r="G4" t="inlineStr"/>
      <c r="H4" t="inlineStr"/>
    </row>
    <row r="5">
      <c r="A5" t="inlineStr">
        <is>
          <t>0009/2023-CC</t>
        </is>
      </c>
      <c r="B5" t="inlineStr">
        <is>
          <t>Contratação de agência de publicidade e propaganda</t>
        </is>
      </c>
      <c r="C5" t="inlineStr">
        <is>
          <t>16/02/2024 09:30:00</t>
        </is>
      </c>
      <c r="D5" t="inlineStr">
        <is>
          <t>Finalizada</t>
        </is>
      </c>
      <c r="E5" t="inlineStr"/>
      <c r="F5" t="inlineStr">
        <is>
          <t>04/04/2024 00:00:00</t>
        </is>
      </c>
      <c r="G5" t="inlineStr"/>
      <c r="H5" t="inlineStr"/>
    </row>
    <row r="6">
      <c r="A6" t="inlineStr">
        <is>
          <t>0006/2023-CC</t>
        </is>
      </c>
      <c r="B6" t="inlineStr">
        <is>
          <t>Contratação de empresa para execução da obra de adequação do galpão do CEP Aparecida de Goiânia para implantação do Centro de Distribuição do Cora Restaurante Escola</t>
        </is>
      </c>
      <c r="C6" t="inlineStr">
        <is>
          <t>25/09/2023 09:30:00</t>
        </is>
      </c>
      <c r="D6" t="inlineStr">
        <is>
          <t>Finalizada</t>
        </is>
      </c>
      <c r="E6" t="inlineStr"/>
      <c r="F6" t="inlineStr">
        <is>
          <t>23/11/2023 00:00:00</t>
        </is>
      </c>
      <c r="G6" t="inlineStr"/>
      <c r="H6" t="inlineStr"/>
    </row>
    <row r="7">
      <c r="A7" t="inlineStr">
        <is>
          <t>0005/2023-CC</t>
        </is>
      </c>
      <c r="B7" t="inlineStr">
        <is>
          <t xml:space="preserve">Contratação de empresa para a reforma do auditório e unidade Senac Rio Verde. </t>
        </is>
      </c>
      <c r="C7" t="inlineStr">
        <is>
          <t>11/07/2023 09:00:00</t>
        </is>
      </c>
      <c r="D7" t="inlineStr">
        <is>
          <t>Em processo</t>
        </is>
      </c>
      <c r="E7" t="inlineStr"/>
      <c r="F7" t="inlineStr"/>
      <c r="G7" t="inlineStr"/>
      <c r="H7" t="inlineStr"/>
    </row>
    <row r="8">
      <c r="A8" t="inlineStr">
        <is>
          <t>0003/2023-CC</t>
        </is>
      </c>
      <c r="B8" t="inlineStr">
        <is>
          <t>Reforma da unidade Senac Caldas Novas</t>
        </is>
      </c>
      <c r="C8" t="inlineStr">
        <is>
          <t>15/06/2023 09:30:00</t>
        </is>
      </c>
      <c r="D8" t="inlineStr">
        <is>
          <t>Finalizada</t>
        </is>
      </c>
      <c r="E8" t="inlineStr"/>
      <c r="F8" t="inlineStr">
        <is>
          <t>11/08/2023 00:00:00</t>
        </is>
      </c>
      <c r="G8" t="inlineStr"/>
      <c r="H8" t="inlineStr"/>
    </row>
    <row r="9">
      <c r="A9" t="inlineStr">
        <is>
          <t>0004/2023-CC</t>
        </is>
      </c>
      <c r="B9" t="inlineStr">
        <is>
          <t>Reforma de modernização da fachada SENAC Cora Coralina</t>
        </is>
      </c>
      <c r="C9" t="inlineStr">
        <is>
          <t>07/06/2023 09:30:00</t>
        </is>
      </c>
      <c r="D9" t="inlineStr">
        <is>
          <t>Finalizada</t>
        </is>
      </c>
      <c r="E9" t="inlineStr"/>
      <c r="F9" t="inlineStr">
        <is>
          <t>02/08/2023 00:00:00</t>
        </is>
      </c>
      <c r="G9" t="inlineStr"/>
      <c r="H9" t="inlineStr"/>
    </row>
    <row r="10">
      <c r="A10" t="inlineStr">
        <is>
          <t>0001/2023-CC</t>
        </is>
      </c>
      <c r="B10" t="inlineStr">
        <is>
          <t>Contratação de Empresa do Ramo de Construção Civil, para realização do Serviço de Reforma do Prédio da Unidade Cora Coralina/Faculdade Senac Goiás.</t>
        </is>
      </c>
      <c r="C10" t="inlineStr">
        <is>
          <t>25/05/2023 09:30:00</t>
        </is>
      </c>
      <c r="D10" t="inlineStr">
        <is>
          <t>Cancelada</t>
        </is>
      </c>
      <c r="E10" t="inlineStr"/>
      <c r="F10" t="inlineStr">
        <is>
          <t>07/11/2023 00:00:00</t>
        </is>
      </c>
      <c r="G10" t="inlineStr"/>
      <c r="H10" t="inlineStr"/>
    </row>
    <row r="11">
      <c r="A11" t="inlineStr">
        <is>
          <t>0002/2023-CC</t>
        </is>
      </c>
      <c r="B11" t="inlineStr">
        <is>
          <t>CONTRATAÇÃO DE SERVIÇO DE EXECUÇÃO DE OBRA DA COZINHA VERDE NA UNIDADE CEP CALDAS NOVAS</t>
        </is>
      </c>
      <c r="C11" t="inlineStr">
        <is>
          <t>23/05/2023 09:30:00</t>
        </is>
      </c>
      <c r="D11" t="inlineStr">
        <is>
          <t>Cancelada</t>
        </is>
      </c>
      <c r="E11" t="inlineStr"/>
      <c r="F11" t="inlineStr">
        <is>
          <t>21/08/2023 00:00:00</t>
        </is>
      </c>
      <c r="G11" t="inlineStr"/>
      <c r="H11" t="inlineStr"/>
    </row>
    <row r="12">
      <c r="A12" t="inlineStr">
        <is>
          <t>0006/2022-CC</t>
        </is>
      </c>
      <c r="B12" t="inlineStr">
        <is>
          <t>REFORMA DA UNIDADE SENAC CATALÃO</t>
        </is>
      </c>
      <c r="C12" t="inlineStr">
        <is>
          <t>17/02/2023 09:00:00</t>
        </is>
      </c>
      <c r="D12" t="inlineStr">
        <is>
          <t>Cancelada</t>
        </is>
      </c>
      <c r="E12" t="inlineStr"/>
      <c r="F12" t="inlineStr">
        <is>
          <t>04/01/2024 00:00:00</t>
        </is>
      </c>
      <c r="G12" t="inlineStr"/>
      <c r="H12" t="inlineStr"/>
    </row>
    <row r="13">
      <c r="A13" t="inlineStr">
        <is>
          <t>0004/2022-CC</t>
        </is>
      </c>
      <c r="B13" t="inlineStr">
        <is>
          <t>Contratação de empresa com atuação na área de engenharia para execução da reforma geral da Unidade Operativa CEP Elias Bufáiçal</t>
        </is>
      </c>
      <c r="C13" t="inlineStr">
        <is>
          <t>16/02/2023 09:30:00</t>
        </is>
      </c>
      <c r="D13" t="inlineStr">
        <is>
          <t>Finalizada</t>
        </is>
      </c>
      <c r="E13" t="inlineStr"/>
      <c r="F13" t="inlineStr">
        <is>
          <t>02/06/2023 00:00:00</t>
        </is>
      </c>
      <c r="G13" t="inlineStr"/>
      <c r="H13" t="inlineStr"/>
    </row>
    <row r="14">
      <c r="A14" t="inlineStr">
        <is>
          <t>0005/2022-CC</t>
        </is>
      </c>
      <c r="B14" t="inlineStr">
        <is>
          <t>Contratação de empresa para execução da obra de adequação do galpão do CEP Aparecida de Goiânia para implantação do centro de distribuição do Cora Restaurante Escola</t>
        </is>
      </c>
      <c r="C14" t="inlineStr">
        <is>
          <t>26/12/2022 09:30:00</t>
        </is>
      </c>
      <c r="D14" t="inlineStr">
        <is>
          <t>Finalizada</t>
        </is>
      </c>
      <c r="E14" t="inlineStr"/>
      <c r="F14" t="inlineStr">
        <is>
          <t>13/01/2023 00:00:00</t>
        </is>
      </c>
      <c r="G14" t="inlineStr"/>
      <c r="H14" t="inlineStr"/>
    </row>
    <row r="15">
      <c r="A15" t="inlineStr">
        <is>
          <t>0003/2022-CC</t>
        </is>
      </c>
      <c r="B15" t="inlineStr">
        <is>
          <t>Contratação de empresa especializada no ramo de engenharia para a execução de serviços de adequação e reparos em 4 laboratórios de gastronomia, no prédio do Senac de Aparecida de Goiânia.</t>
        </is>
      </c>
      <c r="C15" t="inlineStr">
        <is>
          <t>18/10/2022 09:30:00</t>
        </is>
      </c>
      <c r="D15" t="inlineStr">
        <is>
          <t>Finalizada</t>
        </is>
      </c>
      <c r="E15" t="inlineStr"/>
      <c r="F15" t="inlineStr">
        <is>
          <t>13/12/2022 00:00:00</t>
        </is>
      </c>
      <c r="G15" t="inlineStr"/>
      <c r="H15" t="inlineStr"/>
    </row>
    <row r="16">
      <c r="A16" t="inlineStr">
        <is>
          <t>0002/2022-CC</t>
        </is>
      </c>
      <c r="B16" t="inlineStr">
        <is>
          <t>CONTRATAÇÃO DE EMPRESA ESPECIALIZADA NA PRESTAÇÃO DE SERVIÇOS DE PUBLICIADADE E PROPAGANDA</t>
        </is>
      </c>
      <c r="C16" t="inlineStr">
        <is>
          <t>25/04/2022 09:00:00</t>
        </is>
      </c>
      <c r="D16" t="inlineStr">
        <is>
          <t>Finalizada</t>
        </is>
      </c>
      <c r="E16" t="inlineStr"/>
      <c r="F16" t="inlineStr">
        <is>
          <t>14/07/2022 00:00:00</t>
        </is>
      </c>
      <c r="G16" t="inlineStr"/>
      <c r="H16" t="inlineStr"/>
    </row>
    <row r="17">
      <c r="A17" t="inlineStr">
        <is>
          <t>0001/2022-CC</t>
        </is>
      </c>
      <c r="B17" t="inlineStr">
        <is>
          <t>CONTRATAÇÃO DE EMPRESA DO RAMO DE ARQUITETURA E/OU ENGENHARIA PARA ELABORAÇÃO DE PROJETOS COMPLEMENTARES PARA IMPLANTAÇÃO DE UMA UNIDADE DO CORA RESTAURANTE ESCOLA DO SENAC GOIÁS, DENTRO DAS INSTALAÇÕES DO TRIBUNAL DE JUSTIÇA DO ESTADO DE GOIÁS</t>
        </is>
      </c>
      <c r="C17" t="inlineStr">
        <is>
          <t>22/03/2022 09:30:00</t>
        </is>
      </c>
      <c r="D17" t="inlineStr">
        <is>
          <t>Cancelada</t>
        </is>
      </c>
      <c r="E17" t="inlineStr"/>
      <c r="F17" t="inlineStr">
        <is>
          <t>19/04/2022 09:17:00</t>
        </is>
      </c>
      <c r="G17" t="inlineStr"/>
      <c r="H17" t="inlineStr"/>
    </row>
    <row r="18">
      <c r="A18" t="inlineStr">
        <is>
          <t>0007/2021-CC</t>
        </is>
      </c>
      <c r="B18" t="inlineStr">
        <is>
          <t>CONTRATAÇÃO DE EMPRESA PARA EXECUÇÃO DE SERVIÇOS DE ADEQUAÇÃO E REPAROS EM 04 (QUATRO) LABORATÓRIOS DE GASTRONOMIA DO CENTRO DE EDUCAÇÃO PROFISSIONAL (CEP) DE APARECIDA DE GOIÂNIA</t>
        </is>
      </c>
      <c r="C18" t="inlineStr">
        <is>
          <t>02/02/2022 09:00:00</t>
        </is>
      </c>
      <c r="D18" t="inlineStr">
        <is>
          <t>Cancelada</t>
        </is>
      </c>
      <c r="E18" t="inlineStr"/>
      <c r="F18" t="inlineStr">
        <is>
          <t>15/03/2022 16:05:00</t>
        </is>
      </c>
      <c r="G18" t="inlineStr"/>
      <c r="H18" t="inlineStr"/>
    </row>
    <row r="19">
      <c r="A19" t="inlineStr">
        <is>
          <t>0006/2021-CC</t>
        </is>
      </c>
      <c r="B19" t="inlineStr">
        <is>
          <t>CONTRATAÇÃO DE EMPRESA DO RAMO DE CONSTRUÇÃO CIVIL OBJETIVANDO REALIZAR A REFORMA DO PRÉDIO DA FACULDADE SENAC GOIÁS.</t>
        </is>
      </c>
      <c r="C19" t="inlineStr">
        <is>
          <t>24/10/2021 09:30:00</t>
        </is>
      </c>
      <c r="D19" t="inlineStr">
        <is>
          <t>Finalizada</t>
        </is>
      </c>
      <c r="E19" t="inlineStr"/>
      <c r="F19" t="inlineStr">
        <is>
          <t>06/06/2022 00:00:00</t>
        </is>
      </c>
      <c r="G19" t="inlineStr"/>
      <c r="H19" t="inlineStr"/>
    </row>
    <row r="20">
      <c r="A20" t="inlineStr">
        <is>
          <t>0005/2021-CC</t>
        </is>
      </c>
      <c r="B20" t="inlineStr">
        <is>
          <t>CONTRATAÇÃO DE EMPRESA NO RAMO DE ARQUITETURA PARA ELABORAÇÃO DE PROJETOS DE ARQUITETURA DE INTERIORES, PARA IMPLANTAÇÃO DO CORA RESTAURANTE ESCOLA DENTRO DAS INSTALAÇÕES DA ASSEMBLEIA LEGISLATIVA DO ESTADO DE GOIÁS (ALEGO) E DO TRIBUNAL DE JUSTIÇA DO ESTADO DE GOIÁS (TJGO)</t>
        </is>
      </c>
      <c r="C20" t="inlineStr">
        <is>
          <t>30/08/2021 09:30:00</t>
        </is>
      </c>
      <c r="D20" t="inlineStr">
        <is>
          <t>Cancelada</t>
        </is>
      </c>
      <c r="E20" t="inlineStr"/>
      <c r="F20" t="inlineStr">
        <is>
          <t>24/01/2022 14:13:00</t>
        </is>
      </c>
      <c r="G20" t="inlineStr"/>
      <c r="H20" t="inlineStr"/>
    </row>
    <row r="21">
      <c r="A21" t="inlineStr">
        <is>
          <t>0026/2026-PG</t>
        </is>
      </c>
      <c r="B21" t="inlineStr">
        <is>
          <t>Contratação de empresa organizadora de eventos para a realização do E-Sports Senac 2026.</t>
        </is>
      </c>
      <c r="C21" t="inlineStr">
        <is>
          <t>25/09/2026 10:00:00</t>
        </is>
      </c>
      <c r="D21" t="inlineStr">
        <is>
          <t>Em processo</t>
        </is>
      </c>
      <c r="E21" t="inlineStr"/>
      <c r="F21" t="inlineStr"/>
      <c r="G21" t="inlineStr"/>
      <c r="H21" t="inlineStr"/>
    </row>
  </sheetData>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Goiás</t>
        </is>
      </c>
      <c r="C2" t="inlineStr">
        <is>
          <t>01.640.671/0001-80</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R$ 137.094.195,00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R$ 932.613,54</t>
        </is>
      </c>
    </row>
    <row r="4">
      <c r="A4" t="inlineStr">
        <is>
          <t>2026</t>
        </is>
      </c>
      <c r="B4" t="inlineStr">
        <is>
          <t>Serviço Nacional de Aprendizagem Comercial-SENAC-DF</t>
        </is>
      </c>
      <c r="C4" t="inlineStr">
        <is>
          <t>03.296.968/0001-03</t>
        </is>
      </c>
      <c r="D4" t="inlineStr">
        <is>
          <t>Despesas rateadas</t>
        </is>
      </c>
      <c r="E4" t="inlineStr">
        <is>
          <t>Compartilhamento de estruturas físicas, infraestrutura tecnológica e ações conjuntas entre as Entidades.</t>
        </is>
      </c>
      <c r="F4" t="inlineStr">
        <is>
          <t>R$ 163.141,94</t>
        </is>
      </c>
    </row>
    <row r="5">
      <c r="A5" t="inlineStr">
        <is>
          <t>2026</t>
        </is>
      </c>
      <c r="B5" t="inlineStr">
        <is>
          <t>Serviço Nacional de Aprendizagem Comercial-SENAC-DN</t>
        </is>
      </c>
      <c r="C5" t="inlineStr">
        <is>
          <t>33.469.172/0001-68</t>
        </is>
      </c>
      <c r="D5" t="inlineStr">
        <is>
          <t>Despesas rateadas</t>
        </is>
      </c>
      <c r="E5" t="inlineStr">
        <is>
          <t>Compartilhamento de estruturas físicas, infraestrutura tecnológica e ações conjuntas entre as Entidades.</t>
        </is>
      </c>
      <c r="F5" t="inlineStr">
        <is>
          <t>R$ 491.280,04</t>
        </is>
      </c>
    </row>
    <row r="6">
      <c r="A6" t="inlineStr">
        <is>
          <t>2026</t>
        </is>
      </c>
      <c r="B6" t="inlineStr">
        <is>
          <t>Serviço Nacional de Aprendizagem Comercial-SENAC-PR</t>
        </is>
      </c>
      <c r="C6" t="inlineStr">
        <is>
          <t>03.541.088/0001-47</t>
        </is>
      </c>
      <c r="D6" t="inlineStr">
        <is>
          <t>Despesas rateadas</t>
        </is>
      </c>
      <c r="E6" t="inlineStr">
        <is>
          <t>Compartilhamento de estruturas físicas, infraestrutura tecnológica e ações conjuntas entre as Entidades.</t>
        </is>
      </c>
      <c r="F6" t="inlineStr">
        <is>
          <t>R$ 8.962,68</t>
        </is>
      </c>
    </row>
    <row r="7">
      <c r="A7" t="inlineStr">
        <is>
          <t>2026</t>
        </is>
      </c>
      <c r="B7" t="inlineStr">
        <is>
          <t>Serviço Nacional de Aprendizagem Comercial-SENAC-RS</t>
        </is>
      </c>
      <c r="C7" t="inlineStr">
        <is>
          <t>03.422.707/0001-84</t>
        </is>
      </c>
      <c r="D7" t="inlineStr">
        <is>
          <t>Despesas rateadas</t>
        </is>
      </c>
      <c r="E7" t="inlineStr">
        <is>
          <t>Compartilhamento de estruturas físicas, infraestrutura tecnológica e ações conjuntas entre as Entidades.</t>
        </is>
      </c>
      <c r="F7" t="inlineStr">
        <is>
          <t>R$ 350.655,16</t>
        </is>
      </c>
    </row>
    <row r="8">
      <c r="A8" t="inlineStr">
        <is>
          <t>2026</t>
        </is>
      </c>
      <c r="B8" t="inlineStr">
        <is>
          <t>Serviço Social do Comércio - Sesc</t>
        </is>
      </c>
      <c r="C8" t="inlineStr">
        <is>
          <t>03.671.444/0001-47</t>
        </is>
      </c>
      <c r="D8" t="inlineStr">
        <is>
          <t>Despesas rateadas</t>
        </is>
      </c>
      <c r="E8" t="inlineStr">
        <is>
          <t>Compartilhamento de estruturas físicas, infraestrutura tecnológica e ações conjuntas entre as Entidades.</t>
        </is>
      </c>
      <c r="F8" t="inlineStr">
        <is>
          <t>R$ 473.063.162,00</t>
        </is>
      </c>
    </row>
  </sheetData>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Goiás</t>
        </is>
      </c>
      <c r="C2" t="inlineStr">
        <is>
          <t>01.640.671/0001-80</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R$ 137.094.195,00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R$ 932.613,54</t>
        </is>
      </c>
    </row>
    <row r="4">
      <c r="A4" t="inlineStr">
        <is>
          <t>2026</t>
        </is>
      </c>
      <c r="B4" t="inlineStr">
        <is>
          <t>Serviço Nacional de Aprendizagem Comercial-SENAC-DF</t>
        </is>
      </c>
      <c r="C4" t="inlineStr">
        <is>
          <t>03.296.968/0001-03</t>
        </is>
      </c>
      <c r="D4" t="inlineStr">
        <is>
          <t>Despesas rateadas</t>
        </is>
      </c>
      <c r="E4" t="inlineStr">
        <is>
          <t>Compartilhamento de estruturas físicas, infraestrutura tecnológica e ações conjuntas entre as Entidades.</t>
        </is>
      </c>
      <c r="F4" t="inlineStr">
        <is>
          <t>R$ 163.141,94</t>
        </is>
      </c>
    </row>
    <row r="5">
      <c r="A5" t="inlineStr">
        <is>
          <t>2026</t>
        </is>
      </c>
      <c r="B5" t="inlineStr">
        <is>
          <t>Serviço Nacional de Aprendizagem Comercial-SENAC-DN</t>
        </is>
      </c>
      <c r="C5" t="inlineStr">
        <is>
          <t>33.469.172/0001-68</t>
        </is>
      </c>
      <c r="D5" t="inlineStr">
        <is>
          <t>Despesas rateadas</t>
        </is>
      </c>
      <c r="E5" t="inlineStr">
        <is>
          <t>Compartilhamento de estruturas físicas, infraestrutura tecnológica e ações conjuntas entre as Entidades.</t>
        </is>
      </c>
      <c r="F5" t="inlineStr">
        <is>
          <t>R$ 491.280,04</t>
        </is>
      </c>
    </row>
    <row r="6">
      <c r="A6" t="inlineStr">
        <is>
          <t>2026</t>
        </is>
      </c>
      <c r="B6" t="inlineStr">
        <is>
          <t>Serviço Nacional de Aprendizagem Comercial-SENAC-PR</t>
        </is>
      </c>
      <c r="C6" t="inlineStr">
        <is>
          <t>03.541.088/0001-47</t>
        </is>
      </c>
      <c r="D6" t="inlineStr">
        <is>
          <t>Despesas rateadas</t>
        </is>
      </c>
      <c r="E6" t="inlineStr">
        <is>
          <t>Compartilhamento de estruturas físicas, infraestrutura tecnológica e ações conjuntas entre as Entidades.</t>
        </is>
      </c>
      <c r="F6" t="inlineStr">
        <is>
          <t>R$ 8.962,68</t>
        </is>
      </c>
    </row>
    <row r="7">
      <c r="A7" t="inlineStr">
        <is>
          <t>2026</t>
        </is>
      </c>
      <c r="B7" t="inlineStr">
        <is>
          <t>Serviço Nacional de Aprendizagem Comercial-SENAC-RS</t>
        </is>
      </c>
      <c r="C7" t="inlineStr">
        <is>
          <t>03.422.707/0001-84</t>
        </is>
      </c>
      <c r="D7" t="inlineStr">
        <is>
          <t>Despesas rateadas</t>
        </is>
      </c>
      <c r="E7" t="inlineStr">
        <is>
          <t>Compartilhamento de estruturas físicas, infraestrutura tecnológica e ações conjuntas entre as Entidades.</t>
        </is>
      </c>
      <c r="F7" t="inlineStr">
        <is>
          <t>R$ 350.655,16</t>
        </is>
      </c>
    </row>
    <row r="8">
      <c r="A8" t="inlineStr">
        <is>
          <t>2026</t>
        </is>
      </c>
      <c r="B8" t="inlineStr">
        <is>
          <t>Serviço Social do Comércio - Sesc</t>
        </is>
      </c>
      <c r="C8" t="inlineStr">
        <is>
          <t>03.671.444/0001-47</t>
        </is>
      </c>
      <c r="D8" t="inlineStr">
        <is>
          <t>Despesas rateadas</t>
        </is>
      </c>
      <c r="E8" t="inlineStr">
        <is>
          <t>Compartilhamento de estruturas físicas, infraestrutura tecnológica e ações conjuntas entre as Entidades.</t>
        </is>
      </c>
      <c r="F8" t="inlineStr">
        <is>
          <t>R$ 473.063.162,00</t>
        </is>
      </c>
    </row>
  </sheetData>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do Estado de Goiás</t>
        </is>
      </c>
      <c r="C2" t="inlineStr">
        <is>
          <t>01.640.671/0001-80</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R$ 137.094.195,00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R$ 932.613,54</t>
        </is>
      </c>
    </row>
    <row r="4">
      <c r="A4" t="inlineStr">
        <is>
          <t>2026</t>
        </is>
      </c>
      <c r="B4" t="inlineStr">
        <is>
          <t>Serviço Nacional de Aprendizagem Comercial-SENAC-DF</t>
        </is>
      </c>
      <c r="C4" t="inlineStr">
        <is>
          <t>03.296.968/0001-03</t>
        </is>
      </c>
      <c r="D4" t="inlineStr">
        <is>
          <t>Despesas rateadas</t>
        </is>
      </c>
      <c r="E4" t="inlineStr">
        <is>
          <t>Compartilhamento de estruturas físicas, infraestrutura tecnológica e ações conjuntas entre as Entidades.</t>
        </is>
      </c>
      <c r="F4" t="inlineStr">
        <is>
          <t>R$ 163.141,94</t>
        </is>
      </c>
    </row>
    <row r="5">
      <c r="A5" t="inlineStr">
        <is>
          <t>2026</t>
        </is>
      </c>
      <c r="B5" t="inlineStr">
        <is>
          <t>Serviço Nacional de Aprendizagem Comercial-SENAC-DN</t>
        </is>
      </c>
      <c r="C5" t="inlineStr">
        <is>
          <t>33.469.172/0001-68</t>
        </is>
      </c>
      <c r="D5" t="inlineStr">
        <is>
          <t>Despesas rateadas</t>
        </is>
      </c>
      <c r="E5" t="inlineStr">
        <is>
          <t>Compartilhamento de estruturas físicas, infraestrutura tecnológica e ações conjuntas entre as Entidades.</t>
        </is>
      </c>
      <c r="F5" t="inlineStr">
        <is>
          <t>R$ 491.280,04</t>
        </is>
      </c>
    </row>
    <row r="6">
      <c r="A6" t="inlineStr">
        <is>
          <t>2026</t>
        </is>
      </c>
      <c r="B6" t="inlineStr">
        <is>
          <t>Serviço Nacional de Aprendizagem Comercial-SENAC-PR</t>
        </is>
      </c>
      <c r="C6" t="inlineStr">
        <is>
          <t>03.541.088/0001-47</t>
        </is>
      </c>
      <c r="D6" t="inlineStr">
        <is>
          <t>Despesas rateadas</t>
        </is>
      </c>
      <c r="E6" t="inlineStr">
        <is>
          <t>Compartilhamento de estruturas físicas, infraestrutura tecnológica e ações conjuntas entre as Entidades.</t>
        </is>
      </c>
      <c r="F6" t="inlineStr">
        <is>
          <t>R$ 8.962,68</t>
        </is>
      </c>
    </row>
    <row r="7">
      <c r="A7" t="inlineStr">
        <is>
          <t>2026</t>
        </is>
      </c>
      <c r="B7" t="inlineStr">
        <is>
          <t>Serviço Nacional de Aprendizagem Comercial-SENAC-RS</t>
        </is>
      </c>
      <c r="C7" t="inlineStr">
        <is>
          <t>03.422.707/0001-84</t>
        </is>
      </c>
      <c r="D7" t="inlineStr">
        <is>
          <t>Despesas rateadas</t>
        </is>
      </c>
      <c r="E7" t="inlineStr">
        <is>
          <t>Compartilhamento de estruturas físicas, infraestrutura tecnológica e ações conjuntas entre as Entidades.</t>
        </is>
      </c>
      <c r="F7" t="inlineStr">
        <is>
          <t>R$ 350.655,16</t>
        </is>
      </c>
    </row>
    <row r="8">
      <c r="A8" t="inlineStr">
        <is>
          <t>2026</t>
        </is>
      </c>
      <c r="B8" t="inlineStr">
        <is>
          <t>Serviço Social do Comércio - Sesc</t>
        </is>
      </c>
      <c r="C8" t="inlineStr">
        <is>
          <t>03.671.444/0001-47</t>
        </is>
      </c>
      <c r="D8" t="inlineStr">
        <is>
          <t>Despesas rateadas</t>
        </is>
      </c>
      <c r="E8" t="inlineStr">
        <is>
          <t>Compartilhamento de estruturas físicas, infraestrutura tecnológica e ações conjuntas entre as Entidades.</t>
        </is>
      </c>
      <c r="F8" t="inlineStr">
        <is>
          <t>R$ 473.063.162,00</t>
        </is>
      </c>
    </row>
  </sheetData>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R$ 59.010.900,00</t>
        </is>
      </c>
      <c r="D2" t="inlineStr">
        <is>
          <t>78,55%</t>
        </is>
      </c>
    </row>
    <row r="3">
      <c r="A3" t="inlineStr">
        <is>
          <t>131530</t>
        </is>
      </c>
      <c r="B3" t="inlineStr">
        <is>
          <t>Taxa de Ocupação de Outros Imóveis</t>
        </is>
      </c>
      <c r="C3" t="inlineStr">
        <is>
          <t>R$ 25.200,00</t>
        </is>
      </c>
      <c r="D3" t="inlineStr">
        <is>
          <t>0,03%</t>
        </is>
      </c>
    </row>
    <row r="4">
      <c r="A4" t="inlineStr">
        <is>
          <t>132500</t>
        </is>
      </c>
      <c r="B4" t="inlineStr">
        <is>
          <t>Remuneração de Depósitos Bancários</t>
        </is>
      </c>
      <c r="C4" t="inlineStr">
        <is>
          <t>R$ 10.413.564,00</t>
        </is>
      </c>
      <c r="D4" t="inlineStr">
        <is>
          <t>13,86%</t>
        </is>
      </c>
    </row>
    <row r="5">
      <c r="A5" t="inlineStr">
        <is>
          <t>160016</t>
        </is>
      </c>
      <c r="B5" t="inlineStr">
        <is>
          <t>Serviços Educacionais</t>
        </is>
      </c>
      <c r="C5" t="inlineStr">
        <is>
          <t>R$ 5.270.400,00</t>
        </is>
      </c>
      <c r="D5" t="inlineStr">
        <is>
          <t>7,02%</t>
        </is>
      </c>
    </row>
    <row r="6">
      <c r="A6" t="inlineStr">
        <is>
          <t>191899</t>
        </is>
      </c>
      <c r="B6" t="inlineStr">
        <is>
          <t>Outras Multas e Juros de Mora</t>
        </is>
      </c>
      <c r="C6" t="inlineStr">
        <is>
          <t>R$ 9.000,00</t>
        </is>
      </c>
      <c r="D6" t="inlineStr">
        <is>
          <t>0,01%</t>
        </is>
      </c>
    </row>
    <row r="7">
      <c r="A7" t="inlineStr">
        <is>
          <t>192199</t>
        </is>
      </c>
      <c r="B7" t="inlineStr">
        <is>
          <t>Outras Indenizações</t>
        </is>
      </c>
      <c r="C7" t="inlineStr">
        <is>
          <t>R$ 900,00</t>
        </is>
      </c>
      <c r="D7" t="inlineStr">
        <is>
          <t>0,00%</t>
        </is>
      </c>
    </row>
    <row r="8">
      <c r="A8" t="inlineStr">
        <is>
          <t>199099</t>
        </is>
      </c>
      <c r="B8" t="inlineStr">
        <is>
          <t>Outras Receitas</t>
        </is>
      </c>
      <c r="C8" t="inlineStr">
        <is>
          <t>R$ 8.100,00</t>
        </is>
      </c>
      <c r="D8" t="inlineStr">
        <is>
          <t>0,01%</t>
        </is>
      </c>
    </row>
    <row r="9">
      <c r="A9" t="inlineStr">
        <is>
          <t>221500</t>
        </is>
      </c>
      <c r="B9" t="inlineStr">
        <is>
          <t>Alienação de Veículos</t>
        </is>
      </c>
      <c r="C9" t="inlineStr">
        <is>
          <t>R$ 360.180,00</t>
        </is>
      </c>
      <c r="D9" t="inlineStr">
        <is>
          <t>0,48%</t>
        </is>
      </c>
    </row>
    <row r="10">
      <c r="A10" t="inlineStr">
        <is>
          <t>221600</t>
        </is>
      </c>
      <c r="B10" t="inlineStr">
        <is>
          <t>Alienação de Móveis e Utensílios</t>
        </is>
      </c>
      <c r="C10" t="inlineStr">
        <is>
          <t>R$ 10.080,00</t>
        </is>
      </c>
      <c r="D10" t="inlineStr">
        <is>
          <t>0,01%</t>
        </is>
      </c>
    </row>
    <row r="11">
      <c r="A11" t="inlineStr">
        <is>
          <t>221700</t>
        </is>
      </c>
      <c r="B11" t="inlineStr">
        <is>
          <t>Alienação de Equipamentos</t>
        </is>
      </c>
      <c r="C11" t="inlineStr">
        <is>
          <t>R$ 18.540,00</t>
        </is>
      </c>
      <c r="D11" t="inlineStr">
        <is>
          <t>0,02%</t>
        </is>
      </c>
    </row>
    <row r="12">
      <c r="A12" t="inlineStr">
        <is>
          <t>221900</t>
        </is>
      </c>
      <c r="B12" t="inlineStr">
        <is>
          <t>Alienação de Outros Bens Móveis</t>
        </is>
      </c>
      <c r="C12" t="inlineStr">
        <is>
          <t>R$ 600,00</t>
        </is>
      </c>
      <c r="D12" t="inlineStr">
        <is>
          <t>0,00%</t>
        </is>
      </c>
    </row>
  </sheetData>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R$24.042.360,00</t>
        </is>
      </c>
      <c r="D2" t="inlineStr">
        <is>
          <t>32,00%</t>
        </is>
      </c>
    </row>
    <row r="3">
      <c r="A3" t="inlineStr">
        <is>
          <t>319013</t>
        </is>
      </c>
      <c r="B3" t="inlineStr">
        <is>
          <t>Obrigações Patronais</t>
        </is>
      </c>
      <c r="C3" t="inlineStr">
        <is>
          <t>R$2.154.000,00</t>
        </is>
      </c>
      <c r="D3" t="inlineStr">
        <is>
          <t>2,87%</t>
        </is>
      </c>
    </row>
    <row r="4">
      <c r="A4" t="inlineStr">
        <is>
          <t>319016</t>
        </is>
      </c>
      <c r="B4" t="inlineStr">
        <is>
          <t>Outras Despesas Variáveis</t>
        </is>
      </c>
      <c r="C4" t="inlineStr">
        <is>
          <t>R$202.500,00</t>
        </is>
      </c>
      <c r="D4" t="inlineStr">
        <is>
          <t>0,27%</t>
        </is>
      </c>
    </row>
    <row r="5">
      <c r="A5" t="inlineStr">
        <is>
          <t>319094</t>
        </is>
      </c>
      <c r="B5" t="inlineStr">
        <is>
          <t>Indenizações e Restituições Trabalhistas</t>
        </is>
      </c>
      <c r="C5" t="inlineStr">
        <is>
          <t>R$393.300,00</t>
        </is>
      </c>
      <c r="D5" t="inlineStr">
        <is>
          <t>0,52%</t>
        </is>
      </c>
    </row>
    <row r="6">
      <c r="A6" t="inlineStr">
        <is>
          <t>335041</t>
        </is>
      </c>
      <c r="B6" t="inlineStr">
        <is>
          <t>Contribuições</t>
        </is>
      </c>
      <c r="C6" t="inlineStr">
        <is>
          <t>R$1.213.200,00</t>
        </is>
      </c>
      <c r="D6" t="inlineStr">
        <is>
          <t>1,61%</t>
        </is>
      </c>
    </row>
    <row r="7">
      <c r="A7" t="inlineStr">
        <is>
          <t>339014</t>
        </is>
      </c>
      <c r="B7" t="inlineStr">
        <is>
          <t>Diárias</t>
        </is>
      </c>
      <c r="C7" t="inlineStr">
        <is>
          <t>R$442.260,00</t>
        </is>
      </c>
      <c r="D7" t="inlineStr">
        <is>
          <t>0,59%</t>
        </is>
      </c>
    </row>
    <row r="8">
      <c r="A8" t="inlineStr">
        <is>
          <t>339018</t>
        </is>
      </c>
      <c r="B8" t="inlineStr">
        <is>
          <t>Auxílio Financeiro a Estudantes</t>
        </is>
      </c>
      <c r="C8" t="inlineStr">
        <is>
          <t>R$22.800,00</t>
        </is>
      </c>
      <c r="D8" t="inlineStr">
        <is>
          <t>0,03%</t>
        </is>
      </c>
    </row>
    <row r="9">
      <c r="A9" t="inlineStr">
        <is>
          <t>339030</t>
        </is>
      </c>
      <c r="B9" t="inlineStr">
        <is>
          <t>Material de Consumo</t>
        </is>
      </c>
      <c r="C9" t="inlineStr">
        <is>
          <t>R$6.161.244,00</t>
        </is>
      </c>
      <c r="D9" t="inlineStr">
        <is>
          <t>8,20%</t>
        </is>
      </c>
    </row>
    <row r="10">
      <c r="A10" t="inlineStr">
        <is>
          <t>339033</t>
        </is>
      </c>
      <c r="B10" t="inlineStr">
        <is>
          <t>Passagens e Despesas de Locomoção</t>
        </is>
      </c>
      <c r="C10" t="inlineStr">
        <is>
          <t>R$248.700,00</t>
        </is>
      </c>
      <c r="D10" t="inlineStr">
        <is>
          <t>0,33%</t>
        </is>
      </c>
    </row>
    <row r="11">
      <c r="A11" t="inlineStr">
        <is>
          <t>339036</t>
        </is>
      </c>
      <c r="B11" t="inlineStr">
        <is>
          <t>Outros Serviços Terceiros - P. Física</t>
        </is>
      </c>
      <c r="C11" t="inlineStr">
        <is>
          <t>R$813.900,00</t>
        </is>
      </c>
      <c r="D11" t="inlineStr">
        <is>
          <t>1,08%</t>
        </is>
      </c>
    </row>
    <row r="12">
      <c r="A12" t="inlineStr">
        <is>
          <t>339037</t>
        </is>
      </c>
      <c r="B12" t="inlineStr">
        <is>
          <t>Locação de Mão de Obra</t>
        </is>
      </c>
      <c r="C12" t="inlineStr">
        <is>
          <t>R$2.551.800,00</t>
        </is>
      </c>
      <c r="D12" t="inlineStr">
        <is>
          <t>3,40%</t>
        </is>
      </c>
    </row>
    <row r="13">
      <c r="A13" t="inlineStr">
        <is>
          <t>339039</t>
        </is>
      </c>
      <c r="B13" t="inlineStr">
        <is>
          <t>Outros Serviços Terceiros - P. Jurídica</t>
        </is>
      </c>
      <c r="C13" t="inlineStr">
        <is>
          <t>R$16.246.500,00</t>
        </is>
      </c>
      <c r="D13" t="inlineStr">
        <is>
          <t>21,63%</t>
        </is>
      </c>
    </row>
    <row r="14">
      <c r="A14" t="inlineStr">
        <is>
          <t>339047</t>
        </is>
      </c>
      <c r="B14" t="inlineStr">
        <is>
          <t>Obrigações Tributárias e Contributivas</t>
        </is>
      </c>
      <c r="C14" t="inlineStr">
        <is>
          <t>R$30.600,00</t>
        </is>
      </c>
      <c r="D14" t="inlineStr">
        <is>
          <t>0,04%</t>
        </is>
      </c>
    </row>
    <row r="15">
      <c r="A15" t="inlineStr">
        <is>
          <t>339091</t>
        </is>
      </c>
      <c r="B15" t="inlineStr">
        <is>
          <t>Sentenças Judiciais-Outras DespCorrentes</t>
        </is>
      </c>
      <c r="C15" t="inlineStr">
        <is>
          <t>R$300.000,00</t>
        </is>
      </c>
      <c r="D15" t="inlineStr">
        <is>
          <t>0,40%</t>
        </is>
      </c>
    </row>
    <row r="16">
      <c r="A16" t="inlineStr">
        <is>
          <t>339093</t>
        </is>
      </c>
      <c r="B16" t="inlineStr">
        <is>
          <t>Indenizações e Restituições</t>
        </is>
      </c>
      <c r="C16" t="inlineStr">
        <is>
          <t>R$540.000,00</t>
        </is>
      </c>
      <c r="D16" t="inlineStr">
        <is>
          <t>0,72%</t>
        </is>
      </c>
    </row>
    <row r="17">
      <c r="A17" t="inlineStr">
        <is>
          <t>449051</t>
        </is>
      </c>
      <c r="B17" t="inlineStr">
        <is>
          <t>Obras e Instalações</t>
        </is>
      </c>
      <c r="C17" t="inlineStr">
        <is>
          <t>R$9.399.000,00</t>
        </is>
      </c>
      <c r="D17" t="inlineStr">
        <is>
          <t>12,51%</t>
        </is>
      </c>
    </row>
    <row r="18">
      <c r="A18" t="inlineStr">
        <is>
          <t>449052</t>
        </is>
      </c>
      <c r="B18" t="inlineStr">
        <is>
          <t>Equipamentos e Material Permanente</t>
        </is>
      </c>
      <c r="C18" t="inlineStr">
        <is>
          <t>R$3.465.300,00</t>
        </is>
      </c>
      <c r="D18" t="inlineStr">
        <is>
          <t>4,61%</t>
        </is>
      </c>
    </row>
    <row r="19">
      <c r="A19" t="inlineStr">
        <is>
          <t>459061</t>
        </is>
      </c>
      <c r="B19" t="inlineStr">
        <is>
          <t>Aquisição de Imóveis</t>
        </is>
      </c>
      <c r="C19" t="inlineStr">
        <is>
          <t>R$6.900.000,00</t>
        </is>
      </c>
      <c r="D19" t="inlineStr">
        <is>
          <t>9,18%</t>
        </is>
      </c>
    </row>
  </sheetData>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R$ 10.431.300,00</t>
        </is>
      </c>
      <c r="C2" t="inlineStr">
        <is>
          <t>13,88%</t>
        </is>
      </c>
    </row>
    <row r="3">
      <c r="A3" t="inlineStr">
        <is>
          <t>02 - Administração Financeira</t>
        </is>
      </c>
      <c r="B3" t="inlineStr">
        <is>
          <t>R$ 3.867.600,00</t>
        </is>
      </c>
      <c r="C3" t="inlineStr">
        <is>
          <t>5,15%</t>
        </is>
      </c>
    </row>
    <row r="4">
      <c r="A4" t="inlineStr">
        <is>
          <t>03 - Formação de Recursos Humanos</t>
        </is>
      </c>
      <c r="B4" t="inlineStr">
        <is>
          <t>R$ 216.300,00</t>
        </is>
      </c>
      <c r="C4" t="inlineStr">
        <is>
          <t>0,29%</t>
        </is>
      </c>
    </row>
    <row r="5">
      <c r="A5" t="inlineStr">
        <is>
          <t>04 - Comunicação Social</t>
        </is>
      </c>
      <c r="B5" t="inlineStr">
        <is>
          <t>R$ 2.181.804,00</t>
        </is>
      </c>
      <c r="C5" t="inlineStr">
        <is>
          <t>2,90%</t>
        </is>
      </c>
    </row>
    <row r="6">
      <c r="A6" t="inlineStr">
        <is>
          <t>05 - Atenção Básica</t>
        </is>
      </c>
      <c r="B6" t="inlineStr">
        <is>
          <t>R$ 1.533.000,00</t>
        </is>
      </c>
      <c r="C6" t="inlineStr">
        <is>
          <t>2,04%</t>
        </is>
      </c>
    </row>
    <row r="7">
      <c r="A7" t="inlineStr">
        <is>
          <t>06 - Proteção e Benefícios ao Trabalhador</t>
        </is>
      </c>
      <c r="B7" t="inlineStr">
        <is>
          <t>R$ 2.319.000,00</t>
        </is>
      </c>
      <c r="C7" t="inlineStr">
        <is>
          <t>3,09%</t>
        </is>
      </c>
    </row>
    <row r="8">
      <c r="A8" t="inlineStr">
        <is>
          <t>07 - Empregabilidade</t>
        </is>
      </c>
      <c r="B8" t="inlineStr">
        <is>
          <t>R$ 54.578.460,00</t>
        </is>
      </c>
      <c r="C8" t="inlineStr">
        <is>
          <t>72,65%</t>
        </is>
      </c>
    </row>
  </sheetData>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R$ 74.738.064,00</t>
        </is>
      </c>
      <c r="C2" t="inlineStr">
        <is>
          <t>R$ 72.436.514,51</t>
        </is>
      </c>
      <c r="D2" t="inlineStr">
        <is>
          <t>96,92%</t>
        </is>
      </c>
      <c r="E2" t="inlineStr">
        <is>
          <t>99,70%</t>
        </is>
      </c>
    </row>
    <row r="3">
      <c r="A3" t="inlineStr">
        <is>
          <t>RECEITA DE CONTRIBUIÇÕES</t>
        </is>
      </c>
      <c r="B3" t="inlineStr">
        <is>
          <t>R$ 59.010.900,00</t>
        </is>
      </c>
      <c r="C3" t="inlineStr">
        <is>
          <t>R$ 56.116.787,94</t>
        </is>
      </c>
      <c r="D3" t="inlineStr">
        <is>
          <t>95,10%</t>
        </is>
      </c>
      <c r="E3" t="inlineStr">
        <is>
          <t>77,24%</t>
        </is>
      </c>
    </row>
    <row r="4">
      <c r="A4" t="inlineStr">
        <is>
          <t>Contribuições para o Senac</t>
        </is>
      </c>
      <c r="B4" t="inlineStr">
        <is>
          <t>R$ 59.010.900,00</t>
        </is>
      </c>
      <c r="C4" t="inlineStr">
        <is>
          <t>R$ 56.116.787,94</t>
        </is>
      </c>
      <c r="D4" t="inlineStr">
        <is>
          <t>95,10%</t>
        </is>
      </c>
      <c r="E4" t="inlineStr">
        <is>
          <t>77,24%</t>
        </is>
      </c>
    </row>
    <row r="5">
      <c r="A5" t="inlineStr">
        <is>
          <t>RECEITA PATRIMONIAL</t>
        </is>
      </c>
      <c r="B5" t="inlineStr">
        <is>
          <t>R$ 10.438.764,00</t>
        </is>
      </c>
      <c r="C5" t="inlineStr">
        <is>
          <t>R$ 11.981.049,42</t>
        </is>
      </c>
      <c r="D5" t="inlineStr">
        <is>
          <t>114,77%</t>
        </is>
      </c>
      <c r="E5" t="inlineStr">
        <is>
          <t>16,49%</t>
        </is>
      </c>
    </row>
    <row r="6">
      <c r="A6" t="inlineStr">
        <is>
          <t>Taxa de Ocupação de Outros Imóveis</t>
        </is>
      </c>
      <c r="B6" t="inlineStr">
        <is>
          <t>R$ 25.200,00</t>
        </is>
      </c>
      <c r="C6" t="inlineStr">
        <is>
          <t>R$ 18.920,00</t>
        </is>
      </c>
      <c r="D6" t="inlineStr">
        <is>
          <t>75,08%</t>
        </is>
      </c>
      <c r="E6" t="inlineStr">
        <is>
          <t>0,03%</t>
        </is>
      </c>
    </row>
    <row r="7">
      <c r="A7" t="inlineStr">
        <is>
          <t>Remuneração de Depósitos Bancários</t>
        </is>
      </c>
      <c r="B7" t="inlineStr">
        <is>
          <t>R$ 10.413.564,00</t>
        </is>
      </c>
      <c r="C7" t="inlineStr">
        <is>
          <t>R$ 11.962.129,42</t>
        </is>
      </c>
      <c r="D7" t="inlineStr">
        <is>
          <t>114,87%</t>
        </is>
      </c>
      <c r="E7" t="inlineStr">
        <is>
          <t>16,46%</t>
        </is>
      </c>
    </row>
    <row r="8">
      <c r="A8" t="inlineStr">
        <is>
          <t>RECEITA DE SERVIÇOS</t>
        </is>
      </c>
      <c r="B8" t="inlineStr">
        <is>
          <t>R$ 5.270.400,00</t>
        </is>
      </c>
      <c r="C8" t="inlineStr">
        <is>
          <t>R$ 4.200.266,50</t>
        </is>
      </c>
      <c r="D8" t="inlineStr">
        <is>
          <t>79,70%</t>
        </is>
      </c>
      <c r="E8" t="inlineStr">
        <is>
          <t>5,78%</t>
        </is>
      </c>
    </row>
    <row r="9">
      <c r="A9" t="inlineStr">
        <is>
          <t>Serviços Educacionais</t>
        </is>
      </c>
      <c r="B9" t="inlineStr">
        <is>
          <t>R$ 5.270.400,00</t>
        </is>
      </c>
      <c r="C9" t="inlineStr">
        <is>
          <t>R$ 4.200.266,50</t>
        </is>
      </c>
      <c r="D9" t="inlineStr">
        <is>
          <t>79,70%</t>
        </is>
      </c>
      <c r="E9" t="inlineStr">
        <is>
          <t>5,78%</t>
        </is>
      </c>
    </row>
    <row r="10">
      <c r="A10" t="inlineStr">
        <is>
          <t>OUTRAS RECEITAS CORRENTES</t>
        </is>
      </c>
      <c r="B10" t="inlineStr">
        <is>
          <t>R$ 18.000,00</t>
        </is>
      </c>
      <c r="C10" t="inlineStr">
        <is>
          <t>R$ 138.410,65</t>
        </is>
      </c>
      <c r="D10" t="inlineStr">
        <is>
          <t>768,95%</t>
        </is>
      </c>
      <c r="E10" t="inlineStr">
        <is>
          <t>0,19%</t>
        </is>
      </c>
    </row>
    <row r="11">
      <c r="A11" t="inlineStr">
        <is>
          <t>Outras Multas e Juros de Mora</t>
        </is>
      </c>
      <c r="B11" t="inlineStr">
        <is>
          <t>R$ 9.000,00</t>
        </is>
      </c>
      <c r="C11" t="inlineStr">
        <is>
          <t>R$ 59.407,82</t>
        </is>
      </c>
      <c r="D11" t="inlineStr">
        <is>
          <t>660,09%</t>
        </is>
      </c>
      <c r="E11" t="inlineStr">
        <is>
          <t>0,08%</t>
        </is>
      </c>
    </row>
    <row r="12">
      <c r="A12" t="inlineStr">
        <is>
          <t>Outras Indenizações</t>
        </is>
      </c>
      <c r="B12" t="inlineStr">
        <is>
          <t>R$ 900,00</t>
        </is>
      </c>
      <c r="C12" t="inlineStr">
        <is>
          <t>R$ 632,31</t>
        </is>
      </c>
      <c r="D12" t="inlineStr">
        <is>
          <t>70,26%</t>
        </is>
      </c>
      <c r="E12" t="inlineStr">
        <is>
          <t>0,00%</t>
        </is>
      </c>
    </row>
    <row r="13">
      <c r="A13" t="inlineStr">
        <is>
          <t>Outras Restituições</t>
        </is>
      </c>
      <c r="B13" t="inlineStr">
        <is>
          <t>R$ 0,00</t>
        </is>
      </c>
      <c r="C13" t="inlineStr">
        <is>
          <t>R$ 70.403,82</t>
        </is>
      </c>
      <c r="D13" t="inlineStr">
        <is>
          <t>0,00%</t>
        </is>
      </c>
      <c r="E13" t="inlineStr">
        <is>
          <t>0,10%</t>
        </is>
      </c>
    </row>
    <row r="14">
      <c r="A14" t="inlineStr">
        <is>
          <t>Outras Receitas</t>
        </is>
      </c>
      <c r="B14" t="inlineStr">
        <is>
          <t>R$ 8.100,00</t>
        </is>
      </c>
      <c r="C14" t="inlineStr">
        <is>
          <t>R$ 7.966,70</t>
        </is>
      </c>
      <c r="D14" t="inlineStr">
        <is>
          <t>98,35%</t>
        </is>
      </c>
      <c r="E14" t="inlineStr">
        <is>
          <t>0,01%</t>
        </is>
      </c>
    </row>
    <row r="15">
      <c r="A15" t="inlineStr">
        <is>
          <t>RECEITAS DE CAPITAL</t>
        </is>
      </c>
      <c r="B15" t="inlineStr">
        <is>
          <t>R$ 389.400,00</t>
        </is>
      </c>
      <c r="C15" t="inlineStr">
        <is>
          <t>R$ 218.740,00</t>
        </is>
      </c>
      <c r="D15" t="inlineStr">
        <is>
          <t>56,17%</t>
        </is>
      </c>
      <c r="E15" t="inlineStr">
        <is>
          <t>0,30%</t>
        </is>
      </c>
    </row>
    <row r="16">
      <c r="A16" t="inlineStr">
        <is>
          <t>ALIENAÇÃO DE BENS</t>
        </is>
      </c>
      <c r="B16" t="inlineStr">
        <is>
          <t>R$ 389.400,00</t>
        </is>
      </c>
      <c r="C16" t="inlineStr">
        <is>
          <t>R$ 218.740,00</t>
        </is>
      </c>
      <c r="D16" t="inlineStr">
        <is>
          <t>56,17%</t>
        </is>
      </c>
      <c r="E16" t="inlineStr">
        <is>
          <t>0,30%</t>
        </is>
      </c>
    </row>
    <row r="17">
      <c r="A17" t="inlineStr">
        <is>
          <t>Alienação de Veículos</t>
        </is>
      </c>
      <c r="B17" t="inlineStr">
        <is>
          <t>R$ 360.180,00</t>
        </is>
      </c>
      <c r="C17" t="inlineStr">
        <is>
          <t>R$ 201.670,00</t>
        </is>
      </c>
      <c r="D17" t="inlineStr">
        <is>
          <t>55,99%</t>
        </is>
      </c>
      <c r="E17" t="inlineStr">
        <is>
          <t>0,28%</t>
        </is>
      </c>
    </row>
    <row r="18">
      <c r="A18" t="inlineStr">
        <is>
          <t>Alienação de Móveis e Utensílios</t>
        </is>
      </c>
      <c r="B18" t="inlineStr">
        <is>
          <t>R$ 10.080,00</t>
        </is>
      </c>
      <c r="C18" t="inlineStr">
        <is>
          <t>R$ 3.205,46</t>
        </is>
      </c>
      <c r="D18" t="inlineStr">
        <is>
          <t>31,80%</t>
        </is>
      </c>
      <c r="E18" t="inlineStr">
        <is>
          <t>0,00%</t>
        </is>
      </c>
    </row>
    <row r="19">
      <c r="A19" t="inlineStr">
        <is>
          <t>Alienação de Equipamentos</t>
        </is>
      </c>
      <c r="B19" t="inlineStr">
        <is>
          <t>R$ 18.540,00</t>
        </is>
      </c>
      <c r="C19" t="inlineStr">
        <is>
          <t>R$ 13.864,54</t>
        </is>
      </c>
      <c r="D19" t="inlineStr">
        <is>
          <t>74,78%</t>
        </is>
      </c>
      <c r="E19" t="inlineStr">
        <is>
          <t>0,02%</t>
        </is>
      </c>
    </row>
    <row r="20">
      <c r="A20" t="inlineStr">
        <is>
          <t>Alienação de Outros Bens Móveis</t>
        </is>
      </c>
      <c r="B20" t="inlineStr">
        <is>
          <t>R$ 600,00</t>
        </is>
      </c>
      <c r="C20" t="inlineStr">
        <is>
          <t>R$ 0,00</t>
        </is>
      </c>
      <c r="D20" t="inlineStr">
        <is>
          <t>0,00%</t>
        </is>
      </c>
      <c r="E20" t="inlineStr">
        <is>
          <t>0,00%</t>
        </is>
      </c>
    </row>
  </sheetData>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R$ 55.363.164,00</t>
        </is>
      </c>
      <c r="C2" t="inlineStr">
        <is>
          <t>R$ 57.431.001,10</t>
        </is>
      </c>
      <c r="D2" t="inlineStr">
        <is>
          <t>103,74%</t>
        </is>
      </c>
      <c r="E2" t="inlineStr">
        <is>
          <t>89,65%</t>
        </is>
      </c>
    </row>
    <row r="3">
      <c r="A3" t="inlineStr">
        <is>
          <t>PESSOAL E ENCARGOS SOCIAIS</t>
        </is>
      </c>
      <c r="B3" t="inlineStr">
        <is>
          <t>R$ 26.792.160,00</t>
        </is>
      </c>
      <c r="C3" t="inlineStr">
        <is>
          <t>R$ 23.880.487,89</t>
        </is>
      </c>
      <c r="D3" t="inlineStr">
        <is>
          <t>89,13%</t>
        </is>
      </c>
      <c r="E3" t="inlineStr">
        <is>
          <t>37,28%</t>
        </is>
      </c>
    </row>
    <row r="4">
      <c r="A4" t="inlineStr">
        <is>
          <t>Vencimentos e Vantagens Fixas</t>
        </is>
      </c>
      <c r="B4" t="inlineStr">
        <is>
          <t>R$ 24.042.360,00</t>
        </is>
      </c>
      <c r="C4" t="inlineStr">
        <is>
          <t>R$ 21.545.734,35</t>
        </is>
      </c>
      <c r="D4" t="inlineStr">
        <is>
          <t>89,62%</t>
        </is>
      </c>
      <c r="E4" t="inlineStr">
        <is>
          <t>33,63%</t>
        </is>
      </c>
    </row>
    <row r="5">
      <c r="A5" t="inlineStr">
        <is>
          <t>Obrigações Patronais</t>
        </is>
      </c>
      <c r="B5" t="inlineStr">
        <is>
          <t>R$ 2.154.000,00</t>
        </is>
      </c>
      <c r="C5" t="inlineStr">
        <is>
          <t>R$ 1.750.826,83</t>
        </is>
      </c>
      <c r="D5" t="inlineStr">
        <is>
          <t>81,28%</t>
        </is>
      </c>
      <c r="E5" t="inlineStr">
        <is>
          <t>2,73%</t>
        </is>
      </c>
    </row>
    <row r="6">
      <c r="A6" t="inlineStr">
        <is>
          <t>Outras Despesas Variáveis</t>
        </is>
      </c>
      <c r="B6" t="inlineStr">
        <is>
          <t>R$ 202.500,00</t>
        </is>
      </c>
      <c r="C6" t="inlineStr">
        <is>
          <t>R$ 128.080,06</t>
        </is>
      </c>
      <c r="D6" t="inlineStr">
        <is>
          <t>63,25%</t>
        </is>
      </c>
      <c r="E6" t="inlineStr">
        <is>
          <t>0,20%</t>
        </is>
      </c>
    </row>
    <row r="7">
      <c r="A7" t="inlineStr">
        <is>
          <t>Sentenças Judiciais - Pessoal e Encargos</t>
        </is>
      </c>
      <c r="B7" t="inlineStr">
        <is>
          <t>R$ 0,00</t>
        </is>
      </c>
      <c r="C7" t="inlineStr">
        <is>
          <t>R$ 58.908,85</t>
        </is>
      </c>
      <c r="D7" t="inlineStr">
        <is>
          <t>0,00%</t>
        </is>
      </c>
      <c r="E7" t="inlineStr">
        <is>
          <t>0,09%</t>
        </is>
      </c>
    </row>
    <row r="8">
      <c r="A8" t="inlineStr">
        <is>
          <t>Indenizações e Restituições Trabalhistas</t>
        </is>
      </c>
      <c r="B8" t="inlineStr">
        <is>
          <t>R$ 393.300,00</t>
        </is>
      </c>
      <c r="C8" t="inlineStr">
        <is>
          <t>R$ 396.937,80</t>
        </is>
      </c>
      <c r="D8" t="inlineStr">
        <is>
          <t>100,92%</t>
        </is>
      </c>
      <c r="E8" t="inlineStr">
        <is>
          <t>0,62%</t>
        </is>
      </c>
    </row>
    <row r="9">
      <c r="A9" t="inlineStr">
        <is>
          <t>OUTRAS DESPESAS CORRENTES</t>
        </is>
      </c>
      <c r="B9" t="inlineStr">
        <is>
          <t>R$ 28.571.004,00</t>
        </is>
      </c>
      <c r="C9" t="inlineStr">
        <is>
          <t>R$ 33.550.513,21</t>
        </is>
      </c>
      <c r="D9" t="inlineStr">
        <is>
          <t>117,43%</t>
        </is>
      </c>
      <c r="E9" t="inlineStr">
        <is>
          <t>52,37%</t>
        </is>
      </c>
    </row>
    <row r="10">
      <c r="A10" t="inlineStr">
        <is>
          <t>Contribuições</t>
        </is>
      </c>
      <c r="B10" t="inlineStr">
        <is>
          <t>R$ 1.213.200,00</t>
        </is>
      </c>
      <c r="C10" t="inlineStr">
        <is>
          <t>R$ 1.231.071,08</t>
        </is>
      </c>
      <c r="D10" t="inlineStr">
        <is>
          <t>101,47%</t>
        </is>
      </c>
      <c r="E10" t="inlineStr">
        <is>
          <t>1,92%</t>
        </is>
      </c>
    </row>
    <row r="11">
      <c r="A11" t="inlineStr">
        <is>
          <t>Diárias</t>
        </is>
      </c>
      <c r="B11" t="inlineStr">
        <is>
          <t>R$ 442.260,00</t>
        </is>
      </c>
      <c r="C11" t="inlineStr">
        <is>
          <t>R$ 348.777,40</t>
        </is>
      </c>
      <c r="D11" t="inlineStr">
        <is>
          <t>78,86%</t>
        </is>
      </c>
      <c r="E11" t="inlineStr">
        <is>
          <t>0,54%</t>
        </is>
      </c>
    </row>
    <row r="12">
      <c r="A12" t="inlineStr">
        <is>
          <t>Auxílio Financeiro a Estudantes</t>
        </is>
      </c>
      <c r="B12" t="inlineStr">
        <is>
          <t>R$ 22.800,00</t>
        </is>
      </c>
      <c r="C12" t="inlineStr">
        <is>
          <t>R$ 29.954,34</t>
        </is>
      </c>
      <c r="D12" t="inlineStr">
        <is>
          <t>131,38%</t>
        </is>
      </c>
      <c r="E12" t="inlineStr">
        <is>
          <t>0,05%</t>
        </is>
      </c>
    </row>
    <row r="13">
      <c r="A13" t="inlineStr">
        <is>
          <t>Material de Consumo</t>
        </is>
      </c>
      <c r="B13" t="inlineStr">
        <is>
          <t>R$ 6.161.244,00</t>
        </is>
      </c>
      <c r="C13" t="inlineStr">
        <is>
          <t>R$ 5.041.343,86</t>
        </is>
      </c>
      <c r="D13" t="inlineStr">
        <is>
          <t>81,82%</t>
        </is>
      </c>
      <c r="E13" t="inlineStr">
        <is>
          <t>7,87%</t>
        </is>
      </c>
    </row>
    <row r="14">
      <c r="A14" t="inlineStr">
        <is>
          <t>Passagens e Despesas de Locomoção</t>
        </is>
      </c>
      <c r="B14" t="inlineStr">
        <is>
          <t>R$ 248.700,00</t>
        </is>
      </c>
      <c r="C14" t="inlineStr">
        <is>
          <t>R$ 176.187,39</t>
        </is>
      </c>
      <c r="D14" t="inlineStr">
        <is>
          <t>70,84%</t>
        </is>
      </c>
      <c r="E14" t="inlineStr">
        <is>
          <t>0,28%</t>
        </is>
      </c>
    </row>
    <row r="15">
      <c r="A15" t="inlineStr">
        <is>
          <t>Outros Serviços Terceiros - P. Física</t>
        </is>
      </c>
      <c r="B15" t="inlineStr">
        <is>
          <t>R$ 813.900,00</t>
        </is>
      </c>
      <c r="C15" t="inlineStr">
        <is>
          <t>R$ 688.097,92</t>
        </is>
      </c>
      <c r="D15" t="inlineStr">
        <is>
          <t>84,54%</t>
        </is>
      </c>
      <c r="E15" t="inlineStr">
        <is>
          <t>1,07%</t>
        </is>
      </c>
    </row>
    <row r="16">
      <c r="A16" t="inlineStr">
        <is>
          <t>Locação de Mão de Obra</t>
        </is>
      </c>
      <c r="B16" t="inlineStr">
        <is>
          <t>R$ 2.551.800,00</t>
        </is>
      </c>
      <c r="C16" t="inlineStr">
        <is>
          <t>R$ 2.241.189,83</t>
        </is>
      </c>
      <c r="D16" t="inlineStr">
        <is>
          <t>87,83%</t>
        </is>
      </c>
      <c r="E16" t="inlineStr">
        <is>
          <t>3,50%</t>
        </is>
      </c>
    </row>
    <row r="17">
      <c r="A17" t="inlineStr">
        <is>
          <t>Outros Serviços Terceiros - P. Jurídica</t>
        </is>
      </c>
      <c r="B17" t="inlineStr">
        <is>
          <t>R$ 16.246.500,00</t>
        </is>
      </c>
      <c r="C17" t="inlineStr">
        <is>
          <t>R$ 23.273.639,43</t>
        </is>
      </c>
      <c r="D17" t="inlineStr">
        <is>
          <t>143,25%</t>
        </is>
      </c>
      <c r="E17" t="inlineStr">
        <is>
          <t>36,33%</t>
        </is>
      </c>
    </row>
    <row r="18">
      <c r="A18" t="inlineStr">
        <is>
          <t>Obrigações Tributárias e Contributivas</t>
        </is>
      </c>
      <c r="B18" t="inlineStr">
        <is>
          <t>R$ 30.600,00</t>
        </is>
      </c>
      <c r="C18" t="inlineStr">
        <is>
          <t>R$ 27.425,24</t>
        </is>
      </c>
      <c r="D18" t="inlineStr">
        <is>
          <t>89,62%</t>
        </is>
      </c>
      <c r="E18" t="inlineStr">
        <is>
          <t>0,04%</t>
        </is>
      </c>
    </row>
    <row r="19">
      <c r="A19" t="inlineStr">
        <is>
          <t>Sentenças Judiciais-Outras DespCorrentes</t>
        </is>
      </c>
      <c r="B19" t="inlineStr">
        <is>
          <t>R$ 300.000,00</t>
        </is>
      </c>
      <c r="C19" t="inlineStr">
        <is>
          <t>R$ 0,00</t>
        </is>
      </c>
      <c r="D19" t="inlineStr">
        <is>
          <t>0,00%</t>
        </is>
      </c>
      <c r="E19" t="inlineStr">
        <is>
          <t>0,00%</t>
        </is>
      </c>
    </row>
    <row r="20">
      <c r="A20" t="inlineStr">
        <is>
          <t>Indenizações e Restituições</t>
        </is>
      </c>
      <c r="B20" t="inlineStr">
        <is>
          <t>R$ 540.000,00</t>
        </is>
      </c>
      <c r="C20" t="inlineStr">
        <is>
          <t>R$ 492.826,72</t>
        </is>
      </c>
      <c r="D20" t="inlineStr">
        <is>
          <t>91,26%</t>
        </is>
      </c>
      <c r="E20" t="inlineStr">
        <is>
          <t>0,77%</t>
        </is>
      </c>
    </row>
    <row r="21">
      <c r="A21" t="inlineStr">
        <is>
          <t>DESPESAS DE CAPITAL</t>
        </is>
      </c>
      <c r="B21" t="inlineStr">
        <is>
          <t>R$ 19.764.300,00</t>
        </is>
      </c>
      <c r="C21" t="inlineStr">
        <is>
          <t>R$ 6.632.702,83</t>
        </is>
      </c>
      <c r="D21" t="inlineStr">
        <is>
          <t>33,56%</t>
        </is>
      </c>
      <c r="E21" t="inlineStr">
        <is>
          <t>10,35%</t>
        </is>
      </c>
    </row>
  </sheetData>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R$ 10.431.300,00</t>
        </is>
      </c>
      <c r="C2" t="inlineStr">
        <is>
          <t>R$ 8.710.895,74</t>
        </is>
      </c>
      <c r="D2" t="inlineStr">
        <is>
          <t>83,51%</t>
        </is>
      </c>
      <c r="E2" t="inlineStr">
        <is>
          <t>13,60%</t>
        </is>
      </c>
    </row>
    <row r="3">
      <c r="A3" t="inlineStr">
        <is>
          <t>02 - Administração Financeira</t>
        </is>
      </c>
      <c r="B3" t="inlineStr">
        <is>
          <t>R$ 3.867.600,00</t>
        </is>
      </c>
      <c r="C3" t="inlineStr">
        <is>
          <t>R$ 3.554.335,87</t>
        </is>
      </c>
      <c r="D3" t="inlineStr">
        <is>
          <t>91,90%</t>
        </is>
      </c>
      <c r="E3" t="inlineStr">
        <is>
          <t>5,55%</t>
        </is>
      </c>
    </row>
    <row r="4">
      <c r="A4" t="inlineStr">
        <is>
          <t>03 - Formação de Recursos Humanos</t>
        </is>
      </c>
      <c r="B4" t="inlineStr">
        <is>
          <t>R$ 216.300,00</t>
        </is>
      </c>
      <c r="C4" t="inlineStr">
        <is>
          <t>R$ 227.087,97</t>
        </is>
      </c>
      <c r="D4" t="inlineStr">
        <is>
          <t>104,99%</t>
        </is>
      </c>
      <c r="E4" t="inlineStr">
        <is>
          <t>0,35%</t>
        </is>
      </c>
    </row>
    <row r="5">
      <c r="A5" t="inlineStr">
        <is>
          <t>04 - Comunicação Social</t>
        </is>
      </c>
      <c r="B5" t="inlineStr">
        <is>
          <t>R$ 2.181.804,00</t>
        </is>
      </c>
      <c r="C5" t="inlineStr">
        <is>
          <t>R$ 1.113.729,50</t>
        </is>
      </c>
      <c r="D5" t="inlineStr">
        <is>
          <t>51,05%</t>
        </is>
      </c>
      <c r="E5" t="inlineStr">
        <is>
          <t>1,74%</t>
        </is>
      </c>
    </row>
    <row r="6">
      <c r="A6" t="inlineStr">
        <is>
          <t>05 - Atenção Básica</t>
        </is>
      </c>
      <c r="B6" t="inlineStr">
        <is>
          <t>R$ 1.533.000,00</t>
        </is>
      </c>
      <c r="C6" t="inlineStr">
        <is>
          <t>R$ 1.314.567,71</t>
        </is>
      </c>
      <c r="D6" t="inlineStr">
        <is>
          <t>85,75%</t>
        </is>
      </c>
      <c r="E6" t="inlineStr">
        <is>
          <t>2,05%</t>
        </is>
      </c>
    </row>
    <row r="7">
      <c r="A7" t="inlineStr">
        <is>
          <t>06 - Proteção e Benefícios ao Trabalhador</t>
        </is>
      </c>
      <c r="B7" t="inlineStr">
        <is>
          <t>R$ 2.319.000,00</t>
        </is>
      </c>
      <c r="C7" t="inlineStr">
        <is>
          <t>R$ 1.899.871,81</t>
        </is>
      </c>
      <c r="D7" t="inlineStr">
        <is>
          <t>81,93%</t>
        </is>
      </c>
      <c r="E7" t="inlineStr">
        <is>
          <t>2,97%</t>
        </is>
      </c>
    </row>
    <row r="8">
      <c r="A8" t="inlineStr">
        <is>
          <t>07 - Empregabilidade</t>
        </is>
      </c>
      <c r="B8" t="inlineStr">
        <is>
          <t>R$ 54.578.460,00</t>
        </is>
      </c>
      <c r="C8" t="inlineStr">
        <is>
          <t>R$ 47.243.215,33</t>
        </is>
      </c>
      <c r="D8" t="inlineStr">
        <is>
          <t>86,56%</t>
        </is>
      </c>
      <c r="E8" t="inlineStr">
        <is>
          <t>73,74%</t>
        </is>
      </c>
    </row>
  </sheetData>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R$ 67.590.924,00</t>
        </is>
      </c>
      <c r="D2" t="inlineStr">
        <is>
          <t>78,80%</t>
        </is>
      </c>
    </row>
    <row r="3">
      <c r="A3" t="inlineStr">
        <is>
          <t>13110110</t>
        </is>
      </c>
      <c r="B3" t="inlineStr">
        <is>
          <t>Aluguéis e Arrendamentos</t>
        </is>
      </c>
      <c r="C3" t="inlineStr">
        <is>
          <t>R$ 38.820,00</t>
        </is>
      </c>
      <c r="D3" t="inlineStr">
        <is>
          <t>0,05%</t>
        </is>
      </c>
    </row>
    <row r="4">
      <c r="A4" t="inlineStr">
        <is>
          <t>13110120</t>
        </is>
      </c>
      <c r="B4" t="inlineStr">
        <is>
          <t>Taxas de Ocupação</t>
        </is>
      </c>
      <c r="C4" t="inlineStr">
        <is>
          <t>R$ 3.000,00</t>
        </is>
      </c>
      <c r="D4" t="inlineStr">
        <is>
          <t>0,00%</t>
        </is>
      </c>
    </row>
    <row r="5">
      <c r="A5" t="inlineStr">
        <is>
          <t>13210100</t>
        </is>
      </c>
      <c r="B5" t="inlineStr">
        <is>
          <t>Remuneração de Depósitos Bancários</t>
        </is>
      </c>
      <c r="C5" t="inlineStr">
        <is>
          <t>R$ 13.410.960,00</t>
        </is>
      </c>
      <c r="D5" t="inlineStr">
        <is>
          <t>15,63%</t>
        </is>
      </c>
    </row>
    <row r="6">
      <c r="A6" t="inlineStr">
        <is>
          <t>16999900</t>
        </is>
      </c>
      <c r="B6" t="inlineStr">
        <is>
          <t>Serviços Educacionais</t>
        </is>
      </c>
      <c r="C6" t="inlineStr">
        <is>
          <t>R$ 4.334.940,00</t>
        </is>
      </c>
      <c r="D6" t="inlineStr">
        <is>
          <t>5,05%</t>
        </is>
      </c>
    </row>
    <row r="7">
      <c r="A7" t="inlineStr">
        <is>
          <t>17999900</t>
        </is>
      </c>
      <c r="B7" t="inlineStr">
        <is>
          <t>Outras transferências correntes</t>
        </is>
      </c>
      <c r="C7" t="inlineStr">
        <is>
          <t>R$ 206.460,00</t>
        </is>
      </c>
      <c r="D7" t="inlineStr">
        <is>
          <t>0,24%</t>
        </is>
      </c>
    </row>
    <row r="8">
      <c r="A8" t="inlineStr">
        <is>
          <t>19110900</t>
        </is>
      </c>
      <c r="B8" t="inlineStr">
        <is>
          <t xml:space="preserve">Multas e Juros </t>
        </is>
      </c>
      <c r="C8" t="inlineStr">
        <is>
          <t>R$ 11.640,00</t>
        </is>
      </c>
      <c r="D8" t="inlineStr">
        <is>
          <t>0,01%</t>
        </is>
      </c>
    </row>
    <row r="9">
      <c r="A9" t="inlineStr">
        <is>
          <t>19999900</t>
        </is>
      </c>
      <c r="B9" t="inlineStr">
        <is>
          <t>Outras Receitas Correntes</t>
        </is>
      </c>
      <c r="C9" t="inlineStr">
        <is>
          <t>R$ 9.600,00</t>
        </is>
      </c>
      <c r="D9" t="inlineStr">
        <is>
          <t>0,01%</t>
        </is>
      </c>
    </row>
    <row r="10">
      <c r="A10" t="inlineStr">
        <is>
          <t>22130100</t>
        </is>
      </c>
      <c r="B10" t="inlineStr">
        <is>
          <t>Alienação de Bens Móveis</t>
        </is>
      </c>
      <c r="C10" t="inlineStr">
        <is>
          <t>R$ 171.600,00</t>
        </is>
      </c>
      <c r="D10" t="inlineStr">
        <is>
          <t>0,20%</t>
        </is>
      </c>
    </row>
  </sheetData>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R$ 26.554.776,00</t>
        </is>
      </c>
      <c r="D2" t="inlineStr">
        <is>
          <t>30,96%</t>
        </is>
      </c>
    </row>
    <row r="3">
      <c r="A3" t="inlineStr">
        <is>
          <t>31901300</t>
        </is>
      </c>
      <c r="B3" t="inlineStr">
        <is>
          <t>Obrigações Patronais</t>
        </is>
      </c>
      <c r="C3" t="inlineStr">
        <is>
          <t>R$ 2.286.036,00</t>
        </is>
      </c>
      <c r="D3" t="inlineStr">
        <is>
          <t>2,67%</t>
        </is>
      </c>
    </row>
    <row r="4">
      <c r="A4" t="inlineStr">
        <is>
          <t>31901600</t>
        </is>
      </c>
      <c r="B4" t="inlineStr">
        <is>
          <t>Outras Despesas Variáveis</t>
        </is>
      </c>
      <c r="C4" t="inlineStr">
        <is>
          <t>R$ 240.372,00</t>
        </is>
      </c>
      <c r="D4" t="inlineStr">
        <is>
          <t>0,28%</t>
        </is>
      </c>
    </row>
    <row r="5">
      <c r="A5" t="inlineStr">
        <is>
          <t>31909400</t>
        </is>
      </c>
      <c r="B5" t="inlineStr">
        <is>
          <t>Indenizações e Restituições Trabalhistas</t>
        </is>
      </c>
      <c r="C5" t="inlineStr">
        <is>
          <t>R$ 568.800,00</t>
        </is>
      </c>
      <c r="D5" t="inlineStr">
        <is>
          <t>0,66%</t>
        </is>
      </c>
    </row>
    <row r="6">
      <c r="A6" t="inlineStr">
        <is>
          <t>33504100</t>
        </is>
      </c>
      <c r="B6" t="inlineStr">
        <is>
          <t>Contribuições</t>
        </is>
      </c>
      <c r="C6" t="inlineStr">
        <is>
          <t>R$ 1.428.000,00</t>
        </is>
      </c>
      <c r="D6" t="inlineStr">
        <is>
          <t>1,66%</t>
        </is>
      </c>
    </row>
    <row r="7">
      <c r="A7" t="inlineStr">
        <is>
          <t>33901400</t>
        </is>
      </c>
      <c r="B7" t="inlineStr">
        <is>
          <t>Diárias</t>
        </is>
      </c>
      <c r="C7" t="inlineStr">
        <is>
          <t>R$ 483.396,00</t>
        </is>
      </c>
      <c r="D7" t="inlineStr">
        <is>
          <t>0,56%</t>
        </is>
      </c>
    </row>
    <row r="8">
      <c r="A8" t="inlineStr">
        <is>
          <t>33901800</t>
        </is>
      </c>
      <c r="B8" t="inlineStr">
        <is>
          <t>Auxílio Financeiro a Estudantes</t>
        </is>
      </c>
      <c r="C8" t="inlineStr">
        <is>
          <t>R$ 36.000,00</t>
        </is>
      </c>
      <c r="D8" t="inlineStr">
        <is>
          <t>0,04%</t>
        </is>
      </c>
    </row>
    <row r="9">
      <c r="A9" t="inlineStr">
        <is>
          <t>33903000</t>
        </is>
      </c>
      <c r="B9" t="inlineStr">
        <is>
          <t>Material de Consumo</t>
        </is>
      </c>
      <c r="C9" t="inlineStr">
        <is>
          <t>R$ 7.583.232,00</t>
        </is>
      </c>
      <c r="D9" t="inlineStr">
        <is>
          <t>8,84%</t>
        </is>
      </c>
    </row>
    <row r="10">
      <c r="A10" t="inlineStr">
        <is>
          <t>33903300</t>
        </is>
      </c>
      <c r="B10" t="inlineStr">
        <is>
          <t>Passagens e Despesas de Locomoção</t>
        </is>
      </c>
      <c r="C10" t="inlineStr">
        <is>
          <t>R$ 305.712,00</t>
        </is>
      </c>
      <c r="D10" t="inlineStr">
        <is>
          <t>0,36%</t>
        </is>
      </c>
    </row>
    <row r="11">
      <c r="A11" t="inlineStr">
        <is>
          <t>33903600</t>
        </is>
      </c>
      <c r="B11" t="inlineStr">
        <is>
          <t>Outros Serviços de Terceiros - PF</t>
        </is>
      </c>
      <c r="C11" t="inlineStr">
        <is>
          <t>R$ 852.960,00</t>
        </is>
      </c>
      <c r="D11" t="inlineStr">
        <is>
          <t>0,99%</t>
        </is>
      </c>
    </row>
    <row r="12">
      <c r="A12" t="inlineStr">
        <is>
          <t>33903700</t>
        </is>
      </c>
      <c r="B12" t="inlineStr">
        <is>
          <t>Locação de Mão de Obra</t>
        </is>
      </c>
      <c r="C12" t="inlineStr">
        <is>
          <t>R$ 2.568.000,00</t>
        </is>
      </c>
      <c r="D12" t="inlineStr">
        <is>
          <t>2,99%</t>
        </is>
      </c>
    </row>
    <row r="13">
      <c r="A13" t="inlineStr">
        <is>
          <t>33903900</t>
        </is>
      </c>
      <c r="B13" t="inlineStr">
        <is>
          <t>Outros Serviços Terceiros - P. Jurídica</t>
        </is>
      </c>
      <c r="C13" t="inlineStr">
        <is>
          <t>R$ 17.924.388,00</t>
        </is>
      </c>
      <c r="D13" t="inlineStr">
        <is>
          <t>20,90%</t>
        </is>
      </c>
    </row>
    <row r="14">
      <c r="A14" t="inlineStr">
        <is>
          <t>33904000</t>
        </is>
      </c>
      <c r="B14" t="inlineStr">
        <is>
          <t>Serv. Tecn. da Inform. Comunicação - PJ.</t>
        </is>
      </c>
      <c r="C14" t="inlineStr">
        <is>
          <t>R$ 1.359.600,00</t>
        </is>
      </c>
      <c r="D14" t="inlineStr">
        <is>
          <t>1,59%</t>
        </is>
      </c>
    </row>
    <row r="15">
      <c r="A15" t="inlineStr">
        <is>
          <t>33904700</t>
        </is>
      </c>
      <c r="B15" t="inlineStr">
        <is>
          <t>Obrigações Tributárias e Contributivas</t>
        </is>
      </c>
      <c r="C15" t="inlineStr">
        <is>
          <t>R$ 37.116,00</t>
        </is>
      </c>
      <c r="D15" t="inlineStr">
        <is>
          <t>0,04%</t>
        </is>
      </c>
    </row>
    <row r="16">
      <c r="A16" t="inlineStr">
        <is>
          <t>33909100</t>
        </is>
      </c>
      <c r="B16" t="inlineStr">
        <is>
          <t>Sentenças Judiciais</t>
        </is>
      </c>
      <c r="C16" t="inlineStr">
        <is>
          <t>R$ 600.000,00</t>
        </is>
      </c>
      <c r="D16" t="inlineStr">
        <is>
          <t>0,70%</t>
        </is>
      </c>
    </row>
    <row r="17">
      <c r="A17" t="inlineStr">
        <is>
          <t>33909300</t>
        </is>
      </c>
      <c r="B17" t="inlineStr">
        <is>
          <t>Indenizações e Restituições</t>
        </is>
      </c>
      <c r="C17" t="inlineStr">
        <is>
          <t>R$ 30.000,00</t>
        </is>
      </c>
      <c r="D17" t="inlineStr">
        <is>
          <t>0,03%</t>
        </is>
      </c>
    </row>
    <row r="18">
      <c r="A18" t="inlineStr">
        <is>
          <t>44905100</t>
        </is>
      </c>
      <c r="B18" t="inlineStr">
        <is>
          <t>Obras e Instalações</t>
        </is>
      </c>
      <c r="C18" t="inlineStr">
        <is>
          <t>R$ 6.129.660,00</t>
        </is>
      </c>
      <c r="D18" t="inlineStr">
        <is>
          <t>7,15%</t>
        </is>
      </c>
    </row>
    <row r="19">
      <c r="A19" t="inlineStr">
        <is>
          <t>44905200</t>
        </is>
      </c>
      <c r="B19" t="inlineStr">
        <is>
          <t>Equipamentos e Material Permanente</t>
        </is>
      </c>
      <c r="C19" t="inlineStr">
        <is>
          <t>R$ 10.489.896,00</t>
        </is>
      </c>
      <c r="D19" t="inlineStr">
        <is>
          <t>12,23%</t>
        </is>
      </c>
    </row>
    <row r="20">
      <c r="A20" t="inlineStr">
        <is>
          <t>45906100</t>
        </is>
      </c>
      <c r="B20" t="inlineStr">
        <is>
          <t>Aquisição de Imóveis</t>
        </is>
      </c>
      <c r="C20" t="inlineStr">
        <is>
          <t>R$ 6.300.000,00</t>
        </is>
      </c>
      <c r="D20" t="inlineStr">
        <is>
          <t>7,34%</t>
        </is>
      </c>
    </row>
  </sheetData>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R$13.787.316,00</t>
        </is>
      </c>
      <c r="C2" t="inlineStr">
        <is>
          <t>16,07%</t>
        </is>
      </c>
    </row>
    <row r="3">
      <c r="A3" t="inlineStr">
        <is>
          <t>02 - Administração Financeira</t>
        </is>
      </c>
      <c r="B3" t="inlineStr">
        <is>
          <t>R$4.267.800,00</t>
        </is>
      </c>
      <c r="C3" t="inlineStr">
        <is>
          <t>4,98%</t>
        </is>
      </c>
    </row>
    <row r="4">
      <c r="A4" t="inlineStr">
        <is>
          <t>03 - Formação de Recursos Humanos</t>
        </is>
      </c>
      <c r="B4" t="inlineStr">
        <is>
          <t>R$350.700,00</t>
        </is>
      </c>
      <c r="C4" t="inlineStr">
        <is>
          <t>0,41%</t>
        </is>
      </c>
    </row>
    <row r="5">
      <c r="A5" t="inlineStr">
        <is>
          <t>04 - Comunicação Social</t>
        </is>
      </c>
      <c r="B5" t="inlineStr">
        <is>
          <t>R$3.550.296,00</t>
        </is>
      </c>
      <c r="C5" t="inlineStr">
        <is>
          <t>4,14%</t>
        </is>
      </c>
    </row>
    <row r="6">
      <c r="A6" t="inlineStr">
        <is>
          <t>05 - Atenção Básica</t>
        </is>
      </c>
      <c r="B6" t="inlineStr">
        <is>
          <t>R$1.674.000,00</t>
        </is>
      </c>
      <c r="C6" t="inlineStr">
        <is>
          <t>1,95%</t>
        </is>
      </c>
    </row>
    <row r="7">
      <c r="A7" t="inlineStr">
        <is>
          <t>06 - Proteção e Benefícios ao Trabalhador</t>
        </is>
      </c>
      <c r="B7" t="inlineStr">
        <is>
          <t>R$2.301.000,00</t>
        </is>
      </c>
      <c r="C7" t="inlineStr">
        <is>
          <t>2,68%</t>
        </is>
      </c>
    </row>
    <row r="8">
      <c r="A8" t="inlineStr">
        <is>
          <t>07 - Empregabilidade</t>
        </is>
      </c>
      <c r="B8" t="inlineStr">
        <is>
          <t>R$59.846.832,00</t>
        </is>
      </c>
      <c r="C8" t="inlineStr">
        <is>
          <t>69,77%</t>
        </is>
      </c>
    </row>
  </sheetData>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R$85.606.344,00</t>
        </is>
      </c>
      <c r="C2" t="inlineStr">
        <is>
          <t>R$86.348.254,87</t>
        </is>
      </c>
      <c r="D2" t="inlineStr">
        <is>
          <t>100,87%</t>
        </is>
      </c>
      <c r="E2" t="inlineStr">
        <is>
          <t>99,75%</t>
        </is>
      </c>
    </row>
    <row r="3">
      <c r="A3" t="inlineStr">
        <is>
          <t>Contr. para Ent. Privadas Serviço Social e de Formação Prof.</t>
        </is>
      </c>
      <c r="B3" t="inlineStr">
        <is>
          <t>R$67.590.924,00</t>
        </is>
      </c>
      <c r="C3" t="inlineStr">
        <is>
          <t>R$63.279.837,78</t>
        </is>
      </c>
      <c r="D3" t="inlineStr">
        <is>
          <t>93,62%</t>
        </is>
      </c>
      <c r="E3" t="inlineStr">
        <is>
          <t>73,10%</t>
        </is>
      </c>
    </row>
    <row r="4">
      <c r="A4" t="inlineStr">
        <is>
          <t>Contribuições para o Senac</t>
        </is>
      </c>
      <c r="B4" t="inlineStr">
        <is>
          <t>R$67.590.924,00</t>
        </is>
      </c>
      <c r="C4" t="inlineStr">
        <is>
          <t>R$63.279.837,78</t>
        </is>
      </c>
      <c r="D4" t="inlineStr">
        <is>
          <t>93,62%</t>
        </is>
      </c>
      <c r="E4" t="inlineStr">
        <is>
          <t>73,10%</t>
        </is>
      </c>
    </row>
    <row r="5">
      <c r="A5" t="inlineStr">
        <is>
          <t>Receita Patrimonial</t>
        </is>
      </c>
      <c r="B5" t="inlineStr">
        <is>
          <t>R$13.452.780,00</t>
        </is>
      </c>
      <c r="C5" t="inlineStr">
        <is>
          <t>R$18.399.041,13</t>
        </is>
      </c>
      <c r="D5" t="inlineStr">
        <is>
          <t>136,77%</t>
        </is>
      </c>
      <c r="E5" t="inlineStr">
        <is>
          <t>21,25%</t>
        </is>
      </c>
    </row>
    <row r="6">
      <c r="A6" t="inlineStr">
        <is>
          <t>Aluguéis e Arrendamentos</t>
        </is>
      </c>
      <c r="B6" t="inlineStr">
        <is>
          <t>R$38.820,00</t>
        </is>
      </c>
      <c r="C6" t="inlineStr">
        <is>
          <t>R$35.143,31</t>
        </is>
      </c>
      <c r="D6" t="inlineStr">
        <is>
          <t>90,53%</t>
        </is>
      </c>
      <c r="E6" t="inlineStr">
        <is>
          <t>0,04%</t>
        </is>
      </c>
    </row>
    <row r="7">
      <c r="A7" t="inlineStr">
        <is>
          <t>Taxas de Ocupação</t>
        </is>
      </c>
      <c r="B7" t="inlineStr">
        <is>
          <t>R$3.000,00</t>
        </is>
      </c>
      <c r="C7" t="inlineStr">
        <is>
          <t>R$8.100,00</t>
        </is>
      </c>
      <c r="D7" t="inlineStr">
        <is>
          <t>270,00%</t>
        </is>
      </c>
      <c r="E7" t="inlineStr">
        <is>
          <t>0,01%</t>
        </is>
      </c>
    </row>
    <row r="8">
      <c r="A8" t="inlineStr">
        <is>
          <t>Remuneração de Depósitos Bancários</t>
        </is>
      </c>
      <c r="B8" t="inlineStr">
        <is>
          <t>R$13.410.960,00</t>
        </is>
      </c>
      <c r="C8" t="inlineStr">
        <is>
          <t>R$18.355.797,82</t>
        </is>
      </c>
      <c r="D8" t="inlineStr">
        <is>
          <t>136,87%</t>
        </is>
      </c>
      <c r="E8" t="inlineStr">
        <is>
          <t>21,20%</t>
        </is>
      </c>
    </row>
    <row r="9">
      <c r="A9" t="inlineStr">
        <is>
          <t>Receita de Serviços</t>
        </is>
      </c>
      <c r="B9" t="inlineStr">
        <is>
          <t>R$4.334.940,00</t>
        </is>
      </c>
      <c r="C9" t="inlineStr">
        <is>
          <t>R$4.316.608,89</t>
        </is>
      </c>
      <c r="D9" t="inlineStr">
        <is>
          <t>99,58%</t>
        </is>
      </c>
      <c r="E9" t="inlineStr">
        <is>
          <t>4,99%</t>
        </is>
      </c>
    </row>
    <row r="10">
      <c r="A10" t="inlineStr">
        <is>
          <t>Serviços Educacionais</t>
        </is>
      </c>
      <c r="B10" t="inlineStr">
        <is>
          <t>R$4.334.940,00</t>
        </is>
      </c>
      <c r="C10" t="inlineStr">
        <is>
          <t>R$4.316.608,89</t>
        </is>
      </c>
      <c r="D10" t="inlineStr">
        <is>
          <t>99,58%</t>
        </is>
      </c>
      <c r="E10" t="inlineStr">
        <is>
          <t>4,99%</t>
        </is>
      </c>
    </row>
    <row r="11">
      <c r="A11" t="inlineStr">
        <is>
          <t>Transferências correntes</t>
        </is>
      </c>
      <c r="B11" t="inlineStr">
        <is>
          <t>R$206.460,00</t>
        </is>
      </c>
      <c r="C11" t="inlineStr">
        <is>
          <t>R$340.637,53</t>
        </is>
      </c>
      <c r="D11" t="inlineStr">
        <is>
          <t>164,99%</t>
        </is>
      </c>
      <c r="E11" t="inlineStr">
        <is>
          <t>0,39%</t>
        </is>
      </c>
    </row>
    <row r="12">
      <c r="A12" t="inlineStr">
        <is>
          <t>Outras transferências correntes</t>
        </is>
      </c>
      <c r="B12" t="inlineStr">
        <is>
          <t>R$206.460,00</t>
        </is>
      </c>
      <c r="C12" t="inlineStr">
        <is>
          <t>R$340.637,53</t>
        </is>
      </c>
      <c r="D12" t="inlineStr">
        <is>
          <t>164,99%</t>
        </is>
      </c>
      <c r="E12" t="inlineStr">
        <is>
          <t>0,39%</t>
        </is>
      </c>
    </row>
    <row r="13">
      <c r="A13" t="inlineStr">
        <is>
          <t>Outras Receitas Correntes</t>
        </is>
      </c>
      <c r="B13" t="inlineStr">
        <is>
          <t>R$21.240,00</t>
        </is>
      </c>
      <c r="C13" t="inlineStr">
        <is>
          <t>R$12.129,54</t>
        </is>
      </c>
      <c r="D13" t="inlineStr">
        <is>
          <t>57,11%</t>
        </is>
      </c>
      <c r="E13" t="inlineStr">
        <is>
          <t>0,01%</t>
        </is>
      </c>
    </row>
    <row r="14">
      <c r="A14" t="inlineStr">
        <is>
          <t xml:space="preserve">Multas e Juros </t>
        </is>
      </c>
      <c r="B14" t="inlineStr">
        <is>
          <t>R$11.640,00</t>
        </is>
      </c>
      <c r="C14" t="inlineStr">
        <is>
          <t>R$10.748,01</t>
        </is>
      </c>
      <c r="D14" t="inlineStr">
        <is>
          <t>92,34%</t>
        </is>
      </c>
      <c r="E14" t="inlineStr">
        <is>
          <t>0,01%</t>
        </is>
      </c>
    </row>
    <row r="15">
      <c r="A15" t="inlineStr">
        <is>
          <t>Outras Indenizações</t>
        </is>
      </c>
      <c r="B15" t="inlineStr">
        <is>
          <t>R$0,00</t>
        </is>
      </c>
      <c r="C15" t="inlineStr">
        <is>
          <t>R$1.266,57</t>
        </is>
      </c>
      <c r="D15" t="inlineStr">
        <is>
          <t>0,00%</t>
        </is>
      </c>
      <c r="E15" t="inlineStr">
        <is>
          <t>0,00%</t>
        </is>
      </c>
    </row>
    <row r="16">
      <c r="A16" t="inlineStr">
        <is>
          <t>Outras Receitas Correntes</t>
        </is>
      </c>
      <c r="B16" t="inlineStr">
        <is>
          <t>R$9.600,00</t>
        </is>
      </c>
      <c r="C16" t="inlineStr">
        <is>
          <t>R$114,96</t>
        </is>
      </c>
      <c r="D16" t="inlineStr">
        <is>
          <t>1,20%</t>
        </is>
      </c>
      <c r="E16" t="inlineStr">
        <is>
          <t>0,00%</t>
        </is>
      </c>
    </row>
    <row r="17">
      <c r="A17" t="inlineStr">
        <is>
          <t>RECEITAS DE CAPITAL</t>
        </is>
      </c>
      <c r="B17" t="inlineStr">
        <is>
          <t>R$171.600,00</t>
        </is>
      </c>
      <c r="C17" t="inlineStr">
        <is>
          <t>R$216.850,00</t>
        </is>
      </c>
      <c r="D17" t="inlineStr">
        <is>
          <t>126,37%</t>
        </is>
      </c>
      <c r="E17" t="inlineStr">
        <is>
          <t>0,25%</t>
        </is>
      </c>
    </row>
    <row r="18">
      <c r="A18" t="inlineStr">
        <is>
          <t>Alienação de Bens</t>
        </is>
      </c>
      <c r="B18" t="inlineStr">
        <is>
          <t>R$171.600,00</t>
        </is>
      </c>
      <c r="C18" t="inlineStr">
        <is>
          <t>R$216.850,00</t>
        </is>
      </c>
      <c r="D18" t="inlineStr">
        <is>
          <t>126,37%</t>
        </is>
      </c>
      <c r="E18" t="inlineStr">
        <is>
          <t>0,25%</t>
        </is>
      </c>
    </row>
    <row r="19">
      <c r="A19" t="inlineStr">
        <is>
          <t>Alienação de Bens Móveis</t>
        </is>
      </c>
      <c r="B19" t="inlineStr">
        <is>
          <t>R$171.600,00</t>
        </is>
      </c>
      <c r="C19" t="inlineStr">
        <is>
          <t>R$216.850,00</t>
        </is>
      </c>
      <c r="D19" t="inlineStr">
        <is>
          <t>126,37%</t>
        </is>
      </c>
      <c r="E19" t="inlineStr">
        <is>
          <t>0,25%</t>
        </is>
      </c>
    </row>
  </sheetData>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R$ 62.858.388,00</t>
        </is>
      </c>
      <c r="C2" t="inlineStr">
        <is>
          <t>R$ 55.609.810,84</t>
        </is>
      </c>
      <c r="D2" t="inlineStr">
        <is>
          <t>88,47%</t>
        </is>
      </c>
      <c r="E2" t="inlineStr">
        <is>
          <t>74,92%</t>
        </is>
      </c>
    </row>
    <row r="3">
      <c r="A3" t="inlineStr">
        <is>
          <t>Pessoal e Encargos Sociais</t>
        </is>
      </c>
      <c r="B3" t="inlineStr">
        <is>
          <t>R$ 29.649.984,00</t>
        </is>
      </c>
      <c r="C3" t="inlineStr">
        <is>
          <t>R$ 27.580.935,55</t>
        </is>
      </c>
      <c r="D3" t="inlineStr">
        <is>
          <t>93,02%</t>
        </is>
      </c>
      <c r="E3" t="inlineStr">
        <is>
          <t>37,16%</t>
        </is>
      </c>
    </row>
    <row r="4">
      <c r="A4" t="inlineStr">
        <is>
          <t>Vencimentos e Vantagens Fixas</t>
        </is>
      </c>
      <c r="B4" t="inlineStr">
        <is>
          <t>R$ 26.554.776,00</t>
        </is>
      </c>
      <c r="C4" t="inlineStr">
        <is>
          <t>R$ 24.839.855,89</t>
        </is>
      </c>
      <c r="D4" t="inlineStr">
        <is>
          <t>93,54%</t>
        </is>
      </c>
      <c r="E4" t="inlineStr">
        <is>
          <t>33,46%</t>
        </is>
      </c>
    </row>
    <row r="5">
      <c r="A5" t="inlineStr">
        <is>
          <t>Obrigações Patronais</t>
        </is>
      </c>
      <c r="B5" t="inlineStr">
        <is>
          <t>R$ 2.286.036,00</t>
        </is>
      </c>
      <c r="C5" t="inlineStr">
        <is>
          <t>R$ 1.984.182,30</t>
        </is>
      </c>
      <c r="D5" t="inlineStr">
        <is>
          <t>86,80%</t>
        </is>
      </c>
      <c r="E5" t="inlineStr">
        <is>
          <t>2,67%</t>
        </is>
      </c>
    </row>
    <row r="6">
      <c r="A6" t="inlineStr">
        <is>
          <t>Outras Despesas Variáveis</t>
        </is>
      </c>
      <c r="B6" t="inlineStr">
        <is>
          <t>R$ 240.372,00</t>
        </is>
      </c>
      <c r="C6" t="inlineStr">
        <is>
          <t>R$ 141.472,40</t>
        </is>
      </c>
      <c r="D6" t="inlineStr">
        <is>
          <t>58,86%</t>
        </is>
      </c>
      <c r="E6" t="inlineStr">
        <is>
          <t>0,19%</t>
        </is>
      </c>
    </row>
    <row r="7">
      <c r="A7" t="inlineStr">
        <is>
          <t xml:space="preserve">Sentenças Judiciais </t>
        </is>
      </c>
      <c r="B7" t="inlineStr">
        <is>
          <t>R$ 0,00</t>
        </is>
      </c>
      <c r="C7" t="inlineStr">
        <is>
          <t>R$ 25.400,58</t>
        </is>
      </c>
      <c r="D7" t="inlineStr">
        <is>
          <t>0,00%</t>
        </is>
      </c>
      <c r="E7" t="inlineStr">
        <is>
          <t>0,03%</t>
        </is>
      </c>
    </row>
    <row r="8">
      <c r="A8" t="inlineStr">
        <is>
          <t>Indenizações e Restituições Trabalhistas</t>
        </is>
      </c>
      <c r="B8" t="inlineStr">
        <is>
          <t>R$ 568.800,00</t>
        </is>
      </c>
      <c r="C8" t="inlineStr">
        <is>
          <t>R$ 590.024,38</t>
        </is>
      </c>
      <c r="D8" t="inlineStr">
        <is>
          <t>103,73%</t>
        </is>
      </c>
      <c r="E8" t="inlineStr">
        <is>
          <t>0,79%</t>
        </is>
      </c>
    </row>
    <row r="9">
      <c r="A9" t="inlineStr">
        <is>
          <t>Outras Despesas Correntes</t>
        </is>
      </c>
      <c r="B9" t="inlineStr">
        <is>
          <t>R$ 33.208.404,00</t>
        </is>
      </c>
      <c r="C9" t="inlineStr">
        <is>
          <t>R$ 28.028.875,29</t>
        </is>
      </c>
      <c r="D9" t="inlineStr">
        <is>
          <t>84,40%</t>
        </is>
      </c>
      <c r="E9" t="inlineStr">
        <is>
          <t>37,76%</t>
        </is>
      </c>
    </row>
    <row r="10">
      <c r="A10" t="inlineStr">
        <is>
          <t>Contribuições</t>
        </is>
      </c>
      <c r="B10" t="inlineStr">
        <is>
          <t>R$ 1.428.000,00</t>
        </is>
      </c>
      <c r="C10" t="inlineStr">
        <is>
          <t>R$ 1.347.643,53</t>
        </is>
      </c>
      <c r="D10" t="inlineStr">
        <is>
          <t>94,37%</t>
        </is>
      </c>
      <c r="E10" t="inlineStr">
        <is>
          <t>1,82%</t>
        </is>
      </c>
    </row>
    <row r="11">
      <c r="A11" t="inlineStr">
        <is>
          <t>Diárias</t>
        </is>
      </c>
      <c r="B11" t="inlineStr">
        <is>
          <t>R$ 483.396,00</t>
        </is>
      </c>
      <c r="C11" t="inlineStr">
        <is>
          <t>R$ 488.969,22</t>
        </is>
      </c>
      <c r="D11" t="inlineStr">
        <is>
          <t>101,15%</t>
        </is>
      </c>
      <c r="E11" t="inlineStr">
        <is>
          <t>0,66%</t>
        </is>
      </c>
    </row>
    <row r="12">
      <c r="A12" t="inlineStr">
        <is>
          <t>Auxílio Financeiro a Estudantes</t>
        </is>
      </c>
      <c r="B12" t="inlineStr">
        <is>
          <t>R$ 36.000,00</t>
        </is>
      </c>
      <c r="C12" t="inlineStr">
        <is>
          <t>R$ 26.782,44</t>
        </is>
      </c>
      <c r="D12" t="inlineStr">
        <is>
          <t>74,40%</t>
        </is>
      </c>
      <c r="E12" t="inlineStr">
        <is>
          <t>0,04%</t>
        </is>
      </c>
    </row>
    <row r="13">
      <c r="A13" t="inlineStr">
        <is>
          <t>Material de Consumo</t>
        </is>
      </c>
      <c r="B13" t="inlineStr">
        <is>
          <t>R$ 7.583.232,00</t>
        </is>
      </c>
      <c r="C13" t="inlineStr">
        <is>
          <t>R$ 6.613.623,15</t>
        </is>
      </c>
      <c r="D13" t="inlineStr">
        <is>
          <t>87,21%</t>
        </is>
      </c>
      <c r="E13" t="inlineStr">
        <is>
          <t>8,91%</t>
        </is>
      </c>
    </row>
    <row r="14">
      <c r="A14" t="inlineStr">
        <is>
          <t>Passagens e Despesas de Locomoção</t>
        </is>
      </c>
      <c r="B14" t="inlineStr">
        <is>
          <t>R$ 305.712,00</t>
        </is>
      </c>
      <c r="C14" t="inlineStr">
        <is>
          <t>R$ 269.885,65</t>
        </is>
      </c>
      <c r="D14" t="inlineStr">
        <is>
          <t>88,28%</t>
        </is>
      </c>
      <c r="E14" t="inlineStr">
        <is>
          <t>0,36%</t>
        </is>
      </c>
    </row>
    <row r="15">
      <c r="A15" t="inlineStr">
        <is>
          <t>Outros Serviços de Terceiros - PF</t>
        </is>
      </c>
      <c r="B15" t="inlineStr">
        <is>
          <t>R$ 852.960,00</t>
        </is>
      </c>
      <c r="C15" t="inlineStr">
        <is>
          <t>R$ 746.364,97</t>
        </is>
      </c>
      <c r="D15" t="inlineStr">
        <is>
          <t>87,50%</t>
        </is>
      </c>
      <c r="E15" t="inlineStr">
        <is>
          <t>1,01%</t>
        </is>
      </c>
    </row>
    <row r="16">
      <c r="A16" t="inlineStr">
        <is>
          <t>Locação de Mão de Obra</t>
        </is>
      </c>
      <c r="B16" t="inlineStr">
        <is>
          <t>R$ 2.568.000,00</t>
        </is>
      </c>
      <c r="C16" t="inlineStr">
        <is>
          <t>R$ 2.363.782,70</t>
        </is>
      </c>
      <c r="D16" t="inlineStr">
        <is>
          <t>92,05%</t>
        </is>
      </c>
      <c r="E16" t="inlineStr">
        <is>
          <t>3,18%</t>
        </is>
      </c>
    </row>
    <row r="17">
      <c r="A17" t="inlineStr">
        <is>
          <t>Outros Serviços Terceiros - P. Jurídica</t>
        </is>
      </c>
      <c r="B17" t="inlineStr">
        <is>
          <t>R$ 17.924.388,00</t>
        </is>
      </c>
      <c r="C17" t="inlineStr">
        <is>
          <t>R$ 14.890.085,71</t>
        </is>
      </c>
      <c r="D17" t="inlineStr">
        <is>
          <t>83,07%</t>
        </is>
      </c>
      <c r="E17" t="inlineStr">
        <is>
          <t>20,06%</t>
        </is>
      </c>
    </row>
    <row r="18">
      <c r="A18" t="inlineStr">
        <is>
          <t>Serv. Tecn. da Inform. Comunicação - PJ.</t>
        </is>
      </c>
      <c r="B18" t="inlineStr">
        <is>
          <t>R$ 1.359.600,00</t>
        </is>
      </c>
      <c r="C18" t="inlineStr">
        <is>
          <t>R$ 1.256.229,17</t>
        </is>
      </c>
      <c r="D18" t="inlineStr">
        <is>
          <t>92,40%</t>
        </is>
      </c>
      <c r="E18" t="inlineStr">
        <is>
          <t>1,69%</t>
        </is>
      </c>
    </row>
    <row r="19">
      <c r="A19" t="inlineStr">
        <is>
          <t>Obrigações Tributárias e Contributivas</t>
        </is>
      </c>
      <c r="B19" t="inlineStr">
        <is>
          <t>R$ 37.116,00</t>
        </is>
      </c>
      <c r="C19" t="inlineStr">
        <is>
          <t>R$ 25.508,75</t>
        </is>
      </c>
      <c r="D19" t="inlineStr">
        <is>
          <t>68,73%</t>
        </is>
      </c>
      <c r="E19" t="inlineStr">
        <is>
          <t>0,03%</t>
        </is>
      </c>
    </row>
    <row r="20">
      <c r="A20" t="inlineStr">
        <is>
          <t>Sentenças Judiciais</t>
        </is>
      </c>
      <c r="B20" t="inlineStr">
        <is>
          <t>R$ 600.000,00</t>
        </is>
      </c>
      <c r="C20" t="inlineStr">
        <is>
          <t>R$ 0,00</t>
        </is>
      </c>
      <c r="D20" t="inlineStr">
        <is>
          <t>0,00%</t>
        </is>
      </c>
      <c r="E20" t="inlineStr">
        <is>
          <t>0,00%</t>
        </is>
      </c>
    </row>
    <row r="21">
      <c r="A21" t="inlineStr">
        <is>
          <t>Indenizações e Restituições</t>
        </is>
      </c>
      <c r="B21" t="inlineStr">
        <is>
          <t>R$ 30.000,00</t>
        </is>
      </c>
      <c r="C21" t="inlineStr">
        <is>
          <t>R$ 0,00</t>
        </is>
      </c>
      <c r="D21" t="inlineStr">
        <is>
          <t>0,00%</t>
        </is>
      </c>
      <c r="E21" t="inlineStr">
        <is>
          <t>0,00%</t>
        </is>
      </c>
    </row>
  </sheetData>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R$ 13.787.316,00</t>
        </is>
      </c>
      <c r="C2" t="inlineStr">
        <is>
          <t>R$ 9.543.049,66</t>
        </is>
      </c>
      <c r="D2" t="inlineStr">
        <is>
          <t>69,22%</t>
        </is>
      </c>
      <c r="E2" t="inlineStr">
        <is>
          <t>12,86%</t>
        </is>
      </c>
    </row>
    <row r="3">
      <c r="A3" t="inlineStr">
        <is>
          <t>02 - Administração Financeira</t>
        </is>
      </c>
      <c r="B3" t="inlineStr">
        <is>
          <t>R$ 4.267.800,00</t>
        </is>
      </c>
      <c r="C3" t="inlineStr">
        <is>
          <t>R$ 3.977.473,43</t>
        </is>
      </c>
      <c r="D3" t="inlineStr">
        <is>
          <t>93,20%</t>
        </is>
      </c>
      <c r="E3" t="inlineStr">
        <is>
          <t>5,36%</t>
        </is>
      </c>
    </row>
    <row r="4">
      <c r="A4" t="inlineStr">
        <is>
          <t>03 - Formação de Recursos Humanos</t>
        </is>
      </c>
      <c r="B4" t="inlineStr">
        <is>
          <t>R$ 350.700,00</t>
        </is>
      </c>
      <c r="C4" t="inlineStr">
        <is>
          <t>R$ 267.397,20</t>
        </is>
      </c>
      <c r="D4" t="inlineStr">
        <is>
          <t>76,25%</t>
        </is>
      </c>
      <c r="E4" t="inlineStr">
        <is>
          <t>0,36%</t>
        </is>
      </c>
    </row>
    <row r="5">
      <c r="A5" t="inlineStr">
        <is>
          <t>04 - Comunicação Social</t>
        </is>
      </c>
      <c r="B5" t="inlineStr">
        <is>
          <t>R$ 3.550.296,00</t>
        </is>
      </c>
      <c r="C5" t="inlineStr">
        <is>
          <t>R$ 2.310.597,66</t>
        </is>
      </c>
      <c r="D5" t="inlineStr">
        <is>
          <t>65,08%</t>
        </is>
      </c>
      <c r="E5" t="inlineStr">
        <is>
          <t>3,11%</t>
        </is>
      </c>
    </row>
    <row r="6">
      <c r="A6" t="inlineStr">
        <is>
          <t>05 - Atenção Básica</t>
        </is>
      </c>
      <c r="B6" t="inlineStr">
        <is>
          <t>R$ 1.674.000,00</t>
        </is>
      </c>
      <c r="C6" t="inlineStr">
        <is>
          <t>R$ 1.600.991,32</t>
        </is>
      </c>
      <c r="D6" t="inlineStr">
        <is>
          <t>95,64%</t>
        </is>
      </c>
      <c r="E6" t="inlineStr">
        <is>
          <t>2,16%</t>
        </is>
      </c>
    </row>
    <row r="7">
      <c r="A7" t="inlineStr">
        <is>
          <t>06 - Proteção e Benefícios ao Trabalhador</t>
        </is>
      </c>
      <c r="B7" t="inlineStr">
        <is>
          <t>R$ 2.301.000,00</t>
        </is>
      </c>
      <c r="C7" t="inlineStr">
        <is>
          <t>R$ 2.431.412,46</t>
        </is>
      </c>
      <c r="D7" t="inlineStr">
        <is>
          <t>105,67%</t>
        </is>
      </c>
      <c r="E7" t="inlineStr">
        <is>
          <t>3,28%</t>
        </is>
      </c>
    </row>
    <row r="8">
      <c r="A8" t="inlineStr">
        <is>
          <t>07 - Empregabilidade</t>
        </is>
      </c>
      <c r="B8" t="inlineStr">
        <is>
          <t>R$ 59.846.832,00</t>
        </is>
      </c>
      <c r="C8" t="inlineStr">
        <is>
          <t>R$ 54.095.628,16</t>
        </is>
      </c>
      <c r="D8" t="inlineStr">
        <is>
          <t>90,39%</t>
        </is>
      </c>
      <c r="E8" t="inlineStr">
        <is>
          <t>72,88%</t>
        </is>
      </c>
    </row>
  </sheetData>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R$70.919.424,00</t>
        </is>
      </c>
      <c r="D2" t="inlineStr">
        <is>
          <t>78,70%</t>
        </is>
      </c>
    </row>
    <row r="3">
      <c r="A3" t="inlineStr">
        <is>
          <t>13110110</t>
        </is>
      </c>
      <c r="B3" t="inlineStr">
        <is>
          <t>Aluguéis e Arrendamentos</t>
        </is>
      </c>
      <c r="C3" t="inlineStr">
        <is>
          <t>R$77.100,00</t>
        </is>
      </c>
      <c r="D3" t="inlineStr">
        <is>
          <t>0,09%</t>
        </is>
      </c>
    </row>
    <row r="4">
      <c r="A4" t="inlineStr">
        <is>
          <t>13110120</t>
        </is>
      </c>
      <c r="B4" t="inlineStr">
        <is>
          <t>Taxas de Ocupação</t>
        </is>
      </c>
      <c r="C4" t="inlineStr">
        <is>
          <t>R$3.000,00</t>
        </is>
      </c>
      <c r="D4" t="inlineStr">
        <is>
          <t>0,00%</t>
        </is>
      </c>
    </row>
    <row r="5">
      <c r="A5" t="inlineStr">
        <is>
          <t>13210100</t>
        </is>
      </c>
      <c r="B5" t="inlineStr">
        <is>
          <t>Remuneração de Depósitos Bancários</t>
        </is>
      </c>
      <c r="C5" t="inlineStr">
        <is>
          <t>R$12.110.160,00</t>
        </is>
      </c>
      <c r="D5" t="inlineStr">
        <is>
          <t>13,44%</t>
        </is>
      </c>
    </row>
    <row r="6">
      <c r="A6" t="inlineStr">
        <is>
          <t>16999900</t>
        </is>
      </c>
      <c r="B6" t="inlineStr">
        <is>
          <t>Serviços Educacionais</t>
        </is>
      </c>
      <c r="C6" t="inlineStr">
        <is>
          <t>R$6.763.500,00</t>
        </is>
      </c>
      <c r="D6" t="inlineStr">
        <is>
          <t>7,51%</t>
        </is>
      </c>
    </row>
    <row r="7">
      <c r="A7" t="inlineStr">
        <is>
          <t>19999900</t>
        </is>
      </c>
      <c r="B7" t="inlineStr">
        <is>
          <t>Outras Receitas Correntes</t>
        </is>
      </c>
      <c r="C7" t="inlineStr">
        <is>
          <t>R$138.900,00</t>
        </is>
      </c>
      <c r="D7" t="inlineStr">
        <is>
          <t>0,15%</t>
        </is>
      </c>
    </row>
    <row r="8">
      <c r="A8" t="inlineStr">
        <is>
          <t>22130100</t>
        </is>
      </c>
      <c r="B8" t="inlineStr">
        <is>
          <t>Alienação de Bens Móveis</t>
        </is>
      </c>
      <c r="C8" t="inlineStr">
        <is>
          <t>R$97.200,00</t>
        </is>
      </c>
      <c r="D8" t="inlineStr">
        <is>
          <t>0,11%</t>
        </is>
      </c>
    </row>
  </sheetData>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R$29.278.392,00</t>
        </is>
      </c>
      <c r="D2" t="inlineStr">
        <is>
          <t>32,49%</t>
        </is>
      </c>
    </row>
    <row r="3">
      <c r="A3" t="inlineStr">
        <is>
          <t>31901300</t>
        </is>
      </c>
      <c r="B3" t="inlineStr">
        <is>
          <t>Obrigações Patronais</t>
        </is>
      </c>
      <c r="C3" t="inlineStr">
        <is>
          <t>R$2.466.180,00</t>
        </is>
      </c>
      <c r="D3" t="inlineStr">
        <is>
          <t>2,74%</t>
        </is>
      </c>
    </row>
    <row r="4">
      <c r="A4" t="inlineStr">
        <is>
          <t>31901600</t>
        </is>
      </c>
      <c r="B4" t="inlineStr">
        <is>
          <t>Outras Despesas Variáveis</t>
        </is>
      </c>
      <c r="C4" t="inlineStr">
        <is>
          <t>R$216.420,00</t>
        </is>
      </c>
      <c r="D4" t="inlineStr">
        <is>
          <t>0,24%</t>
        </is>
      </c>
    </row>
    <row r="5">
      <c r="A5" t="inlineStr">
        <is>
          <t>31909400</t>
        </is>
      </c>
      <c r="B5" t="inlineStr">
        <is>
          <t>Indenizações e Restituições Trabalhistas</t>
        </is>
      </c>
      <c r="C5" t="inlineStr">
        <is>
          <t>R$23.400,00</t>
        </is>
      </c>
      <c r="D5" t="inlineStr">
        <is>
          <t>0,03%</t>
        </is>
      </c>
    </row>
    <row r="6">
      <c r="A6" t="inlineStr">
        <is>
          <t>33504100</t>
        </is>
      </c>
      <c r="B6" t="inlineStr">
        <is>
          <t>Contribuições</t>
        </is>
      </c>
      <c r="C6" t="inlineStr">
        <is>
          <t>R$1.506.000,00</t>
        </is>
      </c>
      <c r="D6" t="inlineStr">
        <is>
          <t>1,67%</t>
        </is>
      </c>
    </row>
    <row r="7">
      <c r="A7" t="inlineStr">
        <is>
          <t>33901400</t>
        </is>
      </c>
      <c r="B7" t="inlineStr">
        <is>
          <t>Diárias</t>
        </is>
      </c>
      <c r="C7" t="inlineStr">
        <is>
          <t>R$404.808,00</t>
        </is>
      </c>
      <c r="D7" t="inlineStr">
        <is>
          <t>0,45%</t>
        </is>
      </c>
    </row>
    <row r="8">
      <c r="A8" t="inlineStr">
        <is>
          <t>33901800</t>
        </is>
      </c>
      <c r="B8" t="inlineStr">
        <is>
          <t>Auxílio Financeiro a Estudantes</t>
        </is>
      </c>
      <c r="C8" t="inlineStr">
        <is>
          <t>R$6.000,00</t>
        </is>
      </c>
      <c r="D8" t="inlineStr">
        <is>
          <t>0,01%</t>
        </is>
      </c>
    </row>
    <row r="9">
      <c r="A9" t="inlineStr">
        <is>
          <t>33903000</t>
        </is>
      </c>
      <c r="B9" t="inlineStr">
        <is>
          <t>Material de Consumo</t>
        </is>
      </c>
      <c r="C9" t="inlineStr">
        <is>
          <t>R$8.630.304,00</t>
        </is>
      </c>
      <c r="D9" t="inlineStr">
        <is>
          <t>9,58%</t>
        </is>
      </c>
    </row>
    <row r="10">
      <c r="A10" t="inlineStr">
        <is>
          <t>33903300</t>
        </is>
      </c>
      <c r="B10" t="inlineStr">
        <is>
          <t>Passagens e Despesas de Locomoção</t>
        </is>
      </c>
      <c r="C10" t="inlineStr">
        <is>
          <t>R$307.740,00</t>
        </is>
      </c>
      <c r="D10" t="inlineStr">
        <is>
          <t>0,34%</t>
        </is>
      </c>
    </row>
    <row r="11">
      <c r="A11" t="inlineStr">
        <is>
          <t>33903600</t>
        </is>
      </c>
      <c r="B11" t="inlineStr">
        <is>
          <t>Outros Serviços de Terceiros - PF</t>
        </is>
      </c>
      <c r="C11" t="inlineStr">
        <is>
          <t>R$1.114.200,00</t>
        </is>
      </c>
      <c r="D11" t="inlineStr">
        <is>
          <t>1,24%</t>
        </is>
      </c>
    </row>
    <row r="12">
      <c r="A12" t="inlineStr">
        <is>
          <t>33903700</t>
        </is>
      </c>
      <c r="B12" t="inlineStr">
        <is>
          <t>Locação de Mão de Obra</t>
        </is>
      </c>
      <c r="C12" t="inlineStr">
        <is>
          <t>R$2.976.000,00</t>
        </is>
      </c>
      <c r="D12" t="inlineStr">
        <is>
          <t>3,30%</t>
        </is>
      </c>
    </row>
    <row r="13">
      <c r="A13" t="inlineStr">
        <is>
          <t>33903900</t>
        </is>
      </c>
      <c r="B13" t="inlineStr">
        <is>
          <t>Outros Serviços Terceiros - P. Jurídica</t>
        </is>
      </c>
      <c r="C13" t="inlineStr">
        <is>
          <t>R$22.628.700,00</t>
        </is>
      </c>
      <c r="D13" t="inlineStr">
        <is>
          <t>25,11%</t>
        </is>
      </c>
    </row>
    <row r="14">
      <c r="A14" t="inlineStr">
        <is>
          <t>33904000</t>
        </is>
      </c>
      <c r="B14" t="inlineStr">
        <is>
          <t>Serv. Tecn. da Inform. Comunicação - PJ.</t>
        </is>
      </c>
      <c r="C14" t="inlineStr">
        <is>
          <t>R$2.733.000,00</t>
        </is>
      </c>
      <c r="D14" t="inlineStr">
        <is>
          <t>3,03%</t>
        </is>
      </c>
    </row>
    <row r="15">
      <c r="A15" t="inlineStr">
        <is>
          <t>33904700</t>
        </is>
      </c>
      <c r="B15" t="inlineStr">
        <is>
          <t>Obrigações Tributárias e Contributivas</t>
        </is>
      </c>
      <c r="C15" t="inlineStr">
        <is>
          <t>R$39.600,00</t>
        </is>
      </c>
      <c r="D15" t="inlineStr">
        <is>
          <t>0,04%</t>
        </is>
      </c>
    </row>
    <row r="16">
      <c r="A16" t="inlineStr">
        <is>
          <t>33909100</t>
        </is>
      </c>
      <c r="B16" t="inlineStr">
        <is>
          <t>Sentenças Judiciais</t>
        </is>
      </c>
      <c r="C16" t="inlineStr">
        <is>
          <t>R$600.000,00</t>
        </is>
      </c>
      <c r="D16" t="inlineStr">
        <is>
          <t>0,67%</t>
        </is>
      </c>
    </row>
    <row r="17">
      <c r="A17" t="inlineStr">
        <is>
          <t>33909300</t>
        </is>
      </c>
      <c r="B17" t="inlineStr">
        <is>
          <t>Indenizações e Restituições</t>
        </is>
      </c>
      <c r="C17" t="inlineStr">
        <is>
          <t>R$30.000,00</t>
        </is>
      </c>
      <c r="D17" t="inlineStr">
        <is>
          <t>0,03%</t>
        </is>
      </c>
    </row>
    <row r="18">
      <c r="A18" t="inlineStr">
        <is>
          <t>44905100</t>
        </is>
      </c>
      <c r="B18" t="inlineStr">
        <is>
          <t>Obras e Instalações</t>
        </is>
      </c>
      <c r="C18" t="inlineStr">
        <is>
          <t>R$8.172.000,00</t>
        </is>
      </c>
      <c r="D18" t="inlineStr">
        <is>
          <t>9,07%</t>
        </is>
      </c>
    </row>
    <row r="19">
      <c r="A19" t="inlineStr">
        <is>
          <t>44905200</t>
        </is>
      </c>
      <c r="B19" t="inlineStr">
        <is>
          <t>Equipamentos e Material Permanente</t>
        </is>
      </c>
      <c r="C19" t="inlineStr">
        <is>
          <t>R$8.976.540,00</t>
        </is>
      </c>
      <c r="D19" t="inlineStr">
        <is>
          <t>9,96%</t>
        </is>
      </c>
    </row>
  </sheetData>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R$12.182.460,00</t>
        </is>
      </c>
      <c r="C2" t="inlineStr">
        <is>
          <t>13,52%</t>
        </is>
      </c>
    </row>
    <row r="3">
      <c r="A3" t="inlineStr">
        <is>
          <t>02 - Administração Financeira</t>
        </is>
      </c>
      <c r="B3" t="inlineStr">
        <is>
          <t>R$4.367.400,00</t>
        </is>
      </c>
      <c r="C3" t="inlineStr">
        <is>
          <t>4,85%</t>
        </is>
      </c>
    </row>
    <row r="4">
      <c r="A4" t="inlineStr">
        <is>
          <t>03 - Formação de Recursos Humanos</t>
        </is>
      </c>
      <c r="B4" t="inlineStr">
        <is>
          <t>R$481.800,00</t>
        </is>
      </c>
      <c r="C4" t="inlineStr">
        <is>
          <t>0,53%</t>
        </is>
      </c>
    </row>
    <row r="5">
      <c r="A5" t="inlineStr">
        <is>
          <t>04 - Comunicação Social</t>
        </is>
      </c>
      <c r="B5" t="inlineStr">
        <is>
          <t>R$4.770.984,00</t>
        </is>
      </c>
      <c r="C5" t="inlineStr">
        <is>
          <t>5,29%</t>
        </is>
      </c>
    </row>
    <row r="6">
      <c r="A6" t="inlineStr">
        <is>
          <t>05 - Atenção Básica</t>
        </is>
      </c>
      <c r="B6" t="inlineStr">
        <is>
          <t>R$2.343.000,00</t>
        </is>
      </c>
      <c r="C6" t="inlineStr">
        <is>
          <t>2,60%</t>
        </is>
      </c>
    </row>
    <row r="7">
      <c r="A7" t="inlineStr">
        <is>
          <t>06 - Proteção e Benefícios ao Trabalhador</t>
        </is>
      </c>
      <c r="B7" t="inlineStr">
        <is>
          <t>R$3.528.000,00</t>
        </is>
      </c>
      <c r="C7" t="inlineStr">
        <is>
          <t>3,92%</t>
        </is>
      </c>
    </row>
    <row r="8">
      <c r="A8" t="inlineStr">
        <is>
          <t>07 - Empregabilidade</t>
        </is>
      </c>
      <c r="B8" t="inlineStr">
        <is>
          <t>R$62.435.640,00</t>
        </is>
      </c>
      <c r="C8" t="inlineStr">
        <is>
          <t>69,29%</t>
        </is>
      </c>
    </row>
  </sheetData>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R$90.012.084,00</t>
        </is>
      </c>
      <c r="C2" t="inlineStr">
        <is>
          <t>R$46.053.199,27</t>
        </is>
      </c>
      <c r="D2" t="inlineStr">
        <is>
          <t>51,16%</t>
        </is>
      </c>
      <c r="E2" t="inlineStr">
        <is>
          <t>99,99%</t>
        </is>
      </c>
    </row>
    <row r="3">
      <c r="A3" t="inlineStr">
        <is>
          <t>Contr. para Ent. Privadas Serviço Social e de Formação Prof.</t>
        </is>
      </c>
      <c r="B3" t="inlineStr">
        <is>
          <t>R$70.919.424,00</t>
        </is>
      </c>
      <c r="C3" t="inlineStr">
        <is>
          <t>R$32.350.121,45</t>
        </is>
      </c>
      <c r="D3" t="inlineStr">
        <is>
          <t>45,62%</t>
        </is>
      </c>
      <c r="E3" t="inlineStr">
        <is>
          <t>70,24%</t>
        </is>
      </c>
    </row>
    <row r="4">
      <c r="A4" t="inlineStr">
        <is>
          <t>Contribuições para o Senac</t>
        </is>
      </c>
      <c r="B4" t="inlineStr">
        <is>
          <t>R$70.919.424,00</t>
        </is>
      </c>
      <c r="C4" t="inlineStr">
        <is>
          <t>R$32.350.121,45</t>
        </is>
      </c>
      <c r="D4" t="inlineStr">
        <is>
          <t>45,62%</t>
        </is>
      </c>
      <c r="E4" t="inlineStr">
        <is>
          <t>70,24%</t>
        </is>
      </c>
    </row>
    <row r="5">
      <c r="A5" t="inlineStr">
        <is>
          <t>Receita Patrimonial</t>
        </is>
      </c>
      <c r="B5" t="inlineStr">
        <is>
          <t>R$12.190.260,00</t>
        </is>
      </c>
      <c r="C5" t="inlineStr">
        <is>
          <t>R$11.305.957,28</t>
        </is>
      </c>
      <c r="D5" t="inlineStr">
        <is>
          <t>92,75%</t>
        </is>
      </c>
      <c r="E5" t="inlineStr">
        <is>
          <t>24,55%</t>
        </is>
      </c>
    </row>
    <row r="6">
      <c r="A6" t="inlineStr">
        <is>
          <t>Aluguéis e Arrendamentos</t>
        </is>
      </c>
      <c r="B6" t="inlineStr">
        <is>
          <t>R$77.100,00</t>
        </is>
      </c>
      <c r="C6" t="inlineStr">
        <is>
          <t>R$16.529,83</t>
        </is>
      </c>
      <c r="D6" t="inlineStr">
        <is>
          <t>21,44%</t>
        </is>
      </c>
      <c r="E6" t="inlineStr">
        <is>
          <t>0,04%</t>
        </is>
      </c>
    </row>
    <row r="7">
      <c r="A7" t="inlineStr">
        <is>
          <t>Taxas de Ocupação</t>
        </is>
      </c>
      <c r="B7" t="inlineStr">
        <is>
          <t>R$3.000,00</t>
        </is>
      </c>
      <c r="C7" t="inlineStr">
        <is>
          <t>R$1.700,00</t>
        </is>
      </c>
      <c r="D7" t="inlineStr">
        <is>
          <t>56,67%</t>
        </is>
      </c>
      <c r="E7" t="inlineStr">
        <is>
          <t>0,00%</t>
        </is>
      </c>
    </row>
    <row r="8">
      <c r="A8" t="inlineStr">
        <is>
          <t>Remuneração de Depósitos Bancários</t>
        </is>
      </c>
      <c r="B8" t="inlineStr">
        <is>
          <t>R$12.110.160,00</t>
        </is>
      </c>
      <c r="C8" t="inlineStr">
        <is>
          <t>R$11.287.727,45</t>
        </is>
      </c>
      <c r="D8" t="inlineStr">
        <is>
          <t>93,21%</t>
        </is>
      </c>
      <c r="E8" t="inlineStr">
        <is>
          <t>24,51%</t>
        </is>
      </c>
    </row>
    <row r="9">
      <c r="A9" t="inlineStr">
        <is>
          <t>Receita de Serviços</t>
        </is>
      </c>
      <c r="B9" t="inlineStr">
        <is>
          <t>R$6.763.500,00</t>
        </is>
      </c>
      <c r="C9" t="inlineStr">
        <is>
          <t>R$2.004.571,44</t>
        </is>
      </c>
      <c r="D9" t="inlineStr">
        <is>
          <t>29,64%</t>
        </is>
      </c>
      <c r="E9" t="inlineStr">
        <is>
          <t>4,35%</t>
        </is>
      </c>
    </row>
    <row r="10">
      <c r="A10" t="inlineStr">
        <is>
          <t>Serviços Educacionais</t>
        </is>
      </c>
      <c r="B10" t="inlineStr">
        <is>
          <t>R$6.763.500,00</t>
        </is>
      </c>
      <c r="C10" t="inlineStr">
        <is>
          <t>R$2.004.571,44</t>
        </is>
      </c>
      <c r="D10" t="inlineStr">
        <is>
          <t>29,64%</t>
        </is>
      </c>
      <c r="E10" t="inlineStr">
        <is>
          <t>4,35%</t>
        </is>
      </c>
    </row>
    <row r="11">
      <c r="A11" t="inlineStr">
        <is>
          <t>Transferências correntes</t>
        </is>
      </c>
      <c r="B11" t="inlineStr">
        <is>
          <t>R$0,00</t>
        </is>
      </c>
      <c r="C11" t="inlineStr">
        <is>
          <t>R$90.189,06</t>
        </is>
      </c>
      <c r="D11" t="inlineStr">
        <is>
          <t>0,00%</t>
        </is>
      </c>
      <c r="E11" t="inlineStr">
        <is>
          <t>0,20%</t>
        </is>
      </c>
    </row>
    <row r="12">
      <c r="A12" t="inlineStr">
        <is>
          <t>Outras transferências correntes</t>
        </is>
      </c>
      <c r="B12" t="inlineStr">
        <is>
          <t>R$0,00</t>
        </is>
      </c>
      <c r="C12" t="inlineStr">
        <is>
          <t>R$90.189,06</t>
        </is>
      </c>
      <c r="D12" t="inlineStr">
        <is>
          <t>0,00%</t>
        </is>
      </c>
      <c r="E12" t="inlineStr">
        <is>
          <t>0,20%</t>
        </is>
      </c>
    </row>
    <row r="13">
      <c r="A13" t="inlineStr">
        <is>
          <t>Outras Receitas Correntes</t>
        </is>
      </c>
      <c r="B13" t="inlineStr">
        <is>
          <t>R$138.900,00</t>
        </is>
      </c>
      <c r="C13" t="inlineStr">
        <is>
          <t>R$302.360,04</t>
        </is>
      </c>
      <c r="D13" t="inlineStr">
        <is>
          <t>217,68%</t>
        </is>
      </c>
      <c r="E13" t="inlineStr">
        <is>
          <t>0,66%</t>
        </is>
      </c>
    </row>
    <row r="14">
      <c r="A14" t="inlineStr">
        <is>
          <t xml:space="preserve">Multas e Juros </t>
        </is>
      </c>
      <c r="B14" t="inlineStr">
        <is>
          <t>R$0,00</t>
        </is>
      </c>
      <c r="C14" t="inlineStr">
        <is>
          <t>R$71,74</t>
        </is>
      </c>
      <c r="D14" t="inlineStr">
        <is>
          <t>0,00%</t>
        </is>
      </c>
      <c r="E14" t="inlineStr">
        <is>
          <t>0,00%</t>
        </is>
      </c>
    </row>
    <row r="15">
      <c r="A15" t="inlineStr">
        <is>
          <t>Outras Indenizações</t>
        </is>
      </c>
      <c r="B15" t="inlineStr">
        <is>
          <t>R$0,00</t>
        </is>
      </c>
      <c r="C15" t="inlineStr">
        <is>
          <t>R$2.171,26</t>
        </is>
      </c>
      <c r="D15" t="inlineStr">
        <is>
          <t>0,00%</t>
        </is>
      </c>
      <c r="E15" t="inlineStr">
        <is>
          <t>0,00%</t>
        </is>
      </c>
    </row>
    <row r="16">
      <c r="A16" t="inlineStr">
        <is>
          <t>Outras Receitas Correntes</t>
        </is>
      </c>
      <c r="B16" t="inlineStr">
        <is>
          <t>R$138.900,00</t>
        </is>
      </c>
      <c r="C16" t="inlineStr">
        <is>
          <t>R$300.117,04</t>
        </is>
      </c>
      <c r="D16" t="inlineStr">
        <is>
          <t>216,07%</t>
        </is>
      </c>
      <c r="E16" t="inlineStr">
        <is>
          <t>0,65%</t>
        </is>
      </c>
    </row>
    <row r="17">
      <c r="A17" t="inlineStr">
        <is>
          <t>RECEITAS DE CAPITAL</t>
        </is>
      </c>
      <c r="B17" t="inlineStr">
        <is>
          <t>R$97.200,00</t>
        </is>
      </c>
      <c r="C17" t="inlineStr">
        <is>
          <t>R$3.300,00</t>
        </is>
      </c>
      <c r="D17" t="inlineStr">
        <is>
          <t>3,40%</t>
        </is>
      </c>
      <c r="E17" t="inlineStr">
        <is>
          <t>0,01%</t>
        </is>
      </c>
    </row>
    <row r="18">
      <c r="A18" t="inlineStr">
        <is>
          <t>Alienação de Bens</t>
        </is>
      </c>
      <c r="B18" t="inlineStr">
        <is>
          <t>R$97.200,00</t>
        </is>
      </c>
      <c r="C18" t="inlineStr">
        <is>
          <t>R$3.300,00</t>
        </is>
      </c>
      <c r="D18" t="inlineStr">
        <is>
          <t>3,40%</t>
        </is>
      </c>
      <c r="E18" t="inlineStr">
        <is>
          <t>0,01%</t>
        </is>
      </c>
    </row>
    <row r="19">
      <c r="A19" t="inlineStr">
        <is>
          <t>Alienação de Bens Móveis</t>
        </is>
      </c>
      <c r="B19" t="inlineStr">
        <is>
          <t>R$97.200,00</t>
        </is>
      </c>
      <c r="C19" t="inlineStr">
        <is>
          <t>R$3.300,00</t>
        </is>
      </c>
      <c r="D19" t="inlineStr">
        <is>
          <t>3,40%</t>
        </is>
      </c>
      <c r="E19" t="inlineStr">
        <is>
          <t>0,01%</t>
        </is>
      </c>
    </row>
  </sheetData>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R$ 72.960.744,00</t>
        </is>
      </c>
      <c r="C2" t="inlineStr">
        <is>
          <t>R$ 34.979.042,24</t>
        </is>
      </c>
      <c r="D2" t="inlineStr">
        <is>
          <t>47,94%</t>
        </is>
      </c>
      <c r="E2" t="inlineStr">
        <is>
          <t>89,42%</t>
        </is>
      </c>
    </row>
    <row r="3">
      <c r="A3" t="inlineStr">
        <is>
          <t>Pessoal e Encargos Sociais</t>
        </is>
      </c>
      <c r="B3" t="inlineStr">
        <is>
          <t>R$ 31.984.392,00</t>
        </is>
      </c>
      <c r="C3" t="inlineStr">
        <is>
          <t>R$ 14.678.149,97</t>
        </is>
      </c>
      <c r="D3" t="inlineStr">
        <is>
          <t>45,89%</t>
        </is>
      </c>
      <c r="E3" t="inlineStr">
        <is>
          <t>37,52%</t>
        </is>
      </c>
    </row>
    <row r="4">
      <c r="A4" t="inlineStr">
        <is>
          <t>Vencimentos e Vantagens Fixas</t>
        </is>
      </c>
      <c r="B4" t="inlineStr">
        <is>
          <t>R$ 29.278.392,00</t>
        </is>
      </c>
      <c r="C4" t="inlineStr">
        <is>
          <t>R$ 13.418.748,01</t>
        </is>
      </c>
      <c r="D4" t="inlineStr">
        <is>
          <t>45,83%</t>
        </is>
      </c>
      <c r="E4" t="inlineStr">
        <is>
          <t>34,31%</t>
        </is>
      </c>
    </row>
    <row r="5">
      <c r="A5" t="inlineStr">
        <is>
          <t>Obrigações Patronais</t>
        </is>
      </c>
      <c r="B5" t="inlineStr">
        <is>
          <t>R$ 2.466.180,00</t>
        </is>
      </c>
      <c r="C5" t="inlineStr">
        <is>
          <t>R$ 1.061.621,46</t>
        </is>
      </c>
      <c r="D5" t="inlineStr">
        <is>
          <t>43,05%</t>
        </is>
      </c>
      <c r="E5" t="inlineStr">
        <is>
          <t>2,71%</t>
        </is>
      </c>
    </row>
    <row r="6">
      <c r="A6" t="inlineStr">
        <is>
          <t>Outras Despesas Variáveis</t>
        </is>
      </c>
      <c r="B6" t="inlineStr">
        <is>
          <t>R$ 216.420,00</t>
        </is>
      </c>
      <c r="C6" t="inlineStr">
        <is>
          <t>R$ 72.123,19</t>
        </is>
      </c>
      <c r="D6" t="inlineStr">
        <is>
          <t>33,33%</t>
        </is>
      </c>
      <c r="E6" t="inlineStr">
        <is>
          <t>0,18%</t>
        </is>
      </c>
    </row>
    <row r="7">
      <c r="A7" t="inlineStr">
        <is>
          <t>Indenizações e Restituições Trabalhistas</t>
        </is>
      </c>
      <c r="B7" t="inlineStr">
        <is>
          <t>R$ 23.400,00</t>
        </is>
      </c>
      <c r="C7" t="inlineStr">
        <is>
          <t>R$ 125.657,31</t>
        </is>
      </c>
      <c r="D7" t="inlineStr">
        <is>
          <t>537,00%</t>
        </is>
      </c>
      <c r="E7" t="inlineStr">
        <is>
          <t>0,32%</t>
        </is>
      </c>
    </row>
    <row r="8">
      <c r="A8" t="inlineStr">
        <is>
          <t>Outras Despesas Correntes</t>
        </is>
      </c>
      <c r="B8" t="inlineStr">
        <is>
          <t>R$ 40.976.352,00</t>
        </is>
      </c>
      <c r="C8" t="inlineStr">
        <is>
          <t>R$ 20.300.892,27</t>
        </is>
      </c>
      <c r="D8" t="inlineStr">
        <is>
          <t>49,54%</t>
        </is>
      </c>
      <c r="E8" t="inlineStr">
        <is>
          <t>51,90%</t>
        </is>
      </c>
    </row>
    <row r="9">
      <c r="A9" t="inlineStr">
        <is>
          <t>Contribuições</t>
        </is>
      </c>
      <c r="B9" t="inlineStr">
        <is>
          <t>R$ 1.506.000,00</t>
        </is>
      </c>
      <c r="C9" t="inlineStr">
        <is>
          <t>R$ 689.118,18</t>
        </is>
      </c>
      <c r="D9" t="inlineStr">
        <is>
          <t>45,76%</t>
        </is>
      </c>
      <c r="E9" t="inlineStr">
        <is>
          <t>1,76%</t>
        </is>
      </c>
    </row>
    <row r="10">
      <c r="A10" t="inlineStr">
        <is>
          <t>Diárias</t>
        </is>
      </c>
      <c r="B10" t="inlineStr">
        <is>
          <t>R$ 404.808,00</t>
        </is>
      </c>
      <c r="C10" t="inlineStr">
        <is>
          <t>R$ 213.292,00</t>
        </is>
      </c>
      <c r="D10" t="inlineStr">
        <is>
          <t>52,69%</t>
        </is>
      </c>
      <c r="E10" t="inlineStr">
        <is>
          <t>0,55%</t>
        </is>
      </c>
    </row>
    <row r="11">
      <c r="A11" t="inlineStr">
        <is>
          <t>Auxílio Financeiro a Estudantes</t>
        </is>
      </c>
      <c r="B11" t="inlineStr">
        <is>
          <t>R$ 6.000,00</t>
        </is>
      </c>
      <c r="C11" t="inlineStr">
        <is>
          <t>R$ 2.719,09</t>
        </is>
      </c>
      <c r="D11" t="inlineStr">
        <is>
          <t>45,32%</t>
        </is>
      </c>
      <c r="E11" t="inlineStr">
        <is>
          <t>0,01%</t>
        </is>
      </c>
    </row>
    <row r="12">
      <c r="A12" t="inlineStr">
        <is>
          <t>Material de Consumo</t>
        </is>
      </c>
      <c r="B12" t="inlineStr">
        <is>
          <t>R$ 8.630.304,00</t>
        </is>
      </c>
      <c r="C12" t="inlineStr">
        <is>
          <t>R$ 3.121.665,81</t>
        </is>
      </c>
      <c r="D12" t="inlineStr">
        <is>
          <t>36,17%</t>
        </is>
      </c>
      <c r="E12" t="inlineStr">
        <is>
          <t>7,98%</t>
        </is>
      </c>
    </row>
    <row r="13">
      <c r="A13" t="inlineStr">
        <is>
          <t>Passagens e Despesas de Locomoção</t>
        </is>
      </c>
      <c r="B13" t="inlineStr">
        <is>
          <t>R$ 307.740,00</t>
        </is>
      </c>
      <c r="C13" t="inlineStr">
        <is>
          <t>R$ 88.081,97</t>
        </is>
      </c>
      <c r="D13" t="inlineStr">
        <is>
          <t>28,62%</t>
        </is>
      </c>
      <c r="E13" t="inlineStr">
        <is>
          <t>0,23%</t>
        </is>
      </c>
    </row>
    <row r="14">
      <c r="A14" t="inlineStr">
        <is>
          <t>Outros Serviços de Terceiros - PF</t>
        </is>
      </c>
      <c r="B14" t="inlineStr">
        <is>
          <t>R$ 1.114.200,00</t>
        </is>
      </c>
      <c r="C14" t="inlineStr">
        <is>
          <t>R$ 408.123,61</t>
        </is>
      </c>
      <c r="D14" t="inlineStr">
        <is>
          <t>36,63%</t>
        </is>
      </c>
      <c r="E14" t="inlineStr">
        <is>
          <t>1,04%</t>
        </is>
      </c>
    </row>
    <row r="15">
      <c r="A15" t="inlineStr">
        <is>
          <t>Locação de Mão de Obra</t>
        </is>
      </c>
      <c r="B15" t="inlineStr">
        <is>
          <t>R$ 2.976.000,00</t>
        </is>
      </c>
      <c r="C15" t="inlineStr">
        <is>
          <t>R$ 1.418.077,13</t>
        </is>
      </c>
      <c r="D15" t="inlineStr">
        <is>
          <t>47,65%</t>
        </is>
      </c>
      <c r="E15" t="inlineStr">
        <is>
          <t>3,63%</t>
        </is>
      </c>
    </row>
    <row r="16">
      <c r="A16" t="inlineStr">
        <is>
          <t>Outros Serviços Terceiros - P. Jurídica</t>
        </is>
      </c>
      <c r="B16" t="inlineStr">
        <is>
          <t>R$ 22.628.700,00</t>
        </is>
      </c>
      <c r="C16" t="inlineStr">
        <is>
          <t>R$ 13.906.417,68</t>
        </is>
      </c>
      <c r="D16" t="inlineStr">
        <is>
          <t>61,45%</t>
        </is>
      </c>
      <c r="E16" t="inlineStr">
        <is>
          <t>35,55%</t>
        </is>
      </c>
    </row>
    <row r="17">
      <c r="A17" t="inlineStr">
        <is>
          <t>Serv. Tecn. da Inform. Comunicação - PJ.</t>
        </is>
      </c>
      <c r="B17" t="inlineStr">
        <is>
          <t>R$ 2.733.000,00</t>
        </is>
      </c>
      <c r="C17" t="inlineStr">
        <is>
          <t>R$ 438.142,87</t>
        </is>
      </c>
      <c r="D17" t="inlineStr">
        <is>
          <t>16,03%</t>
        </is>
      </c>
      <c r="E17" t="inlineStr">
        <is>
          <t>1,12%</t>
        </is>
      </c>
    </row>
    <row r="18">
      <c r="A18" t="inlineStr">
        <is>
          <t>Obrigações Tributárias e Contributivas</t>
        </is>
      </c>
      <c r="B18" t="inlineStr">
        <is>
          <t>R$ 39.600,00</t>
        </is>
      </c>
      <c r="C18" t="inlineStr">
        <is>
          <t>R$ 15.253,93</t>
        </is>
      </c>
      <c r="D18" t="inlineStr">
        <is>
          <t>38,52%</t>
        </is>
      </c>
      <c r="E18" t="inlineStr">
        <is>
          <t>0,04%</t>
        </is>
      </c>
    </row>
    <row r="19">
      <c r="A19" t="inlineStr">
        <is>
          <t>Sentenças Judiciais</t>
        </is>
      </c>
      <c r="B19" t="inlineStr">
        <is>
          <t>R$ 600.000,00</t>
        </is>
      </c>
      <c r="C19" t="inlineStr">
        <is>
          <t>R$ 0,00</t>
        </is>
      </c>
      <c r="D19" t="inlineStr">
        <is>
          <t>0,00%</t>
        </is>
      </c>
      <c r="E19" t="inlineStr">
        <is>
          <t>0,00%</t>
        </is>
      </c>
    </row>
    <row r="20">
      <c r="A20" t="inlineStr">
        <is>
          <t>Indenizações e Restituições</t>
        </is>
      </c>
      <c r="B20" t="inlineStr">
        <is>
          <t>R$ 30.000,00</t>
        </is>
      </c>
      <c r="C20" t="inlineStr">
        <is>
          <t>R$ 0,00</t>
        </is>
      </c>
      <c r="D20" t="inlineStr">
        <is>
          <t>0,00%</t>
        </is>
      </c>
      <c r="E20" t="inlineStr">
        <is>
          <t>0,00%</t>
        </is>
      </c>
    </row>
    <row r="21">
      <c r="A21" t="inlineStr">
        <is>
          <t>DESPESAS DE CAPITAL</t>
        </is>
      </c>
      <c r="B21" t="inlineStr">
        <is>
          <t>R$ 17.148.540,00</t>
        </is>
      </c>
      <c r="C21" t="inlineStr">
        <is>
          <t>R$ 4.136.735,31</t>
        </is>
      </c>
      <c r="D21" t="inlineStr">
        <is>
          <t>24,12%</t>
        </is>
      </c>
      <c r="E21" t="inlineStr">
        <is>
          <t>10,58%</t>
        </is>
      </c>
    </row>
  </sheetData>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R$ 12.182.460,00</t>
        </is>
      </c>
      <c r="C2" t="inlineStr">
        <is>
          <t>R$ 5.046.304,84</t>
        </is>
      </c>
      <c r="D2" t="inlineStr">
        <is>
          <t>41,42%</t>
        </is>
      </c>
      <c r="E2" t="inlineStr">
        <is>
          <t>12,90%</t>
        </is>
      </c>
    </row>
    <row r="3">
      <c r="A3" t="inlineStr">
        <is>
          <t>02 - Administração Financeira</t>
        </is>
      </c>
      <c r="B3" t="inlineStr">
        <is>
          <t>R$ 4.367.400,00</t>
        </is>
      </c>
      <c r="C3" t="inlineStr">
        <is>
          <t>R$ 2.016.908,69</t>
        </is>
      </c>
      <c r="D3" t="inlineStr">
        <is>
          <t>46,18%</t>
        </is>
      </c>
      <c r="E3" t="inlineStr">
        <is>
          <t>5,16%</t>
        </is>
      </c>
    </row>
    <row r="4">
      <c r="A4" t="inlineStr">
        <is>
          <t>03 - Formação de Recursos Humanos</t>
        </is>
      </c>
      <c r="B4" t="inlineStr">
        <is>
          <t>R$ 481.800,00</t>
        </is>
      </c>
      <c r="C4" t="inlineStr">
        <is>
          <t>R$ 133.532,40</t>
        </is>
      </c>
      <c r="D4" t="inlineStr">
        <is>
          <t>27,72%</t>
        </is>
      </c>
      <c r="E4" t="inlineStr">
        <is>
          <t>0,34%</t>
        </is>
      </c>
    </row>
    <row r="5">
      <c r="A5" t="inlineStr">
        <is>
          <t>04 - Comunicação Social</t>
        </is>
      </c>
      <c r="B5" t="inlineStr">
        <is>
          <t>R$ 4.770.984,00</t>
        </is>
      </c>
      <c r="C5" t="inlineStr">
        <is>
          <t>R$ 2.529.756,64</t>
        </is>
      </c>
      <c r="D5" t="inlineStr">
        <is>
          <t>53,02%</t>
        </is>
      </c>
      <c r="E5" t="inlineStr">
        <is>
          <t>6,47%</t>
        </is>
      </c>
    </row>
    <row r="6">
      <c r="A6" t="inlineStr">
        <is>
          <t>05 - Atenção Básica</t>
        </is>
      </c>
      <c r="B6" t="inlineStr">
        <is>
          <t>R$ 2.343.000,00</t>
        </is>
      </c>
      <c r="C6" t="inlineStr">
        <is>
          <t>R$ 932.280,66</t>
        </is>
      </c>
      <c r="D6" t="inlineStr">
        <is>
          <t>39,79%</t>
        </is>
      </c>
      <c r="E6" t="inlineStr">
        <is>
          <t>2,38%</t>
        </is>
      </c>
    </row>
    <row r="7">
      <c r="A7" t="inlineStr">
        <is>
          <t>06 - Proteção e Benefícios ao Trabalhador</t>
        </is>
      </c>
      <c r="B7" t="inlineStr">
        <is>
          <t>R$ 3.528.000,00</t>
        </is>
      </c>
      <c r="C7" t="inlineStr">
        <is>
          <t>R$ 1.297.940,86</t>
        </is>
      </c>
      <c r="D7" t="inlineStr">
        <is>
          <t>36,79%</t>
        </is>
      </c>
      <c r="E7" t="inlineStr">
        <is>
          <t>3,32%</t>
        </is>
      </c>
    </row>
    <row r="8">
      <c r="A8" t="inlineStr">
        <is>
          <t>07 - Empregabilidade</t>
        </is>
      </c>
      <c r="B8" t="inlineStr">
        <is>
          <t>R$ 62.435.640,00</t>
        </is>
      </c>
      <c r="C8" t="inlineStr">
        <is>
          <t>R$ 27.159.053,46</t>
        </is>
      </c>
      <c r="D8" t="inlineStr">
        <is>
          <t>43,50%</t>
        </is>
      </c>
      <c r="E8" t="inlineStr">
        <is>
          <t>69,43%</t>
        </is>
      </c>
    </row>
  </sheetData>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017/2026</t>
        </is>
      </c>
      <c r="B2" t="inlineStr">
        <is>
          <t>Contratação de empresa especializada para execução da complementação, manutenção, otimização e correções, padronização e modernização no Centro de Educação Profissional em Imperatriz - MA, em conformidade com o Termo de Referência (Anexo I), do Edital de Licitação.</t>
        </is>
      </c>
      <c r="C2" t="inlineStr">
        <is>
          <t>04/06/2026 09:00:00</t>
        </is>
      </c>
      <c r="D2" t="inlineStr">
        <is>
          <t>Em processo</t>
        </is>
      </c>
      <c r="E2" t="inlineStr"/>
      <c r="F2" t="inlineStr"/>
      <c r="G2" t="inlineStr"/>
      <c r="H2" t="inlineStr"/>
    </row>
    <row r="3">
      <c r="A3" t="inlineStr">
        <is>
          <t>166/2025</t>
        </is>
      </c>
      <c r="B3" t="inlineStr">
        <is>
          <t>Contratação de empresa especializada para execução de usina fotovoltaica on-grid, com cobertura do Tipo Carport, no C. E. P. Pinheiro/MA, conforme T.R. e visando atender a demanda energética da unidade do C. E. P. Pinheiro/MA e o Restaurante Escola de maneira parcial.</t>
        </is>
      </c>
      <c r="C3" t="inlineStr">
        <is>
          <t>15/12/2025 14:30:00</t>
        </is>
      </c>
      <c r="D3" t="inlineStr">
        <is>
          <t>Em processo</t>
        </is>
      </c>
      <c r="E3" t="inlineStr"/>
      <c r="F3" t="inlineStr"/>
      <c r="G3" t="inlineStr"/>
      <c r="H3" t="inlineStr"/>
    </row>
    <row r="4">
      <c r="A4" t="inlineStr">
        <is>
          <t>040/2025</t>
        </is>
      </c>
      <c r="B4" t="inlineStr">
        <is>
          <t>contratação de Agência de Publicidade e Propaganda responsável pelo estudo, planejamento, criação, acompanhamento de produção, supervisão, avaliação e acompanhamento à distribuição de campanhas publicitárias de programações e ações Institucionais do SENAC / MA, para o período de 12 (doze) meses</t>
        </is>
      </c>
      <c r="C4" t="inlineStr">
        <is>
          <t>27/02/2025 14:30:00</t>
        </is>
      </c>
      <c r="D4" t="inlineStr">
        <is>
          <t>Finalizada</t>
        </is>
      </c>
      <c r="E4" t="inlineStr"/>
      <c r="F4" t="inlineStr">
        <is>
          <t>22/05/2025 17:00:00</t>
        </is>
      </c>
      <c r="G4" t="inlineStr"/>
      <c r="H4" t="inlineStr"/>
    </row>
    <row r="5">
      <c r="A5" t="inlineStr">
        <is>
          <t>004/2025</t>
        </is>
      </c>
      <c r="B5" t="inlineStr">
        <is>
          <t>Contratação de empresa de engenharia especializada em serviços de obra civil para execução de serviços complementares de reforma, modernização e manutenção de obras civis do Centro de Educação Profissional de Bacabal/MA, conforme termo de referência, do edital e seus anexos.</t>
        </is>
      </c>
      <c r="C5" t="inlineStr">
        <is>
          <t>24/01/2025 09:00:00</t>
        </is>
      </c>
      <c r="D5" t="inlineStr">
        <is>
          <t>Em processo</t>
        </is>
      </c>
      <c r="E5" t="inlineStr"/>
      <c r="F5" t="inlineStr">
        <is>
          <t>06/03/2025 17:00:00</t>
        </is>
      </c>
      <c r="G5" t="inlineStr"/>
      <c r="H5" t="inlineStr"/>
    </row>
    <row r="6">
      <c r="A6" t="inlineStr">
        <is>
          <t>010 / 2024</t>
        </is>
      </c>
      <c r="B6" t="inlineStr">
        <is>
          <t>Contratação de empresa de engenharia especializada em serviços de obra civil para a reforma e adequação do imóvel locado na Rua do Outeiro, objetivando a criação de um estacionamento para funcionários, alunos e visitantes, conforme Termo de Referência e demais elementos técnicos.</t>
        </is>
      </c>
      <c r="C6" t="inlineStr">
        <is>
          <t>27/02/2024 14:30:00</t>
        </is>
      </c>
      <c r="D6" t="inlineStr">
        <is>
          <t>Finalizada</t>
        </is>
      </c>
      <c r="E6" t="inlineStr"/>
      <c r="F6" t="inlineStr">
        <is>
          <t>25/07/2024 08:00:00</t>
        </is>
      </c>
      <c r="G6" t="inlineStr"/>
      <c r="H6" t="inlineStr"/>
    </row>
    <row r="7">
      <c r="A7" t="inlineStr">
        <is>
          <t>001/2026</t>
        </is>
      </c>
      <c r="B7" t="inlineStr">
        <is>
          <t>Contratação de Empresa Especializada para Elaboração dos Projetos Arquitetônicos e Engenharia do Centro de Educação Profissional de Balsas/MA, localizado a Avenida Juscelino Kubistchek, lote nº 06, no bairro São Luís, Balsas/MA, conforme o Anexo I (Termo de Referência).</t>
        </is>
      </c>
      <c r="C7" t="inlineStr">
        <is>
          <t>20/01/2026 09:00:00</t>
        </is>
      </c>
      <c r="D7" t="inlineStr">
        <is>
          <t>Em processo</t>
        </is>
      </c>
      <c r="E7" t="inlineStr"/>
      <c r="F7" t="inlineStr">
        <is>
          <t>01/04/2026 17:00:00</t>
        </is>
      </c>
      <c r="G7" t="inlineStr"/>
      <c r="H7" t="inlineStr"/>
    </row>
    <row r="8">
      <c r="A8" t="inlineStr">
        <is>
          <t>021 / 2026</t>
        </is>
      </c>
      <c r="B8" t="inlineStr">
        <is>
          <t>AQUISIÇÃO DE TONER E UNIDADE DE IMAGEM, ORIGINAIS DAS IMPRESSORAS LEXMARK E XEROX, PARA ESTOQUE DO ALMOXARIFADO DO C.E. P. SÃO LUÍS, NO SISTEMA DE REGISTRO DE PREÇOS DO SENAC - MARANHÃO, PARA O PERÍODO DE 06 MESES, CONFORMEESPECIFICAÇÕES DO ANEXO – I DO EDITAL.</t>
        </is>
      </c>
      <c r="C8" t="inlineStr">
        <is>
          <t>29/07/2026 10:00:00</t>
        </is>
      </c>
      <c r="D8" t="inlineStr">
        <is>
          <t>Em processo</t>
        </is>
      </c>
      <c r="E8" t="inlineStr"/>
      <c r="F8" t="inlineStr"/>
      <c r="G8" t="inlineStr"/>
      <c r="H8" t="inlineStr"/>
    </row>
    <row r="9">
      <c r="A9" t="inlineStr">
        <is>
          <t>019 / 2026</t>
        </is>
      </c>
      <c r="B9" t="inlineStr">
        <is>
          <t>AQUISIÇÃO DE 22 TELEVISÕES E 23 PARA USO NOS CENTROS DE EDUCAÇÃO PROFISSIONAL DE SÃO LUÍS, CAXIAS, SANTA INÊS, IMPERATRIZ, BACABAL, PINHEIRO, AÇAILÂNDIA, POSTO AVANÇADO DE EDUCAÇÃO PROFISSIONAL DE TIMON, BALSAS, SEDE ADMINISTRATIVA E RESTAURANTE ESCOLA, CONFORME ESPECIFICAÇÕES DESTE EDITAL</t>
        </is>
      </c>
      <c r="C9" t="inlineStr">
        <is>
          <t>12/06/2026 10:00:00</t>
        </is>
      </c>
      <c r="D9" t="inlineStr">
        <is>
          <t>Em processo</t>
        </is>
      </c>
      <c r="E9" t="inlineStr"/>
      <c r="F9" t="inlineStr"/>
      <c r="G9" t="inlineStr"/>
      <c r="H9" t="inlineStr"/>
    </row>
    <row r="10">
      <c r="A10" t="inlineStr">
        <is>
          <t>018 / 2026</t>
        </is>
      </c>
      <c r="B10" t="inlineStr">
        <is>
          <t>Aquisição de equipamentos de cozinha para uso na Lanchonete, Copa e Cozinhas Didáticas dos Centros de Educação Profissional de Imperatriz, Bacabal e Caxias, conforme especificação do Anexo I (Termo de Referência) deste edital de licitação.</t>
        </is>
      </c>
      <c r="C10" t="inlineStr">
        <is>
          <t>11/06/2026 10:00:00</t>
        </is>
      </c>
      <c r="D10" t="inlineStr">
        <is>
          <t>Em processo</t>
        </is>
      </c>
      <c r="E10" t="inlineStr"/>
      <c r="F10" t="inlineStr"/>
      <c r="G10" t="inlineStr"/>
      <c r="H10" t="inlineStr"/>
    </row>
    <row r="11">
      <c r="A11" t="inlineStr">
        <is>
          <t>016 / 2026</t>
        </is>
      </c>
      <c r="B11" t="inlineStr">
        <is>
          <t>AQUISIÇÃO DE MATERIAL DE LIMPEZA PARA O ESTOQUE DO ALMOXARIFADO DO C. E. P. SÃO LUÍS E DO RESTAURANTE ESCOLA SENAC, NO SISTEMA DE REGISTRO DE PREÇOS DO SENAC - MARANHÃO, PARA O PERÍODO DE 12 (DOZE) MESES, CONFORME ANEXO – I DO EDITAL</t>
        </is>
      </c>
      <c r="C11" t="inlineStr">
        <is>
          <t>28/05/2026 08:00:00</t>
        </is>
      </c>
      <c r="D11" t="inlineStr">
        <is>
          <t>Em processo</t>
        </is>
      </c>
      <c r="E11" t="inlineStr"/>
      <c r="F11" t="inlineStr"/>
      <c r="G11" t="inlineStr"/>
      <c r="H11" t="inlineStr"/>
    </row>
    <row r="12">
      <c r="A12" t="inlineStr">
        <is>
          <t>014 / 2026</t>
        </is>
      </c>
      <c r="B12" t="inlineStr">
        <is>
          <t>Fornecimento de mesa com pés dobráveis, nova, destinada a uso educacional, corporativo e institucional, atendendo integralmente às especificações técnicas descritas neste documento, em conformidade com o Regulamento de Licitações e Contratos do SENAC, conforme especificações do anexo – I do edital</t>
        </is>
      </c>
      <c r="C12" t="inlineStr">
        <is>
          <t>07/05/2026 10:00:00</t>
        </is>
      </c>
      <c r="D12" t="inlineStr">
        <is>
          <t>Em processo</t>
        </is>
      </c>
      <c r="E12" t="inlineStr"/>
      <c r="F12" t="inlineStr">
        <is>
          <t>15/06/2026 09:00:00</t>
        </is>
      </c>
      <c r="G12" t="inlineStr"/>
      <c r="H12" t="inlineStr"/>
    </row>
    <row r="13">
      <c r="A13" t="inlineStr">
        <is>
          <t>008 / 2026</t>
        </is>
      </c>
      <c r="B13" t="inlineStr">
        <is>
          <t>AQUISIÇÃO DE MATERIAL DE BELEZA PARA O ESTOQUE DO CENTRO DE EDUCAÇÃO PROFISSIONAL DE SÃO LUÍS, PARA ATENDIMENTO DAS DEMANDAS DAS UNIDADES OPERATIVAS DO SENAC/MA COM REGISTRO DE PREÇO PARA UM PERÍODO DE 12 (DOZE) MESES DE USO, CONFORME ESPECIFICAÇÕES DO ANEXO – I DO EDITAL DE LICITAÇÃO.</t>
        </is>
      </c>
      <c r="C13" t="inlineStr">
        <is>
          <t>07/04/2026 10:00:00</t>
        </is>
      </c>
      <c r="D13" t="inlineStr">
        <is>
          <t>Em processo</t>
        </is>
      </c>
      <c r="E13" t="inlineStr"/>
      <c r="F13" t="inlineStr"/>
      <c r="G13" t="inlineStr"/>
      <c r="H13" t="inlineStr"/>
    </row>
    <row r="14">
      <c r="A14" t="inlineStr">
        <is>
          <t>009 / 2026</t>
        </is>
      </c>
      <c r="B14" t="inlineStr">
        <is>
          <t>Aquisição de equipamentos para os laboratórios de multiprocedimentos, para uso na prática do Curso Técnico em Estética e demais cursos da área de beleza ofertados pelo Centro de Educação Profissional do SENAC de Santa Inês/MA, conforme especificações constantes do Anexo I – Termo de Referência.</t>
        </is>
      </c>
      <c r="C14" t="inlineStr">
        <is>
          <t>30/03/2026 10:00:00</t>
        </is>
      </c>
      <c r="D14" t="inlineStr">
        <is>
          <t>Finalizada</t>
        </is>
      </c>
      <c r="E14" t="inlineStr"/>
      <c r="F14" t="inlineStr">
        <is>
          <t>21/05/2026 09:00:00</t>
        </is>
      </c>
      <c r="G14" t="inlineStr"/>
      <c r="H14" t="inlineStr"/>
    </row>
    <row r="15">
      <c r="A15" t="inlineStr">
        <is>
          <t>005/2026</t>
        </is>
      </c>
      <c r="B15" t="inlineStr">
        <is>
          <t>ONTRATAÇÃO DE EMPRESA ESPECIALIZADA, PARA A FABRICAÇÃO E INSTALAÇÃO DE MOBILIÁRIOS EM INOX, SOB MEDIDA, PARA AS COZINHAS PEDAGÓGICAS DOS CENTROS DE EDUCAÇÃO PROFISSIONAL DE IMPERATRIZ, CAXIAS E BACABAL, CONFORME ESPECIFICAÇÕES DESTE TERMO DE REFERÊNCIA.</t>
        </is>
      </c>
      <c r="C15" t="inlineStr">
        <is>
          <t>16/03/2026 10:00:00</t>
        </is>
      </c>
      <c r="D15" t="inlineStr">
        <is>
          <t>Em processo</t>
        </is>
      </c>
      <c r="E15" t="inlineStr"/>
      <c r="F15" t="inlineStr"/>
      <c r="G15" t="inlineStr"/>
      <c r="H15" t="inlineStr"/>
    </row>
    <row r="16">
      <c r="A16" t="inlineStr">
        <is>
          <t>004/2026</t>
        </is>
      </c>
      <c r="B16" t="inlineStr">
        <is>
          <t>AQUISIÇÃO DE MATERIAL DE ESTÉTICA, POR DEMANDA, PARA O ESTOQUE DO ALMOXARIFADO DO CEP SÃO LUÍS PARA ATENDIMENTO DAS UNIDADES OPERATIVAS DO SENAC/MA, NO SISTEMA DE REGISTRO DE PREÇO POR UM PERÍODO DE 12 (DOZE) MESES, CONFORME O ANEXO I DO EDITAL DE LICITAÇÃO.</t>
        </is>
      </c>
      <c r="C16" t="inlineStr">
        <is>
          <t>12/03/2026 09:00:00</t>
        </is>
      </c>
      <c r="D16" t="inlineStr">
        <is>
          <t>Finalizada</t>
        </is>
      </c>
      <c r="E16" t="inlineStr"/>
      <c r="F16" t="inlineStr">
        <is>
          <t>18/05/2026 09:00:00</t>
        </is>
      </c>
      <c r="G16" t="inlineStr"/>
      <c r="H16" t="inlineStr"/>
    </row>
    <row r="17">
      <c r="A17" t="inlineStr">
        <is>
          <t>169/2025</t>
        </is>
      </c>
      <c r="B17" t="inlineStr">
        <is>
          <t>AQUISIÇÃO E INSTALAÇÃO DE MOBILIÁRIOS E EQUIPAMENTOS DE COZINHA PARA USO NA PRÁTICA DOS CURSOS DOS CENTROS DE EDUCAÇÃO PROFISSIONAL DE IMPERATRIZ, CAXIAS E BACABAL, CONFORME ESPECIFICAÇÃO DO ANEXO I (TERMO DE REFERÊNCIA) DESTE EDITAL DE LICITAÇÃO.</t>
        </is>
      </c>
      <c r="C17" t="inlineStr">
        <is>
          <t>06/01/2026 14:00:00</t>
        </is>
      </c>
      <c r="D17" t="inlineStr">
        <is>
          <t>Em processo</t>
        </is>
      </c>
      <c r="E17" t="inlineStr"/>
      <c r="F17" t="inlineStr"/>
      <c r="G17" t="inlineStr"/>
      <c r="H17" t="inlineStr"/>
    </row>
    <row r="18">
      <c r="A18" t="inlineStr">
        <is>
          <t>157/2025</t>
        </is>
      </c>
      <c r="B18" t="inlineStr">
        <is>
          <t>A contratação de 01 (uma) empresa especializada para o fornecimento e instalação de divisória modular acústica que será disponibilizada para utilização no Auditório Reversível no Centro de Educação Profissional do Senac em Bacabal / MA</t>
        </is>
      </c>
      <c r="C18" t="inlineStr">
        <is>
          <t>10/10/2025 14:00:00</t>
        </is>
      </c>
      <c r="D18" t="inlineStr">
        <is>
          <t>Finalizada</t>
        </is>
      </c>
      <c r="E18" t="inlineStr"/>
      <c r="F18" t="inlineStr">
        <is>
          <t>19/11/2025 14:00:00</t>
        </is>
      </c>
      <c r="G18" t="inlineStr"/>
      <c r="H18" t="inlineStr"/>
    </row>
    <row r="19">
      <c r="A19" t="inlineStr">
        <is>
          <t>160/2025</t>
        </is>
      </c>
      <c r="B19" t="inlineStr">
        <is>
          <t>AQUISIÇÃO DE EQUIPAMENTOS DE INFORMÁTICA COM PERIFERICOS PARA USO DO SENAC - DEPARTAMENTO REGIONAL DO ESTADO DO MARANHÃO, CONFORME ESPECIFICAÇÕES DO ANEXO – I DO EDITAL DE LICITAÇÃO.</t>
        </is>
      </c>
      <c r="C19" t="inlineStr">
        <is>
          <t>06/10/2025 14:00:00</t>
        </is>
      </c>
      <c r="D19" t="inlineStr">
        <is>
          <t>Suspensa</t>
        </is>
      </c>
      <c r="E19" t="inlineStr"/>
      <c r="F19" t="inlineStr"/>
      <c r="G19" t="inlineStr"/>
      <c r="H19" t="inlineStr"/>
    </row>
    <row r="20">
      <c r="A20" t="inlineStr">
        <is>
          <t>155/2025</t>
        </is>
      </c>
      <c r="B20" t="inlineStr">
        <is>
          <t>QUISIÇÃO DE APARELHOS DE AR-CONDICIONADO DO TIPO SPLIT INVERTER HI WALL, PISO TETO E SPLIT CASSETE, VISANDO ATENDER ÀS DEMANDAS DE CLIMATIZAÇÃO DOS AMBIENTES PEDAGÓGICOS E ADMINISTRATIVOS DAS UNIDADES DO SENAC MARANHÃO</t>
        </is>
      </c>
      <c r="C20" t="inlineStr">
        <is>
          <t>19/09/2025 10:00:00</t>
        </is>
      </c>
      <c r="D20" t="inlineStr">
        <is>
          <t>Finalizada</t>
        </is>
      </c>
      <c r="E20" t="inlineStr"/>
      <c r="F20" t="inlineStr">
        <is>
          <t>27/10/2025 08:00:00</t>
        </is>
      </c>
      <c r="G20" t="inlineStr"/>
      <c r="H20" t="inlineStr"/>
    </row>
    <row r="21">
      <c r="A21" t="inlineStr">
        <is>
          <t>147/2025</t>
        </is>
      </c>
      <c r="B21" t="inlineStr">
        <is>
          <t xml:space="preserve">Aquisição de 30 (trinta) mil pastas personalizada para aluno para o Sistema de Registro de Preços do SENAC - Departamento Regional do Estado do Maranhão, no período de 06(seis) meses. </t>
        </is>
      </c>
      <c r="C21" t="inlineStr">
        <is>
          <t>14/08/2025 10:00:00</t>
        </is>
      </c>
      <c r="D21" t="inlineStr">
        <is>
          <t>Finalizada</t>
        </is>
      </c>
      <c r="E21" t="inlineStr"/>
      <c r="F21" t="inlineStr">
        <is>
          <t>11/09/2025 08:00:00</t>
        </is>
      </c>
      <c r="G21" t="inlineStr"/>
      <c r="H21" t="inlineStr"/>
    </row>
  </sheetData>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017/2026</t>
        </is>
      </c>
      <c r="B2" t="inlineStr">
        <is>
          <t>Contratação de empresa especializada para execução da complementação, manutenção, otimização e correções, padronização e modernização no Centro de Educação Profissional em Imperatriz - MA, em conformidade com o Termo de Referência (Anexo I), do Edital de Licitação.</t>
        </is>
      </c>
      <c r="C2" t="inlineStr">
        <is>
          <t>04/06/2026 09:00:00</t>
        </is>
      </c>
      <c r="D2" t="inlineStr">
        <is>
          <t>Em processo</t>
        </is>
      </c>
      <c r="E2" t="inlineStr"/>
      <c r="F2" t="inlineStr"/>
      <c r="G2" t="inlineStr"/>
      <c r="H2" t="inlineStr"/>
    </row>
    <row r="3">
      <c r="A3" t="inlineStr">
        <is>
          <t>166/2025</t>
        </is>
      </c>
      <c r="B3" t="inlineStr">
        <is>
          <t>Contratação de empresa especializada para execução de usina fotovoltaica on-grid, com cobertura do Tipo Carport, no C. E. P. Pinheiro/MA, conforme T.R. e visando atender a demanda energética da unidade do C. E. P. Pinheiro/MA e o Restaurante Escola de maneira parcial.</t>
        </is>
      </c>
      <c r="C3" t="inlineStr">
        <is>
          <t>15/12/2025 14:30:00</t>
        </is>
      </c>
      <c r="D3" t="inlineStr">
        <is>
          <t>Em processo</t>
        </is>
      </c>
      <c r="E3" t="inlineStr"/>
      <c r="F3" t="inlineStr"/>
      <c r="G3" t="inlineStr"/>
      <c r="H3" t="inlineStr"/>
    </row>
    <row r="4">
      <c r="A4" t="inlineStr">
        <is>
          <t>040/2025</t>
        </is>
      </c>
      <c r="B4" t="inlineStr">
        <is>
          <t>contratação de Agência de Publicidade e Propaganda responsável pelo estudo, planejamento, criação, acompanhamento de produção, supervisão, avaliação e acompanhamento à distribuição de campanhas publicitárias de programações e ações Institucionais do SENAC / MA, para o período de 12 (doze) meses</t>
        </is>
      </c>
      <c r="C4" t="inlineStr">
        <is>
          <t>27/02/2025 14:30:00</t>
        </is>
      </c>
      <c r="D4" t="inlineStr">
        <is>
          <t>Finalizada</t>
        </is>
      </c>
      <c r="E4" t="inlineStr"/>
      <c r="F4" t="inlineStr">
        <is>
          <t>22/05/2025 17:00:00</t>
        </is>
      </c>
      <c r="G4" t="inlineStr"/>
      <c r="H4" t="inlineStr"/>
    </row>
    <row r="5">
      <c r="A5" t="inlineStr">
        <is>
          <t>004/2025</t>
        </is>
      </c>
      <c r="B5" t="inlineStr">
        <is>
          <t>Contratação de empresa de engenharia especializada em serviços de obra civil para execução de serviços complementares de reforma, modernização e manutenção de obras civis do Centro de Educação Profissional de Bacabal/MA, conforme termo de referência, do edital e seus anexos.</t>
        </is>
      </c>
      <c r="C5" t="inlineStr">
        <is>
          <t>24/01/2025 09:00:00</t>
        </is>
      </c>
      <c r="D5" t="inlineStr">
        <is>
          <t>Em processo</t>
        </is>
      </c>
      <c r="E5" t="inlineStr"/>
      <c r="F5" t="inlineStr">
        <is>
          <t>06/03/2025 17:00:00</t>
        </is>
      </c>
      <c r="G5" t="inlineStr"/>
      <c r="H5" t="inlineStr"/>
    </row>
    <row r="6">
      <c r="A6" t="inlineStr">
        <is>
          <t>010 / 2024</t>
        </is>
      </c>
      <c r="B6" t="inlineStr">
        <is>
          <t>Contratação de empresa de engenharia especializada em serviços de obra civil para a reforma e adequação do imóvel locado na Rua do Outeiro, objetivando a criação de um estacionamento para funcionários, alunos e visitantes, conforme Termo de Referência e demais elementos técnicos.</t>
        </is>
      </c>
      <c r="C6" t="inlineStr">
        <is>
          <t>27/02/2024 14:30:00</t>
        </is>
      </c>
      <c r="D6" t="inlineStr">
        <is>
          <t>Finalizada</t>
        </is>
      </c>
      <c r="E6" t="inlineStr"/>
      <c r="F6" t="inlineStr">
        <is>
          <t>25/07/2024 08:00:00</t>
        </is>
      </c>
      <c r="G6" t="inlineStr"/>
      <c r="H6" t="inlineStr"/>
    </row>
    <row r="7">
      <c r="A7" t="inlineStr">
        <is>
          <t>001/2026</t>
        </is>
      </c>
      <c r="B7" t="inlineStr">
        <is>
          <t>Contratação de Empresa Especializada para Elaboração dos Projetos Arquitetônicos e Engenharia do Centro de Educação Profissional de Balsas/MA, localizado a Avenida Juscelino Kubistchek, lote nº 06, no bairro São Luís, Balsas/MA, conforme o Anexo I (Termo de Referência).</t>
        </is>
      </c>
      <c r="C7" t="inlineStr">
        <is>
          <t>20/01/2026 09:00:00</t>
        </is>
      </c>
      <c r="D7" t="inlineStr">
        <is>
          <t>Em processo</t>
        </is>
      </c>
      <c r="E7" t="inlineStr"/>
      <c r="F7" t="inlineStr">
        <is>
          <t>01/04/2026 17:00:00</t>
        </is>
      </c>
      <c r="G7" t="inlineStr"/>
      <c r="H7" t="inlineStr"/>
    </row>
    <row r="8">
      <c r="A8" t="inlineStr">
        <is>
          <t>021 / 2026</t>
        </is>
      </c>
      <c r="B8" t="inlineStr">
        <is>
          <t>AQUISIÇÃO DE TONER E UNIDADE DE IMAGEM, ORIGINAIS DAS IMPRESSORAS LEXMARK E XEROX, PARA ESTOQUE DO ALMOXARIFADO DO C.E. P. SÃO LUÍS, NO SISTEMA DE REGISTRO DE PREÇOS DO SENAC - MARANHÃO, PARA O PERÍODO DE 06 MESES, CONFORMEESPECIFICAÇÕES DO ANEXO – I DO EDITAL.</t>
        </is>
      </c>
      <c r="C8" t="inlineStr">
        <is>
          <t>29/07/2026 10:00:00</t>
        </is>
      </c>
      <c r="D8" t="inlineStr">
        <is>
          <t>Em processo</t>
        </is>
      </c>
      <c r="E8" t="inlineStr"/>
      <c r="F8" t="inlineStr"/>
      <c r="G8" t="inlineStr"/>
      <c r="H8" t="inlineStr"/>
    </row>
    <row r="9">
      <c r="A9" t="inlineStr">
        <is>
          <t>019 / 2026</t>
        </is>
      </c>
      <c r="B9" t="inlineStr">
        <is>
          <t>AQUISIÇÃO DE 22 TELEVISÕES E 23 PARA USO NOS CENTROS DE EDUCAÇÃO PROFISSIONAL DE SÃO LUÍS, CAXIAS, SANTA INÊS, IMPERATRIZ, BACABAL, PINHEIRO, AÇAILÂNDIA, POSTO AVANÇADO DE EDUCAÇÃO PROFISSIONAL DE TIMON, BALSAS, SEDE ADMINISTRATIVA E RESTAURANTE ESCOLA, CONFORME ESPECIFICAÇÕES DESTE EDITAL</t>
        </is>
      </c>
      <c r="C9" t="inlineStr">
        <is>
          <t>12/06/2026 10:00:00</t>
        </is>
      </c>
      <c r="D9" t="inlineStr">
        <is>
          <t>Em processo</t>
        </is>
      </c>
      <c r="E9" t="inlineStr"/>
      <c r="F9" t="inlineStr"/>
      <c r="G9" t="inlineStr"/>
      <c r="H9" t="inlineStr"/>
    </row>
    <row r="10">
      <c r="A10" t="inlineStr">
        <is>
          <t>018 / 2026</t>
        </is>
      </c>
      <c r="B10" t="inlineStr">
        <is>
          <t>Aquisição de equipamentos de cozinha para uso na Lanchonete, Copa e Cozinhas Didáticas dos Centros de Educação Profissional de Imperatriz, Bacabal e Caxias, conforme especificação do Anexo I (Termo de Referência) deste edital de licitação.</t>
        </is>
      </c>
      <c r="C10" t="inlineStr">
        <is>
          <t>11/06/2026 10:00:00</t>
        </is>
      </c>
      <c r="D10" t="inlineStr">
        <is>
          <t>Em processo</t>
        </is>
      </c>
      <c r="E10" t="inlineStr"/>
      <c r="F10" t="inlineStr"/>
      <c r="G10" t="inlineStr"/>
      <c r="H10" t="inlineStr"/>
    </row>
    <row r="11">
      <c r="A11" t="inlineStr">
        <is>
          <t>016 / 2026</t>
        </is>
      </c>
      <c r="B11" t="inlineStr">
        <is>
          <t>AQUISIÇÃO DE MATERIAL DE LIMPEZA PARA O ESTOQUE DO ALMOXARIFADO DO C. E. P. SÃO LUÍS E DO RESTAURANTE ESCOLA SENAC, NO SISTEMA DE REGISTRO DE PREÇOS DO SENAC - MARANHÃO, PARA O PERÍODO DE 12 (DOZE) MESES, CONFORME ANEXO – I DO EDITAL</t>
        </is>
      </c>
      <c r="C11" t="inlineStr">
        <is>
          <t>28/05/2026 08:00:00</t>
        </is>
      </c>
      <c r="D11" t="inlineStr">
        <is>
          <t>Em processo</t>
        </is>
      </c>
      <c r="E11" t="inlineStr"/>
      <c r="F11" t="inlineStr"/>
      <c r="G11" t="inlineStr"/>
      <c r="H11" t="inlineStr"/>
    </row>
    <row r="12">
      <c r="A12" t="inlineStr">
        <is>
          <t>014 / 2026</t>
        </is>
      </c>
      <c r="B12" t="inlineStr">
        <is>
          <t>Fornecimento de mesa com pés dobráveis, nova, destinada a uso educacional, corporativo e institucional, atendendo integralmente às especificações técnicas descritas neste documento, em conformidade com o Regulamento de Licitações e Contratos do SENAC, conforme especificações do anexo – I do edital</t>
        </is>
      </c>
      <c r="C12" t="inlineStr">
        <is>
          <t>07/05/2026 10:00:00</t>
        </is>
      </c>
      <c r="D12" t="inlineStr">
        <is>
          <t>Em processo</t>
        </is>
      </c>
      <c r="E12" t="inlineStr"/>
      <c r="F12" t="inlineStr">
        <is>
          <t>15/06/2026 09:00:00</t>
        </is>
      </c>
      <c r="G12" t="inlineStr"/>
      <c r="H12" t="inlineStr"/>
    </row>
    <row r="13">
      <c r="A13" t="inlineStr">
        <is>
          <t>008 / 2026</t>
        </is>
      </c>
      <c r="B13" t="inlineStr">
        <is>
          <t>AQUISIÇÃO DE MATERIAL DE BELEZA PARA O ESTOQUE DO CENTRO DE EDUCAÇÃO PROFISSIONAL DE SÃO LUÍS, PARA ATENDIMENTO DAS DEMANDAS DAS UNIDADES OPERATIVAS DO SENAC/MA COM REGISTRO DE PREÇO PARA UM PERÍODO DE 12 (DOZE) MESES DE USO, CONFORME ESPECIFICAÇÕES DO ANEXO – I DO EDITAL DE LICITAÇÃO.</t>
        </is>
      </c>
      <c r="C13" t="inlineStr">
        <is>
          <t>07/04/2026 10:00:00</t>
        </is>
      </c>
      <c r="D13" t="inlineStr">
        <is>
          <t>Em processo</t>
        </is>
      </c>
      <c r="E13" t="inlineStr"/>
      <c r="F13" t="inlineStr"/>
      <c r="G13" t="inlineStr"/>
      <c r="H13" t="inlineStr"/>
    </row>
    <row r="14">
      <c r="A14" t="inlineStr">
        <is>
          <t>009 / 2026</t>
        </is>
      </c>
      <c r="B14" t="inlineStr">
        <is>
          <t>Aquisição de equipamentos para os laboratórios de multiprocedimentos, para uso na prática do Curso Técnico em Estética e demais cursos da área de beleza ofertados pelo Centro de Educação Profissional do SENAC de Santa Inês/MA, conforme especificações constantes do Anexo I – Termo de Referência.</t>
        </is>
      </c>
      <c r="C14" t="inlineStr">
        <is>
          <t>30/03/2026 10:00:00</t>
        </is>
      </c>
      <c r="D14" t="inlineStr">
        <is>
          <t>Finalizada</t>
        </is>
      </c>
      <c r="E14" t="inlineStr"/>
      <c r="F14" t="inlineStr">
        <is>
          <t>21/05/2026 09:00:00</t>
        </is>
      </c>
      <c r="G14" t="inlineStr"/>
      <c r="H14" t="inlineStr"/>
    </row>
    <row r="15">
      <c r="A15" t="inlineStr">
        <is>
          <t>005/2026</t>
        </is>
      </c>
      <c r="B15" t="inlineStr">
        <is>
          <t>ONTRATAÇÃO DE EMPRESA ESPECIALIZADA, PARA A FABRICAÇÃO E INSTALAÇÃO DE MOBILIÁRIOS EM INOX, SOB MEDIDA, PARA AS COZINHAS PEDAGÓGICAS DOS CENTROS DE EDUCAÇÃO PROFISSIONAL DE IMPERATRIZ, CAXIAS E BACABAL, CONFORME ESPECIFICAÇÕES DESTE TERMO DE REFERÊNCIA.</t>
        </is>
      </c>
      <c r="C15" t="inlineStr">
        <is>
          <t>16/03/2026 10:00:00</t>
        </is>
      </c>
      <c r="D15" t="inlineStr">
        <is>
          <t>Em processo</t>
        </is>
      </c>
      <c r="E15" t="inlineStr"/>
      <c r="F15" t="inlineStr"/>
      <c r="G15" t="inlineStr"/>
      <c r="H15" t="inlineStr"/>
    </row>
    <row r="16">
      <c r="A16" t="inlineStr">
        <is>
          <t>004/2026</t>
        </is>
      </c>
      <c r="B16" t="inlineStr">
        <is>
          <t>AQUISIÇÃO DE MATERIAL DE ESTÉTICA, POR DEMANDA, PARA O ESTOQUE DO ALMOXARIFADO DO CEP SÃO LUÍS PARA ATENDIMENTO DAS UNIDADES OPERATIVAS DO SENAC/MA, NO SISTEMA DE REGISTRO DE PREÇO POR UM PERÍODO DE 12 (DOZE) MESES, CONFORME O ANEXO I DO EDITAL DE LICITAÇÃO.</t>
        </is>
      </c>
      <c r="C16" t="inlineStr">
        <is>
          <t>12/03/2026 09:00:00</t>
        </is>
      </c>
      <c r="D16" t="inlineStr">
        <is>
          <t>Finalizada</t>
        </is>
      </c>
      <c r="E16" t="inlineStr"/>
      <c r="F16" t="inlineStr">
        <is>
          <t>18/05/2026 09:00:00</t>
        </is>
      </c>
      <c r="G16" t="inlineStr"/>
      <c r="H16" t="inlineStr"/>
    </row>
    <row r="17">
      <c r="A17" t="inlineStr">
        <is>
          <t>169/2025</t>
        </is>
      </c>
      <c r="B17" t="inlineStr">
        <is>
          <t>AQUISIÇÃO E INSTALAÇÃO DE MOBILIÁRIOS E EQUIPAMENTOS DE COZINHA PARA USO NA PRÁTICA DOS CURSOS DOS CENTROS DE EDUCAÇÃO PROFISSIONAL DE IMPERATRIZ, CAXIAS E BACABAL, CONFORME ESPECIFICAÇÃO DO ANEXO I (TERMO DE REFERÊNCIA) DESTE EDITAL DE LICITAÇÃO.</t>
        </is>
      </c>
      <c r="C17" t="inlineStr">
        <is>
          <t>06/01/2026 14:00:00</t>
        </is>
      </c>
      <c r="D17" t="inlineStr">
        <is>
          <t>Em processo</t>
        </is>
      </c>
      <c r="E17" t="inlineStr"/>
      <c r="F17" t="inlineStr"/>
      <c r="G17" t="inlineStr"/>
      <c r="H17" t="inlineStr"/>
    </row>
    <row r="18">
      <c r="A18" t="inlineStr">
        <is>
          <t>157/2025</t>
        </is>
      </c>
      <c r="B18" t="inlineStr">
        <is>
          <t>A contratação de 01 (uma) empresa especializada para o fornecimento e instalação de divisória modular acústica que será disponibilizada para utilização no Auditório Reversível no Centro de Educação Profissional do Senac em Bacabal / MA</t>
        </is>
      </c>
      <c r="C18" t="inlineStr">
        <is>
          <t>10/10/2025 14:00:00</t>
        </is>
      </c>
      <c r="D18" t="inlineStr">
        <is>
          <t>Finalizada</t>
        </is>
      </c>
      <c r="E18" t="inlineStr"/>
      <c r="F18" t="inlineStr">
        <is>
          <t>19/11/2025 14:00:00</t>
        </is>
      </c>
      <c r="G18" t="inlineStr"/>
      <c r="H18" t="inlineStr"/>
    </row>
    <row r="19">
      <c r="A19" t="inlineStr">
        <is>
          <t>160/2025</t>
        </is>
      </c>
      <c r="B19" t="inlineStr">
        <is>
          <t>AQUISIÇÃO DE EQUIPAMENTOS DE INFORMÁTICA COM PERIFERICOS PARA USO DO SENAC - DEPARTAMENTO REGIONAL DO ESTADO DO MARANHÃO, CONFORME ESPECIFICAÇÕES DO ANEXO – I DO EDITAL DE LICITAÇÃO.</t>
        </is>
      </c>
      <c r="C19" t="inlineStr">
        <is>
          <t>06/10/2025 14:00:00</t>
        </is>
      </c>
      <c r="D19" t="inlineStr">
        <is>
          <t>Suspensa</t>
        </is>
      </c>
      <c r="E19" t="inlineStr"/>
      <c r="F19" t="inlineStr"/>
      <c r="G19" t="inlineStr"/>
      <c r="H19" t="inlineStr"/>
    </row>
    <row r="20">
      <c r="A20" t="inlineStr">
        <is>
          <t>155/2025</t>
        </is>
      </c>
      <c r="B20" t="inlineStr">
        <is>
          <t>QUISIÇÃO DE APARELHOS DE AR-CONDICIONADO DO TIPO SPLIT INVERTER HI WALL, PISO TETO E SPLIT CASSETE, VISANDO ATENDER ÀS DEMANDAS DE CLIMATIZAÇÃO DOS AMBIENTES PEDAGÓGICOS E ADMINISTRATIVOS DAS UNIDADES DO SENAC MARANHÃO</t>
        </is>
      </c>
      <c r="C20" t="inlineStr">
        <is>
          <t>19/09/2025 10:00:00</t>
        </is>
      </c>
      <c r="D20" t="inlineStr">
        <is>
          <t>Finalizada</t>
        </is>
      </c>
      <c r="E20" t="inlineStr"/>
      <c r="F20" t="inlineStr">
        <is>
          <t>27/10/2025 08:00:00</t>
        </is>
      </c>
      <c r="G20" t="inlineStr"/>
      <c r="H20" t="inlineStr"/>
    </row>
    <row r="21">
      <c r="A21" t="inlineStr">
        <is>
          <t>147/2025</t>
        </is>
      </c>
      <c r="B21" t="inlineStr">
        <is>
          <t xml:space="preserve">Aquisição de 30 (trinta) mil pastas personalizada para aluno para o Sistema de Registro de Preços do SENAC - Departamento Regional do Estado do Maranhão, no período de 06(seis) meses. </t>
        </is>
      </c>
      <c r="C21" t="inlineStr">
        <is>
          <t>14/08/2025 10:00:00</t>
        </is>
      </c>
      <c r="D21" t="inlineStr">
        <is>
          <t>Finalizada</t>
        </is>
      </c>
      <c r="E21" t="inlineStr"/>
      <c r="F21" t="inlineStr">
        <is>
          <t>11/09/2025 08:00:00</t>
        </is>
      </c>
      <c r="G21" t="inlineStr"/>
      <c r="H21" t="inlineStr"/>
    </row>
  </sheetData>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017/2026</t>
        </is>
      </c>
      <c r="B2" t="inlineStr">
        <is>
          <t>Contratação de empresa especializada para execução da complementação, manutenção, otimização e correções, padronização e modernização no Centro de Educação Profissional em Imperatriz - MA, em conformidade com o Termo de Referência (Anexo I), do Edital de Licitação.</t>
        </is>
      </c>
      <c r="C2" t="inlineStr">
        <is>
          <t>04/06/2026 09:00:00</t>
        </is>
      </c>
      <c r="D2" t="inlineStr">
        <is>
          <t>Em processo</t>
        </is>
      </c>
      <c r="E2" t="inlineStr"/>
      <c r="F2" t="inlineStr"/>
      <c r="G2" t="inlineStr"/>
      <c r="H2" t="inlineStr"/>
    </row>
    <row r="3">
      <c r="A3" t="inlineStr">
        <is>
          <t>166/2025</t>
        </is>
      </c>
      <c r="B3" t="inlineStr">
        <is>
          <t>Contratação de empresa especializada para execução de usina fotovoltaica on-grid, com cobertura do Tipo Carport, no C. E. P. Pinheiro/MA, conforme T.R. e visando atender a demanda energética da unidade do C. E. P. Pinheiro/MA e o Restaurante Escola de maneira parcial.</t>
        </is>
      </c>
      <c r="C3" t="inlineStr">
        <is>
          <t>15/12/2025 14:30:00</t>
        </is>
      </c>
      <c r="D3" t="inlineStr">
        <is>
          <t>Em processo</t>
        </is>
      </c>
      <c r="E3" t="inlineStr"/>
      <c r="F3" t="inlineStr"/>
      <c r="G3" t="inlineStr"/>
      <c r="H3" t="inlineStr"/>
    </row>
    <row r="4">
      <c r="A4" t="inlineStr">
        <is>
          <t>040/2025</t>
        </is>
      </c>
      <c r="B4" t="inlineStr">
        <is>
          <t>contratação de Agência de Publicidade e Propaganda responsável pelo estudo, planejamento, criação, acompanhamento de produção, supervisão, avaliação e acompanhamento à distribuição de campanhas publicitárias de programações e ações Institucionais do SENAC / MA, para o período de 12 (doze) meses</t>
        </is>
      </c>
      <c r="C4" t="inlineStr">
        <is>
          <t>27/02/2025 14:30:00</t>
        </is>
      </c>
      <c r="D4" t="inlineStr">
        <is>
          <t>Finalizada</t>
        </is>
      </c>
      <c r="E4" t="inlineStr"/>
      <c r="F4" t="inlineStr">
        <is>
          <t>22/05/2025 17:00:00</t>
        </is>
      </c>
      <c r="G4" t="inlineStr"/>
      <c r="H4" t="inlineStr"/>
    </row>
    <row r="5">
      <c r="A5" t="inlineStr">
        <is>
          <t>004/2025</t>
        </is>
      </c>
      <c r="B5" t="inlineStr">
        <is>
          <t>Contratação de empresa de engenharia especializada em serviços de obra civil para execução de serviços complementares de reforma, modernização e manutenção de obras civis do Centro de Educação Profissional de Bacabal/MA, conforme termo de referência, do edital e seus anexos.</t>
        </is>
      </c>
      <c r="C5" t="inlineStr">
        <is>
          <t>24/01/2025 09:00:00</t>
        </is>
      </c>
      <c r="D5" t="inlineStr">
        <is>
          <t>Em processo</t>
        </is>
      </c>
      <c r="E5" t="inlineStr"/>
      <c r="F5" t="inlineStr">
        <is>
          <t>06/03/2025 17:00:00</t>
        </is>
      </c>
      <c r="G5" t="inlineStr"/>
      <c r="H5" t="inlineStr"/>
    </row>
    <row r="6">
      <c r="A6" t="inlineStr">
        <is>
          <t>010 / 2024</t>
        </is>
      </c>
      <c r="B6" t="inlineStr">
        <is>
          <t>Contratação de empresa de engenharia especializada em serviços de obra civil para a reforma e adequação do imóvel locado na Rua do Outeiro, objetivando a criação de um estacionamento para funcionários, alunos e visitantes, conforme Termo de Referência e demais elementos técnicos.</t>
        </is>
      </c>
      <c r="C6" t="inlineStr">
        <is>
          <t>27/02/2024 14:30:00</t>
        </is>
      </c>
      <c r="D6" t="inlineStr">
        <is>
          <t>Finalizada</t>
        </is>
      </c>
      <c r="E6" t="inlineStr"/>
      <c r="F6" t="inlineStr">
        <is>
          <t>25/07/2024 08:00:00</t>
        </is>
      </c>
      <c r="G6" t="inlineStr"/>
      <c r="H6" t="inlineStr"/>
    </row>
    <row r="7">
      <c r="A7" t="inlineStr">
        <is>
          <t>001/2026</t>
        </is>
      </c>
      <c r="B7" t="inlineStr">
        <is>
          <t>Contratação de Empresa Especializada para Elaboração dos Projetos Arquitetônicos e Engenharia do Centro de Educação Profissional de Balsas/MA, localizado a Avenida Juscelino Kubistchek, lote nº 06, no bairro São Luís, Balsas/MA, conforme o Anexo I (Termo de Referência).</t>
        </is>
      </c>
      <c r="C7" t="inlineStr">
        <is>
          <t>20/01/2026 09:00:00</t>
        </is>
      </c>
      <c r="D7" t="inlineStr">
        <is>
          <t>Em processo</t>
        </is>
      </c>
      <c r="E7" t="inlineStr"/>
      <c r="F7" t="inlineStr">
        <is>
          <t>01/04/2026 17:00:00</t>
        </is>
      </c>
      <c r="G7" t="inlineStr"/>
      <c r="H7" t="inlineStr"/>
    </row>
    <row r="8">
      <c r="A8" t="inlineStr">
        <is>
          <t>021 / 2026</t>
        </is>
      </c>
      <c r="B8" t="inlineStr">
        <is>
          <t>AQUISIÇÃO DE TONER E UNIDADE DE IMAGEM, ORIGINAIS DAS IMPRESSORAS LEXMARK E XEROX, PARA ESTOQUE DO ALMOXARIFADO DO C.E. P. SÃO LUÍS, NO SISTEMA DE REGISTRO DE PREÇOS DO SENAC - MARANHÃO, PARA O PERÍODO DE 06 MESES, CONFORMEESPECIFICAÇÕES DO ANEXO – I DO EDITAL.</t>
        </is>
      </c>
      <c r="C8" t="inlineStr">
        <is>
          <t>29/07/2026 10:00:00</t>
        </is>
      </c>
      <c r="D8" t="inlineStr">
        <is>
          <t>Em processo</t>
        </is>
      </c>
      <c r="E8" t="inlineStr"/>
      <c r="F8" t="inlineStr"/>
      <c r="G8" t="inlineStr"/>
      <c r="H8" t="inlineStr"/>
    </row>
    <row r="9">
      <c r="A9" t="inlineStr">
        <is>
          <t>019 / 2026</t>
        </is>
      </c>
      <c r="B9" t="inlineStr">
        <is>
          <t>AQUISIÇÃO DE 22 TELEVISÕES E 23 PARA USO NOS CENTROS DE EDUCAÇÃO PROFISSIONAL DE SÃO LUÍS, CAXIAS, SANTA INÊS, IMPERATRIZ, BACABAL, PINHEIRO, AÇAILÂNDIA, POSTO AVANÇADO DE EDUCAÇÃO PROFISSIONAL DE TIMON, BALSAS, SEDE ADMINISTRATIVA E RESTAURANTE ESCOLA, CONFORME ESPECIFICAÇÕES DESTE EDITAL</t>
        </is>
      </c>
      <c r="C9" t="inlineStr">
        <is>
          <t>12/06/2026 10:00:00</t>
        </is>
      </c>
      <c r="D9" t="inlineStr">
        <is>
          <t>Em processo</t>
        </is>
      </c>
      <c r="E9" t="inlineStr"/>
      <c r="F9" t="inlineStr"/>
      <c r="G9" t="inlineStr"/>
      <c r="H9" t="inlineStr"/>
    </row>
    <row r="10">
      <c r="A10" t="inlineStr">
        <is>
          <t>018 / 2026</t>
        </is>
      </c>
      <c r="B10" t="inlineStr">
        <is>
          <t>Aquisição de equipamentos de cozinha para uso na Lanchonete, Copa e Cozinhas Didáticas dos Centros de Educação Profissional de Imperatriz, Bacabal e Caxias, conforme especificação do Anexo I (Termo de Referência) deste edital de licitação.</t>
        </is>
      </c>
      <c r="C10" t="inlineStr">
        <is>
          <t>11/06/2026 10:00:00</t>
        </is>
      </c>
      <c r="D10" t="inlineStr">
        <is>
          <t>Em processo</t>
        </is>
      </c>
      <c r="E10" t="inlineStr"/>
      <c r="F10" t="inlineStr"/>
      <c r="G10" t="inlineStr"/>
      <c r="H10" t="inlineStr"/>
    </row>
    <row r="11">
      <c r="A11" t="inlineStr">
        <is>
          <t>016 / 2026</t>
        </is>
      </c>
      <c r="B11" t="inlineStr">
        <is>
          <t>AQUISIÇÃO DE MATERIAL DE LIMPEZA PARA O ESTOQUE DO ALMOXARIFADO DO C. E. P. SÃO LUÍS E DO RESTAURANTE ESCOLA SENAC, NO SISTEMA DE REGISTRO DE PREÇOS DO SENAC - MARANHÃO, PARA O PERÍODO DE 12 (DOZE) MESES, CONFORME ANEXO – I DO EDITAL</t>
        </is>
      </c>
      <c r="C11" t="inlineStr">
        <is>
          <t>28/05/2026 08:00:00</t>
        </is>
      </c>
      <c r="D11" t="inlineStr">
        <is>
          <t>Em processo</t>
        </is>
      </c>
      <c r="E11" t="inlineStr"/>
      <c r="F11" t="inlineStr"/>
      <c r="G11" t="inlineStr"/>
      <c r="H11" t="inlineStr"/>
    </row>
    <row r="12">
      <c r="A12" t="inlineStr">
        <is>
          <t>014 / 2026</t>
        </is>
      </c>
      <c r="B12" t="inlineStr">
        <is>
          <t>Fornecimento de mesa com pés dobráveis, nova, destinada a uso educacional, corporativo e institucional, atendendo integralmente às especificações técnicas descritas neste documento, em conformidade com o Regulamento de Licitações e Contratos do SENAC, conforme especificações do anexo – I do edital</t>
        </is>
      </c>
      <c r="C12" t="inlineStr">
        <is>
          <t>07/05/2026 10:00:00</t>
        </is>
      </c>
      <c r="D12" t="inlineStr">
        <is>
          <t>Em processo</t>
        </is>
      </c>
      <c r="E12" t="inlineStr"/>
      <c r="F12" t="inlineStr">
        <is>
          <t>15/06/2026 09:00:00</t>
        </is>
      </c>
      <c r="G12" t="inlineStr"/>
      <c r="H12" t="inlineStr"/>
    </row>
    <row r="13">
      <c r="A13" t="inlineStr">
        <is>
          <t>008 / 2026</t>
        </is>
      </c>
      <c r="B13" t="inlineStr">
        <is>
          <t>AQUISIÇÃO DE MATERIAL DE BELEZA PARA O ESTOQUE DO CENTRO DE EDUCAÇÃO PROFISSIONAL DE SÃO LUÍS, PARA ATENDIMENTO DAS DEMANDAS DAS UNIDADES OPERATIVAS DO SENAC/MA COM REGISTRO DE PREÇO PARA UM PERÍODO DE 12 (DOZE) MESES DE USO, CONFORME ESPECIFICAÇÕES DO ANEXO – I DO EDITAL DE LICITAÇÃO.</t>
        </is>
      </c>
      <c r="C13" t="inlineStr">
        <is>
          <t>07/04/2026 10:00:00</t>
        </is>
      </c>
      <c r="D13" t="inlineStr">
        <is>
          <t>Em processo</t>
        </is>
      </c>
      <c r="E13" t="inlineStr"/>
      <c r="F13" t="inlineStr"/>
      <c r="G13" t="inlineStr"/>
      <c r="H13" t="inlineStr"/>
    </row>
    <row r="14">
      <c r="A14" t="inlineStr">
        <is>
          <t>009 / 2026</t>
        </is>
      </c>
      <c r="B14" t="inlineStr">
        <is>
          <t>Aquisição de equipamentos para os laboratórios de multiprocedimentos, para uso na prática do Curso Técnico em Estética e demais cursos da área de beleza ofertados pelo Centro de Educação Profissional do SENAC de Santa Inês/MA, conforme especificações constantes do Anexo I – Termo de Referência.</t>
        </is>
      </c>
      <c r="C14" t="inlineStr">
        <is>
          <t>30/03/2026 10:00:00</t>
        </is>
      </c>
      <c r="D14" t="inlineStr">
        <is>
          <t>Finalizada</t>
        </is>
      </c>
      <c r="E14" t="inlineStr"/>
      <c r="F14" t="inlineStr">
        <is>
          <t>21/05/2026 09:00:00</t>
        </is>
      </c>
      <c r="G14" t="inlineStr"/>
      <c r="H14" t="inlineStr"/>
    </row>
    <row r="15">
      <c r="A15" t="inlineStr">
        <is>
          <t>005/2026</t>
        </is>
      </c>
      <c r="B15" t="inlineStr">
        <is>
          <t>ONTRATAÇÃO DE EMPRESA ESPECIALIZADA, PARA A FABRICAÇÃO E INSTALAÇÃO DE MOBILIÁRIOS EM INOX, SOB MEDIDA, PARA AS COZINHAS PEDAGÓGICAS DOS CENTROS DE EDUCAÇÃO PROFISSIONAL DE IMPERATRIZ, CAXIAS E BACABAL, CONFORME ESPECIFICAÇÕES DESTE TERMO DE REFERÊNCIA.</t>
        </is>
      </c>
      <c r="C15" t="inlineStr">
        <is>
          <t>16/03/2026 10:00:00</t>
        </is>
      </c>
      <c r="D15" t="inlineStr">
        <is>
          <t>Em processo</t>
        </is>
      </c>
      <c r="E15" t="inlineStr"/>
      <c r="F15" t="inlineStr"/>
      <c r="G15" t="inlineStr"/>
      <c r="H15" t="inlineStr"/>
    </row>
    <row r="16">
      <c r="A16" t="inlineStr">
        <is>
          <t>004/2026</t>
        </is>
      </c>
      <c r="B16" t="inlineStr">
        <is>
          <t>AQUISIÇÃO DE MATERIAL DE ESTÉTICA, POR DEMANDA, PARA O ESTOQUE DO ALMOXARIFADO DO CEP SÃO LUÍS PARA ATENDIMENTO DAS UNIDADES OPERATIVAS DO SENAC/MA, NO SISTEMA DE REGISTRO DE PREÇO POR UM PERÍODO DE 12 (DOZE) MESES, CONFORME O ANEXO I DO EDITAL DE LICITAÇÃO.</t>
        </is>
      </c>
      <c r="C16" t="inlineStr">
        <is>
          <t>12/03/2026 09:00:00</t>
        </is>
      </c>
      <c r="D16" t="inlineStr">
        <is>
          <t>Finalizada</t>
        </is>
      </c>
      <c r="E16" t="inlineStr"/>
      <c r="F16" t="inlineStr">
        <is>
          <t>18/05/2026 09:00:00</t>
        </is>
      </c>
      <c r="G16" t="inlineStr"/>
      <c r="H16" t="inlineStr"/>
    </row>
    <row r="17">
      <c r="A17" t="inlineStr">
        <is>
          <t>169/2025</t>
        </is>
      </c>
      <c r="B17" t="inlineStr">
        <is>
          <t>AQUISIÇÃO E INSTALAÇÃO DE MOBILIÁRIOS E EQUIPAMENTOS DE COZINHA PARA USO NA PRÁTICA DOS CURSOS DOS CENTROS DE EDUCAÇÃO PROFISSIONAL DE IMPERATRIZ, CAXIAS E BACABAL, CONFORME ESPECIFICAÇÃO DO ANEXO I (TERMO DE REFERÊNCIA) DESTE EDITAL DE LICITAÇÃO.</t>
        </is>
      </c>
      <c r="C17" t="inlineStr">
        <is>
          <t>06/01/2026 14:00:00</t>
        </is>
      </c>
      <c r="D17" t="inlineStr">
        <is>
          <t>Em processo</t>
        </is>
      </c>
      <c r="E17" t="inlineStr"/>
      <c r="F17" t="inlineStr"/>
      <c r="G17" t="inlineStr"/>
      <c r="H17" t="inlineStr"/>
    </row>
    <row r="18">
      <c r="A18" t="inlineStr">
        <is>
          <t>157/2025</t>
        </is>
      </c>
      <c r="B18" t="inlineStr">
        <is>
          <t>A contratação de 01 (uma) empresa especializada para o fornecimento e instalação de divisória modular acústica que será disponibilizada para utilização no Auditório Reversível no Centro de Educação Profissional do Senac em Bacabal / MA</t>
        </is>
      </c>
      <c r="C18" t="inlineStr">
        <is>
          <t>10/10/2025 14:00:00</t>
        </is>
      </c>
      <c r="D18" t="inlineStr">
        <is>
          <t>Finalizada</t>
        </is>
      </c>
      <c r="E18" t="inlineStr"/>
      <c r="F18" t="inlineStr">
        <is>
          <t>19/11/2025 14:00:00</t>
        </is>
      </c>
      <c r="G18" t="inlineStr"/>
      <c r="H18" t="inlineStr"/>
    </row>
    <row r="19">
      <c r="A19" t="inlineStr">
        <is>
          <t>160/2025</t>
        </is>
      </c>
      <c r="B19" t="inlineStr">
        <is>
          <t>AQUISIÇÃO DE EQUIPAMENTOS DE INFORMÁTICA COM PERIFERICOS PARA USO DO SENAC - DEPARTAMENTO REGIONAL DO ESTADO DO MARANHÃO, CONFORME ESPECIFICAÇÕES DO ANEXO – I DO EDITAL DE LICITAÇÃO.</t>
        </is>
      </c>
      <c r="C19" t="inlineStr">
        <is>
          <t>06/10/2025 14:00:00</t>
        </is>
      </c>
      <c r="D19" t="inlineStr">
        <is>
          <t>Suspensa</t>
        </is>
      </c>
      <c r="E19" t="inlineStr"/>
      <c r="F19" t="inlineStr"/>
      <c r="G19" t="inlineStr"/>
      <c r="H19" t="inlineStr"/>
    </row>
    <row r="20">
      <c r="A20" t="inlineStr">
        <is>
          <t>155/2025</t>
        </is>
      </c>
      <c r="B20" t="inlineStr">
        <is>
          <t>QUISIÇÃO DE APARELHOS DE AR-CONDICIONADO DO TIPO SPLIT INVERTER HI WALL, PISO TETO E SPLIT CASSETE, VISANDO ATENDER ÀS DEMANDAS DE CLIMATIZAÇÃO DOS AMBIENTES PEDAGÓGICOS E ADMINISTRATIVOS DAS UNIDADES DO SENAC MARANHÃO</t>
        </is>
      </c>
      <c r="C20" t="inlineStr">
        <is>
          <t>19/09/2025 10:00:00</t>
        </is>
      </c>
      <c r="D20" t="inlineStr">
        <is>
          <t>Finalizada</t>
        </is>
      </c>
      <c r="E20" t="inlineStr"/>
      <c r="F20" t="inlineStr">
        <is>
          <t>27/10/2025 08:00:00</t>
        </is>
      </c>
      <c r="G20" t="inlineStr"/>
      <c r="H20" t="inlineStr"/>
    </row>
    <row r="21">
      <c r="A21" t="inlineStr">
        <is>
          <t>147/2025</t>
        </is>
      </c>
      <c r="B21" t="inlineStr">
        <is>
          <t xml:space="preserve">Aquisição de 30 (trinta) mil pastas personalizada para aluno para o Sistema de Registro de Preços do SENAC - Departamento Regional do Estado do Maranhão, no período de 06(seis) meses. </t>
        </is>
      </c>
      <c r="C21" t="inlineStr">
        <is>
          <t>14/08/2025 10:00:00</t>
        </is>
      </c>
      <c r="D21" t="inlineStr">
        <is>
          <t>Finalizada</t>
        </is>
      </c>
      <c r="E21" t="inlineStr"/>
      <c r="F21" t="inlineStr">
        <is>
          <t>11/09/2025 08:00:00</t>
        </is>
      </c>
      <c r="G21" t="inlineStr"/>
      <c r="H21" t="inlineStr"/>
    </row>
  </sheetData>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003/2018</t>
        </is>
      </c>
      <c r="B2" t="inlineStr">
        <is>
          <t>QUALIFICAR PROFISSIONAL DE PESSOAS PRESAS, SEUS FAMILIARES, EGRESSOS E SERVIDORES DO SISTEMA PENITENCIÁRIO DO MARANHÃO.</t>
        </is>
      </c>
      <c r="C2" t="inlineStr">
        <is>
          <t>SECRETARIA DE ESTADO DE ADMINISTRAÇÃO PENITENCIÁRIA</t>
        </is>
      </c>
      <c r="D2" t="inlineStr">
        <is>
          <t>13127340000120</t>
        </is>
      </c>
      <c r="E2" t="inlineStr"/>
      <c r="F2" t="inlineStr">
        <is>
          <t>17/05/2018 00:00:00</t>
        </is>
      </c>
      <c r="G2" t="inlineStr"/>
      <c r="H2" t="inlineStr">
        <is>
          <t>Ativo</t>
        </is>
      </c>
      <c r="I2" t="inlineStr">
        <is>
          <t>Ordinária</t>
        </is>
      </c>
      <c r="J2" t="inlineStr">
        <is>
          <t>1355776,08</t>
        </is>
      </c>
    </row>
  </sheetData>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003/2018</t>
        </is>
      </c>
      <c r="B2" t="inlineStr">
        <is>
          <t>QUALIFICAR PROFISSIONAL DE PESSOAS PRESAS, SEUS FAMILIARES, EGRESSOS E SERVIDORES DO SISTEMA PENITENCIÁRIO DO MARANHÃO.</t>
        </is>
      </c>
      <c r="C2" t="inlineStr">
        <is>
          <t>SECRETARIA DE ESTADO DE ADMINISTRAÇÃO PENITENCIÁRIA</t>
        </is>
      </c>
      <c r="D2" t="inlineStr">
        <is>
          <t>13127340000120</t>
        </is>
      </c>
      <c r="E2" t="inlineStr"/>
      <c r="F2" t="inlineStr">
        <is>
          <t>17/05/2018 00:00:00</t>
        </is>
      </c>
      <c r="G2" t="inlineStr"/>
      <c r="H2" t="inlineStr">
        <is>
          <t>Ativo</t>
        </is>
      </c>
      <c r="I2" t="inlineStr">
        <is>
          <t>Ordinária</t>
        </is>
      </c>
      <c r="J2" t="inlineStr">
        <is>
          <t>1355776,08</t>
        </is>
      </c>
    </row>
  </sheetData>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003/2018</t>
        </is>
      </c>
      <c r="B2" t="inlineStr">
        <is>
          <t>QUALIFICAR PROFISSIONAL DE PESSOAS PRESAS, SEUS FAMILIARES, EGRESSOS E SERVIDORES DO SISTEMA PENITENCIÁRIO DO MARANHÃO.</t>
        </is>
      </c>
      <c r="C2" t="inlineStr">
        <is>
          <t>SECRETARIA DE ESTADO DE ADMINISTRAÇÃO PENITENCIÁRIA</t>
        </is>
      </c>
      <c r="D2" t="inlineStr">
        <is>
          <t>13127340000120</t>
        </is>
      </c>
      <c r="E2" t="inlineStr"/>
      <c r="F2" t="inlineStr">
        <is>
          <t>17/05/2018 00:00:00</t>
        </is>
      </c>
      <c r="G2" t="inlineStr"/>
      <c r="H2" t="inlineStr">
        <is>
          <t>Ativo</t>
        </is>
      </c>
      <c r="I2" t="inlineStr">
        <is>
          <t>Ordinária</t>
        </is>
      </c>
      <c r="J2" t="inlineStr">
        <is>
          <t>1355776,08</t>
        </is>
      </c>
    </row>
  </sheetData>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ADMINISTRACAO REGIONAL SENAC/PR </t>
        </is>
      </c>
      <c r="C2" t="inlineStr">
        <is>
          <t>03.541.088/0001-47</t>
        </is>
      </c>
      <c r="D2" t="inlineStr">
        <is>
          <t>Despesas rateadas</t>
        </is>
      </c>
      <c r="E2" t="inlineStr">
        <is>
          <t>Compartilhamento de estruturas físicas, infraestrutura tecnológica e ações conjuntas entre as Entidades.</t>
        </is>
      </c>
      <c r="F2" t="inlineStr">
        <is>
          <t>R$ 157.858,02</t>
        </is>
      </c>
    </row>
    <row r="3">
      <c r="A3" t="inlineStr">
        <is>
          <t>2026</t>
        </is>
      </c>
      <c r="B3" t="inlineStr">
        <is>
          <t>ADMINISTRACAO REGIONAL SENAC/SC</t>
        </is>
      </c>
      <c r="C3" t="inlineStr">
        <is>
          <t>03.603.739/0001-86</t>
        </is>
      </c>
      <c r="D3" t="inlineStr">
        <is>
          <t>Despesas rateadas</t>
        </is>
      </c>
      <c r="E3" t="inlineStr">
        <is>
          <t>Compartilhamento de estruturas físicas, infraestrutura tecnológica e ações conjuntas entre as Entidades.</t>
        </is>
      </c>
      <c r="F3" t="inlineStr">
        <is>
          <t>R$ 14.124,64</t>
        </is>
      </c>
    </row>
    <row r="4">
      <c r="A4" t="inlineStr">
        <is>
          <t>2026</t>
        </is>
      </c>
      <c r="B4" t="inlineStr">
        <is>
          <t>FEDERAÇÃO DO COMERCIO DE BENS, SERVIÇOS E TURISMO DO ESTADO DO MARANHÃO</t>
        </is>
      </c>
      <c r="C4" t="inlineStr">
        <is>
          <t>06.052.757/0001-05</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R$ 689.118,18</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R$ 468.787,87</t>
        </is>
      </c>
    </row>
    <row r="6">
      <c r="A6" t="inlineStr">
        <is>
          <t>2026</t>
        </is>
      </c>
      <c r="B6" t="inlineStr">
        <is>
          <t>SERVICO NACIONAL DE APRENDIZAGEM COMERCIAL SENAC - DEPARTAMENTO NACIONAL</t>
        </is>
      </c>
      <c r="C6" t="inlineStr">
        <is>
          <t>33.469.172/0001-68</t>
        </is>
      </c>
      <c r="D6" t="inlineStr">
        <is>
          <t>Despesas rateadas</t>
        </is>
      </c>
      <c r="E6" t="inlineStr">
        <is>
          <t>Compartilhamento de estruturas físicas, infraestrutura tecnológica e ações conjuntas entre as Entidades.</t>
        </is>
      </c>
      <c r="F6" t="inlineStr">
        <is>
          <t>R$ 163.902,76</t>
        </is>
      </c>
    </row>
    <row r="7">
      <c r="A7" t="inlineStr">
        <is>
          <t>2026</t>
        </is>
      </c>
      <c r="B7" t="inlineStr">
        <is>
          <t>SERVICO NACIONAL DE APRENDIZAGEM COMERCIAL SENAC - MATO GROSSO DO SUL</t>
        </is>
      </c>
      <c r="C7" t="inlineStr">
        <is>
          <t>03.644.843/0001-19</t>
        </is>
      </c>
      <c r="D7" t="inlineStr">
        <is>
          <t>Despesas rateadas</t>
        </is>
      </c>
      <c r="E7" t="inlineStr">
        <is>
          <t>Compartilhamento de estruturas físicas, infraestrutura tecnológica e ações conjuntas entre as Entidades.</t>
        </is>
      </c>
      <c r="F7" t="inlineStr">
        <is>
          <t>R$ 8.016,60</t>
        </is>
      </c>
    </row>
    <row r="8">
      <c r="A8" t="inlineStr">
        <is>
          <t>2026</t>
        </is>
      </c>
      <c r="B8" t="inlineStr">
        <is>
          <t>SERVICO NACIONAL DE APRENDIZAGEM COMERCIAL SENAC - PERNAMBUCO</t>
        </is>
      </c>
      <c r="C8" t="inlineStr">
        <is>
          <t>03.485.324/0001-55</t>
        </is>
      </c>
      <c r="D8" t="inlineStr">
        <is>
          <t>Despesas rateadas</t>
        </is>
      </c>
      <c r="E8" t="inlineStr">
        <is>
          <t>Compartilhamento de estruturas físicas, infraestrutura tecnológica e ações conjuntas entre as Entidades.</t>
        </is>
      </c>
      <c r="F8" t="inlineStr">
        <is>
          <t>R$ 4.313,16</t>
        </is>
      </c>
    </row>
    <row r="9">
      <c r="A9" t="inlineStr">
        <is>
          <t>2026</t>
        </is>
      </c>
      <c r="B9" t="inlineStr">
        <is>
          <t xml:space="preserve">SERVICO NACIONAL DE APRENDIZAGEM COMERCIAL SENAC AR/RS </t>
        </is>
      </c>
      <c r="C9" t="inlineStr">
        <is>
          <t>03.422.707/0001-84</t>
        </is>
      </c>
      <c r="D9" t="inlineStr">
        <is>
          <t>Despesas rateadas</t>
        </is>
      </c>
      <c r="E9" t="inlineStr">
        <is>
          <t>Compartilhamento de estruturas físicas, infraestrutura tecnológica e ações conjuntas entre as Entidades.</t>
        </is>
      </c>
      <c r="F9" t="inlineStr">
        <is>
          <t>R$ 88.759,53</t>
        </is>
      </c>
    </row>
    <row r="10">
      <c r="A10" t="inlineStr">
        <is>
          <t>2026</t>
        </is>
      </c>
      <c r="B10" t="inlineStr">
        <is>
          <t>SERVICO NACIONAL DE APRENDIZAGEM COMERCIAL SENAC DR/SP</t>
        </is>
      </c>
      <c r="C10" t="inlineStr">
        <is>
          <t>03.709.814/0001-98</t>
        </is>
      </c>
      <c r="D10" t="inlineStr">
        <is>
          <t>Despesas rateadas</t>
        </is>
      </c>
      <c r="E10" t="inlineStr">
        <is>
          <t>Compartilhamento de estruturas físicas, infraestrutura tecnológica e ações conjuntas entre as Entidades.</t>
        </is>
      </c>
      <c r="F10" t="inlineStr">
        <is>
          <t>R$ 63.441,38</t>
        </is>
      </c>
    </row>
  </sheetData>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ADMINISTRACAO REGIONAL SENAC/PR </t>
        </is>
      </c>
      <c r="C2" t="inlineStr">
        <is>
          <t>03.541.088/0001-47</t>
        </is>
      </c>
      <c r="D2" t="inlineStr">
        <is>
          <t>Despesas rateadas</t>
        </is>
      </c>
      <c r="E2" t="inlineStr">
        <is>
          <t>Compartilhamento de estruturas físicas, infraestrutura tecnológica e ações conjuntas entre as Entidades.</t>
        </is>
      </c>
      <c r="F2" t="inlineStr">
        <is>
          <t>R$ 157.858,02</t>
        </is>
      </c>
    </row>
    <row r="3">
      <c r="A3" t="inlineStr">
        <is>
          <t>2026</t>
        </is>
      </c>
      <c r="B3" t="inlineStr">
        <is>
          <t>ADMINISTRACAO REGIONAL SENAC/SC</t>
        </is>
      </c>
      <c r="C3" t="inlineStr">
        <is>
          <t>03.603.739/0001-86</t>
        </is>
      </c>
      <c r="D3" t="inlineStr">
        <is>
          <t>Despesas rateadas</t>
        </is>
      </c>
      <c r="E3" t="inlineStr">
        <is>
          <t>Compartilhamento de estruturas físicas, infraestrutura tecnológica e ações conjuntas entre as Entidades.</t>
        </is>
      </c>
      <c r="F3" t="inlineStr">
        <is>
          <t>R$ 14.124,64</t>
        </is>
      </c>
    </row>
    <row r="4">
      <c r="A4" t="inlineStr">
        <is>
          <t>2026</t>
        </is>
      </c>
      <c r="B4" t="inlineStr">
        <is>
          <t>FEDERAÇÃO DO COMERCIO DE BENS, SERVIÇOS E TURISMO DO ESTADO DO MARANHÃO</t>
        </is>
      </c>
      <c r="C4" t="inlineStr">
        <is>
          <t>06.052.757/0001-05</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R$ 689.118,18</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R$ 468.787,87</t>
        </is>
      </c>
    </row>
    <row r="6">
      <c r="A6" t="inlineStr">
        <is>
          <t>2026</t>
        </is>
      </c>
      <c r="B6" t="inlineStr">
        <is>
          <t>SERVICO NACIONAL DE APRENDIZAGEM COMERCIAL SENAC - DEPARTAMENTO NACIONAL</t>
        </is>
      </c>
      <c r="C6" t="inlineStr">
        <is>
          <t>33.469.172/0001-68</t>
        </is>
      </c>
      <c r="D6" t="inlineStr">
        <is>
          <t>Despesas rateadas</t>
        </is>
      </c>
      <c r="E6" t="inlineStr">
        <is>
          <t>Compartilhamento de estruturas físicas, infraestrutura tecnológica e ações conjuntas entre as Entidades.</t>
        </is>
      </c>
      <c r="F6" t="inlineStr">
        <is>
          <t>R$ 163.902,76</t>
        </is>
      </c>
    </row>
    <row r="7">
      <c r="A7" t="inlineStr">
        <is>
          <t>2026</t>
        </is>
      </c>
      <c r="B7" t="inlineStr">
        <is>
          <t>SERVICO NACIONAL DE APRENDIZAGEM COMERCIAL SENAC - MATO GROSSO DO SUL</t>
        </is>
      </c>
      <c r="C7" t="inlineStr">
        <is>
          <t>03.644.843/0001-19</t>
        </is>
      </c>
      <c r="D7" t="inlineStr">
        <is>
          <t>Despesas rateadas</t>
        </is>
      </c>
      <c r="E7" t="inlineStr">
        <is>
          <t>Compartilhamento de estruturas físicas, infraestrutura tecnológica e ações conjuntas entre as Entidades.</t>
        </is>
      </c>
      <c r="F7" t="inlineStr">
        <is>
          <t>R$ 8.016,60</t>
        </is>
      </c>
    </row>
    <row r="8">
      <c r="A8" t="inlineStr">
        <is>
          <t>2026</t>
        </is>
      </c>
      <c r="B8" t="inlineStr">
        <is>
          <t>SERVICO NACIONAL DE APRENDIZAGEM COMERCIAL SENAC - PERNAMBUCO</t>
        </is>
      </c>
      <c r="C8" t="inlineStr">
        <is>
          <t>03.485.324/0001-55</t>
        </is>
      </c>
      <c r="D8" t="inlineStr">
        <is>
          <t>Despesas rateadas</t>
        </is>
      </c>
      <c r="E8" t="inlineStr">
        <is>
          <t>Compartilhamento de estruturas físicas, infraestrutura tecnológica e ações conjuntas entre as Entidades.</t>
        </is>
      </c>
      <c r="F8" t="inlineStr">
        <is>
          <t>R$ 4.313,16</t>
        </is>
      </c>
    </row>
    <row r="9">
      <c r="A9" t="inlineStr">
        <is>
          <t>2026</t>
        </is>
      </c>
      <c r="B9" t="inlineStr">
        <is>
          <t xml:space="preserve">SERVICO NACIONAL DE APRENDIZAGEM COMERCIAL SENAC AR/RS </t>
        </is>
      </c>
      <c r="C9" t="inlineStr">
        <is>
          <t>03.422.707/0001-84</t>
        </is>
      </c>
      <c r="D9" t="inlineStr">
        <is>
          <t>Despesas rateadas</t>
        </is>
      </c>
      <c r="E9" t="inlineStr">
        <is>
          <t>Compartilhamento de estruturas físicas, infraestrutura tecnológica e ações conjuntas entre as Entidades.</t>
        </is>
      </c>
      <c r="F9" t="inlineStr">
        <is>
          <t>R$ 88.759,53</t>
        </is>
      </c>
    </row>
    <row r="10">
      <c r="A10" t="inlineStr">
        <is>
          <t>2026</t>
        </is>
      </c>
      <c r="B10" t="inlineStr">
        <is>
          <t>SERVICO NACIONAL DE APRENDIZAGEM COMERCIAL SENAC DR/SP</t>
        </is>
      </c>
      <c r="C10" t="inlineStr">
        <is>
          <t>03.709.814/0001-98</t>
        </is>
      </c>
      <c r="D10" t="inlineStr">
        <is>
          <t>Despesas rateadas</t>
        </is>
      </c>
      <c r="E10" t="inlineStr">
        <is>
          <t>Compartilhamento de estruturas físicas, infraestrutura tecnológica e ações conjuntas entre as Entidades.</t>
        </is>
      </c>
      <c r="F10" t="inlineStr">
        <is>
          <t>R$ 63.441,38</t>
        </is>
      </c>
    </row>
  </sheetData>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ADMINISTRACAO REGIONAL SENAC/PR </t>
        </is>
      </c>
      <c r="C2" t="inlineStr">
        <is>
          <t>03.541.088/0001-47</t>
        </is>
      </c>
      <c r="D2" t="inlineStr">
        <is>
          <t>Despesas rateadas</t>
        </is>
      </c>
      <c r="E2" t="inlineStr">
        <is>
          <t>Compartilhamento de estruturas físicas, infraestrutura tecnológica e ações conjuntas entre as Entidades.</t>
        </is>
      </c>
      <c r="F2" t="inlineStr">
        <is>
          <t>R$ 157.858,02</t>
        </is>
      </c>
    </row>
    <row r="3">
      <c r="A3" t="inlineStr">
        <is>
          <t>2026</t>
        </is>
      </c>
      <c r="B3" t="inlineStr">
        <is>
          <t>ADMINISTRACAO REGIONAL SENAC/SC</t>
        </is>
      </c>
      <c r="C3" t="inlineStr">
        <is>
          <t>03.603.739/0001-86</t>
        </is>
      </c>
      <c r="D3" t="inlineStr">
        <is>
          <t>Despesas rateadas</t>
        </is>
      </c>
      <c r="E3" t="inlineStr">
        <is>
          <t>Compartilhamento de estruturas físicas, infraestrutura tecnológica e ações conjuntas entre as Entidades.</t>
        </is>
      </c>
      <c r="F3" t="inlineStr">
        <is>
          <t>R$ 14.124,64</t>
        </is>
      </c>
    </row>
    <row r="4">
      <c r="A4" t="inlineStr">
        <is>
          <t>2026</t>
        </is>
      </c>
      <c r="B4" t="inlineStr">
        <is>
          <t>FEDERAÇÃO DO COMERCIO DE BENS, SERVIÇOS E TURISMO DO ESTADO DO MARANHÃO</t>
        </is>
      </c>
      <c r="C4" t="inlineStr">
        <is>
          <t>06.052.757/0001-05</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R$ 689.118,18</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R$ 468.787,87</t>
        </is>
      </c>
    </row>
    <row r="6">
      <c r="A6" t="inlineStr">
        <is>
          <t>2026</t>
        </is>
      </c>
      <c r="B6" t="inlineStr">
        <is>
          <t>SERVICO NACIONAL DE APRENDIZAGEM COMERCIAL SENAC - DEPARTAMENTO NACIONAL</t>
        </is>
      </c>
      <c r="C6" t="inlineStr">
        <is>
          <t>33.469.172/0001-68</t>
        </is>
      </c>
      <c r="D6" t="inlineStr">
        <is>
          <t>Despesas rateadas</t>
        </is>
      </c>
      <c r="E6" t="inlineStr">
        <is>
          <t>Compartilhamento de estruturas físicas, infraestrutura tecnológica e ações conjuntas entre as Entidades.</t>
        </is>
      </c>
      <c r="F6" t="inlineStr">
        <is>
          <t>R$ 163.902,76</t>
        </is>
      </c>
    </row>
    <row r="7">
      <c r="A7" t="inlineStr">
        <is>
          <t>2026</t>
        </is>
      </c>
      <c r="B7" t="inlineStr">
        <is>
          <t>SERVICO NACIONAL DE APRENDIZAGEM COMERCIAL SENAC - MATO GROSSO DO SUL</t>
        </is>
      </c>
      <c r="C7" t="inlineStr">
        <is>
          <t>03.644.843/0001-19</t>
        </is>
      </c>
      <c r="D7" t="inlineStr">
        <is>
          <t>Despesas rateadas</t>
        </is>
      </c>
      <c r="E7" t="inlineStr">
        <is>
          <t>Compartilhamento de estruturas físicas, infraestrutura tecnológica e ações conjuntas entre as Entidades.</t>
        </is>
      </c>
      <c r="F7" t="inlineStr">
        <is>
          <t>R$ 8.016,60</t>
        </is>
      </c>
    </row>
    <row r="8">
      <c r="A8" t="inlineStr">
        <is>
          <t>2026</t>
        </is>
      </c>
      <c r="B8" t="inlineStr">
        <is>
          <t>SERVICO NACIONAL DE APRENDIZAGEM COMERCIAL SENAC - PERNAMBUCO</t>
        </is>
      </c>
      <c r="C8" t="inlineStr">
        <is>
          <t>03.485.324/0001-55</t>
        </is>
      </c>
      <c r="D8" t="inlineStr">
        <is>
          <t>Despesas rateadas</t>
        </is>
      </c>
      <c r="E8" t="inlineStr">
        <is>
          <t>Compartilhamento de estruturas físicas, infraestrutura tecnológica e ações conjuntas entre as Entidades.</t>
        </is>
      </c>
      <c r="F8" t="inlineStr">
        <is>
          <t>R$ 4.313,16</t>
        </is>
      </c>
    </row>
    <row r="9">
      <c r="A9" t="inlineStr">
        <is>
          <t>2026</t>
        </is>
      </c>
      <c r="B9" t="inlineStr">
        <is>
          <t xml:space="preserve">SERVICO NACIONAL DE APRENDIZAGEM COMERCIAL SENAC AR/RS </t>
        </is>
      </c>
      <c r="C9" t="inlineStr">
        <is>
          <t>03.422.707/0001-84</t>
        </is>
      </c>
      <c r="D9" t="inlineStr">
        <is>
          <t>Despesas rateadas</t>
        </is>
      </c>
      <c r="E9" t="inlineStr">
        <is>
          <t>Compartilhamento de estruturas físicas, infraestrutura tecnológica e ações conjuntas entre as Entidades.</t>
        </is>
      </c>
      <c r="F9" t="inlineStr">
        <is>
          <t>R$ 88.759,53</t>
        </is>
      </c>
    </row>
    <row r="10">
      <c r="A10" t="inlineStr">
        <is>
          <t>2026</t>
        </is>
      </c>
      <c r="B10" t="inlineStr">
        <is>
          <t>SERVICO NACIONAL DE APRENDIZAGEM COMERCIAL SENAC DR/SP</t>
        </is>
      </c>
      <c r="C10" t="inlineStr">
        <is>
          <t>03.709.814/0001-98</t>
        </is>
      </c>
      <c r="D10" t="inlineStr">
        <is>
          <t>Despesas rateadas</t>
        </is>
      </c>
      <c r="E10" t="inlineStr">
        <is>
          <t>Compartilhamento de estruturas físicas, infraestrutura tecnológica e ações conjuntas entre as Entidades.</t>
        </is>
      </c>
      <c r="F10" t="inlineStr">
        <is>
          <t>R$ 63.441,38</t>
        </is>
      </c>
    </row>
  </sheetData>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R$294.354.360,00</t>
        </is>
      </c>
      <c r="D2" t="inlineStr">
        <is>
          <t>72,32%</t>
        </is>
      </c>
    </row>
    <row r="3">
      <c r="A3" t="inlineStr">
        <is>
          <t>131530</t>
        </is>
      </c>
      <c r="B3" t="inlineStr">
        <is>
          <t>Taxa de Ocupação de Outros Imóveis</t>
        </is>
      </c>
      <c r="C3" t="inlineStr">
        <is>
          <t>R$9.000,00</t>
        </is>
      </c>
      <c r="D3" t="inlineStr">
        <is>
          <t>0,00%</t>
        </is>
      </c>
    </row>
    <row r="4">
      <c r="A4" t="inlineStr">
        <is>
          <t>132500</t>
        </is>
      </c>
      <c r="B4" t="inlineStr">
        <is>
          <t>Remuneração de Depósitos Bancários</t>
        </is>
      </c>
      <c r="C4" t="inlineStr">
        <is>
          <t>R$80.373.000,00</t>
        </is>
      </c>
      <c r="D4" t="inlineStr">
        <is>
          <t>19,75%</t>
        </is>
      </c>
    </row>
    <row r="5">
      <c r="A5" t="inlineStr">
        <is>
          <t>160016</t>
        </is>
      </c>
      <c r="B5" t="inlineStr">
        <is>
          <t>Serviços Educacionais</t>
        </is>
      </c>
      <c r="C5" t="inlineStr">
        <is>
          <t>R$31.989.000,00</t>
        </is>
      </c>
      <c r="D5" t="inlineStr">
        <is>
          <t>7,86%</t>
        </is>
      </c>
    </row>
    <row r="6">
      <c r="A6" t="inlineStr">
        <is>
          <t>191899</t>
        </is>
      </c>
      <c r="B6" t="inlineStr">
        <is>
          <t>Outras Multas e Juros de Mora</t>
        </is>
      </c>
      <c r="C6" t="inlineStr">
        <is>
          <t>R$30.000,00</t>
        </is>
      </c>
      <c r="D6" t="inlineStr">
        <is>
          <t>0,01%</t>
        </is>
      </c>
    </row>
    <row r="7">
      <c r="A7" t="inlineStr">
        <is>
          <t>192199</t>
        </is>
      </c>
      <c r="B7" t="inlineStr">
        <is>
          <t>Outras Indenizações</t>
        </is>
      </c>
      <c r="C7" t="inlineStr">
        <is>
          <t>R$92.040,00</t>
        </is>
      </c>
      <c r="D7" t="inlineStr">
        <is>
          <t>0,02%</t>
        </is>
      </c>
    </row>
    <row r="8">
      <c r="A8" t="inlineStr">
        <is>
          <t>192299</t>
        </is>
      </c>
      <c r="B8" t="inlineStr">
        <is>
          <t>Outras Restituições</t>
        </is>
      </c>
      <c r="C8" t="inlineStr">
        <is>
          <t>R$153.000,00</t>
        </is>
      </c>
      <c r="D8" t="inlineStr">
        <is>
          <t>0,04%</t>
        </is>
      </c>
    </row>
    <row r="9">
      <c r="A9" t="inlineStr">
        <is>
          <t>199099</t>
        </is>
      </c>
      <c r="B9" t="inlineStr">
        <is>
          <t>Outras Receitas</t>
        </is>
      </c>
      <c r="C9" t="inlineStr">
        <is>
          <t>R$15.000,00</t>
        </is>
      </c>
      <c r="D9" t="inlineStr">
        <is>
          <t>0,00%</t>
        </is>
      </c>
    </row>
    <row r="10">
      <c r="A10" t="inlineStr">
        <is>
          <t>221700</t>
        </is>
      </c>
      <c r="B10" t="inlineStr">
        <is>
          <t>Alienação de Equipamentos</t>
        </is>
      </c>
      <c r="C10" t="inlineStr">
        <is>
          <t>R$3.000,00</t>
        </is>
      </c>
      <c r="D10" t="inlineStr">
        <is>
          <t>0,00%</t>
        </is>
      </c>
    </row>
  </sheetData>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R$3.045.000,00</t>
        </is>
      </c>
      <c r="D2" t="inlineStr">
        <is>
          <t>0,75%</t>
        </is>
      </c>
    </row>
    <row r="3">
      <c r="A3" t="inlineStr">
        <is>
          <t>319011</t>
        </is>
      </c>
      <c r="B3" t="inlineStr">
        <is>
          <t>Vencimentos e Vantagens Fixas</t>
        </is>
      </c>
      <c r="C3" t="inlineStr">
        <is>
          <t>R$148.245.000,00</t>
        </is>
      </c>
      <c r="D3" t="inlineStr">
        <is>
          <t>36,42%</t>
        </is>
      </c>
    </row>
    <row r="4">
      <c r="A4" t="inlineStr">
        <is>
          <t>319013</t>
        </is>
      </c>
      <c r="B4" t="inlineStr">
        <is>
          <t>Obrigações Patronais</t>
        </is>
      </c>
      <c r="C4" t="inlineStr">
        <is>
          <t>R$12.021.000,00</t>
        </is>
      </c>
      <c r="D4" t="inlineStr">
        <is>
          <t>2,95%</t>
        </is>
      </c>
    </row>
    <row r="5">
      <c r="A5" t="inlineStr">
        <is>
          <t>319016</t>
        </is>
      </c>
      <c r="B5" t="inlineStr">
        <is>
          <t>Outras Despesas Variáveis</t>
        </is>
      </c>
      <c r="C5" t="inlineStr">
        <is>
          <t>R$741.000,00</t>
        </is>
      </c>
      <c r="D5" t="inlineStr">
        <is>
          <t>0,18%</t>
        </is>
      </c>
    </row>
    <row r="6">
      <c r="A6" t="inlineStr">
        <is>
          <t>319091</t>
        </is>
      </c>
      <c r="B6" t="inlineStr">
        <is>
          <t>Sentenças Judiciais - Pessoal e Encargos</t>
        </is>
      </c>
      <c r="C6" t="inlineStr">
        <is>
          <t>R$1.026.000,00</t>
        </is>
      </c>
      <c r="D6" t="inlineStr">
        <is>
          <t>0,25%</t>
        </is>
      </c>
    </row>
    <row r="7">
      <c r="A7" t="inlineStr">
        <is>
          <t>319094</t>
        </is>
      </c>
      <c r="B7" t="inlineStr">
        <is>
          <t>Indenizações e Restituições Trabalhistas</t>
        </is>
      </c>
      <c r="C7" t="inlineStr">
        <is>
          <t>R$5.721.000,00</t>
        </is>
      </c>
      <c r="D7" t="inlineStr">
        <is>
          <t>1,41%</t>
        </is>
      </c>
    </row>
    <row r="8">
      <c r="A8" t="inlineStr">
        <is>
          <t>335041</t>
        </is>
      </c>
      <c r="B8" t="inlineStr">
        <is>
          <t>Contribuições</t>
        </is>
      </c>
      <c r="C8" t="inlineStr">
        <is>
          <t>R$8.648.400,00</t>
        </is>
      </c>
      <c r="D8" t="inlineStr">
        <is>
          <t>2,12%</t>
        </is>
      </c>
    </row>
    <row r="9">
      <c r="A9" t="inlineStr">
        <is>
          <t>339014</t>
        </is>
      </c>
      <c r="B9" t="inlineStr">
        <is>
          <t>Diárias</t>
        </is>
      </c>
      <c r="C9" t="inlineStr">
        <is>
          <t>R$11.871.000,00</t>
        </is>
      </c>
      <c r="D9" t="inlineStr">
        <is>
          <t>2,92%</t>
        </is>
      </c>
    </row>
    <row r="10">
      <c r="A10" t="inlineStr">
        <is>
          <t>339018</t>
        </is>
      </c>
      <c r="B10" t="inlineStr">
        <is>
          <t>Auxílio Financeiro a Estudantes</t>
        </is>
      </c>
      <c r="C10" t="inlineStr">
        <is>
          <t>R$276.000,00</t>
        </is>
      </c>
      <c r="D10" t="inlineStr">
        <is>
          <t>0,07%</t>
        </is>
      </c>
    </row>
    <row r="11">
      <c r="A11" t="inlineStr">
        <is>
          <t>339030</t>
        </is>
      </c>
      <c r="B11" t="inlineStr">
        <is>
          <t>Material de Consumo</t>
        </is>
      </c>
      <c r="C11" t="inlineStr">
        <is>
          <t>R$20.022.000,00</t>
        </is>
      </c>
      <c r="D11" t="inlineStr">
        <is>
          <t>4,92%</t>
        </is>
      </c>
    </row>
    <row r="12">
      <c r="A12" t="inlineStr">
        <is>
          <t>339033</t>
        </is>
      </c>
      <c r="B12" t="inlineStr">
        <is>
          <t>Passagens e Despesas de Locomoção</t>
        </is>
      </c>
      <c r="C12" t="inlineStr">
        <is>
          <t>R$7.326.000,00</t>
        </is>
      </c>
      <c r="D12" t="inlineStr">
        <is>
          <t>1,80%</t>
        </is>
      </c>
    </row>
    <row r="13">
      <c r="A13" t="inlineStr">
        <is>
          <t>339036</t>
        </is>
      </c>
      <c r="B13" t="inlineStr">
        <is>
          <t>Outros Serviços Terceiros - P. Física</t>
        </is>
      </c>
      <c r="C13" t="inlineStr">
        <is>
          <t>R$5.142.000,00</t>
        </is>
      </c>
      <c r="D13" t="inlineStr">
        <is>
          <t>1,26%</t>
        </is>
      </c>
    </row>
    <row r="14">
      <c r="A14" t="inlineStr">
        <is>
          <t>339037</t>
        </is>
      </c>
      <c r="B14" t="inlineStr">
        <is>
          <t>Locação de Mão de Obra</t>
        </is>
      </c>
      <c r="C14" t="inlineStr">
        <is>
          <t>R$12.684.000,00</t>
        </is>
      </c>
      <c r="D14" t="inlineStr">
        <is>
          <t>3,12%</t>
        </is>
      </c>
    </row>
    <row r="15">
      <c r="A15" t="inlineStr">
        <is>
          <t>339039</t>
        </is>
      </c>
      <c r="B15" t="inlineStr">
        <is>
          <t>Outros Serviços Terceiros - P. Jurídica</t>
        </is>
      </c>
      <c r="C15" t="inlineStr">
        <is>
          <t>R$113.322.000,00</t>
        </is>
      </c>
      <c r="D15" t="inlineStr">
        <is>
          <t>27,84%</t>
        </is>
      </c>
    </row>
    <row r="16">
      <c r="A16" t="inlineStr">
        <is>
          <t>339047</t>
        </is>
      </c>
      <c r="B16" t="inlineStr">
        <is>
          <t>Obrigações Tributárias e Contributivas</t>
        </is>
      </c>
      <c r="C16" t="inlineStr">
        <is>
          <t>R$594.000,00</t>
        </is>
      </c>
      <c r="D16" t="inlineStr">
        <is>
          <t>0,15%</t>
        </is>
      </c>
    </row>
    <row r="17">
      <c r="A17" t="inlineStr">
        <is>
          <t>339091</t>
        </is>
      </c>
      <c r="B17" t="inlineStr">
        <is>
          <t>Sentenças Judiciais-Outras DespCorrentes</t>
        </is>
      </c>
      <c r="C17" t="inlineStr">
        <is>
          <t>R$1.050.000,00</t>
        </is>
      </c>
      <c r="D17" t="inlineStr">
        <is>
          <t>0,26%</t>
        </is>
      </c>
    </row>
    <row r="18">
      <c r="A18" t="inlineStr">
        <is>
          <t>339093</t>
        </is>
      </c>
      <c r="B18" t="inlineStr">
        <is>
          <t>Indenizações e Restituições</t>
        </is>
      </c>
      <c r="C18" t="inlineStr">
        <is>
          <t>R$42.000,00</t>
        </is>
      </c>
      <c r="D18" t="inlineStr">
        <is>
          <t>0,01%</t>
        </is>
      </c>
    </row>
    <row r="19">
      <c r="A19" t="inlineStr">
        <is>
          <t>449051</t>
        </is>
      </c>
      <c r="B19" t="inlineStr">
        <is>
          <t>Obras e Instalações</t>
        </is>
      </c>
      <c r="C19" t="inlineStr">
        <is>
          <t>R$9.042.000,00</t>
        </is>
      </c>
      <c r="D19" t="inlineStr">
        <is>
          <t>2,22%</t>
        </is>
      </c>
    </row>
    <row r="20">
      <c r="A20" t="inlineStr">
        <is>
          <t>449052</t>
        </is>
      </c>
      <c r="B20" t="inlineStr">
        <is>
          <t>Equipamentos e Material Permanente</t>
        </is>
      </c>
      <c r="C20" t="inlineStr">
        <is>
          <t>R$46.200.000,00</t>
        </is>
      </c>
      <c r="D20" t="inlineStr">
        <is>
          <t>11,35%</t>
        </is>
      </c>
    </row>
  </sheetData>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R$ 55.194.114,00</t>
        </is>
      </c>
      <c r="C2" t="inlineStr">
        <is>
          <t>13,56%</t>
        </is>
      </c>
    </row>
    <row r="3">
      <c r="A3" t="inlineStr">
        <is>
          <t>02 - Administração Financeira</t>
        </is>
      </c>
      <c r="B3" t="inlineStr">
        <is>
          <t>R$ 19.366.871,00</t>
        </is>
      </c>
      <c r="C3" t="inlineStr">
        <is>
          <t>4,76%</t>
        </is>
      </c>
    </row>
    <row r="4">
      <c r="A4" t="inlineStr">
        <is>
          <t>03 - Formação de Recursos Humanos</t>
        </is>
      </c>
      <c r="B4" t="inlineStr">
        <is>
          <t>R$ 2.908.904,00</t>
        </is>
      </c>
      <c r="C4" t="inlineStr">
        <is>
          <t>0,71%</t>
        </is>
      </c>
    </row>
    <row r="5">
      <c r="A5" t="inlineStr">
        <is>
          <t>04 - Comunicação Social</t>
        </is>
      </c>
      <c r="B5" t="inlineStr">
        <is>
          <t>R$ 30.886.531,00</t>
        </is>
      </c>
      <c r="C5" t="inlineStr">
        <is>
          <t>7,59%</t>
        </is>
      </c>
    </row>
    <row r="6">
      <c r="A6" t="inlineStr">
        <is>
          <t>05 - Atenção Básica</t>
        </is>
      </c>
      <c r="B6" t="inlineStr">
        <is>
          <t>R$ 15.961.058,00</t>
        </is>
      </c>
      <c r="C6" t="inlineStr">
        <is>
          <t>3,92%</t>
        </is>
      </c>
    </row>
    <row r="7">
      <c r="A7" t="inlineStr">
        <is>
          <t>06 - Proteção e Benefícios ao Trabalhador</t>
        </is>
      </c>
      <c r="B7" t="inlineStr">
        <is>
          <t>R$ 17.065.563,00</t>
        </is>
      </c>
      <c r="C7" t="inlineStr">
        <is>
          <t>4,19%</t>
        </is>
      </c>
    </row>
    <row r="8">
      <c r="A8" t="inlineStr">
        <is>
          <t>07 - Empregabilidade</t>
        </is>
      </c>
      <c r="B8" t="inlineStr">
        <is>
          <t>R$ 265.635.359,00</t>
        </is>
      </c>
      <c r="C8" t="inlineStr">
        <is>
          <t>65,26%</t>
        </is>
      </c>
    </row>
  </sheetData>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R$ 407.015.400,00</t>
        </is>
      </c>
      <c r="C2" t="inlineStr">
        <is>
          <t>R$ 413.271.767,71</t>
        </is>
      </c>
      <c r="D2" t="inlineStr">
        <is>
          <t>101,54%</t>
        </is>
      </c>
      <c r="E2" t="inlineStr">
        <is>
          <t>100,00%</t>
        </is>
      </c>
    </row>
    <row r="3">
      <c r="A3" t="inlineStr">
        <is>
          <t>RECEITA DE CONTRIBUIÇÕES</t>
        </is>
      </c>
      <c r="B3" t="inlineStr">
        <is>
          <t>R$ 294.354.360,00</t>
        </is>
      </c>
      <c r="C3" t="inlineStr">
        <is>
          <t>R$ 301.993.935,19</t>
        </is>
      </c>
      <c r="D3" t="inlineStr">
        <is>
          <t>102,60%</t>
        </is>
      </c>
      <c r="E3" t="inlineStr">
        <is>
          <t>73,07%</t>
        </is>
      </c>
    </row>
    <row r="4">
      <c r="A4" t="inlineStr">
        <is>
          <t>Contribuições para o Senac</t>
        </is>
      </c>
      <c r="B4" t="inlineStr">
        <is>
          <t>R$ 294.354.360,00</t>
        </is>
      </c>
      <c r="C4" t="inlineStr">
        <is>
          <t>R$ 301.993.935,19</t>
        </is>
      </c>
      <c r="D4" t="inlineStr">
        <is>
          <t>102,60%</t>
        </is>
      </c>
      <c r="E4" t="inlineStr">
        <is>
          <t>73,07%</t>
        </is>
      </c>
    </row>
    <row r="5">
      <c r="A5" t="inlineStr">
        <is>
          <t>RECEITA PATRIMONIAL</t>
        </is>
      </c>
      <c r="B5" t="inlineStr">
        <is>
          <t>R$ 80.382.000,00</t>
        </is>
      </c>
      <c r="C5" t="inlineStr">
        <is>
          <t>R$ 81.633.723,75</t>
        </is>
      </c>
      <c r="D5" t="inlineStr">
        <is>
          <t>101,56%</t>
        </is>
      </c>
      <c r="E5" t="inlineStr">
        <is>
          <t>19,75%</t>
        </is>
      </c>
    </row>
    <row r="6">
      <c r="A6" t="inlineStr">
        <is>
          <t>Taxa de Ocupação de Outros Imóveis</t>
        </is>
      </c>
      <c r="B6" t="inlineStr">
        <is>
          <t>R$ 9.000,00</t>
        </is>
      </c>
      <c r="C6" t="inlineStr">
        <is>
          <t>R$ 41.930,00</t>
        </is>
      </c>
      <c r="D6" t="inlineStr">
        <is>
          <t>465,89%</t>
        </is>
      </c>
      <c r="E6" t="inlineStr">
        <is>
          <t>0,01%</t>
        </is>
      </c>
    </row>
    <row r="7">
      <c r="A7" t="inlineStr">
        <is>
          <t>Remuneração de Depósitos Bancários</t>
        </is>
      </c>
      <c r="B7" t="inlineStr">
        <is>
          <t>R$ 80.373.000,00</t>
        </is>
      </c>
      <c r="C7" t="inlineStr">
        <is>
          <t>R$ 81.591.793,75</t>
        </is>
      </c>
      <c r="D7" t="inlineStr">
        <is>
          <t>101,52%</t>
        </is>
      </c>
      <c r="E7" t="inlineStr">
        <is>
          <t>19,74%</t>
        </is>
      </c>
    </row>
    <row r="8">
      <c r="A8" t="inlineStr">
        <is>
          <t>RECEITA DE SERVIÇOS</t>
        </is>
      </c>
      <c r="B8" t="inlineStr">
        <is>
          <t>R$ 31.989.000,00</t>
        </is>
      </c>
      <c r="C8" t="inlineStr">
        <is>
          <t>R$ 29.025.867,02</t>
        </is>
      </c>
      <c r="D8" t="inlineStr">
        <is>
          <t>90,74%</t>
        </is>
      </c>
      <c r="E8" t="inlineStr">
        <is>
          <t>7,02%</t>
        </is>
      </c>
    </row>
    <row r="9">
      <c r="A9" t="inlineStr">
        <is>
          <t>Serviços Educacionais</t>
        </is>
      </c>
      <c r="B9" t="inlineStr">
        <is>
          <t>R$ 31.989.000,00</t>
        </is>
      </c>
      <c r="C9" t="inlineStr">
        <is>
          <t>R$ 29.025.867,02</t>
        </is>
      </c>
      <c r="D9" t="inlineStr">
        <is>
          <t>90,74%</t>
        </is>
      </c>
      <c r="E9" t="inlineStr">
        <is>
          <t>7,02%</t>
        </is>
      </c>
    </row>
    <row r="10">
      <c r="A10" t="inlineStr">
        <is>
          <t>OUTRAS RECEITAS CORRENTES</t>
        </is>
      </c>
      <c r="B10" t="inlineStr">
        <is>
          <t>R$ 290.040,00</t>
        </is>
      </c>
      <c r="C10" t="inlineStr">
        <is>
          <t>R$ 618.241,75</t>
        </is>
      </c>
      <c r="D10" t="inlineStr">
        <is>
          <t>213,16%</t>
        </is>
      </c>
      <c r="E10" t="inlineStr">
        <is>
          <t>0,15%</t>
        </is>
      </c>
    </row>
    <row r="11">
      <c r="A11" t="inlineStr">
        <is>
          <t>Outras Multas e Juros de Mora</t>
        </is>
      </c>
      <c r="B11" t="inlineStr">
        <is>
          <t>R$ 30.000,00</t>
        </is>
      </c>
      <c r="C11" t="inlineStr">
        <is>
          <t>R$ 72.717,88</t>
        </is>
      </c>
      <c r="D11" t="inlineStr">
        <is>
          <t>242,39%</t>
        </is>
      </c>
      <c r="E11" t="inlineStr">
        <is>
          <t>0,02%</t>
        </is>
      </c>
    </row>
    <row r="12">
      <c r="A12" t="inlineStr">
        <is>
          <t>Outras Indenizações</t>
        </is>
      </c>
      <c r="B12" t="inlineStr">
        <is>
          <t>R$ 92.040,00</t>
        </is>
      </c>
      <c r="C12" t="inlineStr">
        <is>
          <t>R$ 215.263,19</t>
        </is>
      </c>
      <c r="D12" t="inlineStr">
        <is>
          <t>233,88%</t>
        </is>
      </c>
      <c r="E12" t="inlineStr">
        <is>
          <t>0,05%</t>
        </is>
      </c>
    </row>
    <row r="13">
      <c r="A13" t="inlineStr">
        <is>
          <t>Outras Restituições</t>
        </is>
      </c>
      <c r="B13" t="inlineStr">
        <is>
          <t>R$ 153.000,00</t>
        </is>
      </c>
      <c r="C13" t="inlineStr">
        <is>
          <t>R$ 264.229,44</t>
        </is>
      </c>
      <c r="D13" t="inlineStr">
        <is>
          <t>172,70%</t>
        </is>
      </c>
      <c r="E13" t="inlineStr">
        <is>
          <t>0,06%</t>
        </is>
      </c>
    </row>
    <row r="14">
      <c r="A14" t="inlineStr">
        <is>
          <t>Outras Receitas</t>
        </is>
      </c>
      <c r="B14" t="inlineStr">
        <is>
          <t>R$ 15.000,00</t>
        </is>
      </c>
      <c r="C14" t="inlineStr">
        <is>
          <t>R$ 66.031,24</t>
        </is>
      </c>
      <c r="D14" t="inlineStr">
        <is>
          <t>440,21%</t>
        </is>
      </c>
      <c r="E14" t="inlineStr">
        <is>
          <t>0,02%</t>
        </is>
      </c>
    </row>
    <row r="15">
      <c r="A15" t="inlineStr">
        <is>
          <t>RECEITAS DE CAPITAL</t>
        </is>
      </c>
      <c r="B15" t="inlineStr">
        <is>
          <t>R$ 3.000,00</t>
        </is>
      </c>
      <c r="C15" t="inlineStr">
        <is>
          <t>R$ 0,00</t>
        </is>
      </c>
      <c r="D15" t="inlineStr">
        <is>
          <t>0,00%</t>
        </is>
      </c>
      <c r="E15" t="inlineStr">
        <is>
          <t>0,00%</t>
        </is>
      </c>
    </row>
    <row r="16">
      <c r="A16" t="inlineStr">
        <is>
          <t>ALIENAÇÃO DE BENS</t>
        </is>
      </c>
      <c r="B16" t="inlineStr">
        <is>
          <t>R$ 3.000,00</t>
        </is>
      </c>
      <c r="C16" t="inlineStr">
        <is>
          <t>R$ 0,00</t>
        </is>
      </c>
      <c r="D16" t="inlineStr">
        <is>
          <t>0,00%</t>
        </is>
      </c>
      <c r="E16" t="inlineStr">
        <is>
          <t>0,00%</t>
        </is>
      </c>
    </row>
    <row r="17">
      <c r="A17" t="inlineStr">
        <is>
          <t>Alienação de Equipamentos</t>
        </is>
      </c>
      <c r="B17" t="inlineStr">
        <is>
          <t>R$ 3.000,00</t>
        </is>
      </c>
      <c r="C17" t="inlineStr">
        <is>
          <t>R$ 0,00</t>
        </is>
      </c>
      <c r="D17" t="inlineStr">
        <is>
          <t>0,00%</t>
        </is>
      </c>
      <c r="E17" t="inlineStr">
        <is>
          <t>0,00%</t>
        </is>
      </c>
    </row>
  </sheetData>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R$ 351.776.400,00</t>
        </is>
      </c>
      <c r="C2" t="inlineStr">
        <is>
          <t>R$ 318.719.043,20</t>
        </is>
      </c>
      <c r="D2" t="inlineStr">
        <is>
          <t>90,60%</t>
        </is>
      </c>
      <c r="E2" t="inlineStr">
        <is>
          <t>90,19%</t>
        </is>
      </c>
    </row>
    <row r="3">
      <c r="A3" t="inlineStr">
        <is>
          <t>PESSOAL E ENCARGOS SOCIAIS</t>
        </is>
      </c>
      <c r="B3" t="inlineStr">
        <is>
          <t>R$ 170.799.000,00</t>
        </is>
      </c>
      <c r="C3" t="inlineStr">
        <is>
          <t>R$ 156.626.657,14</t>
        </is>
      </c>
      <c r="D3" t="inlineStr">
        <is>
          <t>91,70%</t>
        </is>
      </c>
      <c r="E3" t="inlineStr">
        <is>
          <t>44,32%</t>
        </is>
      </c>
    </row>
    <row r="4">
      <c r="A4" t="inlineStr">
        <is>
          <t>Contrib. a Entidades Fechadas da Previd.</t>
        </is>
      </c>
      <c r="B4" t="inlineStr">
        <is>
          <t>R$ 3.045.000,00</t>
        </is>
      </c>
      <c r="C4" t="inlineStr">
        <is>
          <t>R$ 2.959.240,06</t>
        </is>
      </c>
      <c r="D4" t="inlineStr">
        <is>
          <t>97,18%</t>
        </is>
      </c>
      <c r="E4" t="inlineStr">
        <is>
          <t>0,84%</t>
        </is>
      </c>
    </row>
    <row r="5">
      <c r="A5" t="inlineStr">
        <is>
          <t>Vencimentos e Vantagens Fixas</t>
        </is>
      </c>
      <c r="B5" t="inlineStr">
        <is>
          <t>R$ 148.245.000,00</t>
        </is>
      </c>
      <c r="C5" t="inlineStr">
        <is>
          <t>R$ 136.713.625,30</t>
        </is>
      </c>
      <c r="D5" t="inlineStr">
        <is>
          <t>92,22%</t>
        </is>
      </c>
      <c r="E5" t="inlineStr">
        <is>
          <t>38,69%</t>
        </is>
      </c>
    </row>
    <row r="6">
      <c r="A6" t="inlineStr">
        <is>
          <t>Obrigações Patronais</t>
        </is>
      </c>
      <c r="B6" t="inlineStr">
        <is>
          <t>R$ 12.021.000,00</t>
        </is>
      </c>
      <c r="C6" t="inlineStr">
        <is>
          <t>R$ 10.965.410,88</t>
        </is>
      </c>
      <c r="D6" t="inlineStr">
        <is>
          <t>91,22%</t>
        </is>
      </c>
      <c r="E6" t="inlineStr">
        <is>
          <t>3,10%</t>
        </is>
      </c>
    </row>
    <row r="7">
      <c r="A7" t="inlineStr">
        <is>
          <t>Outras Despesas Variáveis</t>
        </is>
      </c>
      <c r="B7" t="inlineStr">
        <is>
          <t>R$ 741.000,00</t>
        </is>
      </c>
      <c r="C7" t="inlineStr">
        <is>
          <t>R$ 783.123,64</t>
        </is>
      </c>
      <c r="D7" t="inlineStr">
        <is>
          <t>105,68%</t>
        </is>
      </c>
      <c r="E7" t="inlineStr">
        <is>
          <t>0,22%</t>
        </is>
      </c>
    </row>
    <row r="8">
      <c r="A8" t="inlineStr">
        <is>
          <t>Sentenças Judiciais - Pessoal e Encargos</t>
        </is>
      </c>
      <c r="B8" t="inlineStr">
        <is>
          <t>R$ 1.026.000,00</t>
        </is>
      </c>
      <c r="C8" t="inlineStr">
        <is>
          <t>R$ 206.637,94</t>
        </is>
      </c>
      <c r="D8" t="inlineStr">
        <is>
          <t>20,14%</t>
        </is>
      </c>
      <c r="E8" t="inlineStr">
        <is>
          <t>0,06%</t>
        </is>
      </c>
    </row>
    <row r="9">
      <c r="A9" t="inlineStr">
        <is>
          <t>Indenizações e Restituições Trabalhistas</t>
        </is>
      </c>
      <c r="B9" t="inlineStr">
        <is>
          <t>R$ 5.721.000,00</t>
        </is>
      </c>
      <c r="C9" t="inlineStr">
        <is>
          <t>R$ 4.998.619,32</t>
        </is>
      </c>
      <c r="D9" t="inlineStr">
        <is>
          <t>87,37%</t>
        </is>
      </c>
      <c r="E9" t="inlineStr">
        <is>
          <t>1,41%</t>
        </is>
      </c>
    </row>
    <row r="10">
      <c r="A10" t="inlineStr">
        <is>
          <t>OUTRAS DESPESAS CORRENTES</t>
        </is>
      </c>
      <c r="B10" t="inlineStr">
        <is>
          <t>R$ 180.977.400,00</t>
        </is>
      </c>
      <c r="C10" t="inlineStr">
        <is>
          <t>R$ 162.092.386,06</t>
        </is>
      </c>
      <c r="D10" t="inlineStr">
        <is>
          <t>89,56%</t>
        </is>
      </c>
      <c r="E10" t="inlineStr">
        <is>
          <t>45,87%</t>
        </is>
      </c>
    </row>
    <row r="11">
      <c r="A11" t="inlineStr">
        <is>
          <t>Contribuições</t>
        </is>
      </c>
      <c r="B11" t="inlineStr">
        <is>
          <t>R$ 8.648.400,00</t>
        </is>
      </c>
      <c r="C11" t="inlineStr">
        <is>
          <t>R$ 8.873.618,96</t>
        </is>
      </c>
      <c r="D11" t="inlineStr">
        <is>
          <t>102,60%</t>
        </is>
      </c>
      <c r="E11" t="inlineStr">
        <is>
          <t>2,51%</t>
        </is>
      </c>
    </row>
    <row r="12">
      <c r="A12" t="inlineStr">
        <is>
          <t>Diárias</t>
        </is>
      </c>
      <c r="B12" t="inlineStr">
        <is>
          <t>R$ 11.871.000,00</t>
        </is>
      </c>
      <c r="C12" t="inlineStr">
        <is>
          <t>R$ 6.866.361,49</t>
        </is>
      </c>
      <c r="D12" t="inlineStr">
        <is>
          <t>57,84%</t>
        </is>
      </c>
      <c r="E12" t="inlineStr">
        <is>
          <t>1,94%</t>
        </is>
      </c>
    </row>
    <row r="13">
      <c r="A13" t="inlineStr">
        <is>
          <t>Auxílio Financeiro a Estudantes</t>
        </is>
      </c>
      <c r="B13" t="inlineStr">
        <is>
          <t>R$ 276.000,00</t>
        </is>
      </c>
      <c r="C13" t="inlineStr">
        <is>
          <t>R$ 271.274,02</t>
        </is>
      </c>
      <c r="D13" t="inlineStr">
        <is>
          <t>98,29%</t>
        </is>
      </c>
      <c r="E13" t="inlineStr">
        <is>
          <t>0,08%</t>
        </is>
      </c>
    </row>
    <row r="14">
      <c r="A14" t="inlineStr">
        <is>
          <t>Material de Consumo</t>
        </is>
      </c>
      <c r="B14" t="inlineStr">
        <is>
          <t>R$ 20.022.000,00</t>
        </is>
      </c>
      <c r="C14" t="inlineStr">
        <is>
          <t>R$ 14.629.439,25</t>
        </is>
      </c>
      <c r="D14" t="inlineStr">
        <is>
          <t>73,07%</t>
        </is>
      </c>
      <c r="E14" t="inlineStr">
        <is>
          <t>4,14%</t>
        </is>
      </c>
    </row>
    <row r="15">
      <c r="A15" t="inlineStr">
        <is>
          <t>Passagens e Despesas de Locomoção</t>
        </is>
      </c>
      <c r="B15" t="inlineStr">
        <is>
          <t>R$ 7.326.000,00</t>
        </is>
      </c>
      <c r="C15" t="inlineStr">
        <is>
          <t>R$ 4.635.459,70</t>
        </is>
      </c>
      <c r="D15" t="inlineStr">
        <is>
          <t>63,27%</t>
        </is>
      </c>
      <c r="E15" t="inlineStr">
        <is>
          <t>1,31%</t>
        </is>
      </c>
    </row>
    <row r="16">
      <c r="A16" t="inlineStr">
        <is>
          <t>Outros Serviços Terceiros - P. Física</t>
        </is>
      </c>
      <c r="B16" t="inlineStr">
        <is>
          <t>R$ 5.142.000,00</t>
        </is>
      </c>
      <c r="C16" t="inlineStr">
        <is>
          <t>R$ 3.525.217,54</t>
        </is>
      </c>
      <c r="D16" t="inlineStr">
        <is>
          <t>68,56%</t>
        </is>
      </c>
      <c r="E16" t="inlineStr">
        <is>
          <t>1,00%</t>
        </is>
      </c>
    </row>
    <row r="17">
      <c r="A17" t="inlineStr">
        <is>
          <t>Locação de Mão de Obra</t>
        </is>
      </c>
      <c r="B17" t="inlineStr">
        <is>
          <t>R$ 12.684.000,00</t>
        </is>
      </c>
      <c r="C17" t="inlineStr">
        <is>
          <t>R$ 9.625.218,91</t>
        </is>
      </c>
      <c r="D17" t="inlineStr">
        <is>
          <t>75,88%</t>
        </is>
      </c>
      <c r="E17" t="inlineStr">
        <is>
          <t>2,72%</t>
        </is>
      </c>
    </row>
    <row r="18">
      <c r="A18" t="inlineStr">
        <is>
          <t>Outros Serviços Terceiros - P. Jurídica</t>
        </is>
      </c>
      <c r="B18" t="inlineStr">
        <is>
          <t>R$ 113.322.000,00</t>
        </is>
      </c>
      <c r="C18" t="inlineStr">
        <is>
          <t>R$ 112.617.478,47</t>
        </is>
      </c>
      <c r="D18" t="inlineStr">
        <is>
          <t>99,38%</t>
        </is>
      </c>
      <c r="E18" t="inlineStr">
        <is>
          <t>31,87%</t>
        </is>
      </c>
    </row>
    <row r="19">
      <c r="A19" t="inlineStr">
        <is>
          <t>Obrigações Tributárias e Contributivas</t>
        </is>
      </c>
      <c r="B19" t="inlineStr">
        <is>
          <t>R$ 594.000,00</t>
        </is>
      </c>
      <c r="C19" t="inlineStr">
        <is>
          <t>R$ 471.892,73</t>
        </is>
      </c>
      <c r="D19" t="inlineStr">
        <is>
          <t>79,44%</t>
        </is>
      </c>
      <c r="E19" t="inlineStr">
        <is>
          <t>0,13%</t>
        </is>
      </c>
    </row>
    <row r="20">
      <c r="A20" t="inlineStr">
        <is>
          <t>Sentenças Judiciais-Outras DespCorrentes</t>
        </is>
      </c>
      <c r="B20" t="inlineStr">
        <is>
          <t>R$ 1.050.000,00</t>
        </is>
      </c>
      <c r="C20" t="inlineStr">
        <is>
          <t>R$ 576.424,99</t>
        </is>
      </c>
      <c r="D20" t="inlineStr">
        <is>
          <t>54,90%</t>
        </is>
      </c>
      <c r="E20" t="inlineStr">
        <is>
          <t>0,16%</t>
        </is>
      </c>
    </row>
    <row r="21">
      <c r="A21" t="inlineStr">
        <is>
          <t>Indenizações e Restituições</t>
        </is>
      </c>
      <c r="B21" t="inlineStr">
        <is>
          <t>R$ 42.000,00</t>
        </is>
      </c>
      <c r="C21" t="inlineStr">
        <is>
          <t>R$ 0,00</t>
        </is>
      </c>
      <c r="D21" t="inlineStr">
        <is>
          <t>0,00%</t>
        </is>
      </c>
      <c r="E21" t="inlineStr">
        <is>
          <t>0,00%</t>
        </is>
      </c>
    </row>
  </sheetData>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R$55.194.114,00</t>
        </is>
      </c>
      <c r="C2" t="inlineStr">
        <is>
          <t>R$42.585.457,10</t>
        </is>
      </c>
      <c r="D2" t="inlineStr">
        <is>
          <t>77,16%</t>
        </is>
      </c>
      <c r="E2" t="inlineStr">
        <is>
          <t>12,05%</t>
        </is>
      </c>
    </row>
    <row r="3">
      <c r="A3" t="inlineStr">
        <is>
          <t>02 - Administração Financeira</t>
        </is>
      </c>
      <c r="B3" t="inlineStr">
        <is>
          <t>R$19.366.871,00</t>
        </is>
      </c>
      <c r="C3" t="inlineStr">
        <is>
          <t>R$18.991.922,83</t>
        </is>
      </c>
      <c r="D3" t="inlineStr">
        <is>
          <t>98,06%</t>
        </is>
      </c>
      <c r="E3" t="inlineStr">
        <is>
          <t>5,37%</t>
        </is>
      </c>
    </row>
    <row r="4">
      <c r="A4" t="inlineStr">
        <is>
          <t>03 - Formação de Recursos Humanos</t>
        </is>
      </c>
      <c r="B4" t="inlineStr">
        <is>
          <t>R$2.908.904,00</t>
        </is>
      </c>
      <c r="C4" t="inlineStr">
        <is>
          <t>R$2.599.549,73</t>
        </is>
      </c>
      <c r="D4" t="inlineStr">
        <is>
          <t>89,37%</t>
        </is>
      </c>
      <c r="E4" t="inlineStr">
        <is>
          <t>0,74%</t>
        </is>
      </c>
    </row>
    <row r="5">
      <c r="A5" t="inlineStr">
        <is>
          <t>04 - Comunicação Social</t>
        </is>
      </c>
      <c r="B5" t="inlineStr">
        <is>
          <t>R$30.886.531,00</t>
        </is>
      </c>
      <c r="C5" t="inlineStr">
        <is>
          <t>R$32.564.892,20</t>
        </is>
      </c>
      <c r="D5" t="inlineStr">
        <is>
          <t>105,43%</t>
        </is>
      </c>
      <c r="E5" t="inlineStr">
        <is>
          <t>9,22%</t>
        </is>
      </c>
    </row>
    <row r="6">
      <c r="A6" t="inlineStr">
        <is>
          <t>05 - Atenção Básica</t>
        </is>
      </c>
      <c r="B6" t="inlineStr">
        <is>
          <t>R$15.961.058,00</t>
        </is>
      </c>
      <c r="C6" t="inlineStr">
        <is>
          <t>R$14.838.065,96</t>
        </is>
      </c>
      <c r="D6" t="inlineStr">
        <is>
          <t>92,96%</t>
        </is>
      </c>
      <c r="E6" t="inlineStr">
        <is>
          <t>4,20%</t>
        </is>
      </c>
    </row>
    <row r="7">
      <c r="A7" t="inlineStr">
        <is>
          <t>06 - Proteção e Benefícios ao Trabalhador</t>
        </is>
      </c>
      <c r="B7" t="inlineStr">
        <is>
          <t>R$17.065.563,00</t>
        </is>
      </c>
      <c r="C7" t="inlineStr">
        <is>
          <t>R$16.238.637,93</t>
        </is>
      </c>
      <c r="D7" t="inlineStr">
        <is>
          <t>95,15%</t>
        </is>
      </c>
      <c r="E7" t="inlineStr">
        <is>
          <t>4,60%</t>
        </is>
      </c>
    </row>
    <row r="8">
      <c r="A8" t="inlineStr">
        <is>
          <t>07 - Empregabilidade</t>
        </is>
      </c>
      <c r="B8" t="inlineStr">
        <is>
          <t>R$265.635.359,00</t>
        </is>
      </c>
      <c r="C8" t="inlineStr">
        <is>
          <t>R$225.552.778,04</t>
        </is>
      </c>
      <c r="D8" t="inlineStr">
        <is>
          <t>84,91%</t>
        </is>
      </c>
      <c r="E8" t="inlineStr">
        <is>
          <t>63,83%</t>
        </is>
      </c>
    </row>
  </sheetData>
  <pageMargins left="0.75" right="0.75" top="1" bottom="1" header="0.5" footer="0.5"/>
</worksheet>
</file>

<file path=xl/worksheets/sheet36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R$ 349.822.812,00</t>
        </is>
      </c>
      <c r="D2" t="inlineStr">
        <is>
          <t>67,13%</t>
        </is>
      </c>
    </row>
    <row r="3">
      <c r="A3" t="inlineStr">
        <is>
          <t>13110120</t>
        </is>
      </c>
      <c r="B3" t="inlineStr">
        <is>
          <t>Taxas de Ocupação</t>
        </is>
      </c>
      <c r="C3" t="inlineStr">
        <is>
          <t>R$ 30.000,00</t>
        </is>
      </c>
      <c r="D3" t="inlineStr">
        <is>
          <t>0,01%</t>
        </is>
      </c>
    </row>
    <row r="4">
      <c r="A4" t="inlineStr">
        <is>
          <t>13210100</t>
        </is>
      </c>
      <c r="B4" t="inlineStr">
        <is>
          <t>Remuneração de Depósitos Bancários</t>
        </is>
      </c>
      <c r="C4" t="inlineStr">
        <is>
          <t>R$ 74.547.000,00</t>
        </is>
      </c>
      <c r="D4" t="inlineStr">
        <is>
          <t>14,30%</t>
        </is>
      </c>
    </row>
    <row r="5">
      <c r="A5" t="inlineStr">
        <is>
          <t>16999900</t>
        </is>
      </c>
      <c r="B5" t="inlineStr">
        <is>
          <t>Serviços Educacionais</t>
        </is>
      </c>
      <c r="C5" t="inlineStr">
        <is>
          <t>R$ 23.238.000,00</t>
        </is>
      </c>
      <c r="D5" t="inlineStr">
        <is>
          <t>4,46%</t>
        </is>
      </c>
    </row>
    <row r="6">
      <c r="A6" t="inlineStr">
        <is>
          <t>19110900</t>
        </is>
      </c>
      <c r="B6" t="inlineStr">
        <is>
          <t xml:space="preserve">Multas e Juros </t>
        </is>
      </c>
      <c r="C6" t="inlineStr">
        <is>
          <t>R$ 24.000,00</t>
        </is>
      </c>
      <c r="D6" t="inlineStr">
        <is>
          <t>0,00%</t>
        </is>
      </c>
    </row>
    <row r="7">
      <c r="A7" t="inlineStr">
        <is>
          <t>19219900</t>
        </is>
      </c>
      <c r="B7" t="inlineStr">
        <is>
          <t>Outras Indenizações</t>
        </is>
      </c>
      <c r="C7" t="inlineStr">
        <is>
          <t>R$ 303.000,00</t>
        </is>
      </c>
      <c r="D7" t="inlineStr">
        <is>
          <t>0,06%</t>
        </is>
      </c>
    </row>
    <row r="8">
      <c r="A8" t="inlineStr">
        <is>
          <t>19229900</t>
        </is>
      </c>
      <c r="B8" t="inlineStr">
        <is>
          <t>Outras Restituições</t>
        </is>
      </c>
      <c r="C8" t="inlineStr">
        <is>
          <t>R$ 81.000,00</t>
        </is>
      </c>
      <c r="D8" t="inlineStr">
        <is>
          <t>0,02%</t>
        </is>
      </c>
    </row>
    <row r="9">
      <c r="A9" t="inlineStr">
        <is>
          <t>19999900</t>
        </is>
      </c>
      <c r="B9" t="inlineStr">
        <is>
          <t>Outras Receitas Correntes</t>
        </is>
      </c>
      <c r="C9" t="inlineStr">
        <is>
          <t>R$ 138.000,00</t>
        </is>
      </c>
      <c r="D9" t="inlineStr">
        <is>
          <t>0,03%</t>
        </is>
      </c>
    </row>
    <row r="10">
      <c r="A10" t="inlineStr">
        <is>
          <t>22130100</t>
        </is>
      </c>
      <c r="B10" t="inlineStr">
        <is>
          <t>Alienação de Bens Móveis</t>
        </is>
      </c>
      <c r="C10" t="inlineStr">
        <is>
          <t>R$ 66.000,00</t>
        </is>
      </c>
      <c r="D10" t="inlineStr">
        <is>
          <t>0,01%</t>
        </is>
      </c>
    </row>
    <row r="11">
      <c r="A11" t="inlineStr">
        <is>
          <t>99999910</t>
        </is>
      </c>
      <c r="B11" t="inlineStr">
        <is>
          <t>Recurso Arrecadado em Exerc. Anteriores</t>
        </is>
      </c>
      <c r="C11" t="inlineStr">
        <is>
          <t>R$ 72.877.188,00</t>
        </is>
      </c>
      <c r="D11" t="inlineStr">
        <is>
          <t>13,98%</t>
        </is>
      </c>
    </row>
  </sheetData>
  <pageMargins left="0.75" right="0.75" top="1" bottom="1" header="0.5" footer="0.5"/>
</worksheet>
</file>

<file path=xl/worksheets/sheet3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R$ 3.327.000,00</t>
        </is>
      </c>
      <c r="D2" t="inlineStr">
        <is>
          <t>0,64%</t>
        </is>
      </c>
    </row>
    <row r="3">
      <c r="A3" t="inlineStr">
        <is>
          <t>31901100</t>
        </is>
      </c>
      <c r="B3" t="inlineStr">
        <is>
          <t>Vencimentos e Vantagens Fixas</t>
        </is>
      </c>
      <c r="C3" t="inlineStr">
        <is>
          <t>R$ 156.375.000,00</t>
        </is>
      </c>
      <c r="D3" t="inlineStr">
        <is>
          <t>30,01%</t>
        </is>
      </c>
    </row>
    <row r="4">
      <c r="A4" t="inlineStr">
        <is>
          <t>31901300</t>
        </is>
      </c>
      <c r="B4" t="inlineStr">
        <is>
          <t>Obrigações Patronais</t>
        </is>
      </c>
      <c r="C4" t="inlineStr">
        <is>
          <t>R$ 11.817.000,00</t>
        </is>
      </c>
      <c r="D4" t="inlineStr">
        <is>
          <t>2,27%</t>
        </is>
      </c>
    </row>
    <row r="5">
      <c r="A5" t="inlineStr">
        <is>
          <t>31901600</t>
        </is>
      </c>
      <c r="B5" t="inlineStr">
        <is>
          <t>Outras Despesas Variáveis</t>
        </is>
      </c>
      <c r="C5" t="inlineStr">
        <is>
          <t>R$ 744.000,00</t>
        </is>
      </c>
      <c r="D5" t="inlineStr">
        <is>
          <t>0,14%</t>
        </is>
      </c>
    </row>
    <row r="6">
      <c r="A6" t="inlineStr">
        <is>
          <t>31909100</t>
        </is>
      </c>
      <c r="B6" t="inlineStr">
        <is>
          <t xml:space="preserve">Sentenças Judiciais </t>
        </is>
      </c>
      <c r="C6" t="inlineStr">
        <is>
          <t>R$ 1.035.000,00</t>
        </is>
      </c>
      <c r="D6" t="inlineStr">
        <is>
          <t>0,20%</t>
        </is>
      </c>
    </row>
    <row r="7">
      <c r="A7" t="inlineStr">
        <is>
          <t>31909400</t>
        </is>
      </c>
      <c r="B7" t="inlineStr">
        <is>
          <t>Indenizações e Restituições Trabalhistas</t>
        </is>
      </c>
      <c r="C7" t="inlineStr">
        <is>
          <t>R$ 4.017.000,00</t>
        </is>
      </c>
      <c r="D7" t="inlineStr">
        <is>
          <t>0,77%</t>
        </is>
      </c>
    </row>
    <row r="8">
      <c r="A8" t="inlineStr">
        <is>
          <t>33504100</t>
        </is>
      </c>
      <c r="B8" t="inlineStr">
        <is>
          <t>Contribuições</t>
        </is>
      </c>
      <c r="C8" t="inlineStr">
        <is>
          <t>R$ 10.272.000,00</t>
        </is>
      </c>
      <c r="D8" t="inlineStr">
        <is>
          <t>1,97%</t>
        </is>
      </c>
    </row>
    <row r="9">
      <c r="A9" t="inlineStr">
        <is>
          <t>33901400</t>
        </is>
      </c>
      <c r="B9" t="inlineStr">
        <is>
          <t>Diárias</t>
        </is>
      </c>
      <c r="C9" t="inlineStr">
        <is>
          <t>R$ 5.613.000,00</t>
        </is>
      </c>
      <c r="D9" t="inlineStr">
        <is>
          <t>1,08%</t>
        </is>
      </c>
    </row>
    <row r="10">
      <c r="A10" t="inlineStr">
        <is>
          <t>33901800</t>
        </is>
      </c>
      <c r="B10" t="inlineStr">
        <is>
          <t>Auxílio Financeiro a Estudantes</t>
        </is>
      </c>
      <c r="C10" t="inlineStr">
        <is>
          <t>R$ 2.094.000,00</t>
        </is>
      </c>
      <c r="D10" t="inlineStr">
        <is>
          <t>0,40%</t>
        </is>
      </c>
    </row>
    <row r="11">
      <c r="A11" t="inlineStr">
        <is>
          <t>33903000</t>
        </is>
      </c>
      <c r="B11" t="inlineStr">
        <is>
          <t>Material de Consumo</t>
        </is>
      </c>
      <c r="C11" t="inlineStr">
        <is>
          <t>R$ 20.559.000,00</t>
        </is>
      </c>
      <c r="D11" t="inlineStr">
        <is>
          <t>3,95%</t>
        </is>
      </c>
    </row>
    <row r="12">
      <c r="A12" t="inlineStr">
        <is>
          <t>33903300</t>
        </is>
      </c>
      <c r="B12" t="inlineStr">
        <is>
          <t>Passagens e Despesas de Locomoção</t>
        </is>
      </c>
      <c r="C12" t="inlineStr">
        <is>
          <t>R$ 8.385.000,00</t>
        </is>
      </c>
      <c r="D12" t="inlineStr">
        <is>
          <t>1,61%</t>
        </is>
      </c>
    </row>
    <row r="13">
      <c r="A13" t="inlineStr">
        <is>
          <t>33903600</t>
        </is>
      </c>
      <c r="B13" t="inlineStr">
        <is>
          <t>Outros Serviços de Terceiros - PF</t>
        </is>
      </c>
      <c r="C13" t="inlineStr">
        <is>
          <t>R$ 4.392.000,00</t>
        </is>
      </c>
      <c r="D13" t="inlineStr">
        <is>
          <t>0,84%</t>
        </is>
      </c>
    </row>
    <row r="14">
      <c r="A14" t="inlineStr">
        <is>
          <t>33903700</t>
        </is>
      </c>
      <c r="B14" t="inlineStr">
        <is>
          <t>Locação de Mão de Obra</t>
        </is>
      </c>
      <c r="C14" t="inlineStr">
        <is>
          <t>R$ 7.116.000,00</t>
        </is>
      </c>
      <c r="D14" t="inlineStr">
        <is>
          <t>1,37%</t>
        </is>
      </c>
    </row>
    <row r="15">
      <c r="A15" t="inlineStr">
        <is>
          <t>33903900</t>
        </is>
      </c>
      <c r="B15" t="inlineStr">
        <is>
          <t>Outros Serviços Terceiros - P. Jurídica</t>
        </is>
      </c>
      <c r="C15" t="inlineStr">
        <is>
          <t>R$ 149.316.000,00</t>
        </is>
      </c>
      <c r="D15" t="inlineStr">
        <is>
          <t>28,65%</t>
        </is>
      </c>
    </row>
    <row r="16">
      <c r="A16" t="inlineStr">
        <is>
          <t>33904000</t>
        </is>
      </c>
      <c r="B16" t="inlineStr">
        <is>
          <t>Serv. Tecn. da Inform. Comunicação - PJ.</t>
        </is>
      </c>
      <c r="C16" t="inlineStr">
        <is>
          <t>R$ 24.351.000,00</t>
        </is>
      </c>
      <c r="D16" t="inlineStr">
        <is>
          <t>4,67%</t>
        </is>
      </c>
    </row>
    <row r="17">
      <c r="A17" t="inlineStr">
        <is>
          <t>33904700</t>
        </is>
      </c>
      <c r="B17" t="inlineStr">
        <is>
          <t>Obrigações Tributárias e Contributivas</t>
        </is>
      </c>
      <c r="C17" t="inlineStr">
        <is>
          <t>R$ 567.000,00</t>
        </is>
      </c>
      <c r="D17" t="inlineStr">
        <is>
          <t>0,11%</t>
        </is>
      </c>
    </row>
    <row r="18">
      <c r="A18" t="inlineStr">
        <is>
          <t>33909100</t>
        </is>
      </c>
      <c r="B18" t="inlineStr">
        <is>
          <t>Sentenças Judiciais</t>
        </is>
      </c>
      <c r="C18" t="inlineStr">
        <is>
          <t>R$ 498.000,00</t>
        </is>
      </c>
      <c r="D18" t="inlineStr">
        <is>
          <t>0,10%</t>
        </is>
      </c>
    </row>
    <row r="19">
      <c r="A19" t="inlineStr">
        <is>
          <t>33909300</t>
        </is>
      </c>
      <c r="B19" t="inlineStr">
        <is>
          <t>Indenizações e Restituições</t>
        </is>
      </c>
      <c r="C19" t="inlineStr">
        <is>
          <t>R$ 15.000,00</t>
        </is>
      </c>
      <c r="D19" t="inlineStr">
        <is>
          <t>0,00%</t>
        </is>
      </c>
    </row>
    <row r="20">
      <c r="A20" t="inlineStr">
        <is>
          <t>44905100</t>
        </is>
      </c>
      <c r="B20" t="inlineStr">
        <is>
          <t>Obras e Instalações</t>
        </is>
      </c>
      <c r="C20" t="inlineStr">
        <is>
          <t>R$ 33.717.000,00</t>
        </is>
      </c>
      <c r="D20" t="inlineStr">
        <is>
          <t>6,47%</t>
        </is>
      </c>
    </row>
    <row r="21">
      <c r="A21" t="inlineStr">
        <is>
          <t>44905200</t>
        </is>
      </c>
      <c r="B21" t="inlineStr">
        <is>
          <t>Equipamentos e Material Permanente</t>
        </is>
      </c>
      <c r="C21" t="inlineStr">
        <is>
          <t>R$ 44.916.000,00</t>
        </is>
      </c>
      <c r="D21" t="inlineStr">
        <is>
          <t>8,62%</t>
        </is>
      </c>
    </row>
  </sheetData>
  <pageMargins left="0.75" right="0.75" top="1" bottom="1" header="0.5" footer="0.5"/>
</worksheet>
</file>

<file path=xl/worksheets/sheet36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R$ 57.546.992,00</t>
        </is>
      </c>
      <c r="C2" t="inlineStr">
        <is>
          <t>11,04%</t>
        </is>
      </c>
    </row>
    <row r="3">
      <c r="A3" t="inlineStr">
        <is>
          <t>02 - Administração Financeira</t>
        </is>
      </c>
      <c r="B3" t="inlineStr">
        <is>
          <t>R$ 21.865.453,00</t>
        </is>
      </c>
      <c r="C3" t="inlineStr">
        <is>
          <t>4,20%</t>
        </is>
      </c>
    </row>
    <row r="4">
      <c r="A4" t="inlineStr">
        <is>
          <t>03 - Formação de Recursos Humanos</t>
        </is>
      </c>
      <c r="B4" t="inlineStr">
        <is>
          <t>R$ 5.194.619,00</t>
        </is>
      </c>
      <c r="C4" t="inlineStr">
        <is>
          <t>1,00%</t>
        </is>
      </c>
    </row>
    <row r="5">
      <c r="A5" t="inlineStr">
        <is>
          <t>04 - Comunicação Social</t>
        </is>
      </c>
      <c r="B5" t="inlineStr">
        <is>
          <t>R$ 61.799.621,00</t>
        </is>
      </c>
      <c r="C5" t="inlineStr">
        <is>
          <t>11,86%</t>
        </is>
      </c>
    </row>
    <row r="6">
      <c r="A6" t="inlineStr">
        <is>
          <t>05 - Atenção Básica</t>
        </is>
      </c>
      <c r="B6" t="inlineStr">
        <is>
          <t>R$ 21.171.863,00</t>
        </is>
      </c>
      <c r="C6" t="inlineStr">
        <is>
          <t>4,06%</t>
        </is>
      </c>
    </row>
    <row r="7">
      <c r="A7" t="inlineStr">
        <is>
          <t>06 - Proteção e Benefícios ao Trabalhador</t>
        </is>
      </c>
      <c r="B7" t="inlineStr">
        <is>
          <t>R$ 21.613.870,00</t>
        </is>
      </c>
      <c r="C7" t="inlineStr">
        <is>
          <t>4,15%</t>
        </is>
      </c>
    </row>
    <row r="8">
      <c r="A8" t="inlineStr">
        <is>
          <t>07 - Empregabilidade</t>
        </is>
      </c>
      <c r="B8" t="inlineStr">
        <is>
          <t>R$ 331.934.582,00</t>
        </is>
      </c>
      <c r="C8" t="inlineStr">
        <is>
          <t>63,70%</t>
        </is>
      </c>
    </row>
  </sheetData>
  <pageMargins left="0.75" right="0.75" top="1" bottom="1" header="0.5" footer="0.5"/>
</worksheet>
</file>

<file path=xl/worksheets/sheet36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R$448.183.812,00</t>
        </is>
      </c>
      <c r="C2" t="inlineStr">
        <is>
          <t>R$438.813.159,80</t>
        </is>
      </c>
      <c r="D2" t="inlineStr">
        <is>
          <t>97,91%</t>
        </is>
      </c>
      <c r="E2" t="inlineStr">
        <is>
          <t>100,00%</t>
        </is>
      </c>
    </row>
    <row r="3">
      <c r="A3" t="inlineStr">
        <is>
          <t>Contr. para Ent. Privadas Serviço Social e de Formação Prof.</t>
        </is>
      </c>
      <c r="B3" t="inlineStr">
        <is>
          <t>R$349.822.812,00</t>
        </is>
      </c>
      <c r="C3" t="inlineStr">
        <is>
          <t>R$337.997.000,26</t>
        </is>
      </c>
      <c r="D3" t="inlineStr">
        <is>
          <t>96,62%</t>
        </is>
      </c>
      <c r="E3" t="inlineStr">
        <is>
          <t>77,02%</t>
        </is>
      </c>
    </row>
    <row r="4">
      <c r="A4" t="inlineStr">
        <is>
          <t>Contribuições para o Senac</t>
        </is>
      </c>
      <c r="B4" t="inlineStr">
        <is>
          <t>R$349.822.812,00</t>
        </is>
      </c>
      <c r="C4" t="inlineStr">
        <is>
          <t>R$337.997.000,26</t>
        </is>
      </c>
      <c r="D4" t="inlineStr">
        <is>
          <t>96,62%</t>
        </is>
      </c>
      <c r="E4" t="inlineStr">
        <is>
          <t>77,02%</t>
        </is>
      </c>
    </row>
    <row r="5">
      <c r="A5" t="inlineStr">
        <is>
          <t>Receita Patrimonial</t>
        </is>
      </c>
      <c r="B5" t="inlineStr">
        <is>
          <t>R$74.577.000,00</t>
        </is>
      </c>
      <c r="C5" t="inlineStr">
        <is>
          <t>R$76.757.695,50</t>
        </is>
      </c>
      <c r="D5" t="inlineStr">
        <is>
          <t>102,92%</t>
        </is>
      </c>
      <c r="E5" t="inlineStr">
        <is>
          <t>17,49%</t>
        </is>
      </c>
    </row>
    <row r="6">
      <c r="A6" t="inlineStr">
        <is>
          <t>Taxas de Ocupação</t>
        </is>
      </c>
      <c r="B6" t="inlineStr">
        <is>
          <t>R$30.000,00</t>
        </is>
      </c>
      <c r="C6" t="inlineStr">
        <is>
          <t>R$85.000,00</t>
        </is>
      </c>
      <c r="D6" t="inlineStr">
        <is>
          <t>283,33%</t>
        </is>
      </c>
      <c r="E6" t="inlineStr">
        <is>
          <t>0,02%</t>
        </is>
      </c>
    </row>
    <row r="7">
      <c r="A7" t="inlineStr">
        <is>
          <t>Remuneração de Depósitos Bancários</t>
        </is>
      </c>
      <c r="B7" t="inlineStr">
        <is>
          <t>R$74.547.000,00</t>
        </is>
      </c>
      <c r="C7" t="inlineStr">
        <is>
          <t>R$76.672.695,50</t>
        </is>
      </c>
      <c r="D7" t="inlineStr">
        <is>
          <t>102,85%</t>
        </is>
      </c>
      <c r="E7" t="inlineStr">
        <is>
          <t>17,47%</t>
        </is>
      </c>
    </row>
    <row r="8">
      <c r="A8" t="inlineStr">
        <is>
          <t>Receita de Serviços</t>
        </is>
      </c>
      <c r="B8" t="inlineStr">
        <is>
          <t>R$23.238.000,00</t>
        </is>
      </c>
      <c r="C8" t="inlineStr">
        <is>
          <t>R$22.998.978,25</t>
        </is>
      </c>
      <c r="D8" t="inlineStr">
        <is>
          <t>98,97%</t>
        </is>
      </c>
      <c r="E8" t="inlineStr">
        <is>
          <t>5,24%</t>
        </is>
      </c>
    </row>
    <row r="9">
      <c r="A9" t="inlineStr">
        <is>
          <t>Serviços Educacionais</t>
        </is>
      </c>
      <c r="B9" t="inlineStr">
        <is>
          <t>R$23.238.000,00</t>
        </is>
      </c>
      <c r="C9" t="inlineStr">
        <is>
          <t>R$22.998.978,25</t>
        </is>
      </c>
      <c r="D9" t="inlineStr">
        <is>
          <t>98,97%</t>
        </is>
      </c>
      <c r="E9" t="inlineStr">
        <is>
          <t>5,24%</t>
        </is>
      </c>
    </row>
    <row r="10">
      <c r="A10" t="inlineStr">
        <is>
          <t>Outras Receitas Correntes</t>
        </is>
      </c>
      <c r="B10" t="inlineStr">
        <is>
          <t>R$546.000,00</t>
        </is>
      </c>
      <c r="C10" t="inlineStr">
        <is>
          <t>R$1.059.485,79</t>
        </is>
      </c>
      <c r="D10" t="inlineStr">
        <is>
          <t>194,05%</t>
        </is>
      </c>
      <c r="E10" t="inlineStr">
        <is>
          <t>0,24%</t>
        </is>
      </c>
    </row>
    <row r="11">
      <c r="A11" t="inlineStr">
        <is>
          <t xml:space="preserve">Multas e Juros </t>
        </is>
      </c>
      <c r="B11" t="inlineStr">
        <is>
          <t>R$24.000,00</t>
        </is>
      </c>
      <c r="C11" t="inlineStr">
        <is>
          <t>R$62.037,47</t>
        </is>
      </c>
      <c r="D11" t="inlineStr">
        <is>
          <t>258,49%</t>
        </is>
      </c>
      <c r="E11" t="inlineStr">
        <is>
          <t>0,01%</t>
        </is>
      </c>
    </row>
    <row r="12">
      <c r="A12" t="inlineStr">
        <is>
          <t>Outras Indenizações</t>
        </is>
      </c>
      <c r="B12" t="inlineStr">
        <is>
          <t>R$303.000,00</t>
        </is>
      </c>
      <c r="C12" t="inlineStr">
        <is>
          <t>R$256.284,74</t>
        </is>
      </c>
      <c r="D12" t="inlineStr">
        <is>
          <t>84,58%</t>
        </is>
      </c>
      <c r="E12" t="inlineStr">
        <is>
          <t>0,06%</t>
        </is>
      </c>
    </row>
    <row r="13">
      <c r="A13" t="inlineStr">
        <is>
          <t>Outras Restituições</t>
        </is>
      </c>
      <c r="B13" t="inlineStr">
        <is>
          <t>R$81.000,00</t>
        </is>
      </c>
      <c r="C13" t="inlineStr">
        <is>
          <t>R$122.316,79</t>
        </is>
      </c>
      <c r="D13" t="inlineStr">
        <is>
          <t>151,01%</t>
        </is>
      </c>
      <c r="E13" t="inlineStr">
        <is>
          <t>0,03%</t>
        </is>
      </c>
    </row>
    <row r="14">
      <c r="A14" t="inlineStr">
        <is>
          <t>Outras Receitas Correntes</t>
        </is>
      </c>
      <c r="B14" t="inlineStr">
        <is>
          <t>R$138.000,00</t>
        </is>
      </c>
      <c r="C14" t="inlineStr">
        <is>
          <t>R$618.846,79</t>
        </is>
      </c>
      <c r="D14" t="inlineStr">
        <is>
          <t>448,44%</t>
        </is>
      </c>
      <c r="E14" t="inlineStr">
        <is>
          <t>0,14%</t>
        </is>
      </c>
    </row>
    <row r="15">
      <c r="A15" t="inlineStr">
        <is>
          <t>RECEITAS DE CAPITAL</t>
        </is>
      </c>
      <c r="B15" t="inlineStr">
        <is>
          <t>R$66.000,00</t>
        </is>
      </c>
      <c r="C15" t="inlineStr">
        <is>
          <t>R$6.900,00</t>
        </is>
      </c>
      <c r="D15" t="inlineStr">
        <is>
          <t>10,45%</t>
        </is>
      </c>
      <c r="E15" t="inlineStr">
        <is>
          <t>0,00%</t>
        </is>
      </c>
    </row>
    <row r="16">
      <c r="A16" t="inlineStr">
        <is>
          <t>Alienação de Bens</t>
        </is>
      </c>
      <c r="B16" t="inlineStr">
        <is>
          <t>R$66.000,00</t>
        </is>
      </c>
      <c r="C16" t="inlineStr">
        <is>
          <t>R$6.900,00</t>
        </is>
      </c>
      <c r="D16" t="inlineStr">
        <is>
          <t>10,45%</t>
        </is>
      </c>
      <c r="E16" t="inlineStr">
        <is>
          <t>0,00%</t>
        </is>
      </c>
    </row>
    <row r="17">
      <c r="A17" t="inlineStr">
        <is>
          <t>Alienação de Bens Móveis</t>
        </is>
      </c>
      <c r="B17" t="inlineStr">
        <is>
          <t>R$66.000,00</t>
        </is>
      </c>
      <c r="C17" t="inlineStr">
        <is>
          <t>R$6.900,00</t>
        </is>
      </c>
      <c r="D17" t="inlineStr">
        <is>
          <t>10,45%</t>
        </is>
      </c>
      <c r="E17" t="inlineStr">
        <is>
          <t>0,00%</t>
        </is>
      </c>
    </row>
    <row r="18">
      <c r="A18" t="inlineStr">
        <is>
          <t>RECURSOS ARREC. EXERC. ANTER.</t>
        </is>
      </c>
      <c r="B18" t="inlineStr">
        <is>
          <t>R$72.877.188,00</t>
        </is>
      </c>
      <c r="C18" t="inlineStr">
        <is>
          <t>R$0,00</t>
        </is>
      </c>
      <c r="D18" t="inlineStr">
        <is>
          <t>0,00%</t>
        </is>
      </c>
      <c r="E18" t="inlineStr">
        <is>
          <t>0,00%</t>
        </is>
      </c>
    </row>
    <row r="19">
      <c r="A19" t="inlineStr">
        <is>
          <t>Recurso Arrecadado em Exerc. Anteriores</t>
        </is>
      </c>
      <c r="B19" t="inlineStr">
        <is>
          <t>R$72.877.188,00</t>
        </is>
      </c>
      <c r="C19" t="inlineStr">
        <is>
          <t>R$0,00</t>
        </is>
      </c>
      <c r="D19" t="inlineStr">
        <is>
          <t>0,00%</t>
        </is>
      </c>
      <c r="E19" t="inlineStr">
        <is>
          <t>0,00%</t>
        </is>
      </c>
    </row>
    <row r="20">
      <c r="A20" t="inlineStr">
        <is>
          <t>Recurso Arrecadado em Exerc. Anteriores</t>
        </is>
      </c>
      <c r="B20" t="inlineStr">
        <is>
          <t>R$72.877.188,00</t>
        </is>
      </c>
      <c r="C20" t="inlineStr">
        <is>
          <t>R$0,00</t>
        </is>
      </c>
      <c r="D20" t="inlineStr">
        <is>
          <t>0,00%</t>
        </is>
      </c>
      <c r="E20" t="inlineStr">
        <is>
          <t>0,00%</t>
        </is>
      </c>
    </row>
  </sheetData>
  <pageMargins left="0.75" right="0.75" top="1" bottom="1" header="0.5" footer="0.5"/>
</worksheet>
</file>

<file path=xl/worksheets/sheet36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R$410.493.000,00</t>
        </is>
      </c>
      <c r="C2" t="inlineStr">
        <is>
          <t>R$400.311.791,95</t>
        </is>
      </c>
      <c r="D2" t="inlineStr">
        <is>
          <t>97,52%</t>
        </is>
      </c>
      <c r="E2" t="inlineStr">
        <is>
          <t>90,86%</t>
        </is>
      </c>
    </row>
    <row r="3">
      <c r="A3" t="inlineStr">
        <is>
          <t>Pessoal e Encargos Sociais</t>
        </is>
      </c>
      <c r="B3" t="inlineStr">
        <is>
          <t>R$177.315.000,00</t>
        </is>
      </c>
      <c r="C3" t="inlineStr">
        <is>
          <t>R$181.243.937,08</t>
        </is>
      </c>
      <c r="D3" t="inlineStr">
        <is>
          <t>102,22%</t>
        </is>
      </c>
      <c r="E3" t="inlineStr">
        <is>
          <t>41,14%</t>
        </is>
      </c>
    </row>
    <row r="4">
      <c r="A4" t="inlineStr">
        <is>
          <t>Contrib. a Entidades Fechadas da Previd.</t>
        </is>
      </c>
      <c r="B4" t="inlineStr">
        <is>
          <t>R$3.327.000,00</t>
        </is>
      </c>
      <c r="C4" t="inlineStr">
        <is>
          <t>R$3.146.451,32</t>
        </is>
      </c>
      <c r="D4" t="inlineStr">
        <is>
          <t>94,57%</t>
        </is>
      </c>
      <c r="E4" t="inlineStr">
        <is>
          <t>0,71%</t>
        </is>
      </c>
    </row>
    <row r="5">
      <c r="A5" t="inlineStr">
        <is>
          <t>Vencimentos e Vantagens Fixas</t>
        </is>
      </c>
      <c r="B5" t="inlineStr">
        <is>
          <t>R$156.375.000,00</t>
        </is>
      </c>
      <c r="C5" t="inlineStr">
        <is>
          <t>R$159.044.353,52</t>
        </is>
      </c>
      <c r="D5" t="inlineStr">
        <is>
          <t>101,71%</t>
        </is>
      </c>
      <c r="E5" t="inlineStr">
        <is>
          <t>36,10%</t>
        </is>
      </c>
    </row>
    <row r="6">
      <c r="A6" t="inlineStr">
        <is>
          <t>Obrigações Patronais</t>
        </is>
      </c>
      <c r="B6" t="inlineStr">
        <is>
          <t>R$11.817.000,00</t>
        </is>
      </c>
      <c r="C6" t="inlineStr">
        <is>
          <t>R$12.823.470,00</t>
        </is>
      </c>
      <c r="D6" t="inlineStr">
        <is>
          <t>108,52%</t>
        </is>
      </c>
      <c r="E6" t="inlineStr">
        <is>
          <t>2,91%</t>
        </is>
      </c>
    </row>
    <row r="7">
      <c r="A7" t="inlineStr">
        <is>
          <t>Outras Despesas Variáveis</t>
        </is>
      </c>
      <c r="B7" t="inlineStr">
        <is>
          <t>R$744.000,00</t>
        </is>
      </c>
      <c r="C7" t="inlineStr">
        <is>
          <t>R$1.012.383,49</t>
        </is>
      </c>
      <c r="D7" t="inlineStr">
        <is>
          <t>136,07%</t>
        </is>
      </c>
      <c r="E7" t="inlineStr">
        <is>
          <t>0,23%</t>
        </is>
      </c>
    </row>
    <row r="8">
      <c r="A8" t="inlineStr">
        <is>
          <t xml:space="preserve">Sentenças Judiciais </t>
        </is>
      </c>
      <c r="B8" t="inlineStr">
        <is>
          <t>R$1.035.000,00</t>
        </is>
      </c>
      <c r="C8" t="inlineStr">
        <is>
          <t>R$752.048,66</t>
        </is>
      </c>
      <c r="D8" t="inlineStr">
        <is>
          <t>72,66%</t>
        </is>
      </c>
      <c r="E8" t="inlineStr">
        <is>
          <t>0,17%</t>
        </is>
      </c>
    </row>
    <row r="9">
      <c r="A9" t="inlineStr">
        <is>
          <t>Indenizações e Restituições Trabalhistas</t>
        </is>
      </c>
      <c r="B9" t="inlineStr">
        <is>
          <t>R$4.017.000,00</t>
        </is>
      </c>
      <c r="C9" t="inlineStr">
        <is>
          <t>R$4.465.230,09</t>
        </is>
      </c>
      <c r="D9" t="inlineStr">
        <is>
          <t>111,16%</t>
        </is>
      </c>
      <c r="E9" t="inlineStr">
        <is>
          <t>1,01%</t>
        </is>
      </c>
    </row>
    <row r="10">
      <c r="A10" t="inlineStr">
        <is>
          <t>Outras Despesas Correntes</t>
        </is>
      </c>
      <c r="B10" t="inlineStr">
        <is>
          <t>R$233.178.000,00</t>
        </is>
      </c>
      <c r="C10" t="inlineStr">
        <is>
          <t>R$219.067.854,87</t>
        </is>
      </c>
      <c r="D10" t="inlineStr">
        <is>
          <t>93,95%</t>
        </is>
      </c>
      <c r="E10" t="inlineStr">
        <is>
          <t>49,72%</t>
        </is>
      </c>
    </row>
    <row r="11">
      <c r="A11" t="inlineStr">
        <is>
          <t>Contribuições</t>
        </is>
      </c>
      <c r="B11" t="inlineStr">
        <is>
          <t>R$10.272.000,00</t>
        </is>
      </c>
      <c r="C11" t="inlineStr">
        <is>
          <t>R$9.926.479,20</t>
        </is>
      </c>
      <c r="D11" t="inlineStr">
        <is>
          <t>96,64%</t>
        </is>
      </c>
      <c r="E11" t="inlineStr">
        <is>
          <t>2,25%</t>
        </is>
      </c>
    </row>
    <row r="12">
      <c r="A12" t="inlineStr">
        <is>
          <t>Diárias</t>
        </is>
      </c>
      <c r="B12" t="inlineStr">
        <is>
          <t>R$5.613.000,00</t>
        </is>
      </c>
      <c r="C12" t="inlineStr">
        <is>
          <t>R$6.104.019,99</t>
        </is>
      </c>
      <c r="D12" t="inlineStr">
        <is>
          <t>108,75%</t>
        </is>
      </c>
      <c r="E12" t="inlineStr">
        <is>
          <t>1,39%</t>
        </is>
      </c>
    </row>
    <row r="13">
      <c r="A13" t="inlineStr">
        <is>
          <t>Auxílio Financeiro a Estudantes</t>
        </is>
      </c>
      <c r="B13" t="inlineStr">
        <is>
          <t>R$2.094.000,00</t>
        </is>
      </c>
      <c r="C13" t="inlineStr">
        <is>
          <t>R$916.343,96</t>
        </is>
      </c>
      <c r="D13" t="inlineStr">
        <is>
          <t>43,76%</t>
        </is>
      </c>
      <c r="E13" t="inlineStr">
        <is>
          <t>0,21%</t>
        </is>
      </c>
    </row>
    <row r="14">
      <c r="A14" t="inlineStr">
        <is>
          <t>Material de Consumo</t>
        </is>
      </c>
      <c r="B14" t="inlineStr">
        <is>
          <t>R$20.559.000,00</t>
        </is>
      </c>
      <c r="C14" t="inlineStr">
        <is>
          <t>R$20.597.853,71</t>
        </is>
      </c>
      <c r="D14" t="inlineStr">
        <is>
          <t>100,19%</t>
        </is>
      </c>
      <c r="E14" t="inlineStr">
        <is>
          <t>4,68%</t>
        </is>
      </c>
    </row>
    <row r="15">
      <c r="A15" t="inlineStr">
        <is>
          <t>Passagens e Despesas de Locomoção</t>
        </is>
      </c>
      <c r="B15" t="inlineStr">
        <is>
          <t>R$8.385.000,00</t>
        </is>
      </c>
      <c r="C15" t="inlineStr">
        <is>
          <t>R$6.486.213,35</t>
        </is>
      </c>
      <c r="D15" t="inlineStr">
        <is>
          <t>77,35%</t>
        </is>
      </c>
      <c r="E15" t="inlineStr">
        <is>
          <t>1,47%</t>
        </is>
      </c>
    </row>
    <row r="16">
      <c r="A16" t="inlineStr">
        <is>
          <t>Outros Serviços de Terceiros - PF</t>
        </is>
      </c>
      <c r="B16" t="inlineStr">
        <is>
          <t>R$4.392.000,00</t>
        </is>
      </c>
      <c r="C16" t="inlineStr">
        <is>
          <t>R$3.717.741,26</t>
        </is>
      </c>
      <c r="D16" t="inlineStr">
        <is>
          <t>84,65%</t>
        </is>
      </c>
      <c r="E16" t="inlineStr">
        <is>
          <t>0,84%</t>
        </is>
      </c>
    </row>
    <row r="17">
      <c r="A17" t="inlineStr">
        <is>
          <t>Locação de Mão de Obra</t>
        </is>
      </c>
      <c r="B17" t="inlineStr">
        <is>
          <t>R$7.116.000,00</t>
        </is>
      </c>
      <c r="C17" t="inlineStr">
        <is>
          <t>R$6.585.642,47</t>
        </is>
      </c>
      <c r="D17" t="inlineStr">
        <is>
          <t>92,55%</t>
        </is>
      </c>
      <c r="E17" t="inlineStr">
        <is>
          <t>1,49%</t>
        </is>
      </c>
    </row>
    <row r="18">
      <c r="A18" t="inlineStr">
        <is>
          <t>Outros Serviços Terceiros - P. Jurídica</t>
        </is>
      </c>
      <c r="B18" t="inlineStr">
        <is>
          <t>R$149.316.000,00</t>
        </is>
      </c>
      <c r="C18" t="inlineStr">
        <is>
          <t>R$143.772.103,75</t>
        </is>
      </c>
      <c r="D18" t="inlineStr">
        <is>
          <t>96,29%</t>
        </is>
      </c>
      <c r="E18" t="inlineStr">
        <is>
          <t>32,63%</t>
        </is>
      </c>
    </row>
    <row r="19">
      <c r="A19" t="inlineStr">
        <is>
          <t>Serv. Tecn. da Inform. Comunicação - PJ.</t>
        </is>
      </c>
      <c r="B19" t="inlineStr">
        <is>
          <t>R$24.351.000,00</t>
        </is>
      </c>
      <c r="C19" t="inlineStr">
        <is>
          <t>R$20.283.367,51</t>
        </is>
      </c>
      <c r="D19" t="inlineStr">
        <is>
          <t>83,30%</t>
        </is>
      </c>
      <c r="E19" t="inlineStr">
        <is>
          <t>4,60%</t>
        </is>
      </c>
    </row>
    <row r="20">
      <c r="A20" t="inlineStr">
        <is>
          <t>Obrigações Tributárias e Contributivas</t>
        </is>
      </c>
      <c r="B20" t="inlineStr">
        <is>
          <t>R$567.000,00</t>
        </is>
      </c>
      <c r="C20" t="inlineStr">
        <is>
          <t>R$558.998,56</t>
        </is>
      </c>
      <c r="D20" t="inlineStr">
        <is>
          <t>98,59%</t>
        </is>
      </c>
      <c r="E20" t="inlineStr">
        <is>
          <t>0,13%</t>
        </is>
      </c>
    </row>
    <row r="21">
      <c r="A21" t="inlineStr">
        <is>
          <t>Sentenças Judiciais</t>
        </is>
      </c>
      <c r="B21" t="inlineStr">
        <is>
          <t>R$498.000,00</t>
        </is>
      </c>
      <c r="C21" t="inlineStr">
        <is>
          <t>R$119.091,11</t>
        </is>
      </c>
      <c r="D21" t="inlineStr">
        <is>
          <t>23,91%</t>
        </is>
      </c>
      <c r="E21" t="inlineStr">
        <is>
          <t>0,03%</t>
        </is>
      </c>
    </row>
  </sheetData>
  <pageMargins left="0.75" right="0.75" top="1" bottom="1" header="0.5" footer="0.5"/>
</worksheet>
</file>

<file path=xl/worksheets/sheet36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R$ 57.546.992,00</t>
        </is>
      </c>
      <c r="C2" t="inlineStr">
        <is>
          <t>R$ 53.933.602,21</t>
        </is>
      </c>
      <c r="D2" t="inlineStr">
        <is>
          <t>93,72%</t>
        </is>
      </c>
      <c r="E2" t="inlineStr">
        <is>
          <t>12,24%</t>
        </is>
      </c>
    </row>
    <row r="3">
      <c r="A3" t="inlineStr">
        <is>
          <t>02 - Administração Financeira</t>
        </is>
      </c>
      <c r="B3" t="inlineStr">
        <is>
          <t>R$ 21.865.453,00</t>
        </is>
      </c>
      <c r="C3" t="inlineStr">
        <is>
          <t>R$ 21.186.163,63</t>
        </is>
      </c>
      <c r="D3" t="inlineStr">
        <is>
          <t>96,89%</t>
        </is>
      </c>
      <c r="E3" t="inlineStr">
        <is>
          <t>4,81%</t>
        </is>
      </c>
    </row>
    <row r="4">
      <c r="A4" t="inlineStr">
        <is>
          <t>03 - Formação de Recursos Humanos</t>
        </is>
      </c>
      <c r="B4" t="inlineStr">
        <is>
          <t>R$ 5.194.619,00</t>
        </is>
      </c>
      <c r="C4" t="inlineStr">
        <is>
          <t>R$ 6.112.453,23</t>
        </is>
      </c>
      <c r="D4" t="inlineStr">
        <is>
          <t>117,67%</t>
        </is>
      </c>
      <c r="E4" t="inlineStr">
        <is>
          <t>1,39%</t>
        </is>
      </c>
    </row>
    <row r="5">
      <c r="A5" t="inlineStr">
        <is>
          <t>04 - Comunicação Social</t>
        </is>
      </c>
      <c r="B5" t="inlineStr">
        <is>
          <t>R$ 61.799.621,00</t>
        </is>
      </c>
      <c r="C5" t="inlineStr">
        <is>
          <t>R$ 54.681.982,26</t>
        </is>
      </c>
      <c r="D5" t="inlineStr">
        <is>
          <t>88,48%</t>
        </is>
      </c>
      <c r="E5" t="inlineStr">
        <is>
          <t>12,41%</t>
        </is>
      </c>
    </row>
    <row r="6">
      <c r="A6" t="inlineStr">
        <is>
          <t>05 - Atenção Básica</t>
        </is>
      </c>
      <c r="B6" t="inlineStr">
        <is>
          <t>R$ 21.171.863,00</t>
        </is>
      </c>
      <c r="C6" t="inlineStr">
        <is>
          <t>R$ 21.727.126,59</t>
        </is>
      </c>
      <c r="D6" t="inlineStr">
        <is>
          <t>102,62%</t>
        </is>
      </c>
      <c r="E6" t="inlineStr">
        <is>
          <t>4,93%</t>
        </is>
      </c>
    </row>
    <row r="7">
      <c r="A7" t="inlineStr">
        <is>
          <t>06 - Proteção e Benefícios ao Trabalhador</t>
        </is>
      </c>
      <c r="B7" t="inlineStr">
        <is>
          <t>R$ 21.613.870,00</t>
        </is>
      </c>
      <c r="C7" t="inlineStr">
        <is>
          <t>R$ 22.405.572,56</t>
        </is>
      </c>
      <c r="D7" t="inlineStr">
        <is>
          <t>103,66%</t>
        </is>
      </c>
      <c r="E7" t="inlineStr">
        <is>
          <t>5,09%</t>
        </is>
      </c>
    </row>
    <row r="8">
      <c r="A8" t="inlineStr">
        <is>
          <t>07 - Empregabilidade</t>
        </is>
      </c>
      <c r="B8" t="inlineStr">
        <is>
          <t>R$ 331.934.582,00</t>
        </is>
      </c>
      <c r="C8" t="inlineStr">
        <is>
          <t>R$ 260.540.709,73</t>
        </is>
      </c>
      <c r="D8" t="inlineStr">
        <is>
          <t>78,49%</t>
        </is>
      </c>
      <c r="E8" t="inlineStr">
        <is>
          <t>59,13%</t>
        </is>
      </c>
    </row>
  </sheetData>
  <pageMargins left="0.75" right="0.75" top="1" bottom="1" header="0.5" footer="0.5"/>
</worksheet>
</file>

<file path=xl/worksheets/sheet36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R$ 370.617.996,00</t>
        </is>
      </c>
      <c r="D2" t="inlineStr">
        <is>
          <t>80,13%</t>
        </is>
      </c>
    </row>
    <row r="3">
      <c r="A3" t="inlineStr">
        <is>
          <t>13110120</t>
        </is>
      </c>
      <c r="B3" t="inlineStr">
        <is>
          <t>Taxas de Ocupação</t>
        </is>
      </c>
      <c r="C3" t="inlineStr">
        <is>
          <t>R$ 96.000,00</t>
        </is>
      </c>
      <c r="D3" t="inlineStr">
        <is>
          <t>0,02%</t>
        </is>
      </c>
    </row>
    <row r="4">
      <c r="A4" t="inlineStr">
        <is>
          <t>13210100</t>
        </is>
      </c>
      <c r="B4" t="inlineStr">
        <is>
          <t>Remuneração de Depósitos Bancários</t>
        </is>
      </c>
      <c r="C4" t="inlineStr">
        <is>
          <t>R$ 68.001.000,00</t>
        </is>
      </c>
      <c r="D4" t="inlineStr">
        <is>
          <t>14,70%</t>
        </is>
      </c>
    </row>
    <row r="5">
      <c r="A5" t="inlineStr">
        <is>
          <t>16999900</t>
        </is>
      </c>
      <c r="B5" t="inlineStr">
        <is>
          <t>Serviços Educacionais</t>
        </is>
      </c>
      <c r="C5" t="inlineStr">
        <is>
          <t>R$ 23.306.004,00</t>
        </is>
      </c>
      <c r="D5" t="inlineStr">
        <is>
          <t>5,04%</t>
        </is>
      </c>
    </row>
    <row r="6">
      <c r="A6" t="inlineStr">
        <is>
          <t>19110900</t>
        </is>
      </c>
      <c r="B6" t="inlineStr">
        <is>
          <t xml:space="preserve">Multas e Juros </t>
        </is>
      </c>
      <c r="C6" t="inlineStr">
        <is>
          <t>R$ 21.000,00</t>
        </is>
      </c>
      <c r="D6" t="inlineStr">
        <is>
          <t>0,00%</t>
        </is>
      </c>
    </row>
    <row r="7">
      <c r="A7" t="inlineStr">
        <is>
          <t>19219900</t>
        </is>
      </c>
      <c r="B7" t="inlineStr">
        <is>
          <t>Outras Indenizações</t>
        </is>
      </c>
      <c r="C7" t="inlineStr">
        <is>
          <t>R$ 300.000,00</t>
        </is>
      </c>
      <c r="D7" t="inlineStr">
        <is>
          <t>0,06%</t>
        </is>
      </c>
    </row>
    <row r="8">
      <c r="A8" t="inlineStr">
        <is>
          <t>19229900</t>
        </is>
      </c>
      <c r="B8" t="inlineStr">
        <is>
          <t>Outras Restituições</t>
        </is>
      </c>
      <c r="C8" t="inlineStr">
        <is>
          <t>R$ 102.000,00</t>
        </is>
      </c>
      <c r="D8" t="inlineStr">
        <is>
          <t>0,02%</t>
        </is>
      </c>
    </row>
    <row r="9">
      <c r="A9" t="inlineStr">
        <is>
          <t>19999900</t>
        </is>
      </c>
      <c r="B9" t="inlineStr">
        <is>
          <t>Outras Receitas Correntes</t>
        </is>
      </c>
      <c r="C9" t="inlineStr">
        <is>
          <t>R$ 81.000,00</t>
        </is>
      </c>
      <c r="D9" t="inlineStr">
        <is>
          <t>0,02%</t>
        </is>
      </c>
    </row>
  </sheetData>
  <pageMargins left="0.75" right="0.75" top="1" bottom="1" header="0.5" footer="0.5"/>
</worksheet>
</file>

<file path=xl/worksheets/sheet36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R$3.720.000,00</t>
        </is>
      </c>
      <c r="D2" t="inlineStr">
        <is>
          <t>0,80%</t>
        </is>
      </c>
    </row>
    <row r="3">
      <c r="A3" t="inlineStr">
        <is>
          <t>31901100</t>
        </is>
      </c>
      <c r="B3" t="inlineStr">
        <is>
          <t>Vencimentos e Vantagens Fixas</t>
        </is>
      </c>
      <c r="C3" t="inlineStr">
        <is>
          <t>R$143.250.000,00</t>
        </is>
      </c>
      <c r="D3" t="inlineStr">
        <is>
          <t>30,97%</t>
        </is>
      </c>
    </row>
    <row r="4">
      <c r="A4" t="inlineStr">
        <is>
          <t>31901300</t>
        </is>
      </c>
      <c r="B4" t="inlineStr">
        <is>
          <t>Obrigações Patronais</t>
        </is>
      </c>
      <c r="C4" t="inlineStr">
        <is>
          <t>R$12.555.000,00</t>
        </is>
      </c>
      <c r="D4" t="inlineStr">
        <is>
          <t>2,71%</t>
        </is>
      </c>
    </row>
    <row r="5">
      <c r="A5" t="inlineStr">
        <is>
          <t>31901600</t>
        </is>
      </c>
      <c r="B5" t="inlineStr">
        <is>
          <t>Outras Despesas Variáveis</t>
        </is>
      </c>
      <c r="C5" t="inlineStr">
        <is>
          <t>R$801.000,00</t>
        </is>
      </c>
      <c r="D5" t="inlineStr">
        <is>
          <t>0,17%</t>
        </is>
      </c>
    </row>
    <row r="6">
      <c r="A6" t="inlineStr">
        <is>
          <t>31909100</t>
        </is>
      </c>
      <c r="B6" t="inlineStr">
        <is>
          <t xml:space="preserve">Sentenças Judiciais </t>
        </is>
      </c>
      <c r="C6" t="inlineStr">
        <is>
          <t>R$1.890.000,00</t>
        </is>
      </c>
      <c r="D6" t="inlineStr">
        <is>
          <t>0,41%</t>
        </is>
      </c>
    </row>
    <row r="7">
      <c r="A7" t="inlineStr">
        <is>
          <t>31909400</t>
        </is>
      </c>
      <c r="B7" t="inlineStr">
        <is>
          <t>Indenizações e Restituições Trabalhistas</t>
        </is>
      </c>
      <c r="C7" t="inlineStr">
        <is>
          <t>R$4.329.000,00</t>
        </is>
      </c>
      <c r="D7" t="inlineStr">
        <is>
          <t>0,94%</t>
        </is>
      </c>
    </row>
    <row r="8">
      <c r="A8" t="inlineStr">
        <is>
          <t>33504100</t>
        </is>
      </c>
      <c r="B8" t="inlineStr">
        <is>
          <t>Contribuições</t>
        </is>
      </c>
      <c r="C8" t="inlineStr">
        <is>
          <t>R$10.821.000,00</t>
        </is>
      </c>
      <c r="D8" t="inlineStr">
        <is>
          <t>2,34%</t>
        </is>
      </c>
    </row>
    <row r="9">
      <c r="A9" t="inlineStr">
        <is>
          <t>33901400</t>
        </is>
      </c>
      <c r="B9" t="inlineStr">
        <is>
          <t>Diárias</t>
        </is>
      </c>
      <c r="C9" t="inlineStr">
        <is>
          <t>R$4.620.000,00</t>
        </is>
      </c>
      <c r="D9" t="inlineStr">
        <is>
          <t>1,00%</t>
        </is>
      </c>
    </row>
    <row r="10">
      <c r="A10" t="inlineStr">
        <is>
          <t>33901800</t>
        </is>
      </c>
      <c r="B10" t="inlineStr">
        <is>
          <t>Auxílio Financeiro a Estudantes</t>
        </is>
      </c>
      <c r="C10" t="inlineStr">
        <is>
          <t>R$2.163.000,00</t>
        </is>
      </c>
      <c r="D10" t="inlineStr">
        <is>
          <t>0,47%</t>
        </is>
      </c>
    </row>
    <row r="11">
      <c r="A11" t="inlineStr">
        <is>
          <t>33903000</t>
        </is>
      </c>
      <c r="B11" t="inlineStr">
        <is>
          <t>Material de Consumo</t>
        </is>
      </c>
      <c r="C11" t="inlineStr">
        <is>
          <t>R$20.055.000,00</t>
        </is>
      </c>
      <c r="D11" t="inlineStr">
        <is>
          <t>4,34%</t>
        </is>
      </c>
    </row>
    <row r="12">
      <c r="A12" t="inlineStr">
        <is>
          <t>33903300</t>
        </is>
      </c>
      <c r="B12" t="inlineStr">
        <is>
          <t>Passagens e Despesas de Locomoção</t>
        </is>
      </c>
      <c r="C12" t="inlineStr">
        <is>
          <t>R$8.400.000,00</t>
        </is>
      </c>
      <c r="D12" t="inlineStr">
        <is>
          <t>1,82%</t>
        </is>
      </c>
    </row>
    <row r="13">
      <c r="A13" t="inlineStr">
        <is>
          <t>33903600</t>
        </is>
      </c>
      <c r="B13" t="inlineStr">
        <is>
          <t>Outros Serviços de Terceiros - PF</t>
        </is>
      </c>
      <c r="C13" t="inlineStr">
        <is>
          <t>R$5.211.000,00</t>
        </is>
      </c>
      <c r="D13" t="inlineStr">
        <is>
          <t>1,13%</t>
        </is>
      </c>
    </row>
    <row r="14">
      <c r="A14" t="inlineStr">
        <is>
          <t>33903700</t>
        </is>
      </c>
      <c r="B14" t="inlineStr">
        <is>
          <t>Locação de Mão de Obra</t>
        </is>
      </c>
      <c r="C14" t="inlineStr">
        <is>
          <t>R$7.626.000,00</t>
        </is>
      </c>
      <c r="D14" t="inlineStr">
        <is>
          <t>1,65%</t>
        </is>
      </c>
    </row>
    <row r="15">
      <c r="A15" t="inlineStr">
        <is>
          <t>33903900</t>
        </is>
      </c>
      <c r="B15" t="inlineStr">
        <is>
          <t>Outros Serviços Terceiros - P. Jurídica</t>
        </is>
      </c>
      <c r="C15" t="inlineStr">
        <is>
          <t>R$139.500.000,00</t>
        </is>
      </c>
      <c r="D15" t="inlineStr">
        <is>
          <t>30,16%</t>
        </is>
      </c>
    </row>
    <row r="16">
      <c r="A16" t="inlineStr">
        <is>
          <t>33904000</t>
        </is>
      </c>
      <c r="B16" t="inlineStr">
        <is>
          <t>Serv. Tecn. da Inform. Comunicação - PJ.</t>
        </is>
      </c>
      <c r="C16" t="inlineStr">
        <is>
          <t>R$23.853.000,00</t>
        </is>
      </c>
      <c r="D16" t="inlineStr">
        <is>
          <t>5,16%</t>
        </is>
      </c>
    </row>
    <row r="17">
      <c r="A17" t="inlineStr">
        <is>
          <t>33904700</t>
        </is>
      </c>
      <c r="B17" t="inlineStr">
        <is>
          <t>Obrigações Tributárias e Contributivas</t>
        </is>
      </c>
      <c r="C17" t="inlineStr">
        <is>
          <t>R$588.000,00</t>
        </is>
      </c>
      <c r="D17" t="inlineStr">
        <is>
          <t>0,13%</t>
        </is>
      </c>
    </row>
    <row r="18">
      <c r="A18" t="inlineStr">
        <is>
          <t>33909100</t>
        </is>
      </c>
      <c r="B18" t="inlineStr">
        <is>
          <t>Sentenças Judiciais</t>
        </is>
      </c>
      <c r="C18" t="inlineStr">
        <is>
          <t>R$483.000,00</t>
        </is>
      </c>
      <c r="D18" t="inlineStr">
        <is>
          <t>0,10%</t>
        </is>
      </c>
    </row>
    <row r="19">
      <c r="A19" t="inlineStr">
        <is>
          <t>33909300</t>
        </is>
      </c>
      <c r="B19" t="inlineStr">
        <is>
          <t>Indenizações e Restituições</t>
        </is>
      </c>
      <c r="C19" t="inlineStr">
        <is>
          <t>R$42.000,00</t>
        </is>
      </c>
      <c r="D19" t="inlineStr">
        <is>
          <t>0,01%</t>
        </is>
      </c>
    </row>
    <row r="20">
      <c r="A20" t="inlineStr">
        <is>
          <t>44905100</t>
        </is>
      </c>
      <c r="B20" t="inlineStr">
        <is>
          <t>Obras e Instalações</t>
        </is>
      </c>
      <c r="C20" t="inlineStr">
        <is>
          <t>R$43.686.000,00</t>
        </is>
      </c>
      <c r="D20" t="inlineStr">
        <is>
          <t>9,45%</t>
        </is>
      </c>
    </row>
    <row r="21">
      <c r="A21" t="inlineStr">
        <is>
          <t>44905200</t>
        </is>
      </c>
      <c r="B21" t="inlineStr">
        <is>
          <t>Equipamentos e Material Permanente</t>
        </is>
      </c>
      <c r="C21" t="inlineStr">
        <is>
          <t>R$26.331.000,00</t>
        </is>
      </c>
      <c r="D21" t="inlineStr">
        <is>
          <t>5,69%</t>
        </is>
      </c>
    </row>
  </sheetData>
  <pageMargins left="0.75" right="0.75" top="1" bottom="1" header="0.5" footer="0.5"/>
</worksheet>
</file>

<file path=xl/worksheets/sheet36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R$54.200.915,00</t>
        </is>
      </c>
      <c r="C2" t="inlineStr">
        <is>
          <t>11,72%</t>
        </is>
      </c>
    </row>
    <row r="3">
      <c r="A3" t="inlineStr">
        <is>
          <t>02 - Administração Financeira</t>
        </is>
      </c>
      <c r="B3" t="inlineStr">
        <is>
          <t>R$22.869.176,00</t>
        </is>
      </c>
      <c r="C3" t="inlineStr">
        <is>
          <t>4,94%</t>
        </is>
      </c>
    </row>
    <row r="4">
      <c r="A4" t="inlineStr">
        <is>
          <t>03 - Formação de Recursos Humanos</t>
        </is>
      </c>
      <c r="B4" t="inlineStr">
        <is>
          <t>R$5.300.000,00</t>
        </is>
      </c>
      <c r="C4" t="inlineStr">
        <is>
          <t>1,15%</t>
        </is>
      </c>
    </row>
    <row r="5">
      <c r="A5" t="inlineStr">
        <is>
          <t>04 - Comunicação Social</t>
        </is>
      </c>
      <c r="B5" t="inlineStr">
        <is>
          <t>R$37.405.167,00</t>
        </is>
      </c>
      <c r="C5" t="inlineStr">
        <is>
          <t>8,09%</t>
        </is>
      </c>
    </row>
    <row r="6">
      <c r="A6" t="inlineStr">
        <is>
          <t>05 - Atenção Básica</t>
        </is>
      </c>
      <c r="B6" t="inlineStr">
        <is>
          <t>R$27.200.526,00</t>
        </is>
      </c>
      <c r="C6" t="inlineStr">
        <is>
          <t>5,88%</t>
        </is>
      </c>
    </row>
    <row r="7">
      <c r="A7" t="inlineStr">
        <is>
          <t>06 - Proteção e Benefícios ao Trabalhador</t>
        </is>
      </c>
      <c r="B7" t="inlineStr">
        <is>
          <t>R$25.532.998,00</t>
        </is>
      </c>
      <c r="C7" t="inlineStr">
        <is>
          <t>5,52%</t>
        </is>
      </c>
    </row>
    <row r="8">
      <c r="A8" t="inlineStr">
        <is>
          <t>07 - Empregabilidade</t>
        </is>
      </c>
      <c r="B8" t="inlineStr">
        <is>
          <t>R$290.016.218,00</t>
        </is>
      </c>
      <c r="C8" t="inlineStr">
        <is>
          <t>62,70%</t>
        </is>
      </c>
    </row>
  </sheetData>
  <pageMargins left="0.75" right="0.75" top="1" bottom="1" header="0.5" footer="0.5"/>
</worksheet>
</file>

<file path=xl/worksheets/sheet36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R$ 462.525.000,00</t>
        </is>
      </c>
      <c r="C2" t="inlineStr">
        <is>
          <t>R$ 224.049.648,86</t>
        </is>
      </c>
      <c r="D2" t="inlineStr">
        <is>
          <t>48,44%</t>
        </is>
      </c>
      <c r="E2" t="inlineStr">
        <is>
          <t>100,00%</t>
        </is>
      </c>
    </row>
    <row r="3">
      <c r="A3" t="inlineStr">
        <is>
          <t>Contr. para Ent. Privadas Serviço Social e de Formação Prof.</t>
        </is>
      </c>
      <c r="B3" t="inlineStr">
        <is>
          <t>R$ 370.617.996,00</t>
        </is>
      </c>
      <c r="C3" t="inlineStr">
        <is>
          <t>R$ 174.842.924,14</t>
        </is>
      </c>
      <c r="D3" t="inlineStr">
        <is>
          <t>47,18%</t>
        </is>
      </c>
      <c r="E3" t="inlineStr">
        <is>
          <t>78,04%</t>
        </is>
      </c>
    </row>
    <row r="4">
      <c r="A4" t="inlineStr">
        <is>
          <t>Contribuições para o Senac</t>
        </is>
      </c>
      <c r="B4" t="inlineStr">
        <is>
          <t>R$ 370.617.996,00</t>
        </is>
      </c>
      <c r="C4" t="inlineStr">
        <is>
          <t>R$ 174.842.924,14</t>
        </is>
      </c>
      <c r="D4" t="inlineStr">
        <is>
          <t>47,18%</t>
        </is>
      </c>
      <c r="E4" t="inlineStr">
        <is>
          <t>78,04%</t>
        </is>
      </c>
    </row>
    <row r="5">
      <c r="A5" t="inlineStr">
        <is>
          <t>Receita Patrimonial</t>
        </is>
      </c>
      <c r="B5" t="inlineStr">
        <is>
          <t>R$ 68.097.000,00</t>
        </is>
      </c>
      <c r="C5" t="inlineStr">
        <is>
          <t>R$ 39.840.377,87</t>
        </is>
      </c>
      <c r="D5" t="inlineStr">
        <is>
          <t>58,51%</t>
        </is>
      </c>
      <c r="E5" t="inlineStr">
        <is>
          <t>17,78%</t>
        </is>
      </c>
    </row>
    <row r="6">
      <c r="A6" t="inlineStr">
        <is>
          <t>Taxas de Ocupação</t>
        </is>
      </c>
      <c r="B6" t="inlineStr">
        <is>
          <t>R$ 96.000,00</t>
        </is>
      </c>
      <c r="C6" t="inlineStr">
        <is>
          <t>R$ 57.050,00</t>
        </is>
      </c>
      <c r="D6" t="inlineStr">
        <is>
          <t>59,43%</t>
        </is>
      </c>
      <c r="E6" t="inlineStr">
        <is>
          <t>0,03%</t>
        </is>
      </c>
    </row>
    <row r="7">
      <c r="A7" t="inlineStr">
        <is>
          <t>Remuneração de Depósitos Bancários</t>
        </is>
      </c>
      <c r="B7" t="inlineStr">
        <is>
          <t>R$ 68.001.000,00</t>
        </is>
      </c>
      <c r="C7" t="inlineStr">
        <is>
          <t>R$ 39.783.327,87</t>
        </is>
      </c>
      <c r="D7" t="inlineStr">
        <is>
          <t>58,50%</t>
        </is>
      </c>
      <c r="E7" t="inlineStr">
        <is>
          <t>17,76%</t>
        </is>
      </c>
    </row>
    <row r="8">
      <c r="A8" t="inlineStr">
        <is>
          <t>Receita de Serviços</t>
        </is>
      </c>
      <c r="B8" t="inlineStr">
        <is>
          <t>R$ 23.306.004,00</t>
        </is>
      </c>
      <c r="C8" t="inlineStr">
        <is>
          <t>R$ 9.099.858,52</t>
        </is>
      </c>
      <c r="D8" t="inlineStr">
        <is>
          <t>39,05%</t>
        </is>
      </c>
      <c r="E8" t="inlineStr">
        <is>
          <t>4,06%</t>
        </is>
      </c>
    </row>
    <row r="9">
      <c r="A9" t="inlineStr">
        <is>
          <t>Serviços Educacionais</t>
        </is>
      </c>
      <c r="B9" t="inlineStr">
        <is>
          <t>R$ 23.306.004,00</t>
        </is>
      </c>
      <c r="C9" t="inlineStr">
        <is>
          <t>R$ 9.099.858,52</t>
        </is>
      </c>
      <c r="D9" t="inlineStr">
        <is>
          <t>39,05%</t>
        </is>
      </c>
      <c r="E9" t="inlineStr">
        <is>
          <t>4,06%</t>
        </is>
      </c>
    </row>
    <row r="10">
      <c r="A10" t="inlineStr">
        <is>
          <t>Outras Receitas Correntes</t>
        </is>
      </c>
      <c r="B10" t="inlineStr">
        <is>
          <t>R$ 504.000,00</t>
        </is>
      </c>
      <c r="C10" t="inlineStr">
        <is>
          <t>R$ 266.488,33</t>
        </is>
      </c>
      <c r="D10" t="inlineStr">
        <is>
          <t>52,87%</t>
        </is>
      </c>
      <c r="E10" t="inlineStr">
        <is>
          <t>0,12%</t>
        </is>
      </c>
    </row>
    <row r="11">
      <c r="A11" t="inlineStr">
        <is>
          <t xml:space="preserve">Multas e Juros </t>
        </is>
      </c>
      <c r="B11" t="inlineStr">
        <is>
          <t>R$ 21.000,00</t>
        </is>
      </c>
      <c r="C11" t="inlineStr">
        <is>
          <t>R$ 15.275,09</t>
        </is>
      </c>
      <c r="D11" t="inlineStr">
        <is>
          <t>72,74%</t>
        </is>
      </c>
      <c r="E11" t="inlineStr">
        <is>
          <t>0,01%</t>
        </is>
      </c>
    </row>
    <row r="12">
      <c r="A12" t="inlineStr">
        <is>
          <t>Outras Indenizações</t>
        </is>
      </c>
      <c r="B12" t="inlineStr">
        <is>
          <t>R$ 300.000,00</t>
        </is>
      </c>
      <c r="C12" t="inlineStr">
        <is>
          <t>R$ 176.887,86</t>
        </is>
      </c>
      <c r="D12" t="inlineStr">
        <is>
          <t>58,96%</t>
        </is>
      </c>
      <c r="E12" t="inlineStr">
        <is>
          <t>0,08%</t>
        </is>
      </c>
    </row>
    <row r="13">
      <c r="A13" t="inlineStr">
        <is>
          <t>Outras Restituições</t>
        </is>
      </c>
      <c r="B13" t="inlineStr">
        <is>
          <t>R$ 102.000,00</t>
        </is>
      </c>
      <c r="C13" t="inlineStr">
        <is>
          <t>R$ 67.841,67</t>
        </is>
      </c>
      <c r="D13" t="inlineStr">
        <is>
          <t>66,51%</t>
        </is>
      </c>
      <c r="E13" t="inlineStr">
        <is>
          <t>0,03%</t>
        </is>
      </c>
    </row>
    <row r="14">
      <c r="A14" t="inlineStr">
        <is>
          <t>Outras Receitas Correntes</t>
        </is>
      </c>
      <c r="B14" t="inlineStr">
        <is>
          <t>R$ 81.000,00</t>
        </is>
      </c>
      <c r="C14" t="inlineStr">
        <is>
          <t>R$ 6.483,71</t>
        </is>
      </c>
      <c r="D14" t="inlineStr">
        <is>
          <t>8,00%</t>
        </is>
      </c>
      <c r="E14" t="inlineStr">
        <is>
          <t>0,00%</t>
        </is>
      </c>
    </row>
  </sheetData>
  <pageMargins left="0.75" right="0.75" top="1" bottom="1" header="0.5" footer="0.5"/>
</worksheet>
</file>

<file path=xl/worksheets/sheet37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R$ 389.907.000,00</t>
        </is>
      </c>
      <c r="C2" t="inlineStr">
        <is>
          <t>R$ 198.992.263,89</t>
        </is>
      </c>
      <c r="D2" t="inlineStr">
        <is>
          <t>51,04%</t>
        </is>
      </c>
      <c r="E2" t="inlineStr">
        <is>
          <t>92,99%</t>
        </is>
      </c>
    </row>
    <row r="3">
      <c r="A3" t="inlineStr">
        <is>
          <t>Pessoal e Encargos Sociais</t>
        </is>
      </c>
      <c r="B3" t="inlineStr">
        <is>
          <t>R$ 166.545.000,00</t>
        </is>
      </c>
      <c r="C3" t="inlineStr">
        <is>
          <t>R$ 94.438.263,99</t>
        </is>
      </c>
      <c r="D3" t="inlineStr">
        <is>
          <t>56,70%</t>
        </is>
      </c>
      <c r="E3" t="inlineStr">
        <is>
          <t>44,13%</t>
        </is>
      </c>
    </row>
    <row r="4">
      <c r="A4" t="inlineStr">
        <is>
          <t>Contrib. a Entidades Fechadas da Previd.</t>
        </is>
      </c>
      <c r="B4" t="inlineStr">
        <is>
          <t>R$ 3.720.000,00</t>
        </is>
      </c>
      <c r="C4" t="inlineStr">
        <is>
          <t>R$ 1.569.578,98</t>
        </is>
      </c>
      <c r="D4" t="inlineStr">
        <is>
          <t>42,19%</t>
        </is>
      </c>
      <c r="E4" t="inlineStr">
        <is>
          <t>0,73%</t>
        </is>
      </c>
    </row>
    <row r="5">
      <c r="A5" t="inlineStr">
        <is>
          <t>Vencimentos e Vantagens Fixas</t>
        </is>
      </c>
      <c r="B5" t="inlineStr">
        <is>
          <t>R$ 143.250.000,00</t>
        </is>
      </c>
      <c r="C5" t="inlineStr">
        <is>
          <t>R$ 82.893.462,62</t>
        </is>
      </c>
      <c r="D5" t="inlineStr">
        <is>
          <t>57,87%</t>
        </is>
      </c>
      <c r="E5" t="inlineStr">
        <is>
          <t>38,74%</t>
        </is>
      </c>
    </row>
    <row r="6">
      <c r="A6" t="inlineStr">
        <is>
          <t>Obrigações Patronais</t>
        </is>
      </c>
      <c r="B6" t="inlineStr">
        <is>
          <t>R$ 12.555.000,00</t>
        </is>
      </c>
      <c r="C6" t="inlineStr">
        <is>
          <t>R$ 6.771.239,42</t>
        </is>
      </c>
      <c r="D6" t="inlineStr">
        <is>
          <t>53,93%</t>
        </is>
      </c>
      <c r="E6" t="inlineStr">
        <is>
          <t>3,16%</t>
        </is>
      </c>
    </row>
    <row r="7">
      <c r="A7" t="inlineStr">
        <is>
          <t>Outras Despesas Variáveis</t>
        </is>
      </c>
      <c r="B7" t="inlineStr">
        <is>
          <t>R$ 801.000,00</t>
        </is>
      </c>
      <c r="C7" t="inlineStr">
        <is>
          <t>R$ 423.946,89</t>
        </is>
      </c>
      <c r="D7" t="inlineStr">
        <is>
          <t>52,93%</t>
        </is>
      </c>
      <c r="E7" t="inlineStr">
        <is>
          <t>0,20%</t>
        </is>
      </c>
    </row>
    <row r="8">
      <c r="A8" t="inlineStr">
        <is>
          <t xml:space="preserve">Sentenças Judiciais </t>
        </is>
      </c>
      <c r="B8" t="inlineStr">
        <is>
          <t>R$ 1.890.000,00</t>
        </is>
      </c>
      <c r="C8" t="inlineStr">
        <is>
          <t>R$ 246.256,95</t>
        </is>
      </c>
      <c r="D8" t="inlineStr">
        <is>
          <t>13,03%</t>
        </is>
      </c>
      <c r="E8" t="inlineStr">
        <is>
          <t>0,12%</t>
        </is>
      </c>
    </row>
    <row r="9">
      <c r="A9" t="inlineStr">
        <is>
          <t>Indenizações e Restituições Trabalhistas</t>
        </is>
      </c>
      <c r="B9" t="inlineStr">
        <is>
          <t>R$ 4.329.000,00</t>
        </is>
      </c>
      <c r="C9" t="inlineStr">
        <is>
          <t>R$ 2.533.779,13</t>
        </is>
      </c>
      <c r="D9" t="inlineStr">
        <is>
          <t>58,53%</t>
        </is>
      </c>
      <c r="E9" t="inlineStr">
        <is>
          <t>1,18%</t>
        </is>
      </c>
    </row>
    <row r="10">
      <c r="A10" t="inlineStr">
        <is>
          <t>Outras Despesas Correntes</t>
        </is>
      </c>
      <c r="B10" t="inlineStr">
        <is>
          <t>R$ 223.362.000,00</t>
        </is>
      </c>
      <c r="C10" t="inlineStr">
        <is>
          <t>R$ 104.553.999,90</t>
        </is>
      </c>
      <c r="D10" t="inlineStr">
        <is>
          <t>46,81%</t>
        </is>
      </c>
      <c r="E10" t="inlineStr">
        <is>
          <t>48,86%</t>
        </is>
      </c>
    </row>
    <row r="11">
      <c r="A11" t="inlineStr">
        <is>
          <t>Contribuições</t>
        </is>
      </c>
      <c r="B11" t="inlineStr">
        <is>
          <t>R$ 10.821.000,00</t>
        </is>
      </c>
      <c r="C11" t="inlineStr">
        <is>
          <t>R$ 5.064.319,87</t>
        </is>
      </c>
      <c r="D11" t="inlineStr">
        <is>
          <t>46,80%</t>
        </is>
      </c>
      <c r="E11" t="inlineStr">
        <is>
          <t>2,37%</t>
        </is>
      </c>
    </row>
    <row r="12">
      <c r="A12" t="inlineStr">
        <is>
          <t>Diárias</t>
        </is>
      </c>
      <c r="B12" t="inlineStr">
        <is>
          <t>R$ 4.620.000,00</t>
        </is>
      </c>
      <c r="C12" t="inlineStr">
        <is>
          <t>R$ 1.940.923,00</t>
        </is>
      </c>
      <c r="D12" t="inlineStr">
        <is>
          <t>42,01%</t>
        </is>
      </c>
      <c r="E12" t="inlineStr">
        <is>
          <t>0,91%</t>
        </is>
      </c>
    </row>
    <row r="13">
      <c r="A13" t="inlineStr">
        <is>
          <t>Auxílio Financeiro a Estudantes</t>
        </is>
      </c>
      <c r="B13" t="inlineStr">
        <is>
          <t>R$ 2.163.000,00</t>
        </is>
      </c>
      <c r="C13" t="inlineStr">
        <is>
          <t>R$ 595.745,01</t>
        </is>
      </c>
      <c r="D13" t="inlineStr">
        <is>
          <t>27,54%</t>
        </is>
      </c>
      <c r="E13" t="inlineStr">
        <is>
          <t>0,28%</t>
        </is>
      </c>
    </row>
    <row r="14">
      <c r="A14" t="inlineStr">
        <is>
          <t>Material de Consumo</t>
        </is>
      </c>
      <c r="B14" t="inlineStr">
        <is>
          <t>R$ 20.055.000,00</t>
        </is>
      </c>
      <c r="C14" t="inlineStr">
        <is>
          <t>R$ 9.801.278,98</t>
        </is>
      </c>
      <c r="D14" t="inlineStr">
        <is>
          <t>48,87%</t>
        </is>
      </c>
      <c r="E14" t="inlineStr">
        <is>
          <t>4,58%</t>
        </is>
      </c>
    </row>
    <row r="15">
      <c r="A15" t="inlineStr">
        <is>
          <t>Passagens e Despesas de Locomoção</t>
        </is>
      </c>
      <c r="B15" t="inlineStr">
        <is>
          <t>R$ 8.400.000,00</t>
        </is>
      </c>
      <c r="C15" t="inlineStr">
        <is>
          <t>R$ 2.332.215,41</t>
        </is>
      </c>
      <c r="D15" t="inlineStr">
        <is>
          <t>27,76%</t>
        </is>
      </c>
      <c r="E15" t="inlineStr">
        <is>
          <t>1,09%</t>
        </is>
      </c>
    </row>
    <row r="16">
      <c r="A16" t="inlineStr">
        <is>
          <t>Outros Serviços de Terceiros - PF</t>
        </is>
      </c>
      <c r="B16" t="inlineStr">
        <is>
          <t>R$ 5.211.000,00</t>
        </is>
      </c>
      <c r="C16" t="inlineStr">
        <is>
          <t>R$ 2.013.833,71</t>
        </is>
      </c>
      <c r="D16" t="inlineStr">
        <is>
          <t>38,65%</t>
        </is>
      </c>
      <c r="E16" t="inlineStr">
        <is>
          <t>0,94%</t>
        </is>
      </c>
    </row>
    <row r="17">
      <c r="A17" t="inlineStr">
        <is>
          <t>Locação de Mão de Obra</t>
        </is>
      </c>
      <c r="B17" t="inlineStr">
        <is>
          <t>R$ 7.626.000,00</t>
        </is>
      </c>
      <c r="C17" t="inlineStr">
        <is>
          <t>R$ 4.041.543,58</t>
        </is>
      </c>
      <c r="D17" t="inlineStr">
        <is>
          <t>53,00%</t>
        </is>
      </c>
      <c r="E17" t="inlineStr">
        <is>
          <t>1,89%</t>
        </is>
      </c>
    </row>
    <row r="18">
      <c r="A18" t="inlineStr">
        <is>
          <t>Outros Serviços Terceiros - P. Jurídica</t>
        </is>
      </c>
      <c r="B18" t="inlineStr">
        <is>
          <t>R$ 139.500.000,00</t>
        </is>
      </c>
      <c r="C18" t="inlineStr">
        <is>
          <t>R$ 67.784.036,47</t>
        </is>
      </c>
      <c r="D18" t="inlineStr">
        <is>
          <t>48,59%</t>
        </is>
      </c>
      <c r="E18" t="inlineStr">
        <is>
          <t>31,68%</t>
        </is>
      </c>
    </row>
    <row r="19">
      <c r="A19" t="inlineStr">
        <is>
          <t>Serv. Tecn. da Inform. Comunicação - PJ.</t>
        </is>
      </c>
      <c r="B19" t="inlineStr">
        <is>
          <t>R$ 23.853.000,00</t>
        </is>
      </c>
      <c r="C19" t="inlineStr">
        <is>
          <t>R$ 10.294.643,74</t>
        </is>
      </c>
      <c r="D19" t="inlineStr">
        <is>
          <t>43,16%</t>
        </is>
      </c>
      <c r="E19" t="inlineStr">
        <is>
          <t>4,81%</t>
        </is>
      </c>
    </row>
    <row r="20">
      <c r="A20" t="inlineStr">
        <is>
          <t>Obrigações Tributárias e Contributivas</t>
        </is>
      </c>
      <c r="B20" t="inlineStr">
        <is>
          <t>R$ 588.000,00</t>
        </is>
      </c>
      <c r="C20" t="inlineStr">
        <is>
          <t>R$ 582.586,44</t>
        </is>
      </c>
      <c r="D20" t="inlineStr">
        <is>
          <t>99,08%</t>
        </is>
      </c>
      <c r="E20" t="inlineStr">
        <is>
          <t>0,27%</t>
        </is>
      </c>
    </row>
    <row r="21">
      <c r="A21" t="inlineStr">
        <is>
          <t>Sentenças Judiciais</t>
        </is>
      </c>
      <c r="B21" t="inlineStr">
        <is>
          <t>R$ 483.000,00</t>
        </is>
      </c>
      <c r="C21" t="inlineStr">
        <is>
          <t>R$ 18.970,97</t>
        </is>
      </c>
      <c r="D21" t="inlineStr">
        <is>
          <t>3,93%</t>
        </is>
      </c>
      <c r="E21" t="inlineStr">
        <is>
          <t>0,01%</t>
        </is>
      </c>
    </row>
  </sheetData>
  <pageMargins left="0.75" right="0.75" top="1" bottom="1" header="0.5" footer="0.5"/>
</worksheet>
</file>

<file path=xl/worksheets/sheet37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R$ 54.200.915,00</t>
        </is>
      </c>
      <c r="C2" t="inlineStr">
        <is>
          <t>R$ 23.166.067,31</t>
        </is>
      </c>
      <c r="D2" t="inlineStr">
        <is>
          <t>42,74%</t>
        </is>
      </c>
      <c r="E2" t="inlineStr">
        <is>
          <t>10,83%</t>
        </is>
      </c>
    </row>
    <row r="3">
      <c r="A3" t="inlineStr">
        <is>
          <t>02 - Administração Financeira</t>
        </is>
      </c>
      <c r="B3" t="inlineStr">
        <is>
          <t>R$ 22.869.176,00</t>
        </is>
      </c>
      <c r="C3" t="inlineStr">
        <is>
          <t>R$ 10.692.907,86</t>
        </is>
      </c>
      <c r="D3" t="inlineStr">
        <is>
          <t>46,76%</t>
        </is>
      </c>
      <c r="E3" t="inlineStr">
        <is>
          <t>5,00%</t>
        </is>
      </c>
    </row>
    <row r="4">
      <c r="A4" t="inlineStr">
        <is>
          <t>03 - Formação de Recursos Humanos</t>
        </is>
      </c>
      <c r="B4" t="inlineStr">
        <is>
          <t>R$ 5.300.000,00</t>
        </is>
      </c>
      <c r="C4" t="inlineStr">
        <is>
          <t>R$ 878.632,85</t>
        </is>
      </c>
      <c r="D4" t="inlineStr">
        <is>
          <t>16,58%</t>
        </is>
      </c>
      <c r="E4" t="inlineStr">
        <is>
          <t>0,41%</t>
        </is>
      </c>
    </row>
    <row r="5">
      <c r="A5" t="inlineStr">
        <is>
          <t>04 - Comunicação Social</t>
        </is>
      </c>
      <c r="B5" t="inlineStr">
        <is>
          <t>R$ 37.405.167,00</t>
        </is>
      </c>
      <c r="C5" t="inlineStr">
        <is>
          <t>R$ 21.911.138,45</t>
        </is>
      </c>
      <c r="D5" t="inlineStr">
        <is>
          <t>58,58%</t>
        </is>
      </c>
      <c r="E5" t="inlineStr">
        <is>
          <t>10,24%</t>
        </is>
      </c>
    </row>
    <row r="6">
      <c r="A6" t="inlineStr">
        <is>
          <t>05 - Atenção Básica</t>
        </is>
      </c>
      <c r="B6" t="inlineStr">
        <is>
          <t>R$ 27.200.526,00</t>
        </is>
      </c>
      <c r="C6" t="inlineStr">
        <is>
          <t>R$ 12.373.455,89</t>
        </is>
      </c>
      <c r="D6" t="inlineStr">
        <is>
          <t>45,49%</t>
        </is>
      </c>
      <c r="E6" t="inlineStr">
        <is>
          <t>5,78%</t>
        </is>
      </c>
    </row>
    <row r="7">
      <c r="A7" t="inlineStr">
        <is>
          <t>06 - Proteção e Benefícios ao Trabalhador</t>
        </is>
      </c>
      <c r="B7" t="inlineStr">
        <is>
          <t>R$ 25.532.998,00</t>
        </is>
      </c>
      <c r="C7" t="inlineStr">
        <is>
          <t>R$ 10.993.306,37</t>
        </is>
      </c>
      <c r="D7" t="inlineStr">
        <is>
          <t>43,06%</t>
        </is>
      </c>
      <c r="E7" t="inlineStr">
        <is>
          <t>5,14%</t>
        </is>
      </c>
    </row>
    <row r="8">
      <c r="A8" t="inlineStr">
        <is>
          <t>07 - Empregabilidade</t>
        </is>
      </c>
      <c r="B8" t="inlineStr">
        <is>
          <t>R$ 290.016.218,00</t>
        </is>
      </c>
      <c r="C8" t="inlineStr">
        <is>
          <t>R$ 133.981.234,70</t>
        </is>
      </c>
      <c r="D8" t="inlineStr">
        <is>
          <t>46,20%</t>
        </is>
      </c>
      <c r="E8" t="inlineStr">
        <is>
          <t>62,61%</t>
        </is>
      </c>
    </row>
  </sheetData>
  <pageMargins left="0.75" right="0.75" top="1" bottom="1" header="0.5" footer="0.5"/>
</worksheet>
</file>

<file path=xl/worksheets/sheet3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337.997.000,26</t>
        </is>
      </c>
    </row>
    <row r="3">
      <c r="A3" t="inlineStr">
        <is>
          <t>2025</t>
        </is>
      </c>
      <c r="B3" t="inlineStr">
        <is>
          <t>2025</t>
        </is>
      </c>
      <c r="C3" t="inlineStr">
        <is>
          <t>Ingressos</t>
        </is>
      </c>
      <c r="D3" t="inlineStr">
        <is>
          <t>RECEITA ORÇAMENTÁRIA</t>
        </is>
      </c>
      <c r="E3" t="inlineStr">
        <is>
          <t>Receita Patrimonial</t>
        </is>
      </c>
      <c r="F3" t="inlineStr">
        <is>
          <t>76.757.695,50</t>
        </is>
      </c>
    </row>
    <row r="4">
      <c r="A4" t="inlineStr">
        <is>
          <t>2025</t>
        </is>
      </c>
      <c r="B4" t="inlineStr">
        <is>
          <t>2025</t>
        </is>
      </c>
      <c r="C4" t="inlineStr">
        <is>
          <t>Ingressos</t>
        </is>
      </c>
      <c r="D4" t="inlineStr">
        <is>
          <t>RECEITA ORÇAMENTÁRIA</t>
        </is>
      </c>
      <c r="E4" t="inlineStr">
        <is>
          <t>Receitas de Serviços</t>
        </is>
      </c>
      <c r="F4" t="inlineStr">
        <is>
          <t>22.998.978,25</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1.059.485,79</t>
        </is>
      </c>
    </row>
    <row r="7">
      <c r="A7" t="inlineStr">
        <is>
          <t>2025</t>
        </is>
      </c>
      <c r="B7" t="inlineStr">
        <is>
          <t>2025</t>
        </is>
      </c>
      <c r="C7" t="inlineStr">
        <is>
          <t>Ingressos</t>
        </is>
      </c>
      <c r="D7" t="inlineStr">
        <is>
          <t>RECEITA ORÇAMENTÁRIA</t>
        </is>
      </c>
      <c r="E7" t="inlineStr">
        <is>
          <t>Alienação de Bens</t>
        </is>
      </c>
      <c r="F7" t="inlineStr">
        <is>
          <t>6.900,00</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16.228.794,11</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2.140.836,90</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475.806,49</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row>
    <row r="20">
      <c r="A20" t="inlineStr">
        <is>
          <t>2025</t>
        </is>
      </c>
      <c r="B20" t="inlineStr">
        <is>
          <t>2025</t>
        </is>
      </c>
      <c r="C20" t="inlineStr">
        <is>
          <t>Ingressos</t>
        </is>
      </c>
      <c r="D20" t="inlineStr">
        <is>
          <t>RECEBIMENTOS EXTRAORÇAMENTÁRIOS</t>
        </is>
      </c>
      <c r="E20" t="inlineStr">
        <is>
          <t>Obrigações fiscais a Curto Prazo</t>
        </is>
      </c>
      <c r="F20" t="inlineStr">
        <is>
          <t>166.051,13</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37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46.078.112,25</t>
        </is>
      </c>
    </row>
    <row r="3">
      <c r="A3" t="inlineStr">
        <is>
          <t>2025</t>
        </is>
      </c>
      <c r="B3" t="inlineStr">
        <is>
          <t>2025</t>
        </is>
      </c>
      <c r="C3" t="inlineStr">
        <is>
          <t>Ajustes a Conciliar do Resultado Patrimonial ao fluxo de caixa das operações</t>
        </is>
      </c>
      <c r="D3" t="inlineStr">
        <is>
          <t>13.914.448,01</t>
        </is>
      </c>
    </row>
    <row r="4">
      <c r="A4" t="inlineStr">
        <is>
          <t>2025</t>
        </is>
      </c>
      <c r="B4" t="inlineStr">
        <is>
          <t>2025</t>
        </is>
      </c>
      <c r="C4" t="inlineStr">
        <is>
          <t>Depreciação</t>
        </is>
      </c>
      <c r="D4" t="inlineStr">
        <is>
          <t>15.861.112,70</t>
        </is>
      </c>
    </row>
    <row r="5">
      <c r="A5" t="inlineStr">
        <is>
          <t>2025</t>
        </is>
      </c>
      <c r="B5" t="inlineStr">
        <is>
          <t>2025</t>
        </is>
      </c>
      <c r="C5" t="inlineStr">
        <is>
          <t>Amortização</t>
        </is>
      </c>
      <c r="D5" t="inlineStr">
        <is>
          <t>74.696,08</t>
        </is>
      </c>
    </row>
    <row r="6">
      <c r="A6" t="inlineStr">
        <is>
          <t>2025</t>
        </is>
      </c>
      <c r="B6" t="inlineStr">
        <is>
          <t>2025</t>
        </is>
      </c>
      <c r="C6" t="inlineStr">
        <is>
          <t>Outras VPDs</t>
        </is>
      </c>
      <c r="D6" t="inlineStr">
        <is>
          <t>3.650.826,92</t>
        </is>
      </c>
    </row>
    <row r="7">
      <c r="A7" t="inlineStr">
        <is>
          <t>2025</t>
        </is>
      </c>
      <c r="B7" t="inlineStr">
        <is>
          <t>2025</t>
        </is>
      </c>
      <c r="C7" t="inlineStr">
        <is>
          <t>Outras VPAs</t>
        </is>
      </c>
      <c r="D7" t="inlineStr">
        <is>
          <t>-5.672.187,69</t>
        </is>
      </c>
    </row>
    <row r="8">
      <c r="A8" t="inlineStr">
        <is>
          <t>2025</t>
        </is>
      </c>
      <c r="B8" t="inlineStr">
        <is>
          <t>2025</t>
        </is>
      </c>
      <c r="C8" t="inlineStr">
        <is>
          <t>Ajuste nas Contas Patrimoniais</t>
        </is>
      </c>
      <c r="D8" t="inlineStr">
        <is>
          <t>-113.311.102,02</t>
        </is>
      </c>
    </row>
    <row r="9">
      <c r="A9" t="inlineStr">
        <is>
          <t>2025</t>
        </is>
      </c>
      <c r="B9" t="inlineStr">
        <is>
          <t>2025</t>
        </is>
      </c>
      <c r="C9" t="inlineStr">
        <is>
          <t>Créditos a Curto Prazo</t>
        </is>
      </c>
      <c r="D9" t="inlineStr">
        <is>
          <t>16.228.794,11</t>
        </is>
      </c>
    </row>
    <row r="10">
      <c r="A10" t="inlineStr">
        <is>
          <t>2025</t>
        </is>
      </c>
      <c r="B10" t="inlineStr">
        <is>
          <t>2025</t>
        </is>
      </c>
      <c r="C10" t="inlineStr">
        <is>
          <t>Demais Créditos e Valores a Curto Prazo</t>
        </is>
      </c>
      <c r="D10" t="inlineStr">
        <is>
          <t>-91.499.726,11</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-33.698,68</t>
        </is>
      </c>
    </row>
    <row r="13">
      <c r="A13" t="inlineStr">
        <is>
          <t>2025</t>
        </is>
      </c>
      <c r="B13" t="inlineStr">
        <is>
          <t>2025</t>
        </is>
      </c>
      <c r="C13" t="inlineStr">
        <is>
          <t>VPD's Pagas Antecipadamente</t>
        </is>
      </c>
      <c r="D13" t="inlineStr">
        <is>
          <t>-2.858.610,38</t>
        </is>
      </c>
    </row>
    <row r="14">
      <c r="A14" t="inlineStr">
        <is>
          <t>2025</t>
        </is>
      </c>
      <c r="B14" t="inlineStr">
        <is>
          <t>2025</t>
        </is>
      </c>
      <c r="C14" t="inlineStr">
        <is>
          <t>Ativo Realizável a Longo Prazo</t>
        </is>
      </c>
      <c r="D14" t="inlineStr">
        <is>
          <t>2.140.836,90</t>
        </is>
      </c>
    </row>
    <row r="15">
      <c r="A15" t="inlineStr">
        <is>
          <t>2025</t>
        </is>
      </c>
      <c r="B15" t="inlineStr">
        <is>
          <t>2025</t>
        </is>
      </c>
      <c r="C15" t="inlineStr">
        <is>
          <t>Obrig. Trab/Prev/Assist. Pagar a Curto Prazo</t>
        </is>
      </c>
      <c r="D15" t="inlineStr">
        <is>
          <t>475.806,49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-24.112.758,27</t>
        </is>
      </c>
    </row>
    <row r="18">
      <c r="A18" t="inlineStr">
        <is>
          <t>2025</t>
        </is>
      </c>
      <c r="B18" t="inlineStr">
        <is>
          <t>2025</t>
        </is>
      </c>
      <c r="C18" t="inlineStr">
        <is>
          <t>Obrigações Fiscais a Curto Prazo</t>
        </is>
      </c>
      <c r="D18" t="inlineStr">
        <is>
          <t>166.051,13</t>
        </is>
      </c>
    </row>
    <row r="19">
      <c r="A19" t="inlineStr">
        <is>
          <t>2025</t>
        </is>
      </c>
      <c r="B19" t="inlineStr">
        <is>
          <t>2025</t>
        </is>
      </c>
      <c r="C19" t="inlineStr">
        <is>
          <t>Demais Obrigações a Curto Prazo</t>
        </is>
      </c>
      <c r="D19" t="inlineStr">
        <is>
          <t>-13.067.074,93</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37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337.997.000,26</t>
        </is>
      </c>
    </row>
    <row r="3">
      <c r="A3" t="inlineStr">
        <is>
          <t>2025</t>
        </is>
      </c>
      <c r="B3" t="inlineStr">
        <is>
          <t>2025</t>
        </is>
      </c>
      <c r="C3" t="inlineStr">
        <is>
          <t>Ingressos</t>
        </is>
      </c>
      <c r="D3" t="inlineStr">
        <is>
          <t>RECEITA ORÇAMENTÁRIA</t>
        </is>
      </c>
      <c r="E3" t="inlineStr">
        <is>
          <t>Receita Patrimonial</t>
        </is>
      </c>
      <c r="F3" t="inlineStr">
        <is>
          <t>76.757.695,50</t>
        </is>
      </c>
    </row>
    <row r="4">
      <c r="A4" t="inlineStr">
        <is>
          <t>2025</t>
        </is>
      </c>
      <c r="B4" t="inlineStr">
        <is>
          <t>2025</t>
        </is>
      </c>
      <c r="C4" t="inlineStr">
        <is>
          <t>Ingressos</t>
        </is>
      </c>
      <c r="D4" t="inlineStr">
        <is>
          <t>RECEITA ORÇAMENTÁRIA</t>
        </is>
      </c>
      <c r="E4" t="inlineStr">
        <is>
          <t>Receitas de Serviços</t>
        </is>
      </c>
      <c r="F4" t="inlineStr">
        <is>
          <t>22.998.978,25</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1.059.485,79</t>
        </is>
      </c>
    </row>
    <row r="7">
      <c r="A7" t="inlineStr">
        <is>
          <t>2025</t>
        </is>
      </c>
      <c r="B7" t="inlineStr">
        <is>
          <t>2025</t>
        </is>
      </c>
      <c r="C7" t="inlineStr">
        <is>
          <t>Ingressos</t>
        </is>
      </c>
      <c r="D7" t="inlineStr">
        <is>
          <t>RECEITA ORÇAMENTÁRIA</t>
        </is>
      </c>
      <c r="E7" t="inlineStr">
        <is>
          <t>Alienação de Bens</t>
        </is>
      </c>
      <c r="F7" t="inlineStr">
        <is>
          <t>6.900,00</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16.228.794,11</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2.140.836,90</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475.806,49</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row>
    <row r="20">
      <c r="A20" t="inlineStr">
        <is>
          <t>2025</t>
        </is>
      </c>
      <c r="B20" t="inlineStr">
        <is>
          <t>2025</t>
        </is>
      </c>
      <c r="C20" t="inlineStr">
        <is>
          <t>Ingressos</t>
        </is>
      </c>
      <c r="D20" t="inlineStr">
        <is>
          <t>RECEBIMENTOS EXTRAORÇAMENTÁRIOS</t>
        </is>
      </c>
      <c r="E20" t="inlineStr">
        <is>
          <t>Obrigações fiscais a Curto Prazo</t>
        </is>
      </c>
      <c r="F20" t="inlineStr">
        <is>
          <t>166.051,13</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37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46.078.112,25</t>
        </is>
      </c>
    </row>
    <row r="3">
      <c r="A3" t="inlineStr">
        <is>
          <t>2025</t>
        </is>
      </c>
      <c r="B3" t="inlineStr">
        <is>
          <t>2025</t>
        </is>
      </c>
      <c r="C3" t="inlineStr">
        <is>
          <t>Ajustes a Conciliar do Resultado Patrimonial ao fluxo de caixa das operações</t>
        </is>
      </c>
      <c r="D3" t="inlineStr">
        <is>
          <t>13.914.448,01</t>
        </is>
      </c>
    </row>
    <row r="4">
      <c r="A4" t="inlineStr">
        <is>
          <t>2025</t>
        </is>
      </c>
      <c r="B4" t="inlineStr">
        <is>
          <t>2025</t>
        </is>
      </c>
      <c r="C4" t="inlineStr">
        <is>
          <t>Depreciação</t>
        </is>
      </c>
      <c r="D4" t="inlineStr">
        <is>
          <t>15.861.112,70</t>
        </is>
      </c>
    </row>
    <row r="5">
      <c r="A5" t="inlineStr">
        <is>
          <t>2025</t>
        </is>
      </c>
      <c r="B5" t="inlineStr">
        <is>
          <t>2025</t>
        </is>
      </c>
      <c r="C5" t="inlineStr">
        <is>
          <t>Amortização</t>
        </is>
      </c>
      <c r="D5" t="inlineStr">
        <is>
          <t>74.696,08</t>
        </is>
      </c>
    </row>
    <row r="6">
      <c r="A6" t="inlineStr">
        <is>
          <t>2025</t>
        </is>
      </c>
      <c r="B6" t="inlineStr">
        <is>
          <t>2025</t>
        </is>
      </c>
      <c r="C6" t="inlineStr">
        <is>
          <t>Outras VPDs</t>
        </is>
      </c>
      <c r="D6" t="inlineStr">
        <is>
          <t>3.650.826,92</t>
        </is>
      </c>
    </row>
    <row r="7">
      <c r="A7" t="inlineStr">
        <is>
          <t>2025</t>
        </is>
      </c>
      <c r="B7" t="inlineStr">
        <is>
          <t>2025</t>
        </is>
      </c>
      <c r="C7" t="inlineStr">
        <is>
          <t>Outras VPAs</t>
        </is>
      </c>
      <c r="D7" t="inlineStr">
        <is>
          <t>-5.672.187,69</t>
        </is>
      </c>
    </row>
    <row r="8">
      <c r="A8" t="inlineStr">
        <is>
          <t>2025</t>
        </is>
      </c>
      <c r="B8" t="inlineStr">
        <is>
          <t>2025</t>
        </is>
      </c>
      <c r="C8" t="inlineStr">
        <is>
          <t>Ajuste nas Contas Patrimoniais</t>
        </is>
      </c>
      <c r="D8" t="inlineStr">
        <is>
          <t>-113.311.102,02</t>
        </is>
      </c>
    </row>
    <row r="9">
      <c r="A9" t="inlineStr">
        <is>
          <t>2025</t>
        </is>
      </c>
      <c r="B9" t="inlineStr">
        <is>
          <t>2025</t>
        </is>
      </c>
      <c r="C9" t="inlineStr">
        <is>
          <t>Créditos a Curto Prazo</t>
        </is>
      </c>
      <c r="D9" t="inlineStr">
        <is>
          <t>16.228.794,11</t>
        </is>
      </c>
    </row>
    <row r="10">
      <c r="A10" t="inlineStr">
        <is>
          <t>2025</t>
        </is>
      </c>
      <c r="B10" t="inlineStr">
        <is>
          <t>2025</t>
        </is>
      </c>
      <c r="C10" t="inlineStr">
        <is>
          <t>Demais Créditos e Valores a Curto Prazo</t>
        </is>
      </c>
      <c r="D10" t="inlineStr">
        <is>
          <t>-91.499.726,11</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-33.698,68</t>
        </is>
      </c>
    </row>
    <row r="13">
      <c r="A13" t="inlineStr">
        <is>
          <t>2025</t>
        </is>
      </c>
      <c r="B13" t="inlineStr">
        <is>
          <t>2025</t>
        </is>
      </c>
      <c r="C13" t="inlineStr">
        <is>
          <t>VPD's Pagas Antecipadamente</t>
        </is>
      </c>
      <c r="D13" t="inlineStr">
        <is>
          <t>-2.858.610,38</t>
        </is>
      </c>
    </row>
    <row r="14">
      <c r="A14" t="inlineStr">
        <is>
          <t>2025</t>
        </is>
      </c>
      <c r="B14" t="inlineStr">
        <is>
          <t>2025</t>
        </is>
      </c>
      <c r="C14" t="inlineStr">
        <is>
          <t>Ativo Realizável a Longo Prazo</t>
        </is>
      </c>
      <c r="D14" t="inlineStr">
        <is>
          <t>2.140.836,90</t>
        </is>
      </c>
    </row>
    <row r="15">
      <c r="A15" t="inlineStr">
        <is>
          <t>2025</t>
        </is>
      </c>
      <c r="B15" t="inlineStr">
        <is>
          <t>2025</t>
        </is>
      </c>
      <c r="C15" t="inlineStr">
        <is>
          <t>Obrig. Trab/Prev/Assist. Pagar a Curto Prazo</t>
        </is>
      </c>
      <c r="D15" t="inlineStr">
        <is>
          <t>475.806,49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-24.112.758,27</t>
        </is>
      </c>
    </row>
    <row r="18">
      <c r="A18" t="inlineStr">
        <is>
          <t>2025</t>
        </is>
      </c>
      <c r="B18" t="inlineStr">
        <is>
          <t>2025</t>
        </is>
      </c>
      <c r="C18" t="inlineStr">
        <is>
          <t>Obrigações Fiscais a Curto Prazo</t>
        </is>
      </c>
      <c r="D18" t="inlineStr">
        <is>
          <t>166.051,13</t>
        </is>
      </c>
    </row>
    <row r="19">
      <c r="A19" t="inlineStr">
        <is>
          <t>2025</t>
        </is>
      </c>
      <c r="B19" t="inlineStr">
        <is>
          <t>2025</t>
        </is>
      </c>
      <c r="C19" t="inlineStr">
        <is>
          <t>Demais Obrigações a Curto Prazo</t>
        </is>
      </c>
      <c r="D19" t="inlineStr">
        <is>
          <t>-13.067.074,93</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37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337.997.000,26</t>
        </is>
      </c>
    </row>
    <row r="3">
      <c r="A3" t="inlineStr">
        <is>
          <t>2025</t>
        </is>
      </c>
      <c r="B3" t="inlineStr">
        <is>
          <t>2025</t>
        </is>
      </c>
      <c r="C3" t="inlineStr">
        <is>
          <t>Ingressos</t>
        </is>
      </c>
      <c r="D3" t="inlineStr">
        <is>
          <t>RECEITA ORÇAMENTÁRIA</t>
        </is>
      </c>
      <c r="E3" t="inlineStr">
        <is>
          <t>Receita Patrimonial</t>
        </is>
      </c>
      <c r="F3" t="inlineStr">
        <is>
          <t>76.757.695,50</t>
        </is>
      </c>
    </row>
    <row r="4">
      <c r="A4" t="inlineStr">
        <is>
          <t>2025</t>
        </is>
      </c>
      <c r="B4" t="inlineStr">
        <is>
          <t>2025</t>
        </is>
      </c>
      <c r="C4" t="inlineStr">
        <is>
          <t>Ingressos</t>
        </is>
      </c>
      <c r="D4" t="inlineStr">
        <is>
          <t>RECEITA ORÇAMENTÁRIA</t>
        </is>
      </c>
      <c r="E4" t="inlineStr">
        <is>
          <t>Receitas de Serviços</t>
        </is>
      </c>
      <c r="F4" t="inlineStr">
        <is>
          <t>22.998.978,25</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1.059.485,79</t>
        </is>
      </c>
    </row>
    <row r="7">
      <c r="A7" t="inlineStr">
        <is>
          <t>2025</t>
        </is>
      </c>
      <c r="B7" t="inlineStr">
        <is>
          <t>2025</t>
        </is>
      </c>
      <c r="C7" t="inlineStr">
        <is>
          <t>Ingressos</t>
        </is>
      </c>
      <c r="D7" t="inlineStr">
        <is>
          <t>RECEITA ORÇAMENTÁRIA</t>
        </is>
      </c>
      <c r="E7" t="inlineStr">
        <is>
          <t>Alienação de Bens</t>
        </is>
      </c>
      <c r="F7" t="inlineStr">
        <is>
          <t>6.900,00</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16.228.794,11</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2.140.836,90</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475.806,49</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row>
    <row r="20">
      <c r="A20" t="inlineStr">
        <is>
          <t>2025</t>
        </is>
      </c>
      <c r="B20" t="inlineStr">
        <is>
          <t>2025</t>
        </is>
      </c>
      <c r="C20" t="inlineStr">
        <is>
          <t>Ingressos</t>
        </is>
      </c>
      <c r="D20" t="inlineStr">
        <is>
          <t>RECEBIMENTOS EXTRAORÇAMENTÁRIOS</t>
        </is>
      </c>
      <c r="E20" t="inlineStr">
        <is>
          <t>Obrigações fiscais a Curto Prazo</t>
        </is>
      </c>
      <c r="F20" t="inlineStr">
        <is>
          <t>166.051,13</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37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46.078.112,25</t>
        </is>
      </c>
    </row>
    <row r="3">
      <c r="A3" t="inlineStr">
        <is>
          <t>2025</t>
        </is>
      </c>
      <c r="B3" t="inlineStr">
        <is>
          <t>2025</t>
        </is>
      </c>
      <c r="C3" t="inlineStr">
        <is>
          <t>Ajustes a Conciliar do Resultado Patrimonial ao fluxo de caixa das operações</t>
        </is>
      </c>
      <c r="D3" t="inlineStr">
        <is>
          <t>13.914.448,01</t>
        </is>
      </c>
    </row>
    <row r="4">
      <c r="A4" t="inlineStr">
        <is>
          <t>2025</t>
        </is>
      </c>
      <c r="B4" t="inlineStr">
        <is>
          <t>2025</t>
        </is>
      </c>
      <c r="C4" t="inlineStr">
        <is>
          <t>Depreciação</t>
        </is>
      </c>
      <c r="D4" t="inlineStr">
        <is>
          <t>15.861.112,70</t>
        </is>
      </c>
    </row>
    <row r="5">
      <c r="A5" t="inlineStr">
        <is>
          <t>2025</t>
        </is>
      </c>
      <c r="B5" t="inlineStr">
        <is>
          <t>2025</t>
        </is>
      </c>
      <c r="C5" t="inlineStr">
        <is>
          <t>Amortização</t>
        </is>
      </c>
      <c r="D5" t="inlineStr">
        <is>
          <t>74.696,08</t>
        </is>
      </c>
    </row>
    <row r="6">
      <c r="A6" t="inlineStr">
        <is>
          <t>2025</t>
        </is>
      </c>
      <c r="B6" t="inlineStr">
        <is>
          <t>2025</t>
        </is>
      </c>
      <c r="C6" t="inlineStr">
        <is>
          <t>Outras VPDs</t>
        </is>
      </c>
      <c r="D6" t="inlineStr">
        <is>
          <t>3.650.826,92</t>
        </is>
      </c>
    </row>
    <row r="7">
      <c r="A7" t="inlineStr">
        <is>
          <t>2025</t>
        </is>
      </c>
      <c r="B7" t="inlineStr">
        <is>
          <t>2025</t>
        </is>
      </c>
      <c r="C7" t="inlineStr">
        <is>
          <t>Outras VPAs</t>
        </is>
      </c>
      <c r="D7" t="inlineStr">
        <is>
          <t>-5.672.187,69</t>
        </is>
      </c>
    </row>
    <row r="8">
      <c r="A8" t="inlineStr">
        <is>
          <t>2025</t>
        </is>
      </c>
      <c r="B8" t="inlineStr">
        <is>
          <t>2025</t>
        </is>
      </c>
      <c r="C8" t="inlineStr">
        <is>
          <t>Ajuste nas Contas Patrimoniais</t>
        </is>
      </c>
      <c r="D8" t="inlineStr">
        <is>
          <t>-113.311.102,02</t>
        </is>
      </c>
    </row>
    <row r="9">
      <c r="A9" t="inlineStr">
        <is>
          <t>2025</t>
        </is>
      </c>
      <c r="B9" t="inlineStr">
        <is>
          <t>2025</t>
        </is>
      </c>
      <c r="C9" t="inlineStr">
        <is>
          <t>Créditos a Curto Prazo</t>
        </is>
      </c>
      <c r="D9" t="inlineStr">
        <is>
          <t>16.228.794,11</t>
        </is>
      </c>
    </row>
    <row r="10">
      <c r="A10" t="inlineStr">
        <is>
          <t>2025</t>
        </is>
      </c>
      <c r="B10" t="inlineStr">
        <is>
          <t>2025</t>
        </is>
      </c>
      <c r="C10" t="inlineStr">
        <is>
          <t>Demais Créditos e Valores a Curto Prazo</t>
        </is>
      </c>
      <c r="D10" t="inlineStr">
        <is>
          <t>-91.499.726,11</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-33.698,68</t>
        </is>
      </c>
    </row>
    <row r="13">
      <c r="A13" t="inlineStr">
        <is>
          <t>2025</t>
        </is>
      </c>
      <c r="B13" t="inlineStr">
        <is>
          <t>2025</t>
        </is>
      </c>
      <c r="C13" t="inlineStr">
        <is>
          <t>VPD's Pagas Antecipadamente</t>
        </is>
      </c>
      <c r="D13" t="inlineStr">
        <is>
          <t>-2.858.610,38</t>
        </is>
      </c>
    </row>
    <row r="14">
      <c r="A14" t="inlineStr">
        <is>
          <t>2025</t>
        </is>
      </c>
      <c r="B14" t="inlineStr">
        <is>
          <t>2025</t>
        </is>
      </c>
      <c r="C14" t="inlineStr">
        <is>
          <t>Ativo Realizável a Longo Prazo</t>
        </is>
      </c>
      <c r="D14" t="inlineStr">
        <is>
          <t>2.140.836,90</t>
        </is>
      </c>
    </row>
    <row r="15">
      <c r="A15" t="inlineStr">
        <is>
          <t>2025</t>
        </is>
      </c>
      <c r="B15" t="inlineStr">
        <is>
          <t>2025</t>
        </is>
      </c>
      <c r="C15" t="inlineStr">
        <is>
          <t>Obrig. Trab/Prev/Assist. Pagar a Curto Prazo</t>
        </is>
      </c>
      <c r="D15" t="inlineStr">
        <is>
          <t>475.806,49</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-24.112.758,27</t>
        </is>
      </c>
    </row>
    <row r="18">
      <c r="A18" t="inlineStr">
        <is>
          <t>2025</t>
        </is>
      </c>
      <c r="B18" t="inlineStr">
        <is>
          <t>2025</t>
        </is>
      </c>
      <c r="C18" t="inlineStr">
        <is>
          <t>Obrigações Fiscais a Curto Prazo</t>
        </is>
      </c>
      <c r="D18" t="inlineStr">
        <is>
          <t>166.051,13</t>
        </is>
      </c>
    </row>
    <row r="19">
      <c r="A19" t="inlineStr">
        <is>
          <t>2025</t>
        </is>
      </c>
      <c r="B19" t="inlineStr">
        <is>
          <t>2025</t>
        </is>
      </c>
      <c r="C19" t="inlineStr">
        <is>
          <t>Demais Obrigações a Curto Prazo</t>
        </is>
      </c>
      <c r="D19" t="inlineStr">
        <is>
          <t>-13.067.074,93</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 xml:space="preserve"> -   </t>
        </is>
      </c>
    </row>
  </sheetData>
  <pageMargins left="0.75" right="0.75" top="1" bottom="1" header="0.5" footer="0.5"/>
</worksheet>
</file>

<file path=xl/worksheets/sheet37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serviço de engenharia para reforma do CEP Montes Claros, localizado na Av. Dep. Esteves Rodrigues, 250 - Centro, Montes Claros - MG</t>
        </is>
      </c>
      <c r="C2" t="inlineStr">
        <is>
          <t>05/08/2026 09:00:00</t>
        </is>
      </c>
      <c r="D2" t="inlineStr">
        <is>
          <t>Cancelada</t>
        </is>
      </c>
      <c r="E2" t="inlineStr"/>
      <c r="F2" t="inlineStr">
        <is>
          <t>09/09/2026 09:30:00</t>
        </is>
      </c>
      <c r="G2" t="inlineStr"/>
      <c r="H2" t="inlineStr"/>
    </row>
    <row r="3">
      <c r="A3" t="inlineStr">
        <is>
          <t>001/2026</t>
        </is>
      </c>
      <c r="B3" t="inlineStr">
        <is>
          <t>Contratação de Assessoria de Imprensa e de Media Training, para atendimento da instituição nas atividades de plan, desenv, execução e análise de resultados das ações de relac  imprensa nas cidades onde o Senac em Minas mantém unidades fixas, conforme Edital e seus anexos.</t>
        </is>
      </c>
      <c r="C3" t="inlineStr">
        <is>
          <t>13/03/2026 09:00:00</t>
        </is>
      </c>
      <c r="D3" t="inlineStr">
        <is>
          <t>Finalizada</t>
        </is>
      </c>
      <c r="E3" t="inlineStr"/>
      <c r="F3" t="inlineStr">
        <is>
          <t>11/06/2026 17:00:00</t>
        </is>
      </c>
      <c r="G3" t="inlineStr"/>
      <c r="H3" t="inlineStr"/>
    </row>
    <row r="4">
      <c r="A4" t="inlineStr">
        <is>
          <t>002/2025</t>
        </is>
      </c>
      <c r="B4" t="inlineStr">
        <is>
          <t xml:space="preserve">Contratação de serviços de publicidade e propaganda para atendimento às necessidades da instituição no que diz respeito a atividades que tenham por objetivo o planejamento, a conceituação, a concepção, a criação, a intermediação e a supervisão da execução de consultas(...) </t>
        </is>
      </c>
      <c r="C4" t="inlineStr">
        <is>
          <t>08/08/2025 09:00:00</t>
        </is>
      </c>
      <c r="D4" t="inlineStr">
        <is>
          <t>Finalizada</t>
        </is>
      </c>
      <c r="E4" t="inlineStr"/>
      <c r="F4" t="inlineStr">
        <is>
          <t>29/12/2025 17:00:00</t>
        </is>
      </c>
      <c r="G4" t="inlineStr"/>
      <c r="H4" t="inlineStr"/>
    </row>
    <row r="5">
      <c r="A5" t="inlineStr">
        <is>
          <t>90001/2025</t>
        </is>
      </c>
      <c r="B5" t="inlineStr">
        <is>
          <t>Contratação de serviço de engenharia para a climatização do Hotel Grogotó, localizado na Rua Mucuri, 201 – Caiçaras, Barbacena - MG, conforme especificações constantes no Edital e seus anexos.</t>
        </is>
      </c>
      <c r="C5" t="inlineStr">
        <is>
          <t>07/08/2025 09:00:00</t>
        </is>
      </c>
      <c r="D5" t="inlineStr">
        <is>
          <t>Finalizada</t>
        </is>
      </c>
      <c r="E5" t="inlineStr"/>
      <c r="F5" t="inlineStr">
        <is>
          <t>29/08/2025 16:00:00</t>
        </is>
      </c>
      <c r="G5" t="inlineStr"/>
      <c r="H5" t="inlineStr"/>
    </row>
    <row r="6">
      <c r="A6" t="inlineStr">
        <is>
          <t>001/2025</t>
        </is>
      </c>
      <c r="B6" t="inlineStr">
        <is>
          <t>Contratação de serviços de engenharia para reforma do CEP Ituiutaba, localizado na rua do Tijuco, 71, Novo Mundo, Ituiutaba - MG, conforme especificações constantes no Edital e seus anexos.</t>
        </is>
      </c>
      <c r="C6" t="inlineStr">
        <is>
          <t>24/04/2025 09:00:00</t>
        </is>
      </c>
      <c r="D6" t="inlineStr">
        <is>
          <t>Finalizada</t>
        </is>
      </c>
      <c r="E6" t="inlineStr"/>
      <c r="F6" t="inlineStr">
        <is>
          <t>16/05/2025 07:34:00</t>
        </is>
      </c>
      <c r="G6" t="inlineStr"/>
      <c r="H6" t="inlineStr"/>
    </row>
    <row r="7">
      <c r="A7" t="inlineStr">
        <is>
          <t>002/2024</t>
        </is>
      </c>
      <c r="B7" t="inlineStr">
        <is>
          <t>Serviços de engenharia para o desenvolvimento e entrega de unidades operacionais modulares do Centro de Treinamento para Competições e o Centro de Triagem, Higienização e Armazenamento Gastronômico conforme Edital e seus anexos.</t>
        </is>
      </c>
      <c r="C7" t="inlineStr">
        <is>
          <t>17/10/2024 09:00:00</t>
        </is>
      </c>
      <c r="D7" t="inlineStr">
        <is>
          <t>Finalizada</t>
        </is>
      </c>
      <c r="E7" t="inlineStr"/>
      <c r="F7" t="inlineStr">
        <is>
          <t>01/11/2024 15:00:00</t>
        </is>
      </c>
      <c r="G7" t="inlineStr"/>
      <c r="H7" t="inlineStr"/>
    </row>
    <row r="8">
      <c r="A8" t="inlineStr">
        <is>
          <t>001/2024</t>
        </is>
      </c>
      <c r="B8" t="inlineStr">
        <is>
          <t xml:space="preserve">Contratação de serviços de engenharia para Reforma da Sede Administrativa III do SENAC MG, localizada na Rua da Curitiba, nº 561, Centro, Belo Horizonte. </t>
        </is>
      </c>
      <c r="C8" t="inlineStr">
        <is>
          <t>30/09/2024 09:00:00</t>
        </is>
      </c>
      <c r="D8" t="inlineStr">
        <is>
          <t>Finalizada</t>
        </is>
      </c>
      <c r="E8" t="inlineStr"/>
      <c r="F8" t="inlineStr">
        <is>
          <t>16/10/2024 17:00:00</t>
        </is>
      </c>
      <c r="G8" t="inlineStr"/>
      <c r="H8" t="inlineStr"/>
    </row>
    <row r="9">
      <c r="A9" t="inlineStr">
        <is>
          <t>002/2025</t>
        </is>
      </c>
      <c r="B9" t="inlineStr">
        <is>
          <t>Credenciamento de fornecedores especializados, incluindo depósitos de materiais de construção e lojas de insumos elétricos, hidráulicos e civis que integram o Sistema Nacional de Pesquisa de Custos e Índices da Construção Civil (SINAPI).</t>
        </is>
      </c>
      <c r="C9" t="inlineStr">
        <is>
          <t>17/11/2026 09:00:00</t>
        </is>
      </c>
      <c r="D9" t="inlineStr">
        <is>
          <t>Em processo</t>
        </is>
      </c>
      <c r="E9" t="inlineStr"/>
      <c r="F9" t="inlineStr">
        <is>
          <t>17/11/2026 17:00:00</t>
        </is>
      </c>
      <c r="G9" t="inlineStr"/>
      <c r="H9" t="inlineStr"/>
    </row>
    <row r="10">
      <c r="A10" t="inlineStr">
        <is>
          <t>003/2025</t>
        </is>
      </c>
      <c r="B10" t="inlineStr">
        <is>
          <t>Credenciamento de empresas para a prestação de serviços de intermediação de transporte de passageiros, deslocamento de empregados a serviço do Senac em Minas, por meio de aplicativo que permita acesso à solicitação de transporte terrestre “sob demanda”, conforme edital e seus anexos.</t>
        </is>
      </c>
      <c r="C10" t="inlineStr">
        <is>
          <t>23/12/2025 15:00:00</t>
        </is>
      </c>
      <c r="D10" t="inlineStr">
        <is>
          <t>Em processo</t>
        </is>
      </c>
      <c r="E10" t="inlineStr"/>
      <c r="F10" t="inlineStr"/>
      <c r="G10" t="inlineStr"/>
      <c r="H10" t="inlineStr"/>
    </row>
    <row r="11">
      <c r="A11" t="inlineStr">
        <is>
          <t>001/2025</t>
        </is>
      </c>
      <c r="B11" t="inlineStr">
        <is>
          <t>Credenciamento de pessoas jurídicas devidamente registradas (...) especializadas em arquitetura e/ou engenharia para a prestação de serviços técnicos e/ou elaboração de projetos de Arquitetura e/ou Engenharia e suas aprovações nos Órgãos competentes para atender as Unidades do Senac em Minas</t>
        </is>
      </c>
      <c r="C11" t="inlineStr">
        <is>
          <t>27/01/2025 09:00:00</t>
        </is>
      </c>
      <c r="D11" t="inlineStr">
        <is>
          <t>Finalizada</t>
        </is>
      </c>
      <c r="E11" t="inlineStr"/>
      <c r="F11" t="inlineStr">
        <is>
          <t>13/05/2026 15:00:00</t>
        </is>
      </c>
      <c r="G11" t="inlineStr"/>
      <c r="H11" t="inlineStr"/>
    </row>
    <row r="12">
      <c r="A12" t="inlineStr">
        <is>
          <t>004/2024</t>
        </is>
      </c>
      <c r="B12" t="inlineStr">
        <is>
          <t xml:space="preserve">Credenciamento de fornecedores especializados, incluindo depósitos de materiais de construção e lojas de insumos elétricos, hidráulicos, civis e ferramentas, que integram o Sistema Nacional de Pesquisa de Custos e Índices da Construção Civil (SINAPI). </t>
        </is>
      </c>
      <c r="C12" t="inlineStr">
        <is>
          <t>12/11/2024 08:00:00</t>
        </is>
      </c>
      <c r="D12" t="inlineStr">
        <is>
          <t>Finalizada</t>
        </is>
      </c>
      <c r="E12" t="inlineStr"/>
      <c r="F12" t="inlineStr">
        <is>
          <t>29/07/2025 17:00:00</t>
        </is>
      </c>
      <c r="G12" t="inlineStr"/>
      <c r="H12" t="inlineStr"/>
    </row>
    <row r="13">
      <c r="A13" t="inlineStr">
        <is>
          <t>003/2024</t>
        </is>
      </c>
      <c r="B13" t="inlineStr">
        <is>
          <t>Credenciamento de empresas para a prestação de serviços de intermediação de transporte de passageiros, deslocamento de empregados a serviço do Senac em Minas, por meio de aplicativo que permita acesso à solicitação de transporte terrestre “sob demanda"</t>
        </is>
      </c>
      <c r="C13" t="inlineStr">
        <is>
          <t>08/10/2024 09:00:00</t>
        </is>
      </c>
      <c r="D13" t="inlineStr">
        <is>
          <t>Finalizada</t>
        </is>
      </c>
      <c r="E13" t="inlineStr"/>
      <c r="F13" t="inlineStr">
        <is>
          <t>15/10/2024 16:00:00</t>
        </is>
      </c>
      <c r="G13" t="inlineStr"/>
      <c r="H13" t="inlineStr"/>
    </row>
    <row r="14">
      <c r="A14" t="inlineStr">
        <is>
          <t>001/2024</t>
        </is>
      </c>
      <c r="B14" t="inlineStr">
        <is>
          <t>Chamamento Público tem objeto credenciamento empresas do segmento Comércio de Bens, Serviços e Turismo de MG, Sindicatos Empresariais filiados ou conveniados à Federação do Comércio de Bens, Serviços e Turismo de MG e Associações e Fundações , conforme especificações constantes no Regulamento.</t>
        </is>
      </c>
      <c r="C14" t="inlineStr">
        <is>
          <t>16/07/2024 08:00:00</t>
        </is>
      </c>
      <c r="D14" t="inlineStr">
        <is>
          <t>Finalizada</t>
        </is>
      </c>
      <c r="E14" t="inlineStr"/>
      <c r="F14" t="inlineStr">
        <is>
          <t>13/02/2026 08:00:00</t>
        </is>
      </c>
      <c r="G14" t="inlineStr"/>
      <c r="H14" t="inlineStr"/>
    </row>
    <row r="15">
      <c r="A15" t="inlineStr">
        <is>
          <t xml:space="preserve">001/2023 </t>
        </is>
      </c>
      <c r="B15" t="inlineStr">
        <is>
          <t>Chamamento público de empresas do segmento do comércio, sindicados empresariais filiados à Federação do Comércio de Bens, Serviços e Turismo de MG, para oferta de cursos de formação profissional, conforme edital e anexos. - Link: https://mg.senac.br/Paginas/senac-mais.aspx.</t>
        </is>
      </c>
      <c r="C15" t="inlineStr">
        <is>
          <t>30/06/2024 23:59:00</t>
        </is>
      </c>
      <c r="D15" t="inlineStr">
        <is>
          <t>Finalizada</t>
        </is>
      </c>
      <c r="E15" t="inlineStr"/>
      <c r="F15" t="inlineStr">
        <is>
          <t>03/02/2025 15:00:00</t>
        </is>
      </c>
      <c r="G15" t="inlineStr"/>
      <c r="H15" t="inlineStr"/>
    </row>
    <row r="16">
      <c r="A16" t="inlineStr">
        <is>
          <t>002/2024</t>
        </is>
      </c>
      <c r="B16" t="inlineStr">
        <is>
          <t>Credenciamento de empresas organizadoras de eventos, que serão contratadas sob demanda, em regime de não exclusividade, para prestação de serviços de viabilização de eventos presenciais, virtuais/online e híbridos, em todo território nacional e internacional.</t>
        </is>
      </c>
      <c r="C16" t="inlineStr">
        <is>
          <t>12/04/2024 08:00:00</t>
        </is>
      </c>
      <c r="D16" t="inlineStr">
        <is>
          <t>Em processo</t>
        </is>
      </c>
      <c r="E16" t="inlineStr"/>
      <c r="F16" t="inlineStr"/>
      <c r="G16" t="inlineStr"/>
      <c r="H16" t="inlineStr"/>
    </row>
    <row r="17">
      <c r="A17" t="inlineStr">
        <is>
          <t>001/2024</t>
        </is>
      </c>
      <c r="B17" t="inlineStr">
        <is>
          <t>Credenciamento de leiloeiros oficiais, para futura e eventual contratação de pessoa física para a prestação de serviços de avaliação e venda de bens móveis e imóveis através de leilão, conforme especificações constantes no documento e seus anexos.</t>
        </is>
      </c>
      <c r="C17" t="inlineStr">
        <is>
          <t>28/02/2024 09:00:00</t>
        </is>
      </c>
      <c r="D17" t="inlineStr">
        <is>
          <t>Finalizada</t>
        </is>
      </c>
      <c r="E17" t="inlineStr"/>
      <c r="F17" t="inlineStr">
        <is>
          <t>27/03/2025 17:02:00</t>
        </is>
      </c>
      <c r="G17" t="inlineStr"/>
      <c r="H17" t="inlineStr"/>
    </row>
    <row r="18">
      <c r="A18" t="inlineStr">
        <is>
          <t>002/2023</t>
        </is>
      </c>
      <c r="B18" t="inlineStr">
        <is>
          <t>Chamamento Público Credenciamento de artistas da microrregião de São João del Rei, idade acima de dezoito anos, para participar das “Mostras Culturais Coletivas” a serem realizadas pelo Senac Minas, a fim de exporem gratuitamente suas obras artísticas na Unidade do Senac Tiradentes</t>
        </is>
      </c>
      <c r="C18" t="inlineStr">
        <is>
          <t>26/07/2023 13:00:00</t>
        </is>
      </c>
      <c r="D18" t="inlineStr">
        <is>
          <t>Finalizada</t>
        </is>
      </c>
      <c r="E18" t="inlineStr"/>
      <c r="F18" t="inlineStr">
        <is>
          <t>31/12/2023 09:00:00</t>
        </is>
      </c>
      <c r="G18" t="inlineStr"/>
      <c r="H18" t="inlineStr"/>
    </row>
    <row r="19">
      <c r="A19" t="inlineStr">
        <is>
          <t>002/2025</t>
        </is>
      </c>
      <c r="B19" t="inlineStr">
        <is>
          <t>Alienação de cadeiras universitárias, por meio de Leilão, do tipo maior lance, conforme edital e seus anexos.</t>
        </is>
      </c>
      <c r="C19" t="inlineStr">
        <is>
          <t>05/01/2026 15:00:00</t>
        </is>
      </c>
      <c r="D19" t="inlineStr">
        <is>
          <t>Em processo</t>
        </is>
      </c>
      <c r="E19" t="inlineStr"/>
      <c r="F19" t="inlineStr"/>
      <c r="G19" t="inlineStr"/>
      <c r="H19" t="inlineStr"/>
    </row>
    <row r="20">
      <c r="A20" t="inlineStr">
        <is>
          <t>001/2025</t>
        </is>
      </c>
      <c r="B20" t="inlineStr">
        <is>
          <t>Alienação de bens móveis inservível para o SENAC Minas, e será regido pelo Regulamento de Licitações e Contratos do SENAC, consolidado pela Resolução nº 1270/2024, mediante as condições estabelecidas no Edital.</t>
        </is>
      </c>
      <c r="C20" t="inlineStr">
        <is>
          <t>17/02/2025 10:00:00</t>
        </is>
      </c>
      <c r="D20" t="inlineStr">
        <is>
          <t>Em processo</t>
        </is>
      </c>
      <c r="E20" t="inlineStr"/>
      <c r="F20" t="inlineStr">
        <is>
          <t>08/01/2025 10:25:00</t>
        </is>
      </c>
      <c r="G20" t="inlineStr"/>
      <c r="H20" t="inlineStr"/>
    </row>
    <row r="21">
      <c r="A21" t="inlineStr">
        <is>
          <t>041/2026</t>
        </is>
      </c>
      <c r="B21" t="inlineStr">
        <is>
          <t>Contratação de empresa para a prestação de serviços técnicos de consultoria para mapeamento da jornada de discentes ativos e egressos, empresários contribuintes e docentes, compreendendo a realização de diagnóstico técnico e a elaboração de personas representativas desses públicos</t>
        </is>
      </c>
      <c r="C21" t="inlineStr">
        <is>
          <t>15/10/2026 09:00:00</t>
        </is>
      </c>
      <c r="D21" t="inlineStr">
        <is>
          <t>Em processo</t>
        </is>
      </c>
      <c r="E21" t="inlineStr"/>
      <c r="F21" t="inlineStr"/>
      <c r="G21" t="inlineStr"/>
      <c r="H21" t="inlineStr"/>
    </row>
  </sheetData>
  <pageMargins left="0.75" right="0.75" top="1" bottom="1" header="0.5" footer="0.5"/>
</worksheet>
</file>

<file path=xl/worksheets/sheet37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serviço de engenharia para reforma do CEP Montes Claros, localizado na Av. Dep. Esteves Rodrigues, 250 - Centro, Montes Claros - MG</t>
        </is>
      </c>
      <c r="C2" t="inlineStr">
        <is>
          <t>05/08/2026 09:00:00</t>
        </is>
      </c>
      <c r="D2" t="inlineStr">
        <is>
          <t>Cancelada</t>
        </is>
      </c>
      <c r="E2" t="inlineStr"/>
      <c r="F2" t="inlineStr">
        <is>
          <t>09/09/2026 09:30:00</t>
        </is>
      </c>
      <c r="G2" t="inlineStr"/>
      <c r="H2" t="inlineStr"/>
    </row>
    <row r="3">
      <c r="A3" t="inlineStr">
        <is>
          <t>001/2026</t>
        </is>
      </c>
      <c r="B3" t="inlineStr">
        <is>
          <t>Contratação de Assessoria de Imprensa e de Media Training, para atendimento da instituição nas atividades de plan, desenv, execução e análise de resultados das ações de relac  imprensa nas cidades onde o Senac em Minas mantém unidades fixas, conforme Edital e seus anexos.</t>
        </is>
      </c>
      <c r="C3" t="inlineStr">
        <is>
          <t>13/03/2026 09:00:00</t>
        </is>
      </c>
      <c r="D3" t="inlineStr">
        <is>
          <t>Finalizada</t>
        </is>
      </c>
      <c r="E3" t="inlineStr"/>
      <c r="F3" t="inlineStr">
        <is>
          <t>11/06/2026 17:00:00</t>
        </is>
      </c>
      <c r="G3" t="inlineStr"/>
      <c r="H3" t="inlineStr"/>
    </row>
    <row r="4">
      <c r="A4" t="inlineStr">
        <is>
          <t>002/2025</t>
        </is>
      </c>
      <c r="B4" t="inlineStr">
        <is>
          <t xml:space="preserve">Contratação de serviços de publicidade e propaganda para atendimento às necessidades da instituição no que diz respeito a atividades que tenham por objetivo o planejamento, a conceituação, a concepção, a criação, a intermediação e a supervisão da execução de consultas(...) </t>
        </is>
      </c>
      <c r="C4" t="inlineStr">
        <is>
          <t>08/08/2025 09:00:00</t>
        </is>
      </c>
      <c r="D4" t="inlineStr">
        <is>
          <t>Finalizada</t>
        </is>
      </c>
      <c r="E4" t="inlineStr"/>
      <c r="F4" t="inlineStr">
        <is>
          <t>29/12/2025 17:00:00</t>
        </is>
      </c>
      <c r="G4" t="inlineStr"/>
      <c r="H4" t="inlineStr"/>
    </row>
    <row r="5">
      <c r="A5" t="inlineStr">
        <is>
          <t>90001/2025</t>
        </is>
      </c>
      <c r="B5" t="inlineStr">
        <is>
          <t>Contratação de serviço de engenharia para a climatização do Hotel Grogotó, localizado na Rua Mucuri, 201 – Caiçaras, Barbacena - MG, conforme especificações constantes no Edital e seus anexos.</t>
        </is>
      </c>
      <c r="C5" t="inlineStr">
        <is>
          <t>07/08/2025 09:00:00</t>
        </is>
      </c>
      <c r="D5" t="inlineStr">
        <is>
          <t>Finalizada</t>
        </is>
      </c>
      <c r="E5" t="inlineStr"/>
      <c r="F5" t="inlineStr">
        <is>
          <t>29/08/2025 16:00:00</t>
        </is>
      </c>
      <c r="G5" t="inlineStr"/>
      <c r="H5" t="inlineStr"/>
    </row>
    <row r="6">
      <c r="A6" t="inlineStr">
        <is>
          <t>001/2025</t>
        </is>
      </c>
      <c r="B6" t="inlineStr">
        <is>
          <t>Contratação de serviços de engenharia para reforma do CEP Ituiutaba, localizado na rua do Tijuco, 71, Novo Mundo, Ituiutaba - MG, conforme especificações constantes no Edital e seus anexos.</t>
        </is>
      </c>
      <c r="C6" t="inlineStr">
        <is>
          <t>24/04/2025 09:00:00</t>
        </is>
      </c>
      <c r="D6" t="inlineStr">
        <is>
          <t>Finalizada</t>
        </is>
      </c>
      <c r="E6" t="inlineStr"/>
      <c r="F6" t="inlineStr">
        <is>
          <t>16/05/2025 07:34:00</t>
        </is>
      </c>
      <c r="G6" t="inlineStr"/>
      <c r="H6" t="inlineStr"/>
    </row>
    <row r="7">
      <c r="A7" t="inlineStr">
        <is>
          <t>002/2024</t>
        </is>
      </c>
      <c r="B7" t="inlineStr">
        <is>
          <t>Serviços de engenharia para o desenvolvimento e entrega de unidades operacionais modulares do Centro de Treinamento para Competições e o Centro de Triagem, Higienização e Armazenamento Gastronômico conforme Edital e seus anexos.</t>
        </is>
      </c>
      <c r="C7" t="inlineStr">
        <is>
          <t>17/10/2024 09:00:00</t>
        </is>
      </c>
      <c r="D7" t="inlineStr">
        <is>
          <t>Finalizada</t>
        </is>
      </c>
      <c r="E7" t="inlineStr"/>
      <c r="F7" t="inlineStr">
        <is>
          <t>01/11/2024 15:00:00</t>
        </is>
      </c>
      <c r="G7" t="inlineStr"/>
      <c r="H7" t="inlineStr"/>
    </row>
    <row r="8">
      <c r="A8" t="inlineStr">
        <is>
          <t>001/2024</t>
        </is>
      </c>
      <c r="B8" t="inlineStr">
        <is>
          <t xml:space="preserve">Contratação de serviços de engenharia para Reforma da Sede Administrativa III do SENAC MG, localizada na Rua da Curitiba, nº 561, Centro, Belo Horizonte. </t>
        </is>
      </c>
      <c r="C8" t="inlineStr">
        <is>
          <t>30/09/2024 09:00:00</t>
        </is>
      </c>
      <c r="D8" t="inlineStr">
        <is>
          <t>Finalizada</t>
        </is>
      </c>
      <c r="E8" t="inlineStr"/>
      <c r="F8" t="inlineStr">
        <is>
          <t>16/10/2024 17:00:00</t>
        </is>
      </c>
      <c r="G8" t="inlineStr"/>
      <c r="H8" t="inlineStr"/>
    </row>
    <row r="9">
      <c r="A9" t="inlineStr">
        <is>
          <t>002/2025</t>
        </is>
      </c>
      <c r="B9" t="inlineStr">
        <is>
          <t>Credenciamento de fornecedores especializados, incluindo depósitos de materiais de construção e lojas de insumos elétricos, hidráulicos e civis que integram o Sistema Nacional de Pesquisa de Custos e Índices da Construção Civil (SINAPI).</t>
        </is>
      </c>
      <c r="C9" t="inlineStr">
        <is>
          <t>17/11/2026 09:00:00</t>
        </is>
      </c>
      <c r="D9" t="inlineStr">
        <is>
          <t>Em processo</t>
        </is>
      </c>
      <c r="E9" t="inlineStr"/>
      <c r="F9" t="inlineStr">
        <is>
          <t>17/11/2026 17:00:00</t>
        </is>
      </c>
      <c r="G9" t="inlineStr"/>
      <c r="H9" t="inlineStr"/>
    </row>
    <row r="10">
      <c r="A10" t="inlineStr">
        <is>
          <t>003/2025</t>
        </is>
      </c>
      <c r="B10" t="inlineStr">
        <is>
          <t>Credenciamento de empresas para a prestação de serviços de intermediação de transporte de passageiros, deslocamento de empregados a serviço do Senac em Minas, por meio de aplicativo que permita acesso à solicitação de transporte terrestre “sob demanda”, conforme edital e seus anexos.</t>
        </is>
      </c>
      <c r="C10" t="inlineStr">
        <is>
          <t>23/12/2025 15:00:00</t>
        </is>
      </c>
      <c r="D10" t="inlineStr">
        <is>
          <t>Em processo</t>
        </is>
      </c>
      <c r="E10" t="inlineStr"/>
      <c r="F10" t="inlineStr"/>
      <c r="G10" t="inlineStr"/>
      <c r="H10" t="inlineStr"/>
    </row>
    <row r="11">
      <c r="A11" t="inlineStr">
        <is>
          <t>001/2025</t>
        </is>
      </c>
      <c r="B11" t="inlineStr">
        <is>
          <t>Credenciamento de pessoas jurídicas devidamente registradas (...) especializadas em arquitetura e/ou engenharia para a prestação de serviços técnicos e/ou elaboração de projetos de Arquitetura e/ou Engenharia e suas aprovações nos Órgãos competentes para atender as Unidades do Senac em Minas</t>
        </is>
      </c>
      <c r="C11" t="inlineStr">
        <is>
          <t>27/01/2025 09:00:00</t>
        </is>
      </c>
      <c r="D11" t="inlineStr">
        <is>
          <t>Finalizada</t>
        </is>
      </c>
      <c r="E11" t="inlineStr"/>
      <c r="F11" t="inlineStr">
        <is>
          <t>13/05/2026 15:00:00</t>
        </is>
      </c>
      <c r="G11" t="inlineStr"/>
      <c r="H11" t="inlineStr"/>
    </row>
    <row r="12">
      <c r="A12" t="inlineStr">
        <is>
          <t>004/2024</t>
        </is>
      </c>
      <c r="B12" t="inlineStr">
        <is>
          <t xml:space="preserve">Credenciamento de fornecedores especializados, incluindo depósitos de materiais de construção e lojas de insumos elétricos, hidráulicos, civis e ferramentas, que integram o Sistema Nacional de Pesquisa de Custos e Índices da Construção Civil (SINAPI). </t>
        </is>
      </c>
      <c r="C12" t="inlineStr">
        <is>
          <t>12/11/2024 08:00:00</t>
        </is>
      </c>
      <c r="D12" t="inlineStr">
        <is>
          <t>Finalizada</t>
        </is>
      </c>
      <c r="E12" t="inlineStr"/>
      <c r="F12" t="inlineStr">
        <is>
          <t>29/07/2025 17:00:00</t>
        </is>
      </c>
      <c r="G12" t="inlineStr"/>
      <c r="H12" t="inlineStr"/>
    </row>
    <row r="13">
      <c r="A13" t="inlineStr">
        <is>
          <t>003/2024</t>
        </is>
      </c>
      <c r="B13" t="inlineStr">
        <is>
          <t>Credenciamento de empresas para a prestação de serviços de intermediação de transporte de passageiros, deslocamento de empregados a serviço do Senac em Minas, por meio de aplicativo que permita acesso à solicitação de transporte terrestre “sob demanda"</t>
        </is>
      </c>
      <c r="C13" t="inlineStr">
        <is>
          <t>08/10/2024 09:00:00</t>
        </is>
      </c>
      <c r="D13" t="inlineStr">
        <is>
          <t>Finalizada</t>
        </is>
      </c>
      <c r="E13" t="inlineStr"/>
      <c r="F13" t="inlineStr">
        <is>
          <t>15/10/2024 16:00:00</t>
        </is>
      </c>
      <c r="G13" t="inlineStr"/>
      <c r="H13" t="inlineStr"/>
    </row>
    <row r="14">
      <c r="A14" t="inlineStr">
        <is>
          <t>001/2024</t>
        </is>
      </c>
      <c r="B14" t="inlineStr">
        <is>
          <t>Chamamento Público tem objeto credenciamento empresas do segmento Comércio de Bens, Serviços e Turismo de MG, Sindicatos Empresariais filiados ou conveniados à Federação do Comércio de Bens, Serviços e Turismo de MG e Associações e Fundações , conforme especificações constantes no Regulamento.</t>
        </is>
      </c>
      <c r="C14" t="inlineStr">
        <is>
          <t>16/07/2024 08:00:00</t>
        </is>
      </c>
      <c r="D14" t="inlineStr">
        <is>
          <t>Finalizada</t>
        </is>
      </c>
      <c r="E14" t="inlineStr"/>
      <c r="F14" t="inlineStr">
        <is>
          <t>13/02/2026 08:00:00</t>
        </is>
      </c>
      <c r="G14" t="inlineStr"/>
      <c r="H14" t="inlineStr"/>
    </row>
    <row r="15">
      <c r="A15" t="inlineStr">
        <is>
          <t xml:space="preserve">001/2023 </t>
        </is>
      </c>
      <c r="B15" t="inlineStr">
        <is>
          <t>Chamamento público de empresas do segmento do comércio, sindicados empresariais filiados à Federação do Comércio de Bens, Serviços e Turismo de MG, para oferta de cursos de formação profissional, conforme edital e anexos. - Link: https://mg.senac.br/Paginas/senac-mais.aspx.</t>
        </is>
      </c>
      <c r="C15" t="inlineStr">
        <is>
          <t>30/06/2024 23:59:00</t>
        </is>
      </c>
      <c r="D15" t="inlineStr">
        <is>
          <t>Finalizada</t>
        </is>
      </c>
      <c r="E15" t="inlineStr"/>
      <c r="F15" t="inlineStr">
        <is>
          <t>03/02/2025 15:00:00</t>
        </is>
      </c>
      <c r="G15" t="inlineStr"/>
      <c r="H15" t="inlineStr"/>
    </row>
    <row r="16">
      <c r="A16" t="inlineStr">
        <is>
          <t>002/2024</t>
        </is>
      </c>
      <c r="B16" t="inlineStr">
        <is>
          <t>Credenciamento de empresas organizadoras de eventos, que serão contratadas sob demanda, em regime de não exclusividade, para prestação de serviços de viabilização de eventos presenciais, virtuais/online e híbridos, em todo território nacional e internacional.</t>
        </is>
      </c>
      <c r="C16" t="inlineStr">
        <is>
          <t>12/04/2024 08:00:00</t>
        </is>
      </c>
      <c r="D16" t="inlineStr">
        <is>
          <t>Em processo</t>
        </is>
      </c>
      <c r="E16" t="inlineStr"/>
      <c r="F16" t="inlineStr"/>
      <c r="G16" t="inlineStr"/>
      <c r="H16" t="inlineStr"/>
    </row>
    <row r="17">
      <c r="A17" t="inlineStr">
        <is>
          <t>001/2024</t>
        </is>
      </c>
      <c r="B17" t="inlineStr">
        <is>
          <t>Credenciamento de leiloeiros oficiais, para futura e eventual contratação de pessoa física para a prestação de serviços de avaliação e venda de bens móveis e imóveis através de leilão, conforme especificações constantes no documento e seus anexos.</t>
        </is>
      </c>
      <c r="C17" t="inlineStr">
        <is>
          <t>28/02/2024 09:00:00</t>
        </is>
      </c>
      <c r="D17" t="inlineStr">
        <is>
          <t>Finalizada</t>
        </is>
      </c>
      <c r="E17" t="inlineStr"/>
      <c r="F17" t="inlineStr">
        <is>
          <t>27/03/2025 17:02:00</t>
        </is>
      </c>
      <c r="G17" t="inlineStr"/>
      <c r="H17" t="inlineStr"/>
    </row>
    <row r="18">
      <c r="A18" t="inlineStr">
        <is>
          <t>002/2023</t>
        </is>
      </c>
      <c r="B18" t="inlineStr">
        <is>
          <t>Chamamento Público Credenciamento de artistas da microrregião de São João del Rei, idade acima de dezoito anos, para participar das “Mostras Culturais Coletivas” a serem realizadas pelo Senac Minas, a fim de exporem gratuitamente suas obras artísticas na Unidade do Senac Tiradentes</t>
        </is>
      </c>
      <c r="C18" t="inlineStr">
        <is>
          <t>26/07/2023 13:00:00</t>
        </is>
      </c>
      <c r="D18" t="inlineStr">
        <is>
          <t>Finalizada</t>
        </is>
      </c>
      <c r="E18" t="inlineStr"/>
      <c r="F18" t="inlineStr">
        <is>
          <t>31/12/2023 09:00:00</t>
        </is>
      </c>
      <c r="G18" t="inlineStr"/>
      <c r="H18" t="inlineStr"/>
    </row>
    <row r="19">
      <c r="A19" t="inlineStr">
        <is>
          <t>002/2025</t>
        </is>
      </c>
      <c r="B19" t="inlineStr">
        <is>
          <t>Alienação de cadeiras universitárias, por meio de Leilão, do tipo maior lance, conforme edital e seus anexos.</t>
        </is>
      </c>
      <c r="C19" t="inlineStr">
        <is>
          <t>05/01/2026 15:00:00</t>
        </is>
      </c>
      <c r="D19" t="inlineStr">
        <is>
          <t>Em processo</t>
        </is>
      </c>
      <c r="E19" t="inlineStr"/>
      <c r="F19" t="inlineStr"/>
      <c r="G19" t="inlineStr"/>
      <c r="H19" t="inlineStr"/>
    </row>
    <row r="20">
      <c r="A20" t="inlineStr">
        <is>
          <t>001/2025</t>
        </is>
      </c>
      <c r="B20" t="inlineStr">
        <is>
          <t>Alienação de bens móveis inservível para o SENAC Minas, e será regido pelo Regulamento de Licitações e Contratos do SENAC, consolidado pela Resolução nº 1270/2024, mediante as condições estabelecidas no Edital.</t>
        </is>
      </c>
      <c r="C20" t="inlineStr">
        <is>
          <t>17/02/2025 10:00:00</t>
        </is>
      </c>
      <c r="D20" t="inlineStr">
        <is>
          <t>Em processo</t>
        </is>
      </c>
      <c r="E20" t="inlineStr"/>
      <c r="F20" t="inlineStr">
        <is>
          <t>08/01/2025 10:25:00</t>
        </is>
      </c>
      <c r="G20" t="inlineStr"/>
      <c r="H20" t="inlineStr"/>
    </row>
    <row r="21">
      <c r="A21" t="inlineStr">
        <is>
          <t>041/2026</t>
        </is>
      </c>
      <c r="B21" t="inlineStr">
        <is>
          <t>Contratação de empresa para a prestação de serviços técnicos de consultoria para mapeamento da jornada de discentes ativos e egressos, empresários contribuintes e docentes, compreendendo a realização de diagnóstico técnico e a elaboração de personas representativas desses públicos</t>
        </is>
      </c>
      <c r="C21" t="inlineStr">
        <is>
          <t>15/10/2026 09:00:00</t>
        </is>
      </c>
      <c r="D21" t="inlineStr">
        <is>
          <t>Em processo</t>
        </is>
      </c>
      <c r="E21" t="inlineStr"/>
      <c r="F21" t="inlineStr"/>
      <c r="G21" t="inlineStr"/>
      <c r="H21" t="inlineStr"/>
    </row>
  </sheetData>
  <pageMargins left="0.75" right="0.75" top="1" bottom="1" header="0.5" footer="0.5"/>
</worksheet>
</file>

<file path=xl/worksheets/sheet38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serviço de engenharia para reforma do CEP Montes Claros, localizado na Av. Dep. Esteves Rodrigues, 250 - Centro, Montes Claros - MG</t>
        </is>
      </c>
      <c r="C2" t="inlineStr">
        <is>
          <t>05/08/2026 09:00:00</t>
        </is>
      </c>
      <c r="D2" t="inlineStr">
        <is>
          <t>Cancelada</t>
        </is>
      </c>
      <c r="E2" t="inlineStr"/>
      <c r="F2" t="inlineStr">
        <is>
          <t>09/09/2026 09:30:00</t>
        </is>
      </c>
      <c r="G2" t="inlineStr"/>
      <c r="H2" t="inlineStr"/>
    </row>
    <row r="3">
      <c r="A3" t="inlineStr">
        <is>
          <t>001/2026</t>
        </is>
      </c>
      <c r="B3" t="inlineStr">
        <is>
          <t>Contratação de Assessoria de Imprensa e de Media Training, para atendimento da instituição nas atividades de plan, desenv, execução e análise de resultados das ações de relac  imprensa nas cidades onde o Senac em Minas mantém unidades fixas, conforme Edital e seus anexos.</t>
        </is>
      </c>
      <c r="C3" t="inlineStr">
        <is>
          <t>13/03/2026 09:00:00</t>
        </is>
      </c>
      <c r="D3" t="inlineStr">
        <is>
          <t>Finalizada</t>
        </is>
      </c>
      <c r="E3" t="inlineStr"/>
      <c r="F3" t="inlineStr">
        <is>
          <t>11/06/2026 17:00:00</t>
        </is>
      </c>
      <c r="G3" t="inlineStr"/>
      <c r="H3" t="inlineStr"/>
    </row>
    <row r="4">
      <c r="A4" t="inlineStr">
        <is>
          <t>002/2025</t>
        </is>
      </c>
      <c r="B4" t="inlineStr">
        <is>
          <t xml:space="preserve">Contratação de serviços de publicidade e propaganda para atendimento às necessidades da instituição no que diz respeito a atividades que tenham por objetivo o planejamento, a conceituação, a concepção, a criação, a intermediação e a supervisão da execução de consultas(...) </t>
        </is>
      </c>
      <c r="C4" t="inlineStr">
        <is>
          <t>08/08/2025 09:00:00</t>
        </is>
      </c>
      <c r="D4" t="inlineStr">
        <is>
          <t>Finalizada</t>
        </is>
      </c>
      <c r="E4" t="inlineStr"/>
      <c r="F4" t="inlineStr">
        <is>
          <t>29/12/2025 17:00:00</t>
        </is>
      </c>
      <c r="G4" t="inlineStr"/>
      <c r="H4" t="inlineStr"/>
    </row>
    <row r="5">
      <c r="A5" t="inlineStr">
        <is>
          <t>90001/2025</t>
        </is>
      </c>
      <c r="B5" t="inlineStr">
        <is>
          <t>Contratação de serviço de engenharia para a climatização do Hotel Grogotó, localizado na Rua Mucuri, 201 – Caiçaras, Barbacena - MG, conforme especificações constantes no Edital e seus anexos.</t>
        </is>
      </c>
      <c r="C5" t="inlineStr">
        <is>
          <t>07/08/2025 09:00:00</t>
        </is>
      </c>
      <c r="D5" t="inlineStr">
        <is>
          <t>Finalizada</t>
        </is>
      </c>
      <c r="E5" t="inlineStr"/>
      <c r="F5" t="inlineStr">
        <is>
          <t>29/08/2025 16:00:00</t>
        </is>
      </c>
      <c r="G5" t="inlineStr"/>
      <c r="H5" t="inlineStr"/>
    </row>
    <row r="6">
      <c r="A6" t="inlineStr">
        <is>
          <t>001/2025</t>
        </is>
      </c>
      <c r="B6" t="inlineStr">
        <is>
          <t>Contratação de serviços de engenharia para reforma do CEP Ituiutaba, localizado na rua do Tijuco, 71, Novo Mundo, Ituiutaba - MG, conforme especificações constantes no Edital e seus anexos.</t>
        </is>
      </c>
      <c r="C6" t="inlineStr">
        <is>
          <t>24/04/2025 09:00:00</t>
        </is>
      </c>
      <c r="D6" t="inlineStr">
        <is>
          <t>Finalizada</t>
        </is>
      </c>
      <c r="E6" t="inlineStr"/>
      <c r="F6" t="inlineStr">
        <is>
          <t>16/05/2025 07:34:00</t>
        </is>
      </c>
      <c r="G6" t="inlineStr"/>
      <c r="H6" t="inlineStr"/>
    </row>
    <row r="7">
      <c r="A7" t="inlineStr">
        <is>
          <t>002/2024</t>
        </is>
      </c>
      <c r="B7" t="inlineStr">
        <is>
          <t>Serviços de engenharia para o desenvolvimento e entrega de unidades operacionais modulares do Centro de Treinamento para Competições e o Centro de Triagem, Higienização e Armazenamento Gastronômico conforme Edital e seus anexos.</t>
        </is>
      </c>
      <c r="C7" t="inlineStr">
        <is>
          <t>17/10/2024 09:00:00</t>
        </is>
      </c>
      <c r="D7" t="inlineStr">
        <is>
          <t>Finalizada</t>
        </is>
      </c>
      <c r="E7" t="inlineStr"/>
      <c r="F7" t="inlineStr">
        <is>
          <t>01/11/2024 15:00:00</t>
        </is>
      </c>
      <c r="G7" t="inlineStr"/>
      <c r="H7" t="inlineStr"/>
    </row>
    <row r="8">
      <c r="A8" t="inlineStr">
        <is>
          <t>001/2024</t>
        </is>
      </c>
      <c r="B8" t="inlineStr">
        <is>
          <t xml:space="preserve">Contratação de serviços de engenharia para Reforma da Sede Administrativa III do SENAC MG, localizada na Rua da Curitiba, nº 561, Centro, Belo Horizonte. </t>
        </is>
      </c>
      <c r="C8" t="inlineStr">
        <is>
          <t>30/09/2024 09:00:00</t>
        </is>
      </c>
      <c r="D8" t="inlineStr">
        <is>
          <t>Finalizada</t>
        </is>
      </c>
      <c r="E8" t="inlineStr"/>
      <c r="F8" t="inlineStr">
        <is>
          <t>16/10/2024 17:00:00</t>
        </is>
      </c>
      <c r="G8" t="inlineStr"/>
      <c r="H8" t="inlineStr"/>
    </row>
    <row r="9">
      <c r="A9" t="inlineStr">
        <is>
          <t>002/2025</t>
        </is>
      </c>
      <c r="B9" t="inlineStr">
        <is>
          <t>Credenciamento de fornecedores especializados, incluindo depósitos de materiais de construção e lojas de insumos elétricos, hidráulicos e civis que integram o Sistema Nacional de Pesquisa de Custos e Índices da Construção Civil (SINAPI).</t>
        </is>
      </c>
      <c r="C9" t="inlineStr">
        <is>
          <t>17/11/2026 09:00:00</t>
        </is>
      </c>
      <c r="D9" t="inlineStr">
        <is>
          <t>Em processo</t>
        </is>
      </c>
      <c r="E9" t="inlineStr"/>
      <c r="F9" t="inlineStr">
        <is>
          <t>17/11/2026 17:00:00</t>
        </is>
      </c>
      <c r="G9" t="inlineStr"/>
      <c r="H9" t="inlineStr"/>
    </row>
    <row r="10">
      <c r="A10" t="inlineStr">
        <is>
          <t>003/2025</t>
        </is>
      </c>
      <c r="B10" t="inlineStr">
        <is>
          <t>Credenciamento de empresas para a prestação de serviços de intermediação de transporte de passageiros, deslocamento de empregados a serviço do Senac em Minas, por meio de aplicativo que permita acesso à solicitação de transporte terrestre “sob demanda”, conforme edital e seus anexos.</t>
        </is>
      </c>
      <c r="C10" t="inlineStr">
        <is>
          <t>23/12/2025 15:00:00</t>
        </is>
      </c>
      <c r="D10" t="inlineStr">
        <is>
          <t>Em processo</t>
        </is>
      </c>
      <c r="E10" t="inlineStr"/>
      <c r="F10" t="inlineStr"/>
      <c r="G10" t="inlineStr"/>
      <c r="H10" t="inlineStr"/>
    </row>
    <row r="11">
      <c r="A11" t="inlineStr">
        <is>
          <t>001/2025</t>
        </is>
      </c>
      <c r="B11" t="inlineStr">
        <is>
          <t>Credenciamento de pessoas jurídicas devidamente registradas (...) especializadas em arquitetura e/ou engenharia para a prestação de serviços técnicos e/ou elaboração de projetos de Arquitetura e/ou Engenharia e suas aprovações nos Órgãos competentes para atender as Unidades do Senac em Minas</t>
        </is>
      </c>
      <c r="C11" t="inlineStr">
        <is>
          <t>27/01/2025 09:00:00</t>
        </is>
      </c>
      <c r="D11" t="inlineStr">
        <is>
          <t>Finalizada</t>
        </is>
      </c>
      <c r="E11" t="inlineStr"/>
      <c r="F11" t="inlineStr">
        <is>
          <t>13/05/2026 15:00:00</t>
        </is>
      </c>
      <c r="G11" t="inlineStr"/>
      <c r="H11" t="inlineStr"/>
    </row>
    <row r="12">
      <c r="A12" t="inlineStr">
        <is>
          <t>004/2024</t>
        </is>
      </c>
      <c r="B12" t="inlineStr">
        <is>
          <t xml:space="preserve">Credenciamento de fornecedores especializados, incluindo depósitos de materiais de construção e lojas de insumos elétricos, hidráulicos, civis e ferramentas, que integram o Sistema Nacional de Pesquisa de Custos e Índices da Construção Civil (SINAPI). </t>
        </is>
      </c>
      <c r="C12" t="inlineStr">
        <is>
          <t>12/11/2024 08:00:00</t>
        </is>
      </c>
      <c r="D12" t="inlineStr">
        <is>
          <t>Finalizada</t>
        </is>
      </c>
      <c r="E12" t="inlineStr"/>
      <c r="F12" t="inlineStr">
        <is>
          <t>29/07/2025 17:00:00</t>
        </is>
      </c>
      <c r="G12" t="inlineStr"/>
      <c r="H12" t="inlineStr"/>
    </row>
    <row r="13">
      <c r="A13" t="inlineStr">
        <is>
          <t>003/2024</t>
        </is>
      </c>
      <c r="B13" t="inlineStr">
        <is>
          <t>Credenciamento de empresas para a prestação de serviços de intermediação de transporte de passageiros, deslocamento de empregados a serviço do Senac em Minas, por meio de aplicativo que permita acesso à solicitação de transporte terrestre “sob demanda"</t>
        </is>
      </c>
      <c r="C13" t="inlineStr">
        <is>
          <t>08/10/2024 09:00:00</t>
        </is>
      </c>
      <c r="D13" t="inlineStr">
        <is>
          <t>Finalizada</t>
        </is>
      </c>
      <c r="E13" t="inlineStr"/>
      <c r="F13" t="inlineStr">
        <is>
          <t>15/10/2024 16:00:00</t>
        </is>
      </c>
      <c r="G13" t="inlineStr"/>
      <c r="H13" t="inlineStr"/>
    </row>
    <row r="14">
      <c r="A14" t="inlineStr">
        <is>
          <t>001/2024</t>
        </is>
      </c>
      <c r="B14" t="inlineStr">
        <is>
          <t>Chamamento Público tem objeto credenciamento empresas do segmento Comércio de Bens, Serviços e Turismo de MG, Sindicatos Empresariais filiados ou conveniados à Federação do Comércio de Bens, Serviços e Turismo de MG e Associações e Fundações , conforme especificações constantes no Regulamento.</t>
        </is>
      </c>
      <c r="C14" t="inlineStr">
        <is>
          <t>16/07/2024 08:00:00</t>
        </is>
      </c>
      <c r="D14" t="inlineStr">
        <is>
          <t>Finalizada</t>
        </is>
      </c>
      <c r="E14" t="inlineStr"/>
      <c r="F14" t="inlineStr">
        <is>
          <t>13/02/2026 08:00:00</t>
        </is>
      </c>
      <c r="G14" t="inlineStr"/>
      <c r="H14" t="inlineStr"/>
    </row>
    <row r="15">
      <c r="A15" t="inlineStr">
        <is>
          <t xml:space="preserve">001/2023 </t>
        </is>
      </c>
      <c r="B15" t="inlineStr">
        <is>
          <t>Chamamento público de empresas do segmento do comércio, sindicados empresariais filiados à Federação do Comércio de Bens, Serviços e Turismo de MG, para oferta de cursos de formação profissional, conforme edital e anexos. - Link: https://mg.senac.br/Paginas/senac-mais.aspx.</t>
        </is>
      </c>
      <c r="C15" t="inlineStr">
        <is>
          <t>30/06/2024 23:59:00</t>
        </is>
      </c>
      <c r="D15" t="inlineStr">
        <is>
          <t>Finalizada</t>
        </is>
      </c>
      <c r="E15" t="inlineStr"/>
      <c r="F15" t="inlineStr">
        <is>
          <t>03/02/2025 15:00:00</t>
        </is>
      </c>
      <c r="G15" t="inlineStr"/>
      <c r="H15" t="inlineStr"/>
    </row>
    <row r="16">
      <c r="A16" t="inlineStr">
        <is>
          <t>002/2024</t>
        </is>
      </c>
      <c r="B16" t="inlineStr">
        <is>
          <t>Credenciamento de empresas organizadoras de eventos, que serão contratadas sob demanda, em regime de não exclusividade, para prestação de serviços de viabilização de eventos presenciais, virtuais/online e híbridos, em todo território nacional e internacional.</t>
        </is>
      </c>
      <c r="C16" t="inlineStr">
        <is>
          <t>12/04/2024 08:00:00</t>
        </is>
      </c>
      <c r="D16" t="inlineStr">
        <is>
          <t>Em processo</t>
        </is>
      </c>
      <c r="E16" t="inlineStr"/>
      <c r="F16" t="inlineStr"/>
      <c r="G16" t="inlineStr"/>
      <c r="H16" t="inlineStr"/>
    </row>
    <row r="17">
      <c r="A17" t="inlineStr">
        <is>
          <t>001/2024</t>
        </is>
      </c>
      <c r="B17" t="inlineStr">
        <is>
          <t>Credenciamento de leiloeiros oficiais, para futura e eventual contratação de pessoa física para a prestação de serviços de avaliação e venda de bens móveis e imóveis através de leilão, conforme especificações constantes no documento e seus anexos.</t>
        </is>
      </c>
      <c r="C17" t="inlineStr">
        <is>
          <t>28/02/2024 09:00:00</t>
        </is>
      </c>
      <c r="D17" t="inlineStr">
        <is>
          <t>Finalizada</t>
        </is>
      </c>
      <c r="E17" t="inlineStr"/>
      <c r="F17" t="inlineStr">
        <is>
          <t>27/03/2025 17:02:00</t>
        </is>
      </c>
      <c r="G17" t="inlineStr"/>
      <c r="H17" t="inlineStr"/>
    </row>
    <row r="18">
      <c r="A18" t="inlineStr">
        <is>
          <t>002/2023</t>
        </is>
      </c>
      <c r="B18" t="inlineStr">
        <is>
          <t>Chamamento Público Credenciamento de artistas da microrregião de São João del Rei, idade acima de dezoito anos, para participar das “Mostras Culturais Coletivas” a serem realizadas pelo Senac Minas, a fim de exporem gratuitamente suas obras artísticas na Unidade do Senac Tiradentes</t>
        </is>
      </c>
      <c r="C18" t="inlineStr">
        <is>
          <t>26/07/2023 13:00:00</t>
        </is>
      </c>
      <c r="D18" t="inlineStr">
        <is>
          <t>Finalizada</t>
        </is>
      </c>
      <c r="E18" t="inlineStr"/>
      <c r="F18" t="inlineStr">
        <is>
          <t>31/12/2023 09:00:00</t>
        </is>
      </c>
      <c r="G18" t="inlineStr"/>
      <c r="H18" t="inlineStr"/>
    </row>
    <row r="19">
      <c r="A19" t="inlineStr">
        <is>
          <t>002/2025</t>
        </is>
      </c>
      <c r="B19" t="inlineStr">
        <is>
          <t>Alienação de cadeiras universitárias, por meio de Leilão, do tipo maior lance, conforme edital e seus anexos.</t>
        </is>
      </c>
      <c r="C19" t="inlineStr">
        <is>
          <t>05/01/2026 15:00:00</t>
        </is>
      </c>
      <c r="D19" t="inlineStr">
        <is>
          <t>Em processo</t>
        </is>
      </c>
      <c r="E19" t="inlineStr"/>
      <c r="F19" t="inlineStr"/>
      <c r="G19" t="inlineStr"/>
      <c r="H19" t="inlineStr"/>
    </row>
    <row r="20">
      <c r="A20" t="inlineStr">
        <is>
          <t>001/2025</t>
        </is>
      </c>
      <c r="B20" t="inlineStr">
        <is>
          <t>Alienação de bens móveis inservível para o SENAC Minas, e será regido pelo Regulamento de Licitações e Contratos do SENAC, consolidado pela Resolução nº 1270/2024, mediante as condições estabelecidas no Edital.</t>
        </is>
      </c>
      <c r="C20" t="inlineStr">
        <is>
          <t>17/02/2025 10:00:00</t>
        </is>
      </c>
      <c r="D20" t="inlineStr">
        <is>
          <t>Em processo</t>
        </is>
      </c>
      <c r="E20" t="inlineStr"/>
      <c r="F20" t="inlineStr">
        <is>
          <t>08/01/2025 10:25:00</t>
        </is>
      </c>
      <c r="G20" t="inlineStr"/>
      <c r="H20" t="inlineStr"/>
    </row>
    <row r="21">
      <c r="A21" t="inlineStr">
        <is>
          <t>041/2026</t>
        </is>
      </c>
      <c r="B21" t="inlineStr">
        <is>
          <t>Contratação de empresa para a prestação de serviços técnicos de consultoria para mapeamento da jornada de discentes ativos e egressos, empresários contribuintes e docentes, compreendendo a realização de diagnóstico técnico e a elaboração de personas representativas desses públicos</t>
        </is>
      </c>
      <c r="C21" t="inlineStr">
        <is>
          <t>15/10/2026 09:00:00</t>
        </is>
      </c>
      <c r="D21" t="inlineStr">
        <is>
          <t>Em processo</t>
        </is>
      </c>
      <c r="E21" t="inlineStr"/>
      <c r="F21" t="inlineStr"/>
      <c r="G21" t="inlineStr"/>
      <c r="H21" t="inlineStr"/>
    </row>
  </sheetData>
  <pageMargins left="0.75" right="0.75" top="1" bottom="1" header="0.5" footer="0.5"/>
</worksheet>
</file>

<file path=xl/worksheets/sheet38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FORNECIMENTO DE VALE ALIMENTAÇÃO E VALE REFEIÇÃO</t>
        </is>
      </c>
      <c r="B2" t="inlineStr">
        <is>
          <t>TICKET SERVICOS SA</t>
        </is>
      </c>
      <c r="C2">
        <f>"47866934000174"</f>
        <v/>
      </c>
      <c r="D2" t="inlineStr">
        <is>
          <t>Pregão Eletrônico</t>
        </is>
      </c>
      <c r="E2" t="inlineStr">
        <is>
          <t>02/08/2023 00:00:00</t>
        </is>
      </c>
      <c r="F2" t="inlineStr">
        <is>
          <t>01/08/2026</t>
        </is>
      </c>
      <c r="G2" t="inlineStr">
        <is>
          <t>Prorrogado</t>
        </is>
      </c>
      <c r="H2" t="inlineStr">
        <is>
          <t>Ordinária</t>
        </is>
      </c>
      <c r="I2" t="inlineStr"/>
      <c r="J2" t="inlineStr">
        <is>
          <t>55600000,00</t>
        </is>
      </c>
      <c r="K2" t="inlineStr">
        <is>
          <t>51815009,44</t>
        </is>
      </c>
      <c r="L2" t="inlineStr"/>
    </row>
    <row r="3">
      <c r="A3" t="inlineStr">
        <is>
          <t>CONTRATO DE PRESTAÇÃO DE SERVIÇOS DE ASSISTÊNCIA MÉDICOHOSPITALAR</t>
        </is>
      </c>
      <c r="B3" t="inlineStr">
        <is>
          <t>UNIMED BELO HORIZONTE COOPERATIVA DE TRABALHO MEDICO</t>
        </is>
      </c>
      <c r="C3">
        <f>"16513178000176"</f>
        <v/>
      </c>
      <c r="D3" t="inlineStr">
        <is>
          <t>Pregão Eletrônico</t>
        </is>
      </c>
      <c r="E3" t="inlineStr">
        <is>
          <t>01/04/2025 00:00:00</t>
        </is>
      </c>
      <c r="F3" t="inlineStr">
        <is>
          <t>31/03/2027</t>
        </is>
      </c>
      <c r="G3" t="inlineStr">
        <is>
          <t>Prorrogado</t>
        </is>
      </c>
      <c r="H3" t="inlineStr">
        <is>
          <t>Ordinária</t>
        </is>
      </c>
      <c r="I3" t="inlineStr"/>
      <c r="J3" t="inlineStr">
        <is>
          <t>49450251,96</t>
        </is>
      </c>
      <c r="K3" t="inlineStr">
        <is>
          <t>31158905,57</t>
        </is>
      </c>
      <c r="L3" t="inlineStr"/>
    </row>
    <row r="4">
      <c r="A4" t="inlineStr">
        <is>
          <t>SERVIÇOS DE PUBLICIDADE E PROPAGANDA</t>
        </is>
      </c>
      <c r="B4" t="inlineStr">
        <is>
          <t>FLD S.A.</t>
        </is>
      </c>
      <c r="C4">
        <f>"24172716000134"</f>
        <v/>
      </c>
      <c r="D4" t="inlineStr">
        <is>
          <t>Concorrência</t>
        </is>
      </c>
      <c r="E4" t="inlineStr">
        <is>
          <t>02/02/2026 00:00:00</t>
        </is>
      </c>
      <c r="F4" t="inlineStr">
        <is>
          <t>02/02/2027</t>
        </is>
      </c>
      <c r="G4" t="inlineStr">
        <is>
          <t>Ativo</t>
        </is>
      </c>
      <c r="H4" t="inlineStr">
        <is>
          <t>Ordinária</t>
        </is>
      </c>
      <c r="I4" t="inlineStr"/>
      <c r="J4" t="inlineStr">
        <is>
          <t>21000000,00</t>
        </is>
      </c>
      <c r="K4" t="inlineStr">
        <is>
          <t>6055055,20</t>
        </is>
      </c>
      <c r="L4" t="inlineStr"/>
    </row>
    <row r="5">
      <c r="A5" t="inlineStr">
        <is>
          <t>AQUISIÇÃO DE EQUIPAMENTOS NO SEGMENTO DE SAÚDE</t>
        </is>
      </c>
      <c r="B5" t="inlineStr">
        <is>
          <t>LAERDAL MEDICAL IMPORTACAO E COMERCIO DE PRODUTOS MEDICOS LTDA.</t>
        </is>
      </c>
      <c r="C5">
        <f>"08014804000151"</f>
        <v/>
      </c>
      <c r="D5" t="inlineStr">
        <is>
          <t>Inexigibilidade</t>
        </is>
      </c>
      <c r="E5" t="inlineStr">
        <is>
          <t>23/08/2024 00:00:00</t>
        </is>
      </c>
      <c r="F5" t="inlineStr">
        <is>
          <t>31/12/2026</t>
        </is>
      </c>
      <c r="G5" t="inlineStr">
        <is>
          <t>Ativo</t>
        </is>
      </c>
      <c r="H5" t="inlineStr">
        <is>
          <t>Ordinária</t>
        </is>
      </c>
      <c r="I5" t="inlineStr"/>
      <c r="J5" t="inlineStr">
        <is>
          <t>19056705,99</t>
        </is>
      </c>
      <c r="K5" t="inlineStr">
        <is>
          <t>18372999,80</t>
        </is>
      </c>
      <c r="L5" t="inlineStr"/>
    </row>
    <row r="6">
      <c r="A6" t="inlineStr">
        <is>
          <t>LOCAÇÃO DE IMÓVEL COMERCIAL  CEP BH / BARRO PRETO</t>
        </is>
      </c>
      <c r="B6" t="inlineStr">
        <is>
          <t>E.P.O. ENGENHARIA PLANEJAMENTO E OBRAS LTDA.</t>
        </is>
      </c>
      <c r="C6">
        <f>"42764217000118"</f>
        <v/>
      </c>
      <c r="D6" t="inlineStr">
        <is>
          <t>Dispensa</t>
        </is>
      </c>
      <c r="E6" t="inlineStr">
        <is>
          <t>03/06/2022 00:00:00</t>
        </is>
      </c>
      <c r="F6" t="inlineStr">
        <is>
          <t>07/11/2027</t>
        </is>
      </c>
      <c r="G6" t="inlineStr">
        <is>
          <t>Prorrogado</t>
        </is>
      </c>
      <c r="H6" t="inlineStr">
        <is>
          <t>Ordinária</t>
        </is>
      </c>
      <c r="I6" t="inlineStr"/>
      <c r="J6" t="inlineStr">
        <is>
          <t>9761066,88</t>
        </is>
      </c>
      <c r="K6" t="inlineStr">
        <is>
          <t>7096586,79</t>
        </is>
      </c>
      <c r="L6" t="inlineStr"/>
    </row>
    <row r="7">
      <c r="A7" t="inlineStr">
        <is>
          <t>SERVIÇOS DE REFORMA E READEQUAÇÃO DE UNIDADES EDUCACIONAL MÓVEIS UEM</t>
        </is>
      </c>
      <c r="B7" t="inlineStr">
        <is>
          <t>EURO TRUCK IMPLEMENTOS RODOVIARIOS LTDA</t>
        </is>
      </c>
      <c r="C7">
        <f>"06311243000127"</f>
        <v/>
      </c>
      <c r="D7" t="inlineStr">
        <is>
          <t>Pregão Eletrônico</t>
        </is>
      </c>
      <c r="E7" t="inlineStr">
        <is>
          <t>07/10/2025 00:00:00</t>
        </is>
      </c>
      <c r="F7" t="inlineStr">
        <is>
          <t>07/10/2026</t>
        </is>
      </c>
      <c r="G7" t="inlineStr">
        <is>
          <t>Ativo</t>
        </is>
      </c>
      <c r="H7" t="inlineStr">
        <is>
          <t>Ordinária</t>
        </is>
      </c>
      <c r="I7" t="inlineStr"/>
      <c r="J7" t="inlineStr">
        <is>
          <t>8950000,00</t>
        </is>
      </c>
      <c r="K7" t="inlineStr">
        <is>
          <t>1540383,00</t>
        </is>
      </c>
      <c r="L7" t="inlineStr"/>
    </row>
    <row r="8">
      <c r="A8" t="inlineStr">
        <is>
          <t>SERVIÇO DE IMPLANTAÇÃO DA PLATAFORMA LIFERAY COMMUNITY EDITION 7.3</t>
        </is>
      </c>
      <c r="B8" t="inlineStr">
        <is>
          <t>SEA TECNOLOGIA LTDA</t>
        </is>
      </c>
      <c r="C8">
        <f>"05741114000106"</f>
        <v/>
      </c>
      <c r="D8" t="inlineStr">
        <is>
          <t>Pregão Eletrônico</t>
        </is>
      </c>
      <c r="E8" t="inlineStr">
        <is>
          <t>24/04/2025 00:00:00</t>
        </is>
      </c>
      <c r="F8" t="inlineStr">
        <is>
          <t>24/04/2027</t>
        </is>
      </c>
      <c r="G8" t="inlineStr">
        <is>
          <t>Prorrogado</t>
        </is>
      </c>
      <c r="H8" t="inlineStr">
        <is>
          <t>Ordinária</t>
        </is>
      </c>
      <c r="I8" t="inlineStr"/>
      <c r="J8" t="inlineStr">
        <is>
          <t>8066777,28</t>
        </is>
      </c>
      <c r="K8" t="inlineStr">
        <is>
          <t>3770930,13</t>
        </is>
      </c>
      <c r="L8" t="inlineStr"/>
    </row>
    <row r="9">
      <c r="A9" t="inlineStr">
        <is>
          <t>SERVIÇOS DE AGENCIAMENTO DE VIAGENS E TURISMO NACIONAL E INTERNACIONAL</t>
        </is>
      </c>
      <c r="B9" t="inlineStr">
        <is>
          <t>LE SOLEIL TURISMO LTDA</t>
        </is>
      </c>
      <c r="C9">
        <f>"03320995000166"</f>
        <v/>
      </c>
      <c r="D9" t="inlineStr">
        <is>
          <t>Pregão Eletrônico</t>
        </is>
      </c>
      <c r="E9" t="inlineStr">
        <is>
          <t>01/09/2025 00:00:00</t>
        </is>
      </c>
      <c r="F9" t="inlineStr">
        <is>
          <t>01/09/2026</t>
        </is>
      </c>
      <c r="G9" t="inlineStr">
        <is>
          <t>Ativo</t>
        </is>
      </c>
      <c r="H9" t="inlineStr">
        <is>
          <t>Ordinária</t>
        </is>
      </c>
      <c r="I9" t="inlineStr"/>
      <c r="J9" t="inlineStr">
        <is>
          <t>7121850,00</t>
        </is>
      </c>
      <c r="K9" t="inlineStr">
        <is>
          <t>5163591,42</t>
        </is>
      </c>
      <c r="L9" t="inlineStr"/>
    </row>
    <row r="10">
      <c r="A10" t="inlineStr">
        <is>
          <t>SERVIÇOS DE ENGENHARIA PARA REFORMA  SEDE CURITIBA</t>
        </is>
      </c>
      <c r="B10" t="inlineStr">
        <is>
          <t>C. G. PLAN  CONSULTORIA, GERENCIAMENTO E PLANEJAMENTO EM EMPREENDIMENTOS CIVIS</t>
        </is>
      </c>
      <c r="C10">
        <f>"10382413000131"</f>
        <v/>
      </c>
      <c r="D10" t="inlineStr">
        <is>
          <t>Concorrência</t>
        </is>
      </c>
      <c r="E10" t="inlineStr">
        <is>
          <t>28/10/2024 00:00:00</t>
        </is>
      </c>
      <c r="F10" t="inlineStr">
        <is>
          <t>28/10/2026</t>
        </is>
      </c>
      <c r="G10" t="inlineStr">
        <is>
          <t>Prorrogado</t>
        </is>
      </c>
      <c r="H10" t="inlineStr">
        <is>
          <t>Ordinária</t>
        </is>
      </c>
      <c r="I10" t="inlineStr"/>
      <c r="J10" t="inlineStr">
        <is>
          <t>6435095,08</t>
        </is>
      </c>
      <c r="K10" t="inlineStr">
        <is>
          <t>3863678,53</t>
        </is>
      </c>
      <c r="L10" t="inlineStr"/>
    </row>
    <row r="11">
      <c r="A11" t="inlineStr">
        <is>
          <t>PRESTAÇÃO DE SERVIÇOS DE LOCAÇÃO DE VEÍCULOS</t>
        </is>
      </c>
      <c r="B11" t="inlineStr">
        <is>
          <t>ESTRELA LOGISTICA LTDA</t>
        </is>
      </c>
      <c r="C11">
        <f>"04309564000161"</f>
        <v/>
      </c>
      <c r="D11" t="inlineStr">
        <is>
          <t>Pregão Eletrônico</t>
        </is>
      </c>
      <c r="E11" t="inlineStr">
        <is>
          <t>02/04/2024 00:00:00</t>
        </is>
      </c>
      <c r="F11" t="inlineStr">
        <is>
          <t>31/10/2026</t>
        </is>
      </c>
      <c r="G11" t="inlineStr">
        <is>
          <t>Prorrogado</t>
        </is>
      </c>
      <c r="H11" t="inlineStr">
        <is>
          <t>Ordinária</t>
        </is>
      </c>
      <c r="I11" t="inlineStr"/>
      <c r="J11" t="inlineStr">
        <is>
          <t>6366238,05</t>
        </is>
      </c>
      <c r="K11" t="inlineStr">
        <is>
          <t>4945004,24</t>
        </is>
      </c>
      <c r="L11" t="inlineStr"/>
    </row>
    <row r="12">
      <c r="A12" t="inlineStr">
        <is>
          <t>LOCAÇÃO DE IMÓVEL COMERCIAL  BARBACENA</t>
        </is>
      </c>
      <c r="B12" t="inlineStr">
        <is>
          <t>FLAVIA MARIA GONÇALVES</t>
        </is>
      </c>
      <c r="C12">
        <f>"52987485620"</f>
        <v/>
      </c>
      <c r="D12" t="inlineStr">
        <is>
          <t>Inexigibilidade</t>
        </is>
      </c>
      <c r="E12" t="inlineStr">
        <is>
          <t>22/07/2025 00:00:00</t>
        </is>
      </c>
      <c r="F12" t="inlineStr">
        <is>
          <t>22/07/2035</t>
        </is>
      </c>
      <c r="G12" t="inlineStr">
        <is>
          <t>Ativo</t>
        </is>
      </c>
      <c r="H12" t="inlineStr">
        <is>
          <t>Ordinária</t>
        </is>
      </c>
      <c r="I12" t="inlineStr"/>
      <c r="J12" t="inlineStr">
        <is>
          <t>6000000,00</t>
        </is>
      </c>
      <c r="K12" t="inlineStr">
        <is>
          <t>150000,00</t>
        </is>
      </c>
      <c r="L12" t="inlineStr"/>
    </row>
    <row r="13">
      <c r="A13" t="inlineStr">
        <is>
          <t>CONTRATO DE LICENÇA TEMPORÁRIA DE BASE DE DADOS BIBLIOTECA DIGITAL</t>
        </is>
      </c>
      <c r="B13" t="inlineStr">
        <is>
          <t>MINHA BIBLIOTECA LTDA.</t>
        </is>
      </c>
      <c r="C13">
        <f>"13183749000163"</f>
        <v/>
      </c>
      <c r="D13" t="inlineStr">
        <is>
          <t>Dispensa</t>
        </is>
      </c>
      <c r="E13" t="inlineStr">
        <is>
          <t>20/04/2023 00:00:00</t>
        </is>
      </c>
      <c r="F13" t="inlineStr">
        <is>
          <t>19/04/2027</t>
        </is>
      </c>
      <c r="G13" t="inlineStr">
        <is>
          <t>Prorrogado</t>
        </is>
      </c>
      <c r="H13" t="inlineStr">
        <is>
          <t>Ordinária</t>
        </is>
      </c>
      <c r="I13" t="inlineStr"/>
      <c r="J13" t="inlineStr">
        <is>
          <t>5709600,00</t>
        </is>
      </c>
      <c r="K13" t="inlineStr">
        <is>
          <t>4594500,00</t>
        </is>
      </c>
      <c r="L13" t="inlineStr"/>
    </row>
    <row r="14">
      <c r="A14" t="inlineStr">
        <is>
          <t>PRESTAÇÃO DE SERVIÇOS DE OUTSOURCING DE IMPRESSÃO</t>
        </is>
      </c>
      <c r="B14" t="inlineStr">
        <is>
          <t>SIMPRESS COMERCIO LOCACAO E SERVIC</t>
        </is>
      </c>
      <c r="C14">
        <f>"07432517000107"</f>
        <v/>
      </c>
      <c r="D14" t="inlineStr">
        <is>
          <t>Pregão Eletrônico</t>
        </is>
      </c>
      <c r="E14" t="inlineStr">
        <is>
          <t>27/04/2023 00:00:00</t>
        </is>
      </c>
      <c r="F14" t="inlineStr">
        <is>
          <t>27/04/2027</t>
        </is>
      </c>
      <c r="G14" t="inlineStr">
        <is>
          <t>Prorrogado</t>
        </is>
      </c>
      <c r="H14" t="inlineStr">
        <is>
          <t>Ordinária</t>
        </is>
      </c>
      <c r="I14" t="inlineStr"/>
      <c r="J14" t="inlineStr">
        <is>
          <t>5523388,97</t>
        </is>
      </c>
      <c r="K14" t="inlineStr">
        <is>
          <t>3156703,72</t>
        </is>
      </c>
      <c r="L14" t="inlineStr"/>
    </row>
    <row r="15">
      <c r="A15" t="inlineStr">
        <is>
          <t>SERV. VIGILANCIA DESARMADAARMG/CEP BH/CENTRAL DIST/VENDA NOVA/GROGOTÓ</t>
        </is>
      </c>
      <c r="B15" t="inlineStr">
        <is>
          <t>ALGIZ VIGILANCIA E SEGURANCA LTDA.</t>
        </is>
      </c>
      <c r="C15">
        <f>"22327565000110"</f>
        <v/>
      </c>
      <c r="D15" t="inlineStr">
        <is>
          <t>Dispensa</t>
        </is>
      </c>
      <c r="E15" t="inlineStr">
        <is>
          <t>20/01/2025 00:00:00</t>
        </is>
      </c>
      <c r="F15" t="inlineStr">
        <is>
          <t>19/02/2027</t>
        </is>
      </c>
      <c r="G15" t="inlineStr">
        <is>
          <t>Prorrogado</t>
        </is>
      </c>
      <c r="H15" t="inlineStr">
        <is>
          <t>Ordinária</t>
        </is>
      </c>
      <c r="I15" t="inlineStr"/>
      <c r="J15" t="inlineStr">
        <is>
          <t>5500566,64</t>
        </is>
      </c>
      <c r="K15" t="inlineStr">
        <is>
          <t>3717489,88</t>
        </is>
      </c>
      <c r="L15" t="inlineStr"/>
    </row>
    <row r="16">
      <c r="A16" t="inlineStr">
        <is>
          <t>LOCAÇÃO DE IMÓVEL COMERCIAL  NAE 12º ANDAR DO EDIFICIO MIRAFIORI</t>
        </is>
      </c>
      <c r="B16" t="inlineStr">
        <is>
          <t>MIRAFIORI OFFICES E COWORKING LTDA</t>
        </is>
      </c>
      <c r="C16">
        <f>"51543449000137"</f>
        <v/>
      </c>
      <c r="D16" t="inlineStr">
        <is>
          <t>Inexigibilidade</t>
        </is>
      </c>
      <c r="E16" t="inlineStr">
        <is>
          <t>11/07/2024 00:00:00</t>
        </is>
      </c>
      <c r="F16" t="inlineStr">
        <is>
          <t>10/07/2034</t>
        </is>
      </c>
      <c r="G16" t="inlineStr">
        <is>
          <t>Ativo</t>
        </is>
      </c>
      <c r="H16" t="inlineStr">
        <is>
          <t>Ordinária</t>
        </is>
      </c>
      <c r="I16" t="inlineStr"/>
      <c r="J16" t="inlineStr">
        <is>
          <t>5233287,22</t>
        </is>
      </c>
      <c r="K16" t="inlineStr">
        <is>
          <t>1015134,77</t>
        </is>
      </c>
      <c r="L16" t="inlineStr"/>
    </row>
    <row r="17">
      <c r="A17" t="inlineStr">
        <is>
          <t>AQUISIÇÃO DE EQUIPAMENTOS E SERVIÇOS PARA SOLUÇÃO FIREWALL PALO ALTO</t>
        </is>
      </c>
      <c r="B17" t="inlineStr">
        <is>
          <t>ITONE TECNOLOGIA DA INFORMACAO S.A</t>
        </is>
      </c>
      <c r="C17">
        <f>"05333907000196"</f>
        <v/>
      </c>
      <c r="D17" t="inlineStr">
        <is>
          <t>Pregão Eletrônico</t>
        </is>
      </c>
      <c r="E17" t="inlineStr">
        <is>
          <t>13/12/2024 00:00:00</t>
        </is>
      </c>
      <c r="F17" t="inlineStr">
        <is>
          <t>12/12/2027</t>
        </is>
      </c>
      <c r="G17" t="inlineStr">
        <is>
          <t>Ativo</t>
        </is>
      </c>
      <c r="H17" t="inlineStr">
        <is>
          <t>Ordinária</t>
        </is>
      </c>
      <c r="I17" t="inlineStr"/>
      <c r="J17" t="inlineStr">
        <is>
          <t>4495000,00</t>
        </is>
      </c>
      <c r="K17" t="inlineStr">
        <is>
          <t>4272483,69</t>
        </is>
      </c>
      <c r="L17" t="inlineStr"/>
    </row>
    <row r="18">
      <c r="A18" t="inlineStr">
        <is>
          <t>SERVIÇOS DE ENGENHARIA PARA REFORMA  ITUIUTABA</t>
        </is>
      </c>
      <c r="B18" t="inlineStr">
        <is>
          <t>CONSTRUTORA NOX LTDA</t>
        </is>
      </c>
      <c r="C18">
        <f>"04722018000158"</f>
        <v/>
      </c>
      <c r="D18" t="inlineStr">
        <is>
          <t>Concorrência</t>
        </is>
      </c>
      <c r="E18" t="inlineStr">
        <is>
          <t>03/06/2025 00:00:00</t>
        </is>
      </c>
      <c r="F18" t="inlineStr">
        <is>
          <t>01/10/2026</t>
        </is>
      </c>
      <c r="G18" t="inlineStr">
        <is>
          <t>Prorrogado</t>
        </is>
      </c>
      <c r="H18" t="inlineStr">
        <is>
          <t>Ordinária</t>
        </is>
      </c>
      <c r="I18" t="inlineStr"/>
      <c r="J18" t="inlineStr">
        <is>
          <t>4201881,55</t>
        </is>
      </c>
      <c r="K18" t="inlineStr">
        <is>
          <t>3067647,24</t>
        </is>
      </c>
      <c r="L18" t="inlineStr"/>
    </row>
    <row r="19">
      <c r="A19" t="inlineStr">
        <is>
          <t>SERV. DE ENG. P/ DESENV./ENT. UNIDADES OPERAC. MODULARESCT/CETHAG</t>
        </is>
      </c>
      <c r="B19" t="inlineStr">
        <is>
          <t>C.M.E  CONSTRUCOES MODULARES ESPECIAIS LTDA.</t>
        </is>
      </c>
      <c r="C19">
        <f>"02843138000188"</f>
        <v/>
      </c>
      <c r="D19" t="inlineStr">
        <is>
          <t>Concorrência</t>
        </is>
      </c>
      <c r="E19" t="inlineStr">
        <is>
          <t>09/11/2024 00:00:00</t>
        </is>
      </c>
      <c r="F19" t="inlineStr">
        <is>
          <t>13/08/2026</t>
        </is>
      </c>
      <c r="G19" t="inlineStr">
        <is>
          <t>Prorrogado</t>
        </is>
      </c>
      <c r="H19" t="inlineStr">
        <is>
          <t>Ordinária</t>
        </is>
      </c>
      <c r="I19" t="inlineStr"/>
      <c r="J19" t="inlineStr">
        <is>
          <t>4099050,47</t>
        </is>
      </c>
      <c r="K19" t="inlineStr">
        <is>
          <t>3083069,31</t>
        </is>
      </c>
      <c r="L19" t="inlineStr"/>
    </row>
    <row r="20">
      <c r="A20" t="inlineStr">
        <is>
          <t>LOCAÇÃO DE IMÓVEL COMERCIAL  BETIM</t>
        </is>
      </c>
      <c r="B20" t="inlineStr">
        <is>
          <t>NELSON DE JESUS EMPREENDIMENTOS IMOBILIARIOS LTDA</t>
        </is>
      </c>
      <c r="C20">
        <f>"36669128000190"</f>
        <v/>
      </c>
      <c r="D20" t="inlineStr">
        <is>
          <t>Dispensa</t>
        </is>
      </c>
      <c r="E20" t="inlineStr">
        <is>
          <t>22/08/2022 00:00:00</t>
        </is>
      </c>
      <c r="F20" t="inlineStr">
        <is>
          <t>10/04/2033</t>
        </is>
      </c>
      <c r="G20" t="inlineStr">
        <is>
          <t>Ativo</t>
        </is>
      </c>
      <c r="H20" t="inlineStr">
        <is>
          <t>Ordinária</t>
        </is>
      </c>
      <c r="I20" t="inlineStr"/>
      <c r="J20" t="inlineStr">
        <is>
          <t>4015553,67</t>
        </is>
      </c>
      <c r="K20" t="inlineStr">
        <is>
          <t>1287186,92</t>
        </is>
      </c>
      <c r="L20" t="inlineStr"/>
    </row>
    <row r="21">
      <c r="A21" t="inlineStr">
        <is>
          <t>CONTRATAÇÃO SOLUÇÕES E SERVIÇOS TOTVS</t>
        </is>
      </c>
      <c r="B21" t="inlineStr">
        <is>
          <t>TOTVS SA</t>
        </is>
      </c>
      <c r="C21">
        <f>"53113791000122"</f>
        <v/>
      </c>
      <c r="D21" t="inlineStr">
        <is>
          <t>Inexigibilidade</t>
        </is>
      </c>
      <c r="E21" t="inlineStr">
        <is>
          <t>19/03/2025 00:00:00</t>
        </is>
      </c>
      <c r="F21" t="inlineStr">
        <is>
          <t>18/03/2027</t>
        </is>
      </c>
      <c r="G21" t="inlineStr">
        <is>
          <t>Prorrogado</t>
        </is>
      </c>
      <c r="H21" t="inlineStr">
        <is>
          <t>Ordinária</t>
        </is>
      </c>
      <c r="I21" t="inlineStr"/>
      <c r="J21" t="inlineStr">
        <is>
          <t>3977982,77</t>
        </is>
      </c>
      <c r="K21" t="inlineStr">
        <is>
          <t>2888817,44</t>
        </is>
      </c>
      <c r="L21" t="inlineStr"/>
    </row>
  </sheetData>
  <pageMargins left="0.75" right="0.75" top="1" bottom="1" header="0.5" footer="0.5"/>
</worksheet>
</file>

<file path=xl/worksheets/sheet38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0148/2025</t>
        </is>
      </c>
      <c r="B2" t="inlineStr">
        <is>
          <t>FORMALIZAR AS CONDIÇÕES PARA REALIZAÇÃO DE ESTÁGIOS JUNTO AO CONCEDENTE, VISANDO AO DESENVOLVIMENTO DE COMPETÊNCIAS PROFISSIONAIS, À CONTEXTUALIZAÇÃO CURRICULAR E À FORMAÇÃO DO ESTUDANTE PARA O TRABALHO.</t>
        </is>
      </c>
      <c r="C2" t="inlineStr">
        <is>
          <t>ASSOCIAÇÃO DE INTEGRAÇÃO SOCIAL DE ITAJUBÁ</t>
        </is>
      </c>
      <c r="D2" t="inlineStr">
        <is>
          <t>21040696000311</t>
        </is>
      </c>
      <c r="E2" t="inlineStr"/>
      <c r="F2" t="inlineStr">
        <is>
          <t>23/04/2025 00:00:00</t>
        </is>
      </c>
      <c r="G2" t="inlineStr">
        <is>
          <t>23/04/2030</t>
        </is>
      </c>
      <c r="H2" t="inlineStr">
        <is>
          <t>Ativo</t>
        </is>
      </c>
      <c r="I2" t="inlineStr">
        <is>
          <t>Ordinária</t>
        </is>
      </c>
      <c r="J2" t="inlineStr">
        <is>
          <t>866250,00</t>
        </is>
      </c>
    </row>
    <row r="3">
      <c r="A3" t="inlineStr">
        <is>
          <t>0167/2022</t>
        </is>
      </c>
      <c r="B3" t="inlineStr">
        <is>
          <t>FORMALIZAR AS CONDIÇÕES PARA REALIZAÇÃO DE ESTÁGIO OBRIGATÓRIO JUNTO AO CONCEDENTE, VISANDO AO DESENVOLVIMENTO DE COMPETÊNCIAS PROFISSIONAIS, À CONTEXTUALIZAÇÃO CURRICULAR E À FORMAÇÃO DO ESTUDANTE PARA O TRABALHO.</t>
        </is>
      </c>
      <c r="C3" t="inlineStr">
        <is>
          <t>HOSPITAL E MATERNIDADE SÃO JOSÉ</t>
        </is>
      </c>
      <c r="D3" t="inlineStr">
        <is>
          <t>19715663000110</t>
        </is>
      </c>
      <c r="E3" t="inlineStr"/>
      <c r="F3" t="inlineStr">
        <is>
          <t>04/05/2022 00:00:00</t>
        </is>
      </c>
      <c r="G3" t="inlineStr">
        <is>
          <t>04/05/2027</t>
        </is>
      </c>
      <c r="H3" t="inlineStr">
        <is>
          <t>Prorrogado</t>
        </is>
      </c>
      <c r="I3" t="inlineStr">
        <is>
          <t>Ordinária</t>
        </is>
      </c>
      <c r="J3" t="inlineStr">
        <is>
          <t>201785,60</t>
        </is>
      </c>
    </row>
    <row r="4">
      <c r="A4" t="inlineStr">
        <is>
          <t>0030/2024</t>
        </is>
      </c>
      <c r="B4" t="inlineStr">
        <is>
          <t>FORMALIZAR AS CONDIÇÕES PARA REALIZAÇÃO DE ESTÁGIOS JUNTO AO CONCEDENTE, VISANDO AO DESENVOLVIMENTO DE COMPETÊNCIAS PROFISSIONAIS, À CONTEXTUALIZAÇÃO CURRICULAR E À FORMAÇÃO DO ESTUDANTE PARA O TRABALHO.</t>
        </is>
      </c>
      <c r="C4" t="inlineStr">
        <is>
          <t>SANTA CASA DE MISERICÓRDIA DE ITAJUBÁ</t>
        </is>
      </c>
      <c r="D4" t="inlineStr">
        <is>
          <t>21035852000194</t>
        </is>
      </c>
      <c r="E4" t="inlineStr"/>
      <c r="F4" t="inlineStr">
        <is>
          <t>12/07/2024 00:00:00</t>
        </is>
      </c>
      <c r="G4" t="inlineStr">
        <is>
          <t>12/07/2026</t>
        </is>
      </c>
      <c r="H4" t="inlineStr">
        <is>
          <t>Encerrado</t>
        </is>
      </c>
      <c r="I4" t="inlineStr">
        <is>
          <t>Ordinária</t>
        </is>
      </c>
      <c r="J4" t="inlineStr">
        <is>
          <t>145200,00</t>
        </is>
      </c>
    </row>
    <row r="5">
      <c r="A5" t="inlineStr">
        <is>
          <t>0127/2022</t>
        </is>
      </c>
      <c r="B5" t="inlineStr">
        <is>
          <t>FORMALIZAR AS CONDIÇÕES PARA REALIZAÇÃO DE ESTÁGIO OBRIGATÓRIO JUNTO AO CONCEDENTE, VISANDO AO DESENVOLVIMENTO DE COMPETÊNCIAS PROFISSIONAIS, À CONTEXTUALIZAÇÃO CURRICULAR E À FORMAÇÃO DO ESTUDANTE PARA O TRABALHO.</t>
        </is>
      </c>
      <c r="C5" t="inlineStr">
        <is>
          <t>HOSPITAL SOCOR S/A</t>
        </is>
      </c>
      <c r="D5" t="inlineStr">
        <is>
          <t>17312612000112</t>
        </is>
      </c>
      <c r="E5" t="inlineStr"/>
      <c r="F5" t="inlineStr">
        <is>
          <t>14/04/2022 00:00:00</t>
        </is>
      </c>
      <c r="G5" t="inlineStr">
        <is>
          <t>14/04/2027</t>
        </is>
      </c>
      <c r="H5" t="inlineStr">
        <is>
          <t>Prorrogado</t>
        </is>
      </c>
      <c r="I5" t="inlineStr">
        <is>
          <t>Ordinária</t>
        </is>
      </c>
      <c r="J5" t="inlineStr">
        <is>
          <t>86400,00</t>
        </is>
      </c>
    </row>
    <row r="6">
      <c r="A6" t="inlineStr">
        <is>
          <t>0099/2023</t>
        </is>
      </c>
      <c r="B6"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6" t="inlineStr">
        <is>
          <t>SOCIEDADE HOSPITAL QUELUZ</t>
        </is>
      </c>
      <c r="D6" t="inlineStr">
        <is>
          <t>19717578000191</t>
        </is>
      </c>
      <c r="E6" t="inlineStr"/>
      <c r="F6" t="inlineStr">
        <is>
          <t>29/06/2023 00:00:00</t>
        </is>
      </c>
      <c r="G6" t="inlineStr">
        <is>
          <t>29/06/2029</t>
        </is>
      </c>
      <c r="H6" t="inlineStr">
        <is>
          <t>Prorrogado</t>
        </is>
      </c>
      <c r="I6" t="inlineStr">
        <is>
          <t>Ordinária</t>
        </is>
      </c>
      <c r="J6" t="inlineStr">
        <is>
          <t>74100,00</t>
        </is>
      </c>
    </row>
    <row r="7">
      <c r="A7" t="inlineStr">
        <is>
          <t>0062/2022</t>
        </is>
      </c>
      <c r="B7" t="inlineStr">
        <is>
          <t>FORMALIZAR AS CONDIÇÕES PARA REALIZAÇÃO DE ESTÁGIO OBRIGATÓRIO JUNTO AO CONCEDENTE, VISANDO AO DESENVOLVIMENTO DE COMPETÊNCIAS PROFISSIONAIS, À CONTEXTUALIZAÇÃO CURRICULAR E À FORMAÇÃO DO ESTUDANTE PARA O TRABALHO.</t>
        </is>
      </c>
      <c r="C7" t="inlineStr">
        <is>
          <t>MUNICÍPIO DE SETE LAGOAS</t>
        </is>
      </c>
      <c r="D7" t="inlineStr">
        <is>
          <t>24996969000122</t>
        </is>
      </c>
      <c r="E7" t="inlineStr"/>
      <c r="F7" t="inlineStr">
        <is>
          <t>14/03/2022 00:00:00</t>
        </is>
      </c>
      <c r="G7" t="inlineStr">
        <is>
          <t>31/12/2027</t>
        </is>
      </c>
      <c r="H7" t="inlineStr">
        <is>
          <t>Prorrogado</t>
        </is>
      </c>
      <c r="I7" t="inlineStr">
        <is>
          <t>Ordinária</t>
        </is>
      </c>
      <c r="J7" t="inlineStr">
        <is>
          <t>59160,00</t>
        </is>
      </c>
    </row>
    <row r="8">
      <c r="A8" t="inlineStr">
        <is>
          <t>0411/2022</t>
        </is>
      </c>
      <c r="B8"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8" t="inlineStr">
        <is>
          <t>FUNDAÇÃO EDUCACIONAL ALTO MÉDIO SÃO FRANCISCO</t>
        </is>
      </c>
      <c r="D8" t="inlineStr">
        <is>
          <t>20533295000330</t>
        </is>
      </c>
      <c r="E8" t="inlineStr"/>
      <c r="F8" t="inlineStr">
        <is>
          <t>23/12/2022 00:00:00</t>
        </is>
      </c>
      <c r="G8" t="inlineStr">
        <is>
          <t>31/01/2027</t>
        </is>
      </c>
      <c r="H8" t="inlineStr">
        <is>
          <t>Prorrogado</t>
        </is>
      </c>
      <c r="I8" t="inlineStr">
        <is>
          <t>Ordinária</t>
        </is>
      </c>
      <c r="J8" t="inlineStr">
        <is>
          <t>54720,00</t>
        </is>
      </c>
    </row>
    <row r="9">
      <c r="A9" t="inlineStr">
        <is>
          <t>0056/2024</t>
        </is>
      </c>
      <c r="B9" t="inlineStr">
        <is>
          <t>CONJUGAR ESFORÇOS PARA OFERECER ESTÁGIO CURRICULAR OBRIGATÓRIO AOS ESTUDANTES NAS DEPENDÊNCIAS DA FHEMIG E EXECUTAR AÇÕES DE FORMAÇÃO PROFISSIONAL, ENSINO, PESQUISA, INOVAÇÃO E MELHORIA DO SUPORTE E DA INFRAESTRUTURA EDUCACIONAL.</t>
        </is>
      </c>
      <c r="C9" t="inlineStr">
        <is>
          <t>FUNDAÇÃO HOSPITALAR DO ESTADO DE MINAS GERAIS</t>
        </is>
      </c>
      <c r="D9" t="inlineStr">
        <is>
          <t>19843929000100</t>
        </is>
      </c>
      <c r="E9" t="inlineStr"/>
      <c r="F9" t="inlineStr">
        <is>
          <t>07/05/2024 00:00:00</t>
        </is>
      </c>
      <c r="G9" t="inlineStr">
        <is>
          <t>07/05/2029</t>
        </is>
      </c>
      <c r="H9" t="inlineStr">
        <is>
          <t>Ativo</t>
        </is>
      </c>
      <c r="I9" t="inlineStr">
        <is>
          <t>Ordinária</t>
        </is>
      </c>
      <c r="J9" t="inlineStr">
        <is>
          <t>47306,12</t>
        </is>
      </c>
    </row>
    <row r="10">
      <c r="A10" t="inlineStr">
        <is>
          <t>0122/2024</t>
        </is>
      </c>
      <c r="B10" t="inlineStr">
        <is>
          <t>FORMALIZAR AS CONDIÇÕES PARA REALIZAÇÃO DE ESTÁGIOS JUNTO AO CONCEDENTE, VISANDO AO DESENVOLVIMENTO DE COMPETÊNCIAS PROFISSIONAIS, À CONTEXTUALIZAÇÃO CURRICULAR E À FORMAÇÃO DO ESTUDANTE PARA O TRABALHO.</t>
        </is>
      </c>
      <c r="C10" t="inlineStr">
        <is>
          <t>VILA SÃO VICENTE DE PAULO DE ITAJUBÁ</t>
        </is>
      </c>
      <c r="D10" t="inlineStr">
        <is>
          <t>21041405000148</t>
        </is>
      </c>
      <c r="E10" t="inlineStr"/>
      <c r="F10" t="inlineStr">
        <is>
          <t>21/06/2024 00:00:00</t>
        </is>
      </c>
      <c r="G10" t="inlineStr">
        <is>
          <t>21/06/2028</t>
        </is>
      </c>
      <c r="H10" t="inlineStr">
        <is>
          <t>Ativo</t>
        </is>
      </c>
      <c r="I10" t="inlineStr">
        <is>
          <t>Ordinária</t>
        </is>
      </c>
      <c r="J10" t="inlineStr">
        <is>
          <t>46080,00</t>
        </is>
      </c>
    </row>
    <row r="11">
      <c r="A11" t="inlineStr">
        <is>
          <t>0256/2022</t>
        </is>
      </c>
      <c r="B11" t="inlineStr">
        <is>
          <t>FORMALIZAR AS CONDIÇÕES PARA REALIZAÇÃO DE ESTÁGIO OBRIGATÓRIO JUNTO AO CONCEDENTE, VISANDO AO DESENVOLVIMENTO DE COMPETÊNCIAS PROFISSIONAIS, À CONTEXTUALIZAÇÃO CURRICULAR E À FORMAÇÃO DO ESTUDANTE PARA O TRABALHO.</t>
        </is>
      </c>
      <c r="C11" t="inlineStr">
        <is>
          <t>MUNICÍPIO DE RIBEIRÃO DAS NEVES</t>
        </is>
      </c>
      <c r="D11" t="inlineStr">
        <is>
          <t>18314609000109</t>
        </is>
      </c>
      <c r="E11" t="inlineStr"/>
      <c r="F11" t="inlineStr">
        <is>
          <t>12/07/2022 00:00:00</t>
        </is>
      </c>
      <c r="G11" t="inlineStr">
        <is>
          <t>12/07/2027</t>
        </is>
      </c>
      <c r="H11" t="inlineStr">
        <is>
          <t>Ativo</t>
        </is>
      </c>
      <c r="I11" t="inlineStr">
        <is>
          <t>Ordinária</t>
        </is>
      </c>
      <c r="J11" t="inlineStr">
        <is>
          <t>40000,00</t>
        </is>
      </c>
    </row>
    <row r="12">
      <c r="A12" t="inlineStr">
        <is>
          <t>0158/2026</t>
        </is>
      </c>
      <c r="B12" t="inlineStr">
        <is>
          <t>FORMALIZAR AS CONDIÇÕES PARA REALIZAÇÃO DE ESTÁGIOS JUNTO AO CONCEDENTE, VISANDO AO DESENVOLVIMENTO DE COMPETÊNCIAS PROFISSIONAIS, À CONTEXTUALIZAÇÃO CURRICULAR E À FORMAÇÃO DO ESTUDANTE PARA O TRABALHO.</t>
        </is>
      </c>
      <c r="C12" t="inlineStr">
        <is>
          <t>IRMANDADE DE MISERICÓRDIA DE GUAXUPÉ</t>
        </is>
      </c>
      <c r="D12" t="inlineStr">
        <is>
          <t>20772760000124</t>
        </is>
      </c>
      <c r="E12" t="inlineStr"/>
      <c r="F12" t="inlineStr">
        <is>
          <t>01/06/2026 00:00:00</t>
        </is>
      </c>
      <c r="G12" t="inlineStr">
        <is>
          <t>01/06/2028</t>
        </is>
      </c>
      <c r="H12" t="inlineStr">
        <is>
          <t>Ativo</t>
        </is>
      </c>
      <c r="I12" t="inlineStr">
        <is>
          <t>Ordinária</t>
        </is>
      </c>
      <c r="J12" t="inlineStr">
        <is>
          <t>37800,00</t>
        </is>
      </c>
    </row>
    <row r="13">
      <c r="A13" t="inlineStr">
        <is>
          <t>0382/2024</t>
        </is>
      </c>
      <c r="B13" t="inlineStr">
        <is>
          <t>FORMALIZAR AS CONDIÇÕES PARA REALIZAÇÃO DE ESTÁGIOS JUNTO AO CONCEDENTE, VISANDO AO DESENVOLVIMENTO DE COMPETÊNCIAS PROFISSIONAIS, À CONTEXTUALIZAÇÃO CURRICULAR E À FORMAÇÃO DO ESTUDANTE PARA O TRABALHO.</t>
        </is>
      </c>
      <c r="C13" t="inlineStr">
        <is>
          <t>FUNDAÇÃO HOSPITALAR DO ESTADO DE MINAS GERAIS</t>
        </is>
      </c>
      <c r="D13" t="inlineStr">
        <is>
          <t>19843929000100</t>
        </is>
      </c>
      <c r="E13" t="inlineStr"/>
      <c r="F13" t="inlineStr">
        <is>
          <t>31/10/2024 00:00:00</t>
        </is>
      </c>
      <c r="G13" t="inlineStr">
        <is>
          <t>31/10/2029</t>
        </is>
      </c>
      <c r="H13" t="inlineStr">
        <is>
          <t>Ativo</t>
        </is>
      </c>
      <c r="I13" t="inlineStr">
        <is>
          <t>Ordinária</t>
        </is>
      </c>
      <c r="J13" t="inlineStr">
        <is>
          <t>37055,36</t>
        </is>
      </c>
    </row>
    <row r="14">
      <c r="A14" t="inlineStr">
        <is>
          <t>0148/2024</t>
        </is>
      </c>
      <c r="B14" t="inlineStr">
        <is>
          <t>FORMALIZAR AS CONDIÇÕES PARA REALIZAÇÃO DE ESTÁGIOS JUNTO AO CONCEDENTE, VISANDO AO DESENVOLVIMENTO DE COMPETÊNCIAS PROFISSIONAIS, À CONTEXTUALIZAÇÃO CURRICULAR E À FORMAÇÃO DO ESTUDANTE PARA O TRABALHO.</t>
        </is>
      </c>
      <c r="C14" t="inlineStr">
        <is>
          <t>HOSPITAL NOSSA SENHORA DAS MERCÊS</t>
        </is>
      </c>
      <c r="D14" t="inlineStr">
        <is>
          <t>24731747000188</t>
        </is>
      </c>
      <c r="E14" t="inlineStr"/>
      <c r="F14" t="inlineStr">
        <is>
          <t>20/06/2024 00:00:00</t>
        </is>
      </c>
      <c r="G14" t="inlineStr">
        <is>
          <t>31/05/2027</t>
        </is>
      </c>
      <c r="H14" t="inlineStr">
        <is>
          <t>Prorrogado</t>
        </is>
      </c>
      <c r="I14" t="inlineStr">
        <is>
          <t>Ordinária</t>
        </is>
      </c>
      <c r="J14" t="inlineStr">
        <is>
          <t>34312,32</t>
        </is>
      </c>
    </row>
    <row r="15">
      <c r="A15" t="inlineStr">
        <is>
          <t>0071/2025</t>
        </is>
      </c>
      <c r="B15" t="inlineStr">
        <is>
          <t>FORMALIZAR AS CONDIÇÕES PARA REALIZAÇÃO DE ESTÁGIOS JUNTO AO CONCEDENTE, VISANDO AO DESENVOLVIMENTO DE COMPETÊNCIAS PROFISSIONAIS, À CONTEXTUALIZAÇÃO CURRICULAR E À FORMAÇÃO DO ESTUDANTE PARA O TRABALHO.</t>
        </is>
      </c>
      <c r="C15" t="inlineStr">
        <is>
          <t>IRMANDADE NOSSA SENHORA DAS GRAÇAS</t>
        </is>
      </c>
      <c r="D15" t="inlineStr">
        <is>
          <t>24993560000152</t>
        </is>
      </c>
      <c r="E15" t="inlineStr"/>
      <c r="F15" t="inlineStr">
        <is>
          <t>03/02/2025 00:00:00</t>
        </is>
      </c>
      <c r="G15" t="inlineStr">
        <is>
          <t>03/02/2030</t>
        </is>
      </c>
      <c r="H15" t="inlineStr">
        <is>
          <t>Ativo</t>
        </is>
      </c>
      <c r="I15" t="inlineStr">
        <is>
          <t>Ordinária</t>
        </is>
      </c>
      <c r="J15" t="inlineStr">
        <is>
          <t>29436,00</t>
        </is>
      </c>
    </row>
    <row r="16">
      <c r="A16" t="inlineStr">
        <is>
          <t>0058/2026</t>
        </is>
      </c>
      <c r="B16" t="inlineStr">
        <is>
          <t>FORMALIZAR AS CONDIÇÕES PARA REALIZAÇÃO DE ESTÁGIOS JUNTO AO CONCEDENTE, VISANDO AO DESENVOLVIMENTO DE COMPETÊNCIAS PROFISSIONAIS, À CONTEXTUALIZAÇÃO CURRICULAR E À FORMAÇÃO DO ESTUDANTE PARA O TRABALHO.</t>
        </is>
      </c>
      <c r="C16" t="inlineStr">
        <is>
          <t>IRMANDADE DO HOSPITAL DA SANTA CASA DE POÇOS DE CALDAS</t>
        </is>
      </c>
      <c r="D16" t="inlineStr">
        <is>
          <t>23647209000147</t>
        </is>
      </c>
      <c r="E16" t="inlineStr"/>
      <c r="F16" t="inlineStr">
        <is>
          <t>23/02/2026 00:00:00</t>
        </is>
      </c>
      <c r="G16" t="inlineStr">
        <is>
          <t>23/02/2027</t>
        </is>
      </c>
      <c r="H16" t="inlineStr">
        <is>
          <t>Ativo</t>
        </is>
      </c>
      <c r="I16" t="inlineStr">
        <is>
          <t>Ordinária</t>
        </is>
      </c>
      <c r="J16" t="inlineStr">
        <is>
          <t>27000,00</t>
        </is>
      </c>
    </row>
    <row r="17">
      <c r="A17" t="inlineStr">
        <is>
          <t>0110/2024</t>
        </is>
      </c>
      <c r="B17" t="inlineStr">
        <is>
          <t>FORMALIZAR AS CONDIÇÕES PARA REALIZAÇÃO DE ESTÁGIOS JUNTO AO CONCEDENTE, VISANDO AO DESENVOLVIMENTO DE COMPETÊNCIAS PROFISSIONAIS, À CONTEXTUALIZAÇÃO CURRICULAR E À FORMAÇÃO DO ESTUDANTE PARA O TRABALHO.</t>
        </is>
      </c>
      <c r="C17" t="inlineStr">
        <is>
          <t>CENTRO BARBACENENSE DE ASSISTÊNCIA MÉDICA E SOCIAL</t>
        </is>
      </c>
      <c r="D17" t="inlineStr">
        <is>
          <t>19557487000136</t>
        </is>
      </c>
      <c r="E17" t="inlineStr"/>
      <c r="F17" t="inlineStr">
        <is>
          <t>17/05/2024 00:00:00</t>
        </is>
      </c>
      <c r="G17" t="inlineStr">
        <is>
          <t>17/05/2026</t>
        </is>
      </c>
      <c r="H17" t="inlineStr">
        <is>
          <t>Encerrado</t>
        </is>
      </c>
      <c r="I17" t="inlineStr">
        <is>
          <t>Ordinária</t>
        </is>
      </c>
      <c r="J17" t="inlineStr">
        <is>
          <t>24150,00</t>
        </is>
      </c>
    </row>
    <row r="18">
      <c r="A18" t="inlineStr">
        <is>
          <t>0236/2024</t>
        </is>
      </c>
      <c r="B18" t="inlineStr">
        <is>
          <t>FORMALIZAR AS CONDIÇÕES PARA REALIZAÇÃO DE ESTÁGIOS JUNTO AO CONCEDENTE, VISANDO AO DESENVOLVIMENTO DE COMPETÊNCIAS PROFISSIONAIS, À CONTEXTUALIZAÇÃO CURRICULAR E À FORMAÇÃO DO ESTUDANTE PARA O TRABALHO.</t>
        </is>
      </c>
      <c r="C18" t="inlineStr">
        <is>
          <t>ASSOCIAÇÃO PROTETORA DOS POBRES</t>
        </is>
      </c>
      <c r="D18" t="inlineStr">
        <is>
          <t>17860180000184</t>
        </is>
      </c>
      <c r="E18" t="inlineStr"/>
      <c r="F18" t="inlineStr">
        <is>
          <t>19/09/2024 00:00:00</t>
        </is>
      </c>
      <c r="G18" t="inlineStr">
        <is>
          <t>19/09/2026</t>
        </is>
      </c>
      <c r="H18" t="inlineStr">
        <is>
          <t>Ativo</t>
        </is>
      </c>
      <c r="I18" t="inlineStr">
        <is>
          <t>Ordinária</t>
        </is>
      </c>
      <c r="J18" t="inlineStr">
        <is>
          <t>23040,00</t>
        </is>
      </c>
    </row>
    <row r="19">
      <c r="A19" t="inlineStr">
        <is>
          <t>0053/2026</t>
        </is>
      </c>
      <c r="B19" t="inlineStr">
        <is>
          <t>FORMALIZAR AS CONDIÇÕES PARA REALIZAÇÃO DE ESTÁGIOS JUNTO AO CONCEDENTE, VISANDO AO DESENVOLVIMENTO DE COMPETÊNCIAS PROFISSIONAIS, À CONTEXTUALIZAÇÃO CURRICULAR E À FORMAÇÃO DO ESTUDANTE PARA O TRABALHO.</t>
        </is>
      </c>
      <c r="C19" t="inlineStr">
        <is>
          <t>SERVIÇO NACIONAL DE APRENDIZAGEM COMERCIAL  SENAC MINAS</t>
        </is>
      </c>
      <c r="D19" t="inlineStr">
        <is>
          <t>03447242000116</t>
        </is>
      </c>
      <c r="E19" t="inlineStr"/>
      <c r="F19" t="inlineStr">
        <is>
          <t>23/02/2026 00:00:00</t>
        </is>
      </c>
      <c r="G19" t="inlineStr">
        <is>
          <t>23/02/2027</t>
        </is>
      </c>
      <c r="H19" t="inlineStr">
        <is>
          <t>Ativo</t>
        </is>
      </c>
      <c r="I19" t="inlineStr">
        <is>
          <t>Ordinária</t>
        </is>
      </c>
      <c r="J19" t="inlineStr">
        <is>
          <t>20385,00</t>
        </is>
      </c>
    </row>
    <row r="20">
      <c r="A20" t="inlineStr">
        <is>
          <t>0276/2022</t>
        </is>
      </c>
      <c r="B20"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20" t="inlineStr">
        <is>
          <t>HOSPITAL SANTA LÚCIA LTDA</t>
        </is>
      </c>
      <c r="D20" t="inlineStr">
        <is>
          <t>20142303000156</t>
        </is>
      </c>
      <c r="E20" t="inlineStr"/>
      <c r="F20" t="inlineStr">
        <is>
          <t>10/08/2022 00:00:00</t>
        </is>
      </c>
      <c r="G20" t="inlineStr">
        <is>
          <t>10/08/2026</t>
        </is>
      </c>
      <c r="H20" t="inlineStr">
        <is>
          <t>Prorrogado</t>
        </is>
      </c>
      <c r="I20" t="inlineStr">
        <is>
          <t>Ordinária</t>
        </is>
      </c>
      <c r="J20" t="inlineStr">
        <is>
          <t>20000,00</t>
        </is>
      </c>
    </row>
    <row r="21">
      <c r="A21" t="inlineStr">
        <is>
          <t>0198/2022</t>
        </is>
      </c>
      <c r="B21" t="inlineStr">
        <is>
          <t>FORMALIZAR AS CONDIÇÕES PARA REALIZAÇÃO DE ESTÁGIO OBRIGATÓRIO JUNTO AO CONCEDENTE, VISANDO AO DESENVOLVIMENTO DE COMPETÊNCIAS PROFISSIONAIS, À CONTEXTUALIZAÇÃO CURRICULAR E À FORMAÇÃO DO ESTUDANTE PARA O TRABALHO.</t>
        </is>
      </c>
      <c r="C21" t="inlineStr">
        <is>
          <t>ALBERGUE SANTO ANTÔNIO</t>
        </is>
      </c>
      <c r="D21" t="inlineStr">
        <is>
          <t>24734774000104</t>
        </is>
      </c>
      <c r="E21" t="inlineStr"/>
      <c r="F21" t="inlineStr">
        <is>
          <t>12/05/2022 00:00:00</t>
        </is>
      </c>
      <c r="G21" t="inlineStr">
        <is>
          <t>12/05/2026</t>
        </is>
      </c>
      <c r="H21" t="inlineStr">
        <is>
          <t>Encerrado</t>
        </is>
      </c>
      <c r="I21" t="inlineStr">
        <is>
          <t>Ordinária</t>
        </is>
      </c>
      <c r="J21" t="inlineStr">
        <is>
          <t>17325,00</t>
        </is>
      </c>
    </row>
  </sheetData>
  <pageMargins left="0.75" right="0.75" top="1" bottom="1" header="0.5" footer="0.5"/>
</worksheet>
</file>

<file path=xl/worksheets/sheet38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0223/2024</t>
        </is>
      </c>
      <c r="B2" t="inlineStr">
        <is>
          <t>CONSTITUI OBJETO DO PRESENTE TERMO A PERMISSÃO DE USO DO ESPAÇO FÍSICO, DE PROPRIEDADE DA ALMG, PARA PRESTAÇÃO DE SERVIÇOS DE OPERAÇÃO DE RESTAURANTE TIPO ESCOLA GASTRONÔMICA POR PARTE DO SENAC.</t>
        </is>
      </c>
      <c r="C2" t="inlineStr">
        <is>
          <t>ASSEMBLEIA LEGISLATIVA DO ESTADO DE MINAS GERAIS</t>
        </is>
      </c>
      <c r="D2" t="inlineStr">
        <is>
          <t>17516113000147</t>
        </is>
      </c>
      <c r="E2" t="inlineStr"/>
      <c r="F2" t="inlineStr">
        <is>
          <t>01/08/2024 00:00:00</t>
        </is>
      </c>
      <c r="G2" t="inlineStr">
        <is>
          <t>01/08/2034</t>
        </is>
      </c>
      <c r="H2" t="inlineStr">
        <is>
          <t>Ativo</t>
        </is>
      </c>
      <c r="I2" t="inlineStr">
        <is>
          <t>Ordinária</t>
        </is>
      </c>
      <c r="J2" t="inlineStr">
        <is>
          <t>2075676,77</t>
        </is>
      </c>
    </row>
    <row r="3">
      <c r="A3" t="inlineStr">
        <is>
          <t>0124/2026</t>
        </is>
      </c>
      <c r="B3" t="inlineStr">
        <is>
          <t>ESTABELECER TERMOS E CONDIÇÕES ENTRE OS PARCEIROS PARA VIABILIZAR A REALIZAÇÃO, PELO SENAC, DE ATIVIDADES EDUCACIONAIS DE SEU INTERESSE, INCLUINDO AÇÕES DO PROGRAMA SENAC + E PROGRAMA SENAC GRATUIDADE PSG, MEDIANTE A CESSÃO ONEROSA DE ESPAÇO DO PARCEIRO.</t>
        </is>
      </c>
      <c r="C3" t="inlineStr">
        <is>
          <t>INSTITUTO ITI  IGUALDADE, TRANSFORMAÇÃO E INOVAÇÃO SOCIAL</t>
        </is>
      </c>
      <c r="D3" t="inlineStr">
        <is>
          <t>19396980000111</t>
        </is>
      </c>
      <c r="E3" t="inlineStr"/>
      <c r="F3" t="inlineStr">
        <is>
          <t>06/04/2026 00:00:00</t>
        </is>
      </c>
      <c r="G3" t="inlineStr">
        <is>
          <t>06/04/2028</t>
        </is>
      </c>
      <c r="H3" t="inlineStr">
        <is>
          <t>Ativo</t>
        </is>
      </c>
      <c r="I3" t="inlineStr">
        <is>
          <t>Ordinária</t>
        </is>
      </c>
      <c r="J3" t="inlineStr">
        <is>
          <t>36000,00</t>
        </is>
      </c>
    </row>
    <row r="4">
      <c r="A4" t="inlineStr">
        <is>
          <t>0216/2025</t>
        </is>
      </c>
      <c r="B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4" t="inlineStr">
        <is>
          <t>COMUNIDADE TERAPÊUTICA CASA DIA</t>
        </is>
      </c>
      <c r="D4" t="inlineStr">
        <is>
          <t>04970973000104</t>
        </is>
      </c>
      <c r="E4" t="inlineStr"/>
      <c r="F4" t="inlineStr">
        <is>
          <t>07/07/2026 00:00:00</t>
        </is>
      </c>
      <c r="G4" t="inlineStr">
        <is>
          <t>07/07/2028</t>
        </is>
      </c>
      <c r="H4" t="inlineStr">
        <is>
          <t>Prorrogado</t>
        </is>
      </c>
      <c r="I4" t="inlineStr">
        <is>
          <t>Ordinária</t>
        </is>
      </c>
      <c r="J4" t="inlineStr">
        <is>
          <t>0,00</t>
        </is>
      </c>
    </row>
    <row r="5">
      <c r="A5" t="inlineStr">
        <is>
          <t>0141/2025</t>
        </is>
      </c>
      <c r="B5" t="inlineStr">
        <is>
          <t>CONTRATAR SERVIÇOS DE AGENTE DE INTEGRAÇÃO, NOS TERMOS DO ARTIGO 5º DA LEI Nº 11.788/2008, VISANDO A CELEBRAÇÃO DE CONVÊNIOS A INSTITUIÇÃO DE EDUCAÇÃO PARA PROMOVER A INTERAÇÃO ENTRE ESTUDANTES, EMPRESAS E INSTITUIÇÃO DE ENSINO.</t>
        </is>
      </c>
      <c r="C5" t="inlineStr">
        <is>
          <t>SUPER ESTÁGIOS LTDA</t>
        </is>
      </c>
      <c r="D5" t="inlineStr">
        <is>
          <t>11320576000152</t>
        </is>
      </c>
      <c r="E5" t="inlineStr"/>
      <c r="F5" t="inlineStr">
        <is>
          <t>17/05/2025 00:00:00</t>
        </is>
      </c>
      <c r="G5" t="inlineStr">
        <is>
          <t>17/05/2030</t>
        </is>
      </c>
      <c r="H5" t="inlineStr">
        <is>
          <t>Ativo</t>
        </is>
      </c>
      <c r="I5" t="inlineStr">
        <is>
          <t>Ordinária</t>
        </is>
      </c>
      <c r="J5" t="inlineStr">
        <is>
          <t>0,00</t>
        </is>
      </c>
    </row>
    <row r="6">
      <c r="A6" t="inlineStr">
        <is>
          <t>0107/2023</t>
        </is>
      </c>
      <c r="B6" t="inlineStr">
        <is>
          <t>VIABILIZAR A OPERACIONALIZAÇÃO DO ACORDO FIRMADO ENTRE O INSS E SERVIÇO NACIONAL DE APRENDIZAGEM COMERCIAL - ADMINISTRAÇÃO REGIONAL EM MINAS GERAIS - SENAC MINAS CONFORME DISPOSTO NOS ATOS NORMATIVOS E CONSTITUTIVOS DO INSS E DISPOSIÇÕES ABAIXO AJUSTADAS.</t>
        </is>
      </c>
      <c r="C6" t="inlineStr">
        <is>
          <t>SERVIÇO NACIONAL DE APRENDIZAGEM COMERCIAL  SENAC MINAS</t>
        </is>
      </c>
      <c r="D6" t="inlineStr">
        <is>
          <t>03447242000116</t>
        </is>
      </c>
      <c r="E6" t="inlineStr"/>
      <c r="F6" t="inlineStr">
        <is>
          <t>06/07/2023 00:00:00</t>
        </is>
      </c>
      <c r="G6" t="inlineStr">
        <is>
          <t>06/07/2028</t>
        </is>
      </c>
      <c r="H6" t="inlineStr">
        <is>
          <t>Ativo</t>
        </is>
      </c>
      <c r="I6" t="inlineStr">
        <is>
          <t>Ordinária</t>
        </is>
      </c>
      <c r="J6" t="inlineStr">
        <is>
          <t>0,00</t>
        </is>
      </c>
    </row>
    <row r="7">
      <c r="A7" t="inlineStr">
        <is>
          <t>0080/2025</t>
        </is>
      </c>
      <c r="B7"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7" t="inlineStr">
        <is>
          <t>MUNICÍPIO DE MORRO DA GARÇA</t>
        </is>
      </c>
      <c r="D7" t="inlineStr">
        <is>
          <t>17695040000106</t>
        </is>
      </c>
      <c r="E7" t="inlineStr"/>
      <c r="F7" t="inlineStr">
        <is>
          <t>20/03/2025 00:00:00</t>
        </is>
      </c>
      <c r="G7" t="inlineStr">
        <is>
          <t>20/03/2028</t>
        </is>
      </c>
      <c r="H7" t="inlineStr">
        <is>
          <t>Prorrogado</t>
        </is>
      </c>
      <c r="I7" t="inlineStr">
        <is>
          <t>Ordinária</t>
        </is>
      </c>
      <c r="J7" t="inlineStr">
        <is>
          <t>0,00</t>
        </is>
      </c>
    </row>
    <row r="8">
      <c r="A8" t="inlineStr">
        <is>
          <t>0608/2025</t>
        </is>
      </c>
      <c r="B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8" t="inlineStr">
        <is>
          <t>MUNICÍPIO DE COROMANDEL</t>
        </is>
      </c>
      <c r="D8" t="inlineStr">
        <is>
          <t>18591149000158</t>
        </is>
      </c>
      <c r="E8" t="inlineStr"/>
      <c r="F8" t="inlineStr">
        <is>
          <t>04/12/2025 00:00:00</t>
        </is>
      </c>
      <c r="G8" t="inlineStr">
        <is>
          <t>04/12/2027</t>
        </is>
      </c>
      <c r="H8" t="inlineStr">
        <is>
          <t>Ativo</t>
        </is>
      </c>
      <c r="I8" t="inlineStr">
        <is>
          <t>Ordinária</t>
        </is>
      </c>
      <c r="J8" t="inlineStr">
        <is>
          <t>0,00</t>
        </is>
      </c>
    </row>
    <row r="9">
      <c r="A9" t="inlineStr">
        <is>
          <t>0358/2025</t>
        </is>
      </c>
      <c r="B9"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9" t="inlineStr">
        <is>
          <t>SANTA CASA DE MISERICÓRDIA DE JUIZ DE FORA</t>
        </is>
      </c>
      <c r="D9" t="inlineStr">
        <is>
          <t>21575709000195</t>
        </is>
      </c>
      <c r="E9" t="inlineStr"/>
      <c r="F9" t="inlineStr">
        <is>
          <t>29/10/2025 00:00:00</t>
        </is>
      </c>
      <c r="G9" t="inlineStr">
        <is>
          <t>28/10/2026</t>
        </is>
      </c>
      <c r="H9" t="inlineStr">
        <is>
          <t>Ativo</t>
        </is>
      </c>
      <c r="I9" t="inlineStr">
        <is>
          <t>Ordinária</t>
        </is>
      </c>
      <c r="J9" t="inlineStr">
        <is>
          <t>0,00</t>
        </is>
      </c>
    </row>
    <row r="10">
      <c r="A10" t="inlineStr">
        <is>
          <t>0369/2025</t>
        </is>
      </c>
      <c r="B1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0" t="inlineStr">
        <is>
          <t>CAIXA ESCOLAR PROFESSOR DAVID ABELHA</t>
        </is>
      </c>
      <c r="D10" t="inlineStr">
        <is>
          <t>20353181000147</t>
        </is>
      </c>
      <c r="E10" t="inlineStr"/>
      <c r="F10" t="inlineStr">
        <is>
          <t>13/08/2025 00:00:00</t>
        </is>
      </c>
      <c r="G10" t="inlineStr">
        <is>
          <t>13/08/2026</t>
        </is>
      </c>
      <c r="H10" t="inlineStr">
        <is>
          <t>Ativo</t>
        </is>
      </c>
      <c r="I10" t="inlineStr">
        <is>
          <t>Ordinária</t>
        </is>
      </c>
      <c r="J10" t="inlineStr">
        <is>
          <t>0,00</t>
        </is>
      </c>
    </row>
    <row r="11">
      <c r="A11" t="inlineStr">
        <is>
          <t>0483/2024</t>
        </is>
      </c>
      <c r="B11" t="inlineStr">
        <is>
          <t>ESTABELECER PARCERIA COM A APAC DE PROTEÇÃO E ASSISTÊNCIA AOS CONDENADOS DE BETIM PARA CESSÃO GRATUITA DE ESPAÇO DESTINADO À EXECUÇÃO DE ATIVIDADES EDUCACIONAIS DO SENAC, INCLUINDO AÇÕES DO PROGRAMA SENAC DE GRATUIDADE PSG E DO SENAC+.</t>
        </is>
      </c>
      <c r="C11" t="inlineStr">
        <is>
          <t>APAC  ASSOCIAÇÃO DE PROTEÇÃO E ASSISTÊNCIA AOS CONDENADOS DE BETIM</t>
        </is>
      </c>
      <c r="D11" t="inlineStr">
        <is>
          <t>12267378000135</t>
        </is>
      </c>
      <c r="E11" t="inlineStr"/>
      <c r="F11" t="inlineStr">
        <is>
          <t>17/01/2025 00:00:00</t>
        </is>
      </c>
      <c r="G11" t="inlineStr">
        <is>
          <t>17/01/2027</t>
        </is>
      </c>
      <c r="H11" t="inlineStr">
        <is>
          <t>Ativo</t>
        </is>
      </c>
      <c r="I11" t="inlineStr">
        <is>
          <t>Ordinária</t>
        </is>
      </c>
      <c r="J11" t="inlineStr">
        <is>
          <t>0,00</t>
        </is>
      </c>
    </row>
    <row r="12">
      <c r="A12" t="inlineStr">
        <is>
          <t>0025/2025</t>
        </is>
      </c>
      <c r="B12"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2" t="inlineStr">
        <is>
          <t>ROTARY CLUB DE CURVELO</t>
        </is>
      </c>
      <c r="D12" t="inlineStr">
        <is>
          <t>20210068000102</t>
        </is>
      </c>
      <c r="E12" t="inlineStr"/>
      <c r="F12" t="inlineStr">
        <is>
          <t>22/01/2025 00:00:00</t>
        </is>
      </c>
      <c r="G12" t="inlineStr">
        <is>
          <t>22/01/2028</t>
        </is>
      </c>
      <c r="H12" t="inlineStr">
        <is>
          <t>Prorrogado</t>
        </is>
      </c>
      <c r="I12" t="inlineStr">
        <is>
          <t>Ordinária</t>
        </is>
      </c>
      <c r="J12" t="inlineStr">
        <is>
          <t>0,00</t>
        </is>
      </c>
    </row>
    <row r="13">
      <c r="A13" t="inlineStr">
        <is>
          <t>0024/2026</t>
        </is>
      </c>
      <c r="B13"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3" t="inlineStr">
        <is>
          <t>ASSOCIAÇÃO DE PROTEÇÃO E ASSISTÊNCIA AOS CONDENADOS DE BELO HORIZONTE  APACBH</t>
        </is>
      </c>
      <c r="D13" t="inlineStr">
        <is>
          <t>26145510000140</t>
        </is>
      </c>
      <c r="E13" t="inlineStr"/>
      <c r="F13" t="inlineStr">
        <is>
          <t>27/01/2026 00:00:00</t>
        </is>
      </c>
      <c r="G13" t="inlineStr">
        <is>
          <t>27/01/2028</t>
        </is>
      </c>
      <c r="H13" t="inlineStr">
        <is>
          <t>Ativo</t>
        </is>
      </c>
      <c r="I13" t="inlineStr">
        <is>
          <t>Ordinária</t>
        </is>
      </c>
      <c r="J13" t="inlineStr">
        <is>
          <t>0,00</t>
        </is>
      </c>
    </row>
    <row r="14">
      <c r="A14" t="inlineStr">
        <is>
          <t>0285/2025</t>
        </is>
      </c>
      <c r="B1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4" t="inlineStr">
        <is>
          <t>MUNICÍPIO DE FRUTAL</t>
        </is>
      </c>
      <c r="D14" t="inlineStr">
        <is>
          <t>18449132000160</t>
        </is>
      </c>
      <c r="E14" t="inlineStr"/>
      <c r="F14" t="inlineStr">
        <is>
          <t>08/09/2025 00:00:00</t>
        </is>
      </c>
      <c r="G14" t="inlineStr">
        <is>
          <t>31/12/2026</t>
        </is>
      </c>
      <c r="H14" t="inlineStr">
        <is>
          <t>Ativo</t>
        </is>
      </c>
      <c r="I14" t="inlineStr">
        <is>
          <t>Ordinária</t>
        </is>
      </c>
      <c r="J14" t="inlineStr">
        <is>
          <t>0,00</t>
        </is>
      </c>
    </row>
    <row r="15">
      <c r="A15" t="inlineStr">
        <is>
          <t>0150/2024</t>
        </is>
      </c>
      <c r="B15"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5" t="inlineStr">
        <is>
          <t>COSTA FORTES REFEIÇÕES COLETIVAS LTDA.</t>
        </is>
      </c>
      <c r="D15" t="inlineStr">
        <is>
          <t>52223684000194</t>
        </is>
      </c>
      <c r="E15" t="inlineStr"/>
      <c r="F15" t="inlineStr">
        <is>
          <t>21/06/2026 00:00:00</t>
        </is>
      </c>
      <c r="G15" t="inlineStr">
        <is>
          <t>21/06/2028</t>
        </is>
      </c>
      <c r="H15" t="inlineStr">
        <is>
          <t>Prorrogado</t>
        </is>
      </c>
      <c r="I15" t="inlineStr">
        <is>
          <t>Ordinária</t>
        </is>
      </c>
      <c r="J15" t="inlineStr">
        <is>
          <t>0,00</t>
        </is>
      </c>
    </row>
    <row r="16">
      <c r="A16" t="inlineStr">
        <is>
          <t>0009/2026</t>
        </is>
      </c>
      <c r="B16"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6" t="inlineStr">
        <is>
          <t>MUNICÍPIO DE FAMA</t>
        </is>
      </c>
      <c r="D16" t="inlineStr">
        <is>
          <t>18243253000151</t>
        </is>
      </c>
      <c r="E16" t="inlineStr"/>
      <c r="F16" t="inlineStr">
        <is>
          <t>26/02/2026 00:00:00</t>
        </is>
      </c>
      <c r="G16" t="inlineStr">
        <is>
          <t>31/12/2026</t>
        </is>
      </c>
      <c r="H16" t="inlineStr">
        <is>
          <t>Ativo</t>
        </is>
      </c>
      <c r="I16" t="inlineStr">
        <is>
          <t>Ordinária</t>
        </is>
      </c>
      <c r="J16" t="inlineStr">
        <is>
          <t>0,00</t>
        </is>
      </c>
    </row>
    <row r="17">
      <c r="A17" t="inlineStr">
        <is>
          <t>0184/2026</t>
        </is>
      </c>
      <c r="B17" t="inlineStr">
        <is>
          <t>O OBJETO DO PRESENTE TERMO É A CELEBRAÇÃO DE PARCERIA PARA A UNIÃO DE ESFORÇOS ENTRE O SESC EM MINAS, SENAC MINAS E FECOMÉRCIO MG PARA A REALIZAÇÃO DO EVENTO SISTEMA COMÉRCIO MG NA RUA, QUE ACONTECERÁ PERÍODO DE 11/06/2026 A 23/07/2026.</t>
        </is>
      </c>
      <c r="C17" t="inlineStr">
        <is>
          <t>SERVIÇO SOCIAL DO COMÉRCIO  ADMINISTRAÇÃO REGIONAL NO ESTADO DE MINAS GERAIS</t>
        </is>
      </c>
      <c r="D17" t="inlineStr">
        <is>
          <t>03643856000173</t>
        </is>
      </c>
      <c r="E17" t="inlineStr"/>
      <c r="F17" t="inlineStr">
        <is>
          <t>09/06/2026 00:00:00</t>
        </is>
      </c>
      <c r="G17" t="inlineStr">
        <is>
          <t>07/11/2026</t>
        </is>
      </c>
      <c r="H17" t="inlineStr">
        <is>
          <t>Ativo</t>
        </is>
      </c>
      <c r="I17" t="inlineStr">
        <is>
          <t>Ordinária</t>
        </is>
      </c>
      <c r="J17" t="inlineStr">
        <is>
          <t>0,00</t>
        </is>
      </c>
    </row>
    <row r="18">
      <c r="A18" t="inlineStr">
        <is>
          <t>0004/2026</t>
        </is>
      </c>
      <c r="B1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8" t="inlineStr">
        <is>
          <t>ASSOCIAÇÃO COMERCIAL E INDUSTRIAL DE ARAGUARIMG</t>
        </is>
      </c>
      <c r="D18" t="inlineStr">
        <is>
          <t>16832271000143</t>
        </is>
      </c>
      <c r="E18" t="inlineStr"/>
      <c r="F18" t="inlineStr">
        <is>
          <t>20/03/2026 00:00:00</t>
        </is>
      </c>
      <c r="G18" t="inlineStr">
        <is>
          <t>20/03/2028</t>
        </is>
      </c>
      <c r="H18" t="inlineStr">
        <is>
          <t>Ativo</t>
        </is>
      </c>
      <c r="I18" t="inlineStr">
        <is>
          <t>Ordinária</t>
        </is>
      </c>
      <c r="J18" t="inlineStr">
        <is>
          <t>0,00</t>
        </is>
      </c>
    </row>
    <row r="19">
      <c r="A19" t="inlineStr">
        <is>
          <t>0087/2024</t>
        </is>
      </c>
      <c r="B19"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9" t="inlineStr">
        <is>
          <t>PAMPULHA IATE CLUBE</t>
        </is>
      </c>
      <c r="D19" t="inlineStr">
        <is>
          <t>17300278000187</t>
        </is>
      </c>
      <c r="E19" t="inlineStr"/>
      <c r="F19" t="inlineStr">
        <is>
          <t>09/04/2026 00:00:00</t>
        </is>
      </c>
      <c r="G19" t="inlineStr">
        <is>
          <t>31/12/2027</t>
        </is>
      </c>
      <c r="H19" t="inlineStr">
        <is>
          <t>Prorrogado</t>
        </is>
      </c>
      <c r="I19" t="inlineStr">
        <is>
          <t>Ordinária</t>
        </is>
      </c>
      <c r="J19" t="inlineStr">
        <is>
          <t>0,00</t>
        </is>
      </c>
    </row>
    <row r="20">
      <c r="A20" t="inlineStr">
        <is>
          <t>0263/2025</t>
        </is>
      </c>
      <c r="B2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0" t="inlineStr">
        <is>
          <t>MUNICÍPIO DE CAPINÓPOLIS</t>
        </is>
      </c>
      <c r="D20" t="inlineStr">
        <is>
          <t>18457234000128</t>
        </is>
      </c>
      <c r="E20" t="inlineStr"/>
      <c r="F20" t="inlineStr">
        <is>
          <t>03/07/2025 00:00:00</t>
        </is>
      </c>
      <c r="G20" t="inlineStr">
        <is>
          <t>31/12/2026</t>
        </is>
      </c>
      <c r="H20" t="inlineStr">
        <is>
          <t>Ativo</t>
        </is>
      </c>
      <c r="I20" t="inlineStr">
        <is>
          <t>Ordinária</t>
        </is>
      </c>
      <c r="J20" t="inlineStr">
        <is>
          <t>0,00</t>
        </is>
      </c>
    </row>
    <row r="21">
      <c r="A21" t="inlineStr">
        <is>
          <t>0458/2025</t>
        </is>
      </c>
      <c r="B21"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1" t="inlineStr">
        <is>
          <t>ACIASGRA  ASSOCIAÇÃO COM. IND. E AGROPECUÁRIA E DE SERVIÇOS DE SÃO GONÇALO DO RIO ABAIXO</t>
        </is>
      </c>
      <c r="D21" t="inlineStr">
        <is>
          <t>01940587000181</t>
        </is>
      </c>
      <c r="E21" t="inlineStr"/>
      <c r="F21" t="inlineStr">
        <is>
          <t>02/10/2025 00:00:00</t>
        </is>
      </c>
      <c r="G21" t="inlineStr">
        <is>
          <t>02/10/2027</t>
        </is>
      </c>
      <c r="H21" t="inlineStr">
        <is>
          <t>Ativo</t>
        </is>
      </c>
      <c r="I21" t="inlineStr">
        <is>
          <t>Ordinária</t>
        </is>
      </c>
      <c r="J21" t="inlineStr">
        <is>
          <t>0,00</t>
        </is>
      </c>
    </row>
  </sheetData>
  <pageMargins left="0.75" right="0.75" top="1" bottom="1" header="0.5" footer="0.5"/>
</worksheet>
</file>

<file path=xl/worksheets/sheet38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0166/2026</t>
        </is>
      </c>
      <c r="B2" t="inlineStr">
        <is>
          <t>CONCESSÃO DE PATROCINIO  3ºCONGRESSO AUTOMOTIVO ASSOVEMGEXPOMINAS BH</t>
        </is>
      </c>
      <c r="C2" t="inlineStr">
        <is>
          <t>ASSOCIACAO DOS REVENDEDORES DE VEICULOS NO ESTADO DE MINAS GERAIS</t>
        </is>
      </c>
      <c r="D2" t="inlineStr">
        <is>
          <t>00534823000105</t>
        </is>
      </c>
      <c r="E2" t="inlineStr">
        <is>
          <t>22/05/2026 00:00:00</t>
        </is>
      </c>
      <c r="F2" t="inlineStr">
        <is>
          <t>24/08/2026 00:00:00</t>
        </is>
      </c>
      <c r="G2" t="inlineStr">
        <is>
          <t>Ativo</t>
        </is>
      </c>
      <c r="H2" t="inlineStr">
        <is>
          <t>Ordinária</t>
        </is>
      </c>
      <c r="I2" t="inlineStr">
        <is>
          <t>70000,00</t>
        </is>
      </c>
    </row>
    <row r="3">
      <c r="A3" t="inlineStr">
        <is>
          <t>0176/2026</t>
        </is>
      </c>
      <c r="B3" t="inlineStr">
        <is>
          <t>CONCESSÃO DE PATROCINIO  FESTIVAL DO QUEIJO ARTESANAL DE MINAS  BH</t>
        </is>
      </c>
      <c r="C3" t="inlineStr">
        <is>
          <t>FEDERACAO DA AGRICULTURA E PECUARIA DO ESTADO DE MINAS GERAIS</t>
        </is>
      </c>
      <c r="D3" t="inlineStr">
        <is>
          <t>17194853000104</t>
        </is>
      </c>
      <c r="E3" t="inlineStr">
        <is>
          <t>03/06/2026 00:00:00</t>
        </is>
      </c>
      <c r="F3" t="inlineStr">
        <is>
          <t>06/09/2026 00:00:00</t>
        </is>
      </c>
      <c r="G3" t="inlineStr">
        <is>
          <t>Ativo</t>
        </is>
      </c>
      <c r="H3" t="inlineStr">
        <is>
          <t>Ordinária</t>
        </is>
      </c>
      <c r="I3" t="inlineStr">
        <is>
          <t>70000,00</t>
        </is>
      </c>
    </row>
    <row r="4">
      <c r="A4" t="inlineStr">
        <is>
          <t>0139/2026</t>
        </is>
      </c>
      <c r="B4" t="inlineStr">
        <is>
          <t>CONCESSÃO DE APOIO INSTIT  FESTA DO TRABALHADOR DE POÇOS DE CALDAS</t>
        </is>
      </c>
      <c r="C4" t="inlineStr">
        <is>
          <t>MUNICIPIO DE POCOS DE CALDAS</t>
        </is>
      </c>
      <c r="D4" t="inlineStr">
        <is>
          <t>18629840000183</t>
        </is>
      </c>
      <c r="E4" t="inlineStr">
        <is>
          <t>29/04/2026 00:00:00</t>
        </is>
      </c>
      <c r="F4" t="inlineStr">
        <is>
          <t>01/07/2026 00:00:00</t>
        </is>
      </c>
      <c r="G4" t="inlineStr">
        <is>
          <t>Encerrado</t>
        </is>
      </c>
      <c r="H4" t="inlineStr">
        <is>
          <t>Ordinária</t>
        </is>
      </c>
      <c r="I4" t="inlineStr">
        <is>
          <t>0,01</t>
        </is>
      </c>
    </row>
    <row r="5">
      <c r="A5" t="inlineStr">
        <is>
          <t>0087/2026</t>
        </is>
      </c>
      <c r="B5" t="inlineStr">
        <is>
          <t>CONCESSÃO DE APOIO INSTIT MINAS 40 ANOS ABRASELBH DIAMANTINA E TIRAD</t>
        </is>
      </c>
      <c r="C5" t="inlineStr">
        <is>
          <t>ABRASEL MG  ASSOCIACAO BRASILEIRA DE BARES E RESTAURANTES SECCIONAL MINAS GERAI</t>
        </is>
      </c>
      <c r="D5" t="inlineStr">
        <is>
          <t>23841554000117</t>
        </is>
      </c>
      <c r="E5" t="inlineStr">
        <is>
          <t>17/03/2026 00:00:00</t>
        </is>
      </c>
      <c r="F5" t="inlineStr">
        <is>
          <t>29/06/2026 00:00:00</t>
        </is>
      </c>
      <c r="G5" t="inlineStr">
        <is>
          <t>Encerrado</t>
        </is>
      </c>
      <c r="H5" t="inlineStr">
        <is>
          <t>Ordinária</t>
        </is>
      </c>
      <c r="I5" t="inlineStr">
        <is>
          <t>0,01</t>
        </is>
      </c>
    </row>
    <row r="6">
      <c r="A6" t="inlineStr">
        <is>
          <t>0164/2026</t>
        </is>
      </c>
      <c r="B6" t="inlineStr">
        <is>
          <t>CONCESSÃO DE APOIO INSTITUCIONAL  BAR, BOTECO &amp; CIA 2026  PONTE NOVA</t>
        </is>
      </c>
      <c r="C6" t="inlineStr">
        <is>
          <t>Associação Comercial e Industrial de Ponte Nova</t>
        </is>
      </c>
      <c r="D6" t="inlineStr">
        <is>
          <t>17426172000124</t>
        </is>
      </c>
      <c r="E6" t="inlineStr">
        <is>
          <t>27/05/2026 00:00:00</t>
        </is>
      </c>
      <c r="F6" t="inlineStr">
        <is>
          <t>02/08/2026 00:00:00</t>
        </is>
      </c>
      <c r="G6" t="inlineStr">
        <is>
          <t>Ativo</t>
        </is>
      </c>
      <c r="H6" t="inlineStr">
        <is>
          <t>Ordinária</t>
        </is>
      </c>
      <c r="I6" t="inlineStr">
        <is>
          <t>0,01</t>
        </is>
      </c>
    </row>
    <row r="7">
      <c r="A7" t="inlineStr">
        <is>
          <t>0013/2026</t>
        </is>
      </c>
      <c r="B7" t="inlineStr">
        <is>
          <t>CONCESSÃO DE APOIO INSTITUCIONAL 29ª MOSTRA DE CINEMA DE TIRADENTES</t>
        </is>
      </c>
      <c r="C7" t="inlineStr">
        <is>
          <t>UNIVERSO PRODUCAO LTDA</t>
        </is>
      </c>
      <c r="D7" t="inlineStr">
        <is>
          <t>00246471000184</t>
        </is>
      </c>
      <c r="E7" t="inlineStr">
        <is>
          <t>19/01/2026 00:00:00</t>
        </is>
      </c>
      <c r="F7" t="inlineStr">
        <is>
          <t>01/05/2026 00:00:00</t>
        </is>
      </c>
      <c r="G7" t="inlineStr">
        <is>
          <t>Encerrado</t>
        </is>
      </c>
      <c r="H7" t="inlineStr">
        <is>
          <t>Ordinária</t>
        </is>
      </c>
      <c r="I7" t="inlineStr">
        <is>
          <t>0,01</t>
        </is>
      </c>
    </row>
    <row r="8">
      <c r="A8" t="inlineStr">
        <is>
          <t>0220/2026</t>
        </is>
      </c>
      <c r="B8" t="inlineStr">
        <is>
          <t>CONCESSÃO DE APOIO INSTITUCIONAL  6ª FENADOCES  ARAXÁ</t>
        </is>
      </c>
      <c r="C8" t="inlineStr">
        <is>
          <t>ASSOCIACAO DOS DOCEIROS DE ARAXA</t>
        </is>
      </c>
      <c r="D8" t="inlineStr">
        <is>
          <t>49258556000171</t>
        </is>
      </c>
      <c r="E8" t="inlineStr">
        <is>
          <t>07/07/2026 00:00:00</t>
        </is>
      </c>
      <c r="F8" t="inlineStr">
        <is>
          <t>12/09/2026 00:00:00</t>
        </is>
      </c>
      <c r="G8" t="inlineStr">
        <is>
          <t>Ativo</t>
        </is>
      </c>
      <c r="H8" t="inlineStr">
        <is>
          <t>Ordinária</t>
        </is>
      </c>
      <c r="I8" t="inlineStr">
        <is>
          <t>0,01</t>
        </is>
      </c>
    </row>
    <row r="9">
      <c r="A9" t="inlineStr">
        <is>
          <t>0177/2026</t>
        </is>
      </c>
      <c r="B9" t="inlineStr">
        <is>
          <t>CONCESSÃO DE APOIO INSTIT  14º FEST GASTRON SERRA PIRAPANEMA  MURIAÉ</t>
        </is>
      </c>
      <c r="C9" t="inlineStr">
        <is>
          <t>MUNICIPIO DE MURIAE</t>
        </is>
      </c>
      <c r="D9" t="inlineStr">
        <is>
          <t>17947581000176</t>
        </is>
      </c>
      <c r="E9" t="inlineStr">
        <is>
          <t>03/06/2026 00:00:00</t>
        </is>
      </c>
      <c r="F9" t="inlineStr">
        <is>
          <t>07/09/2026 00:00:00</t>
        </is>
      </c>
      <c r="G9" t="inlineStr">
        <is>
          <t>Ativo</t>
        </is>
      </c>
      <c r="H9" t="inlineStr">
        <is>
          <t>Ordinária</t>
        </is>
      </c>
      <c r="I9" t="inlineStr">
        <is>
          <t>0,01</t>
        </is>
      </c>
    </row>
  </sheetData>
  <pageMargins left="0.75" right="0.75" top="1" bottom="1" header="0.5" footer="0.5"/>
</worksheet>
</file>

<file path=xl/worksheets/sheet38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FORNECIMENTO DE VALE ALIMENTAÇÃO E VALE REFEIÇÃO</t>
        </is>
      </c>
      <c r="B2" t="inlineStr">
        <is>
          <t>TICKET SERVICOS SA</t>
        </is>
      </c>
      <c r="C2">
        <f>"47866934000174"</f>
        <v/>
      </c>
      <c r="D2" t="inlineStr">
        <is>
          <t>Pregão Eletrônico</t>
        </is>
      </c>
      <c r="E2" t="inlineStr">
        <is>
          <t>02/08/2023 00:00:00</t>
        </is>
      </c>
      <c r="F2" t="inlineStr">
        <is>
          <t>01/08/2026</t>
        </is>
      </c>
      <c r="G2" t="inlineStr">
        <is>
          <t>Prorrogado</t>
        </is>
      </c>
      <c r="H2" t="inlineStr">
        <is>
          <t>Ordinária</t>
        </is>
      </c>
      <c r="I2" t="inlineStr"/>
      <c r="J2" t="inlineStr">
        <is>
          <t>55600000,00</t>
        </is>
      </c>
      <c r="K2" t="inlineStr">
        <is>
          <t>51815009,44</t>
        </is>
      </c>
      <c r="L2" t="inlineStr"/>
    </row>
    <row r="3">
      <c r="A3" t="inlineStr">
        <is>
          <t>CONTRATO DE PRESTAÇÃO DE SERVIÇOS DE ASSISTÊNCIA MÉDICOHOSPITALAR</t>
        </is>
      </c>
      <c r="B3" t="inlineStr">
        <is>
          <t>UNIMED BELO HORIZONTE COOPERATIVA DE TRABALHO MEDICO</t>
        </is>
      </c>
      <c r="C3">
        <f>"16513178000176"</f>
        <v/>
      </c>
      <c r="D3" t="inlineStr">
        <is>
          <t>Pregão Eletrônico</t>
        </is>
      </c>
      <c r="E3" t="inlineStr">
        <is>
          <t>01/04/2025 00:00:00</t>
        </is>
      </c>
      <c r="F3" t="inlineStr">
        <is>
          <t>31/03/2027</t>
        </is>
      </c>
      <c r="G3" t="inlineStr">
        <is>
          <t>Prorrogado</t>
        </is>
      </c>
      <c r="H3" t="inlineStr">
        <is>
          <t>Ordinária</t>
        </is>
      </c>
      <c r="I3" t="inlineStr"/>
      <c r="J3" t="inlineStr">
        <is>
          <t>49450251,96</t>
        </is>
      </c>
      <c r="K3" t="inlineStr">
        <is>
          <t>31158905,57</t>
        </is>
      </c>
      <c r="L3" t="inlineStr"/>
    </row>
    <row r="4">
      <c r="A4" t="inlineStr">
        <is>
          <t>SERVIÇOS DE PUBLICIDADE E PROPAGANDA</t>
        </is>
      </c>
      <c r="B4" t="inlineStr">
        <is>
          <t>FLD S.A.</t>
        </is>
      </c>
      <c r="C4">
        <f>"24172716000134"</f>
        <v/>
      </c>
      <c r="D4" t="inlineStr">
        <is>
          <t>Concorrência</t>
        </is>
      </c>
      <c r="E4" t="inlineStr">
        <is>
          <t>02/02/2026 00:00:00</t>
        </is>
      </c>
      <c r="F4" t="inlineStr">
        <is>
          <t>02/02/2027</t>
        </is>
      </c>
      <c r="G4" t="inlineStr">
        <is>
          <t>Ativo</t>
        </is>
      </c>
      <c r="H4" t="inlineStr">
        <is>
          <t>Ordinária</t>
        </is>
      </c>
      <c r="I4" t="inlineStr"/>
      <c r="J4" t="inlineStr">
        <is>
          <t>21000000,00</t>
        </is>
      </c>
      <c r="K4" t="inlineStr">
        <is>
          <t>6055055,20</t>
        </is>
      </c>
      <c r="L4" t="inlineStr"/>
    </row>
    <row r="5">
      <c r="A5" t="inlineStr">
        <is>
          <t>AQUISIÇÃO DE EQUIPAMENTOS NO SEGMENTO DE SAÚDE</t>
        </is>
      </c>
      <c r="B5" t="inlineStr">
        <is>
          <t>LAERDAL MEDICAL IMPORTACAO E COMERCIO DE PRODUTOS MEDICOS LTDA.</t>
        </is>
      </c>
      <c r="C5">
        <f>"08014804000151"</f>
        <v/>
      </c>
      <c r="D5" t="inlineStr">
        <is>
          <t>Inexigibilidade</t>
        </is>
      </c>
      <c r="E5" t="inlineStr">
        <is>
          <t>23/08/2024 00:00:00</t>
        </is>
      </c>
      <c r="F5" t="inlineStr">
        <is>
          <t>31/12/2026</t>
        </is>
      </c>
      <c r="G5" t="inlineStr">
        <is>
          <t>Ativo</t>
        </is>
      </c>
      <c r="H5" t="inlineStr">
        <is>
          <t>Ordinária</t>
        </is>
      </c>
      <c r="I5" t="inlineStr"/>
      <c r="J5" t="inlineStr">
        <is>
          <t>19056705,99</t>
        </is>
      </c>
      <c r="K5" t="inlineStr">
        <is>
          <t>18372999,80</t>
        </is>
      </c>
      <c r="L5" t="inlineStr"/>
    </row>
    <row r="6">
      <c r="A6" t="inlineStr">
        <is>
          <t>LOCAÇÃO DE IMÓVEL COMERCIAL  CEP BH / BARRO PRETO</t>
        </is>
      </c>
      <c r="B6" t="inlineStr">
        <is>
          <t>E.P.O. ENGENHARIA PLANEJAMENTO E OBRAS LTDA.</t>
        </is>
      </c>
      <c r="C6">
        <f>"42764217000118"</f>
        <v/>
      </c>
      <c r="D6" t="inlineStr">
        <is>
          <t>Dispensa</t>
        </is>
      </c>
      <c r="E6" t="inlineStr">
        <is>
          <t>03/06/2022 00:00:00</t>
        </is>
      </c>
      <c r="F6" t="inlineStr">
        <is>
          <t>07/11/2027</t>
        </is>
      </c>
      <c r="G6" t="inlineStr">
        <is>
          <t>Prorrogado</t>
        </is>
      </c>
      <c r="H6" t="inlineStr">
        <is>
          <t>Ordinária</t>
        </is>
      </c>
      <c r="I6" t="inlineStr"/>
      <c r="J6" t="inlineStr">
        <is>
          <t>9761066,88</t>
        </is>
      </c>
      <c r="K6" t="inlineStr">
        <is>
          <t>7096586,79</t>
        </is>
      </c>
      <c r="L6" t="inlineStr"/>
    </row>
    <row r="7">
      <c r="A7" t="inlineStr">
        <is>
          <t>SERVIÇOS DE REFORMA E READEQUAÇÃO DE UNIDADES EDUCACIONAL MÓVEIS UEM</t>
        </is>
      </c>
      <c r="B7" t="inlineStr">
        <is>
          <t>EURO TRUCK IMPLEMENTOS RODOVIARIOS LTDA</t>
        </is>
      </c>
      <c r="C7">
        <f>"06311243000127"</f>
        <v/>
      </c>
      <c r="D7" t="inlineStr">
        <is>
          <t>Pregão Eletrônico</t>
        </is>
      </c>
      <c r="E7" t="inlineStr">
        <is>
          <t>07/10/2025 00:00:00</t>
        </is>
      </c>
      <c r="F7" t="inlineStr">
        <is>
          <t>07/10/2026</t>
        </is>
      </c>
      <c r="G7" t="inlineStr">
        <is>
          <t>Ativo</t>
        </is>
      </c>
      <c r="H7" t="inlineStr">
        <is>
          <t>Ordinária</t>
        </is>
      </c>
      <c r="I7" t="inlineStr"/>
      <c r="J7" t="inlineStr">
        <is>
          <t>8950000,00</t>
        </is>
      </c>
      <c r="K7" t="inlineStr">
        <is>
          <t>1540383,00</t>
        </is>
      </c>
      <c r="L7" t="inlineStr"/>
    </row>
    <row r="8">
      <c r="A8" t="inlineStr">
        <is>
          <t>SERVIÇO DE IMPLANTAÇÃO DA PLATAFORMA LIFERAY COMMUNITY EDITION 7.3</t>
        </is>
      </c>
      <c r="B8" t="inlineStr">
        <is>
          <t>SEA TECNOLOGIA LTDA</t>
        </is>
      </c>
      <c r="C8">
        <f>"05741114000106"</f>
        <v/>
      </c>
      <c r="D8" t="inlineStr">
        <is>
          <t>Pregão Eletrônico</t>
        </is>
      </c>
      <c r="E8" t="inlineStr">
        <is>
          <t>24/04/2025 00:00:00</t>
        </is>
      </c>
      <c r="F8" t="inlineStr">
        <is>
          <t>24/04/2027</t>
        </is>
      </c>
      <c r="G8" t="inlineStr">
        <is>
          <t>Prorrogado</t>
        </is>
      </c>
      <c r="H8" t="inlineStr">
        <is>
          <t>Ordinária</t>
        </is>
      </c>
      <c r="I8" t="inlineStr"/>
      <c r="J8" t="inlineStr">
        <is>
          <t>8066777,28</t>
        </is>
      </c>
      <c r="K8" t="inlineStr">
        <is>
          <t>3770930,13</t>
        </is>
      </c>
      <c r="L8" t="inlineStr"/>
    </row>
    <row r="9">
      <c r="A9" t="inlineStr">
        <is>
          <t>SERVIÇOS DE AGENCIAMENTO DE VIAGENS E TURISMO NACIONAL E INTERNACIONAL</t>
        </is>
      </c>
      <c r="B9" t="inlineStr">
        <is>
          <t>LE SOLEIL TURISMO LTDA</t>
        </is>
      </c>
      <c r="C9">
        <f>"03320995000166"</f>
        <v/>
      </c>
      <c r="D9" t="inlineStr">
        <is>
          <t>Pregão Eletrônico</t>
        </is>
      </c>
      <c r="E9" t="inlineStr">
        <is>
          <t>01/09/2025 00:00:00</t>
        </is>
      </c>
      <c r="F9" t="inlineStr">
        <is>
          <t>01/09/2026</t>
        </is>
      </c>
      <c r="G9" t="inlineStr">
        <is>
          <t>Ativo</t>
        </is>
      </c>
      <c r="H9" t="inlineStr">
        <is>
          <t>Ordinária</t>
        </is>
      </c>
      <c r="I9" t="inlineStr"/>
      <c r="J9" t="inlineStr">
        <is>
          <t>7121850,00</t>
        </is>
      </c>
      <c r="K9" t="inlineStr">
        <is>
          <t>5163591,42</t>
        </is>
      </c>
      <c r="L9" t="inlineStr"/>
    </row>
    <row r="10">
      <c r="A10" t="inlineStr">
        <is>
          <t>SERVIÇOS DE ENGENHARIA PARA REFORMA  SEDE CURITIBA</t>
        </is>
      </c>
      <c r="B10" t="inlineStr">
        <is>
          <t>C. G. PLAN  CONSULTORIA, GERENCIAMENTO E PLANEJAMENTO EM EMPREENDIMENTOS CIVIS</t>
        </is>
      </c>
      <c r="C10">
        <f>"10382413000131"</f>
        <v/>
      </c>
      <c r="D10" t="inlineStr">
        <is>
          <t>Concorrência</t>
        </is>
      </c>
      <c r="E10" t="inlineStr">
        <is>
          <t>28/10/2024 00:00:00</t>
        </is>
      </c>
      <c r="F10" t="inlineStr">
        <is>
          <t>28/10/2026</t>
        </is>
      </c>
      <c r="G10" t="inlineStr">
        <is>
          <t>Prorrogado</t>
        </is>
      </c>
      <c r="H10" t="inlineStr">
        <is>
          <t>Ordinária</t>
        </is>
      </c>
      <c r="I10" t="inlineStr"/>
      <c r="J10" t="inlineStr">
        <is>
          <t>6435095,08</t>
        </is>
      </c>
      <c r="K10" t="inlineStr">
        <is>
          <t>3863678,53</t>
        </is>
      </c>
      <c r="L10" t="inlineStr"/>
    </row>
    <row r="11">
      <c r="A11" t="inlineStr">
        <is>
          <t>PRESTAÇÃO DE SERVIÇOS DE LOCAÇÃO DE VEÍCULOS</t>
        </is>
      </c>
      <c r="B11" t="inlineStr">
        <is>
          <t>ESTRELA LOGISTICA LTDA</t>
        </is>
      </c>
      <c r="C11">
        <f>"04309564000161"</f>
        <v/>
      </c>
      <c r="D11" t="inlineStr">
        <is>
          <t>Pregão Eletrônico</t>
        </is>
      </c>
      <c r="E11" t="inlineStr">
        <is>
          <t>02/04/2024 00:00:00</t>
        </is>
      </c>
      <c r="F11" t="inlineStr">
        <is>
          <t>31/10/2026</t>
        </is>
      </c>
      <c r="G11" t="inlineStr">
        <is>
          <t>Prorrogado</t>
        </is>
      </c>
      <c r="H11" t="inlineStr">
        <is>
          <t>Ordinária</t>
        </is>
      </c>
      <c r="I11" t="inlineStr"/>
      <c r="J11" t="inlineStr">
        <is>
          <t>6366238,05</t>
        </is>
      </c>
      <c r="K11" t="inlineStr">
        <is>
          <t>4945004,24</t>
        </is>
      </c>
      <c r="L11" t="inlineStr"/>
    </row>
    <row r="12">
      <c r="A12" t="inlineStr">
        <is>
          <t>LOCAÇÃO DE IMÓVEL COMERCIAL  BARBACENA</t>
        </is>
      </c>
      <c r="B12" t="inlineStr">
        <is>
          <t>FLAVIA MARIA GONÇALVES</t>
        </is>
      </c>
      <c r="C12">
        <f>"52987485620"</f>
        <v/>
      </c>
      <c r="D12" t="inlineStr">
        <is>
          <t>Inexigibilidade</t>
        </is>
      </c>
      <c r="E12" t="inlineStr">
        <is>
          <t>22/07/2025 00:00:00</t>
        </is>
      </c>
      <c r="F12" t="inlineStr">
        <is>
          <t>22/07/2035</t>
        </is>
      </c>
      <c r="G12" t="inlineStr">
        <is>
          <t>Ativo</t>
        </is>
      </c>
      <c r="H12" t="inlineStr">
        <is>
          <t>Ordinária</t>
        </is>
      </c>
      <c r="I12" t="inlineStr"/>
      <c r="J12" t="inlineStr">
        <is>
          <t>6000000,00</t>
        </is>
      </c>
      <c r="K12" t="inlineStr">
        <is>
          <t>150000,00</t>
        </is>
      </c>
      <c r="L12" t="inlineStr"/>
    </row>
    <row r="13">
      <c r="A13" t="inlineStr">
        <is>
          <t>CONTRATO DE LICENÇA TEMPORÁRIA DE BASE DE DADOS BIBLIOTECA DIGITAL</t>
        </is>
      </c>
      <c r="B13" t="inlineStr">
        <is>
          <t>MINHA BIBLIOTECA LTDA.</t>
        </is>
      </c>
      <c r="C13">
        <f>"13183749000163"</f>
        <v/>
      </c>
      <c r="D13" t="inlineStr">
        <is>
          <t>Dispensa</t>
        </is>
      </c>
      <c r="E13" t="inlineStr">
        <is>
          <t>20/04/2023 00:00:00</t>
        </is>
      </c>
      <c r="F13" t="inlineStr">
        <is>
          <t>19/04/2027</t>
        </is>
      </c>
      <c r="G13" t="inlineStr">
        <is>
          <t>Prorrogado</t>
        </is>
      </c>
      <c r="H13" t="inlineStr">
        <is>
          <t>Ordinária</t>
        </is>
      </c>
      <c r="I13" t="inlineStr"/>
      <c r="J13" t="inlineStr">
        <is>
          <t>5709600,00</t>
        </is>
      </c>
      <c r="K13" t="inlineStr">
        <is>
          <t>4594500,00</t>
        </is>
      </c>
      <c r="L13" t="inlineStr"/>
    </row>
    <row r="14">
      <c r="A14" t="inlineStr">
        <is>
          <t>PRESTAÇÃO DE SERVIÇOS DE OUTSOURCING DE IMPRESSÃO</t>
        </is>
      </c>
      <c r="B14" t="inlineStr">
        <is>
          <t>SIMPRESS COMERCIO LOCACAO E SERVIC</t>
        </is>
      </c>
      <c r="C14">
        <f>"07432517000107"</f>
        <v/>
      </c>
      <c r="D14" t="inlineStr">
        <is>
          <t>Pregão Eletrônico</t>
        </is>
      </c>
      <c r="E14" t="inlineStr">
        <is>
          <t>27/04/2023 00:00:00</t>
        </is>
      </c>
      <c r="F14" t="inlineStr">
        <is>
          <t>27/04/2027</t>
        </is>
      </c>
      <c r="G14" t="inlineStr">
        <is>
          <t>Prorrogado</t>
        </is>
      </c>
      <c r="H14" t="inlineStr">
        <is>
          <t>Ordinária</t>
        </is>
      </c>
      <c r="I14" t="inlineStr"/>
      <c r="J14" t="inlineStr">
        <is>
          <t>5523388,97</t>
        </is>
      </c>
      <c r="K14" t="inlineStr">
        <is>
          <t>3156703,72</t>
        </is>
      </c>
      <c r="L14" t="inlineStr"/>
    </row>
    <row r="15">
      <c r="A15" t="inlineStr">
        <is>
          <t>SERV. VIGILANCIA DESARMADAARMG/CEP BH/CENTRAL DIST/VENDA NOVA/GROGOTÓ</t>
        </is>
      </c>
      <c r="B15" t="inlineStr">
        <is>
          <t>ALGIZ VIGILANCIA E SEGURANCA LTDA.</t>
        </is>
      </c>
      <c r="C15">
        <f>"22327565000110"</f>
        <v/>
      </c>
      <c r="D15" t="inlineStr">
        <is>
          <t>Dispensa</t>
        </is>
      </c>
      <c r="E15" t="inlineStr">
        <is>
          <t>20/01/2025 00:00:00</t>
        </is>
      </c>
      <c r="F15" t="inlineStr">
        <is>
          <t>19/02/2027</t>
        </is>
      </c>
      <c r="G15" t="inlineStr">
        <is>
          <t>Prorrogado</t>
        </is>
      </c>
      <c r="H15" t="inlineStr">
        <is>
          <t>Ordinária</t>
        </is>
      </c>
      <c r="I15" t="inlineStr"/>
      <c r="J15" t="inlineStr">
        <is>
          <t>5500566,64</t>
        </is>
      </c>
      <c r="K15" t="inlineStr">
        <is>
          <t>3717489,88</t>
        </is>
      </c>
      <c r="L15" t="inlineStr"/>
    </row>
    <row r="16">
      <c r="A16" t="inlineStr">
        <is>
          <t>LOCAÇÃO DE IMÓVEL COMERCIAL  NAE 12º ANDAR DO EDIFICIO MIRAFIORI</t>
        </is>
      </c>
      <c r="B16" t="inlineStr">
        <is>
          <t>MIRAFIORI OFFICES E COWORKING LTDA</t>
        </is>
      </c>
      <c r="C16">
        <f>"51543449000137"</f>
        <v/>
      </c>
      <c r="D16" t="inlineStr">
        <is>
          <t>Inexigibilidade</t>
        </is>
      </c>
      <c r="E16" t="inlineStr">
        <is>
          <t>11/07/2024 00:00:00</t>
        </is>
      </c>
      <c r="F16" t="inlineStr">
        <is>
          <t>10/07/2034</t>
        </is>
      </c>
      <c r="G16" t="inlineStr">
        <is>
          <t>Ativo</t>
        </is>
      </c>
      <c r="H16" t="inlineStr">
        <is>
          <t>Ordinária</t>
        </is>
      </c>
      <c r="I16" t="inlineStr"/>
      <c r="J16" t="inlineStr">
        <is>
          <t>5233287,22</t>
        </is>
      </c>
      <c r="K16" t="inlineStr">
        <is>
          <t>1015134,77</t>
        </is>
      </c>
      <c r="L16" t="inlineStr"/>
    </row>
    <row r="17">
      <c r="A17" t="inlineStr">
        <is>
          <t>AQUISIÇÃO DE EQUIPAMENTOS E SERVIÇOS PARA SOLUÇÃO FIREWALL PALO ALTO</t>
        </is>
      </c>
      <c r="B17" t="inlineStr">
        <is>
          <t>ITONE TECNOLOGIA DA INFORMACAO S.A</t>
        </is>
      </c>
      <c r="C17">
        <f>"05333907000196"</f>
        <v/>
      </c>
      <c r="D17" t="inlineStr">
        <is>
          <t>Pregão Eletrônico</t>
        </is>
      </c>
      <c r="E17" t="inlineStr">
        <is>
          <t>13/12/2024 00:00:00</t>
        </is>
      </c>
      <c r="F17" t="inlineStr">
        <is>
          <t>12/12/2027</t>
        </is>
      </c>
      <c r="G17" t="inlineStr">
        <is>
          <t>Ativo</t>
        </is>
      </c>
      <c r="H17" t="inlineStr">
        <is>
          <t>Ordinária</t>
        </is>
      </c>
      <c r="I17" t="inlineStr"/>
      <c r="J17" t="inlineStr">
        <is>
          <t>4495000,00</t>
        </is>
      </c>
      <c r="K17" t="inlineStr">
        <is>
          <t>4272483,69</t>
        </is>
      </c>
      <c r="L17" t="inlineStr"/>
    </row>
    <row r="18">
      <c r="A18" t="inlineStr">
        <is>
          <t>SERVIÇOS DE ENGENHARIA PARA REFORMA  ITUIUTABA</t>
        </is>
      </c>
      <c r="B18" t="inlineStr">
        <is>
          <t>CONSTRUTORA NOX LTDA</t>
        </is>
      </c>
      <c r="C18">
        <f>"04722018000158"</f>
        <v/>
      </c>
      <c r="D18" t="inlineStr">
        <is>
          <t>Concorrência</t>
        </is>
      </c>
      <c r="E18" t="inlineStr">
        <is>
          <t>03/06/2025 00:00:00</t>
        </is>
      </c>
      <c r="F18" t="inlineStr">
        <is>
          <t>01/10/2026</t>
        </is>
      </c>
      <c r="G18" t="inlineStr">
        <is>
          <t>Prorrogado</t>
        </is>
      </c>
      <c r="H18" t="inlineStr">
        <is>
          <t>Ordinária</t>
        </is>
      </c>
      <c r="I18" t="inlineStr"/>
      <c r="J18" t="inlineStr">
        <is>
          <t>4201881,55</t>
        </is>
      </c>
      <c r="K18" t="inlineStr">
        <is>
          <t>3067647,24</t>
        </is>
      </c>
      <c r="L18" t="inlineStr"/>
    </row>
    <row r="19">
      <c r="A19" t="inlineStr">
        <is>
          <t>SERV. DE ENG. P/ DESENV./ENT. UNIDADES OPERAC. MODULARESCT/CETHAG</t>
        </is>
      </c>
      <c r="B19" t="inlineStr">
        <is>
          <t>C.M.E  CONSTRUCOES MODULARES ESPECIAIS LTDA.</t>
        </is>
      </c>
      <c r="C19">
        <f>"02843138000188"</f>
        <v/>
      </c>
      <c r="D19" t="inlineStr">
        <is>
          <t>Concorrência</t>
        </is>
      </c>
      <c r="E19" t="inlineStr">
        <is>
          <t>09/11/2024 00:00:00</t>
        </is>
      </c>
      <c r="F19" t="inlineStr">
        <is>
          <t>13/08/2026</t>
        </is>
      </c>
      <c r="G19" t="inlineStr">
        <is>
          <t>Prorrogado</t>
        </is>
      </c>
      <c r="H19" t="inlineStr">
        <is>
          <t>Ordinária</t>
        </is>
      </c>
      <c r="I19" t="inlineStr"/>
      <c r="J19" t="inlineStr">
        <is>
          <t>4099050,47</t>
        </is>
      </c>
      <c r="K19" t="inlineStr">
        <is>
          <t>3083069,31</t>
        </is>
      </c>
      <c r="L19" t="inlineStr"/>
    </row>
    <row r="20">
      <c r="A20" t="inlineStr">
        <is>
          <t>LOCAÇÃO DE IMÓVEL COMERCIAL  BETIM</t>
        </is>
      </c>
      <c r="B20" t="inlineStr">
        <is>
          <t>NELSON DE JESUS EMPREENDIMENTOS IMOBILIARIOS LTDA</t>
        </is>
      </c>
      <c r="C20">
        <f>"36669128000190"</f>
        <v/>
      </c>
      <c r="D20" t="inlineStr">
        <is>
          <t>Dispensa</t>
        </is>
      </c>
      <c r="E20" t="inlineStr">
        <is>
          <t>22/08/2022 00:00:00</t>
        </is>
      </c>
      <c r="F20" t="inlineStr">
        <is>
          <t>10/04/2033</t>
        </is>
      </c>
      <c r="G20" t="inlineStr">
        <is>
          <t>Ativo</t>
        </is>
      </c>
      <c r="H20" t="inlineStr">
        <is>
          <t>Ordinária</t>
        </is>
      </c>
      <c r="I20" t="inlineStr"/>
      <c r="J20" t="inlineStr">
        <is>
          <t>4015553,67</t>
        </is>
      </c>
      <c r="K20" t="inlineStr">
        <is>
          <t>1287186,92</t>
        </is>
      </c>
      <c r="L20" t="inlineStr"/>
    </row>
    <row r="21">
      <c r="A21" t="inlineStr">
        <is>
          <t>CONTRATAÇÃO SOLUÇÕES E SERVIÇOS TOTVS</t>
        </is>
      </c>
      <c r="B21" t="inlineStr">
        <is>
          <t>TOTVS SA</t>
        </is>
      </c>
      <c r="C21">
        <f>"53113791000122"</f>
        <v/>
      </c>
      <c r="D21" t="inlineStr">
        <is>
          <t>Inexigibilidade</t>
        </is>
      </c>
      <c r="E21" t="inlineStr">
        <is>
          <t>19/03/2025 00:00:00</t>
        </is>
      </c>
      <c r="F21" t="inlineStr">
        <is>
          <t>18/03/2027</t>
        </is>
      </c>
      <c r="G21" t="inlineStr">
        <is>
          <t>Prorrogado</t>
        </is>
      </c>
      <c r="H21" t="inlineStr">
        <is>
          <t>Ordinária</t>
        </is>
      </c>
      <c r="I21" t="inlineStr"/>
      <c r="J21" t="inlineStr">
        <is>
          <t>3977982,77</t>
        </is>
      </c>
      <c r="K21" t="inlineStr">
        <is>
          <t>2888817,44</t>
        </is>
      </c>
      <c r="L21" t="inlineStr"/>
    </row>
  </sheetData>
  <pageMargins left="0.75" right="0.75" top="1" bottom="1" header="0.5" footer="0.5"/>
</worksheet>
</file>

<file path=xl/worksheets/sheet386.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0148/2025</t>
        </is>
      </c>
      <c r="B2" t="inlineStr">
        <is>
          <t>FORMALIZAR AS CONDIÇÕES PARA REALIZAÇÃO DE ESTÁGIOS JUNTO AO CONCEDENTE, VISANDO AO DESENVOLVIMENTO DE COMPETÊNCIAS PROFISSIONAIS, À CONTEXTUALIZAÇÃO CURRICULAR E À FORMAÇÃO DO ESTUDANTE PARA O TRABALHO.</t>
        </is>
      </c>
      <c r="C2" t="inlineStr">
        <is>
          <t>ASSOCIAÇÃO DE INTEGRAÇÃO SOCIAL DE ITAJUBÁ</t>
        </is>
      </c>
      <c r="D2" t="inlineStr">
        <is>
          <t>21040696000311</t>
        </is>
      </c>
      <c r="E2" t="inlineStr"/>
      <c r="F2" t="inlineStr">
        <is>
          <t>23/04/2025 00:00:00</t>
        </is>
      </c>
      <c r="G2" t="inlineStr">
        <is>
          <t>23/04/2030</t>
        </is>
      </c>
      <c r="H2" t="inlineStr">
        <is>
          <t>Ativo</t>
        </is>
      </c>
      <c r="I2" t="inlineStr">
        <is>
          <t>Ordinária</t>
        </is>
      </c>
      <c r="J2" t="inlineStr">
        <is>
          <t>866250,00</t>
        </is>
      </c>
    </row>
    <row r="3">
      <c r="A3" t="inlineStr">
        <is>
          <t>0167/2022</t>
        </is>
      </c>
      <c r="B3" t="inlineStr">
        <is>
          <t>FORMALIZAR AS CONDIÇÕES PARA REALIZAÇÃO DE ESTÁGIO OBRIGATÓRIO JUNTO AO CONCEDENTE, VISANDO AO DESENVOLVIMENTO DE COMPETÊNCIAS PROFISSIONAIS, À CONTEXTUALIZAÇÃO CURRICULAR E À FORMAÇÃO DO ESTUDANTE PARA O TRABALHO.</t>
        </is>
      </c>
      <c r="C3" t="inlineStr">
        <is>
          <t>HOSPITAL E MATERNIDADE SÃO JOSÉ</t>
        </is>
      </c>
      <c r="D3" t="inlineStr">
        <is>
          <t>19715663000110</t>
        </is>
      </c>
      <c r="E3" t="inlineStr"/>
      <c r="F3" t="inlineStr">
        <is>
          <t>04/05/2022 00:00:00</t>
        </is>
      </c>
      <c r="G3" t="inlineStr">
        <is>
          <t>04/05/2027</t>
        </is>
      </c>
      <c r="H3" t="inlineStr">
        <is>
          <t>Prorrogado</t>
        </is>
      </c>
      <c r="I3" t="inlineStr">
        <is>
          <t>Ordinária</t>
        </is>
      </c>
      <c r="J3" t="inlineStr">
        <is>
          <t>201785,60</t>
        </is>
      </c>
    </row>
    <row r="4">
      <c r="A4" t="inlineStr">
        <is>
          <t>0030/2024</t>
        </is>
      </c>
      <c r="B4" t="inlineStr">
        <is>
          <t>FORMALIZAR AS CONDIÇÕES PARA REALIZAÇÃO DE ESTÁGIOS JUNTO AO CONCEDENTE, VISANDO AO DESENVOLVIMENTO DE COMPETÊNCIAS PROFISSIONAIS, À CONTEXTUALIZAÇÃO CURRICULAR E À FORMAÇÃO DO ESTUDANTE PARA O TRABALHO.</t>
        </is>
      </c>
      <c r="C4" t="inlineStr">
        <is>
          <t>SANTA CASA DE MISERICÓRDIA DE ITAJUBÁ</t>
        </is>
      </c>
      <c r="D4" t="inlineStr">
        <is>
          <t>21035852000194</t>
        </is>
      </c>
      <c r="E4" t="inlineStr"/>
      <c r="F4" t="inlineStr">
        <is>
          <t>12/07/2024 00:00:00</t>
        </is>
      </c>
      <c r="G4" t="inlineStr">
        <is>
          <t>12/07/2026</t>
        </is>
      </c>
      <c r="H4" t="inlineStr">
        <is>
          <t>Encerrado</t>
        </is>
      </c>
      <c r="I4" t="inlineStr">
        <is>
          <t>Ordinária</t>
        </is>
      </c>
      <c r="J4" t="inlineStr">
        <is>
          <t>145200,00</t>
        </is>
      </c>
    </row>
    <row r="5">
      <c r="A5" t="inlineStr">
        <is>
          <t>0127/2022</t>
        </is>
      </c>
      <c r="B5" t="inlineStr">
        <is>
          <t>FORMALIZAR AS CONDIÇÕES PARA REALIZAÇÃO DE ESTÁGIO OBRIGATÓRIO JUNTO AO CONCEDENTE, VISANDO AO DESENVOLVIMENTO DE COMPETÊNCIAS PROFISSIONAIS, À CONTEXTUALIZAÇÃO CURRICULAR E À FORMAÇÃO DO ESTUDANTE PARA O TRABALHO.</t>
        </is>
      </c>
      <c r="C5" t="inlineStr">
        <is>
          <t>HOSPITAL SOCOR S/A</t>
        </is>
      </c>
      <c r="D5" t="inlineStr">
        <is>
          <t>17312612000112</t>
        </is>
      </c>
      <c r="E5" t="inlineStr"/>
      <c r="F5" t="inlineStr">
        <is>
          <t>14/04/2022 00:00:00</t>
        </is>
      </c>
      <c r="G5" t="inlineStr">
        <is>
          <t>14/04/2027</t>
        </is>
      </c>
      <c r="H5" t="inlineStr">
        <is>
          <t>Prorrogado</t>
        </is>
      </c>
      <c r="I5" t="inlineStr">
        <is>
          <t>Ordinária</t>
        </is>
      </c>
      <c r="J5" t="inlineStr">
        <is>
          <t>86400,00</t>
        </is>
      </c>
    </row>
    <row r="6">
      <c r="A6" t="inlineStr">
        <is>
          <t>0099/2023</t>
        </is>
      </c>
      <c r="B6"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6" t="inlineStr">
        <is>
          <t>SOCIEDADE HOSPITAL QUELUZ</t>
        </is>
      </c>
      <c r="D6" t="inlineStr">
        <is>
          <t>19717578000191</t>
        </is>
      </c>
      <c r="E6" t="inlineStr"/>
      <c r="F6" t="inlineStr">
        <is>
          <t>29/06/2023 00:00:00</t>
        </is>
      </c>
      <c r="G6" t="inlineStr">
        <is>
          <t>29/06/2029</t>
        </is>
      </c>
      <c r="H6" t="inlineStr">
        <is>
          <t>Prorrogado</t>
        </is>
      </c>
      <c r="I6" t="inlineStr">
        <is>
          <t>Ordinária</t>
        </is>
      </c>
      <c r="J6" t="inlineStr">
        <is>
          <t>74100,00</t>
        </is>
      </c>
    </row>
    <row r="7">
      <c r="A7" t="inlineStr">
        <is>
          <t>0062/2022</t>
        </is>
      </c>
      <c r="B7" t="inlineStr">
        <is>
          <t>FORMALIZAR AS CONDIÇÕES PARA REALIZAÇÃO DE ESTÁGIO OBRIGATÓRIO JUNTO AO CONCEDENTE, VISANDO AO DESENVOLVIMENTO DE COMPETÊNCIAS PROFISSIONAIS, À CONTEXTUALIZAÇÃO CURRICULAR E À FORMAÇÃO DO ESTUDANTE PARA O TRABALHO.</t>
        </is>
      </c>
      <c r="C7" t="inlineStr">
        <is>
          <t>MUNICÍPIO DE SETE LAGOAS</t>
        </is>
      </c>
      <c r="D7" t="inlineStr">
        <is>
          <t>24996969000122</t>
        </is>
      </c>
      <c r="E7" t="inlineStr"/>
      <c r="F7" t="inlineStr">
        <is>
          <t>14/03/2022 00:00:00</t>
        </is>
      </c>
      <c r="G7" t="inlineStr">
        <is>
          <t>31/12/2027</t>
        </is>
      </c>
      <c r="H7" t="inlineStr">
        <is>
          <t>Prorrogado</t>
        </is>
      </c>
      <c r="I7" t="inlineStr">
        <is>
          <t>Ordinária</t>
        </is>
      </c>
      <c r="J7" t="inlineStr">
        <is>
          <t>59160,00</t>
        </is>
      </c>
    </row>
    <row r="8">
      <c r="A8" t="inlineStr">
        <is>
          <t>0411/2022</t>
        </is>
      </c>
      <c r="B8"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8" t="inlineStr">
        <is>
          <t>FUNDAÇÃO EDUCACIONAL ALTO MÉDIO SÃO FRANCISCO</t>
        </is>
      </c>
      <c r="D8" t="inlineStr">
        <is>
          <t>20533295000330</t>
        </is>
      </c>
      <c r="E8" t="inlineStr"/>
      <c r="F8" t="inlineStr">
        <is>
          <t>23/12/2022 00:00:00</t>
        </is>
      </c>
      <c r="G8" t="inlineStr">
        <is>
          <t>31/01/2027</t>
        </is>
      </c>
      <c r="H8" t="inlineStr">
        <is>
          <t>Prorrogado</t>
        </is>
      </c>
      <c r="I8" t="inlineStr">
        <is>
          <t>Ordinária</t>
        </is>
      </c>
      <c r="J8" t="inlineStr">
        <is>
          <t>54720,00</t>
        </is>
      </c>
    </row>
    <row r="9">
      <c r="A9" t="inlineStr">
        <is>
          <t>0056/2024</t>
        </is>
      </c>
      <c r="B9" t="inlineStr">
        <is>
          <t>CONJUGAR ESFORÇOS PARA OFERECER ESTÁGIO CURRICULAR OBRIGATÓRIO AOS ESTUDANTES NAS DEPENDÊNCIAS DA FHEMIG E EXECUTAR AÇÕES DE FORMAÇÃO PROFISSIONAL, ENSINO, PESQUISA, INOVAÇÃO E MELHORIA DO SUPORTE E DA INFRAESTRUTURA EDUCACIONAL.</t>
        </is>
      </c>
      <c r="C9" t="inlineStr">
        <is>
          <t>FUNDAÇÃO HOSPITALAR DO ESTADO DE MINAS GERAIS</t>
        </is>
      </c>
      <c r="D9" t="inlineStr">
        <is>
          <t>19843929000100</t>
        </is>
      </c>
      <c r="E9" t="inlineStr"/>
      <c r="F9" t="inlineStr">
        <is>
          <t>07/05/2024 00:00:00</t>
        </is>
      </c>
      <c r="G9" t="inlineStr">
        <is>
          <t>07/05/2029</t>
        </is>
      </c>
      <c r="H9" t="inlineStr">
        <is>
          <t>Ativo</t>
        </is>
      </c>
      <c r="I9" t="inlineStr">
        <is>
          <t>Ordinária</t>
        </is>
      </c>
      <c r="J9" t="inlineStr">
        <is>
          <t>47306,12</t>
        </is>
      </c>
    </row>
    <row r="10">
      <c r="A10" t="inlineStr">
        <is>
          <t>0122/2024</t>
        </is>
      </c>
      <c r="B10" t="inlineStr">
        <is>
          <t>FORMALIZAR AS CONDIÇÕES PARA REALIZAÇÃO DE ESTÁGIOS JUNTO AO CONCEDENTE, VISANDO AO DESENVOLVIMENTO DE COMPETÊNCIAS PROFISSIONAIS, À CONTEXTUALIZAÇÃO CURRICULAR E À FORMAÇÃO DO ESTUDANTE PARA O TRABALHO.</t>
        </is>
      </c>
      <c r="C10" t="inlineStr">
        <is>
          <t>VILA SÃO VICENTE DE PAULO DE ITAJUBÁ</t>
        </is>
      </c>
      <c r="D10" t="inlineStr">
        <is>
          <t>21041405000148</t>
        </is>
      </c>
      <c r="E10" t="inlineStr"/>
      <c r="F10" t="inlineStr">
        <is>
          <t>21/06/2024 00:00:00</t>
        </is>
      </c>
      <c r="G10" t="inlineStr">
        <is>
          <t>21/06/2028</t>
        </is>
      </c>
      <c r="H10" t="inlineStr">
        <is>
          <t>Ativo</t>
        </is>
      </c>
      <c r="I10" t="inlineStr">
        <is>
          <t>Ordinária</t>
        </is>
      </c>
      <c r="J10" t="inlineStr">
        <is>
          <t>46080,00</t>
        </is>
      </c>
    </row>
    <row r="11">
      <c r="A11" t="inlineStr">
        <is>
          <t>0256/2022</t>
        </is>
      </c>
      <c r="B11" t="inlineStr">
        <is>
          <t>FORMALIZAR AS CONDIÇÕES PARA REALIZAÇÃO DE ESTÁGIO OBRIGATÓRIO JUNTO AO CONCEDENTE, VISANDO AO DESENVOLVIMENTO DE COMPETÊNCIAS PROFISSIONAIS, À CONTEXTUALIZAÇÃO CURRICULAR E À FORMAÇÃO DO ESTUDANTE PARA O TRABALHO.</t>
        </is>
      </c>
      <c r="C11" t="inlineStr">
        <is>
          <t>MUNICÍPIO DE RIBEIRÃO DAS NEVES</t>
        </is>
      </c>
      <c r="D11" t="inlineStr">
        <is>
          <t>18314609000109</t>
        </is>
      </c>
      <c r="E11" t="inlineStr"/>
      <c r="F11" t="inlineStr">
        <is>
          <t>12/07/2022 00:00:00</t>
        </is>
      </c>
      <c r="G11" t="inlineStr">
        <is>
          <t>12/07/2027</t>
        </is>
      </c>
      <c r="H11" t="inlineStr">
        <is>
          <t>Ativo</t>
        </is>
      </c>
      <c r="I11" t="inlineStr">
        <is>
          <t>Ordinária</t>
        </is>
      </c>
      <c r="J11" t="inlineStr">
        <is>
          <t>40000,00</t>
        </is>
      </c>
    </row>
    <row r="12">
      <c r="A12" t="inlineStr">
        <is>
          <t>0158/2026</t>
        </is>
      </c>
      <c r="B12" t="inlineStr">
        <is>
          <t>FORMALIZAR AS CONDIÇÕES PARA REALIZAÇÃO DE ESTÁGIOS JUNTO AO CONCEDENTE, VISANDO AO DESENVOLVIMENTO DE COMPETÊNCIAS PROFISSIONAIS, À CONTEXTUALIZAÇÃO CURRICULAR E À FORMAÇÃO DO ESTUDANTE PARA O TRABALHO.</t>
        </is>
      </c>
      <c r="C12" t="inlineStr">
        <is>
          <t>IRMANDADE DE MISERICÓRDIA DE GUAXUPÉ</t>
        </is>
      </c>
      <c r="D12" t="inlineStr">
        <is>
          <t>20772760000124</t>
        </is>
      </c>
      <c r="E12" t="inlineStr"/>
      <c r="F12" t="inlineStr">
        <is>
          <t>01/06/2026 00:00:00</t>
        </is>
      </c>
      <c r="G12" t="inlineStr">
        <is>
          <t>01/06/2028</t>
        </is>
      </c>
      <c r="H12" t="inlineStr">
        <is>
          <t>Ativo</t>
        </is>
      </c>
      <c r="I12" t="inlineStr">
        <is>
          <t>Ordinária</t>
        </is>
      </c>
      <c r="J12" t="inlineStr">
        <is>
          <t>37800,00</t>
        </is>
      </c>
    </row>
    <row r="13">
      <c r="A13" t="inlineStr">
        <is>
          <t>0382/2024</t>
        </is>
      </c>
      <c r="B13" t="inlineStr">
        <is>
          <t>FORMALIZAR AS CONDIÇÕES PARA REALIZAÇÃO DE ESTÁGIOS JUNTO AO CONCEDENTE, VISANDO AO DESENVOLVIMENTO DE COMPETÊNCIAS PROFISSIONAIS, À CONTEXTUALIZAÇÃO CURRICULAR E À FORMAÇÃO DO ESTUDANTE PARA O TRABALHO.</t>
        </is>
      </c>
      <c r="C13" t="inlineStr">
        <is>
          <t>FUNDAÇÃO HOSPITALAR DO ESTADO DE MINAS GERAIS</t>
        </is>
      </c>
      <c r="D13" t="inlineStr">
        <is>
          <t>19843929000100</t>
        </is>
      </c>
      <c r="E13" t="inlineStr"/>
      <c r="F13" t="inlineStr">
        <is>
          <t>31/10/2024 00:00:00</t>
        </is>
      </c>
      <c r="G13" t="inlineStr">
        <is>
          <t>31/10/2029</t>
        </is>
      </c>
      <c r="H13" t="inlineStr">
        <is>
          <t>Ativo</t>
        </is>
      </c>
      <c r="I13" t="inlineStr">
        <is>
          <t>Ordinária</t>
        </is>
      </c>
      <c r="J13" t="inlineStr">
        <is>
          <t>37055,36</t>
        </is>
      </c>
    </row>
    <row r="14">
      <c r="A14" t="inlineStr">
        <is>
          <t>0148/2024</t>
        </is>
      </c>
      <c r="B14" t="inlineStr">
        <is>
          <t>FORMALIZAR AS CONDIÇÕES PARA REALIZAÇÃO DE ESTÁGIOS JUNTO AO CONCEDENTE, VISANDO AO DESENVOLVIMENTO DE COMPETÊNCIAS PROFISSIONAIS, À CONTEXTUALIZAÇÃO CURRICULAR E À FORMAÇÃO DO ESTUDANTE PARA O TRABALHO.</t>
        </is>
      </c>
      <c r="C14" t="inlineStr">
        <is>
          <t>HOSPITAL NOSSA SENHORA DAS MERCÊS</t>
        </is>
      </c>
      <c r="D14" t="inlineStr">
        <is>
          <t>24731747000188</t>
        </is>
      </c>
      <c r="E14" t="inlineStr"/>
      <c r="F14" t="inlineStr">
        <is>
          <t>20/06/2024 00:00:00</t>
        </is>
      </c>
      <c r="G14" t="inlineStr">
        <is>
          <t>31/05/2027</t>
        </is>
      </c>
      <c r="H14" t="inlineStr">
        <is>
          <t>Prorrogado</t>
        </is>
      </c>
      <c r="I14" t="inlineStr">
        <is>
          <t>Ordinária</t>
        </is>
      </c>
      <c r="J14" t="inlineStr">
        <is>
          <t>34312,32</t>
        </is>
      </c>
    </row>
    <row r="15">
      <c r="A15" t="inlineStr">
        <is>
          <t>0071/2025</t>
        </is>
      </c>
      <c r="B15" t="inlineStr">
        <is>
          <t>FORMALIZAR AS CONDIÇÕES PARA REALIZAÇÃO DE ESTÁGIOS JUNTO AO CONCEDENTE, VISANDO AO DESENVOLVIMENTO DE COMPETÊNCIAS PROFISSIONAIS, À CONTEXTUALIZAÇÃO CURRICULAR E À FORMAÇÃO DO ESTUDANTE PARA O TRABALHO.</t>
        </is>
      </c>
      <c r="C15" t="inlineStr">
        <is>
          <t>IRMANDADE NOSSA SENHORA DAS GRAÇAS</t>
        </is>
      </c>
      <c r="D15" t="inlineStr">
        <is>
          <t>24993560000152</t>
        </is>
      </c>
      <c r="E15" t="inlineStr"/>
      <c r="F15" t="inlineStr">
        <is>
          <t>03/02/2025 00:00:00</t>
        </is>
      </c>
      <c r="G15" t="inlineStr">
        <is>
          <t>03/02/2030</t>
        </is>
      </c>
      <c r="H15" t="inlineStr">
        <is>
          <t>Ativo</t>
        </is>
      </c>
      <c r="I15" t="inlineStr">
        <is>
          <t>Ordinária</t>
        </is>
      </c>
      <c r="J15" t="inlineStr">
        <is>
          <t>29436,00</t>
        </is>
      </c>
    </row>
    <row r="16">
      <c r="A16" t="inlineStr">
        <is>
          <t>0058/2026</t>
        </is>
      </c>
      <c r="B16" t="inlineStr">
        <is>
          <t>FORMALIZAR AS CONDIÇÕES PARA REALIZAÇÃO DE ESTÁGIOS JUNTO AO CONCEDENTE, VISANDO AO DESENVOLVIMENTO DE COMPETÊNCIAS PROFISSIONAIS, À CONTEXTUALIZAÇÃO CURRICULAR E À FORMAÇÃO DO ESTUDANTE PARA O TRABALHO.</t>
        </is>
      </c>
      <c r="C16" t="inlineStr">
        <is>
          <t>IRMANDADE DO HOSPITAL DA SANTA CASA DE POÇOS DE CALDAS</t>
        </is>
      </c>
      <c r="D16" t="inlineStr">
        <is>
          <t>23647209000147</t>
        </is>
      </c>
      <c r="E16" t="inlineStr"/>
      <c r="F16" t="inlineStr">
        <is>
          <t>23/02/2026 00:00:00</t>
        </is>
      </c>
      <c r="G16" t="inlineStr">
        <is>
          <t>23/02/2027</t>
        </is>
      </c>
      <c r="H16" t="inlineStr">
        <is>
          <t>Ativo</t>
        </is>
      </c>
      <c r="I16" t="inlineStr">
        <is>
          <t>Ordinária</t>
        </is>
      </c>
      <c r="J16" t="inlineStr">
        <is>
          <t>27000,00</t>
        </is>
      </c>
    </row>
    <row r="17">
      <c r="A17" t="inlineStr">
        <is>
          <t>0110/2024</t>
        </is>
      </c>
      <c r="B17" t="inlineStr">
        <is>
          <t>FORMALIZAR AS CONDIÇÕES PARA REALIZAÇÃO DE ESTÁGIOS JUNTO AO CONCEDENTE, VISANDO AO DESENVOLVIMENTO DE COMPETÊNCIAS PROFISSIONAIS, À CONTEXTUALIZAÇÃO CURRICULAR E À FORMAÇÃO DO ESTUDANTE PARA O TRABALHO.</t>
        </is>
      </c>
      <c r="C17" t="inlineStr">
        <is>
          <t>CENTRO BARBACENENSE DE ASSISTÊNCIA MÉDICA E SOCIAL</t>
        </is>
      </c>
      <c r="D17" t="inlineStr">
        <is>
          <t>19557487000136</t>
        </is>
      </c>
      <c r="E17" t="inlineStr"/>
      <c r="F17" t="inlineStr">
        <is>
          <t>17/05/2024 00:00:00</t>
        </is>
      </c>
      <c r="G17" t="inlineStr">
        <is>
          <t>17/05/2026</t>
        </is>
      </c>
      <c r="H17" t="inlineStr">
        <is>
          <t>Encerrado</t>
        </is>
      </c>
      <c r="I17" t="inlineStr">
        <is>
          <t>Ordinária</t>
        </is>
      </c>
      <c r="J17" t="inlineStr">
        <is>
          <t>24150,00</t>
        </is>
      </c>
    </row>
    <row r="18">
      <c r="A18" t="inlineStr">
        <is>
          <t>0236/2024</t>
        </is>
      </c>
      <c r="B18" t="inlineStr">
        <is>
          <t>FORMALIZAR AS CONDIÇÕES PARA REALIZAÇÃO DE ESTÁGIOS JUNTO AO CONCEDENTE, VISANDO AO DESENVOLVIMENTO DE COMPETÊNCIAS PROFISSIONAIS, À CONTEXTUALIZAÇÃO CURRICULAR E À FORMAÇÃO DO ESTUDANTE PARA O TRABALHO.</t>
        </is>
      </c>
      <c r="C18" t="inlineStr">
        <is>
          <t>ASSOCIAÇÃO PROTETORA DOS POBRES</t>
        </is>
      </c>
      <c r="D18" t="inlineStr">
        <is>
          <t>17860180000184</t>
        </is>
      </c>
      <c r="E18" t="inlineStr"/>
      <c r="F18" t="inlineStr">
        <is>
          <t>19/09/2024 00:00:00</t>
        </is>
      </c>
      <c r="G18" t="inlineStr">
        <is>
          <t>19/09/2026</t>
        </is>
      </c>
      <c r="H18" t="inlineStr">
        <is>
          <t>Ativo</t>
        </is>
      </c>
      <c r="I18" t="inlineStr">
        <is>
          <t>Ordinária</t>
        </is>
      </c>
      <c r="J18" t="inlineStr">
        <is>
          <t>23040,00</t>
        </is>
      </c>
    </row>
    <row r="19">
      <c r="A19" t="inlineStr">
        <is>
          <t>0053/2026</t>
        </is>
      </c>
      <c r="B19" t="inlineStr">
        <is>
          <t>FORMALIZAR AS CONDIÇÕES PARA REALIZAÇÃO DE ESTÁGIOS JUNTO AO CONCEDENTE, VISANDO AO DESENVOLVIMENTO DE COMPETÊNCIAS PROFISSIONAIS, À CONTEXTUALIZAÇÃO CURRICULAR E À FORMAÇÃO DO ESTUDANTE PARA O TRABALHO.</t>
        </is>
      </c>
      <c r="C19" t="inlineStr">
        <is>
          <t>SERVIÇO NACIONAL DE APRENDIZAGEM COMERCIAL  SENAC MINAS</t>
        </is>
      </c>
      <c r="D19" t="inlineStr">
        <is>
          <t>03447242000116</t>
        </is>
      </c>
      <c r="E19" t="inlineStr"/>
      <c r="F19" t="inlineStr">
        <is>
          <t>23/02/2026 00:00:00</t>
        </is>
      </c>
      <c r="G19" t="inlineStr">
        <is>
          <t>23/02/2027</t>
        </is>
      </c>
      <c r="H19" t="inlineStr">
        <is>
          <t>Ativo</t>
        </is>
      </c>
      <c r="I19" t="inlineStr">
        <is>
          <t>Ordinária</t>
        </is>
      </c>
      <c r="J19" t="inlineStr">
        <is>
          <t>20385,00</t>
        </is>
      </c>
    </row>
    <row r="20">
      <c r="A20" t="inlineStr">
        <is>
          <t>0276/2022</t>
        </is>
      </c>
      <c r="B20"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20" t="inlineStr">
        <is>
          <t>HOSPITAL SANTA LÚCIA LTDA</t>
        </is>
      </c>
      <c r="D20" t="inlineStr">
        <is>
          <t>20142303000156</t>
        </is>
      </c>
      <c r="E20" t="inlineStr"/>
      <c r="F20" t="inlineStr">
        <is>
          <t>10/08/2022 00:00:00</t>
        </is>
      </c>
      <c r="G20" t="inlineStr">
        <is>
          <t>10/08/2026</t>
        </is>
      </c>
      <c r="H20" t="inlineStr">
        <is>
          <t>Prorrogado</t>
        </is>
      </c>
      <c r="I20" t="inlineStr">
        <is>
          <t>Ordinária</t>
        </is>
      </c>
      <c r="J20" t="inlineStr">
        <is>
          <t>20000,00</t>
        </is>
      </c>
    </row>
    <row r="21">
      <c r="A21" t="inlineStr">
        <is>
          <t>0198/2022</t>
        </is>
      </c>
      <c r="B21" t="inlineStr">
        <is>
          <t>FORMALIZAR AS CONDIÇÕES PARA REALIZAÇÃO DE ESTÁGIO OBRIGATÓRIO JUNTO AO CONCEDENTE, VISANDO AO DESENVOLVIMENTO DE COMPETÊNCIAS PROFISSIONAIS, À CONTEXTUALIZAÇÃO CURRICULAR E À FORMAÇÃO DO ESTUDANTE PARA O TRABALHO.</t>
        </is>
      </c>
      <c r="C21" t="inlineStr">
        <is>
          <t>ALBERGUE SANTO ANTÔNIO</t>
        </is>
      </c>
      <c r="D21" t="inlineStr">
        <is>
          <t>24734774000104</t>
        </is>
      </c>
      <c r="E21" t="inlineStr"/>
      <c r="F21" t="inlineStr">
        <is>
          <t>12/05/2022 00:00:00</t>
        </is>
      </c>
      <c r="G21" t="inlineStr">
        <is>
          <t>12/05/2026</t>
        </is>
      </c>
      <c r="H21" t="inlineStr">
        <is>
          <t>Encerrado</t>
        </is>
      </c>
      <c r="I21" t="inlineStr">
        <is>
          <t>Ordinária</t>
        </is>
      </c>
      <c r="J21" t="inlineStr">
        <is>
          <t>17325,00</t>
        </is>
      </c>
    </row>
  </sheetData>
  <pageMargins left="0.75" right="0.75" top="1" bottom="1" header="0.5" footer="0.5"/>
</worksheet>
</file>

<file path=xl/worksheets/sheet38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0223/2024</t>
        </is>
      </c>
      <c r="B2" t="inlineStr">
        <is>
          <t>CONSTITUI OBJETO DO PRESENTE TERMO A PERMISSÃO DE USO DO ESPAÇO FÍSICO, DE PROPRIEDADE DA ALMG, PARA PRESTAÇÃO DE SERVIÇOS DE OPERAÇÃO DE RESTAURANTE TIPO ESCOLA GASTRONÔMICA POR PARTE DO SENAC.</t>
        </is>
      </c>
      <c r="C2" t="inlineStr">
        <is>
          <t>ASSEMBLEIA LEGISLATIVA DO ESTADO DE MINAS GERAIS</t>
        </is>
      </c>
      <c r="D2" t="inlineStr">
        <is>
          <t>17516113000147</t>
        </is>
      </c>
      <c r="E2" t="inlineStr"/>
      <c r="F2" t="inlineStr">
        <is>
          <t>01/08/2024 00:00:00</t>
        </is>
      </c>
      <c r="G2" t="inlineStr">
        <is>
          <t>01/08/2034</t>
        </is>
      </c>
      <c r="H2" t="inlineStr">
        <is>
          <t>Ativo</t>
        </is>
      </c>
      <c r="I2" t="inlineStr">
        <is>
          <t>Ordinária</t>
        </is>
      </c>
      <c r="J2" t="inlineStr">
        <is>
          <t>2075676,77</t>
        </is>
      </c>
    </row>
    <row r="3">
      <c r="A3" t="inlineStr">
        <is>
          <t>0124/2026</t>
        </is>
      </c>
      <c r="B3" t="inlineStr">
        <is>
          <t>ESTABELECER TERMOS E CONDIÇÕES ENTRE OS PARCEIROS PARA VIABILIZAR A REALIZAÇÃO, PELO SENAC, DE ATIVIDADES EDUCACIONAIS DE SEU INTERESSE, INCLUINDO AÇÕES DO PROGRAMA SENAC + E PROGRAMA SENAC GRATUIDADE PSG, MEDIANTE A CESSÃO ONEROSA DE ESPAÇO DO PARCEIRO.</t>
        </is>
      </c>
      <c r="C3" t="inlineStr">
        <is>
          <t>INSTITUTO ITI  IGUALDADE, TRANSFORMAÇÃO E INOVAÇÃO SOCIAL</t>
        </is>
      </c>
      <c r="D3" t="inlineStr">
        <is>
          <t>19396980000111</t>
        </is>
      </c>
      <c r="E3" t="inlineStr"/>
      <c r="F3" t="inlineStr">
        <is>
          <t>06/04/2026 00:00:00</t>
        </is>
      </c>
      <c r="G3" t="inlineStr">
        <is>
          <t>06/04/2028</t>
        </is>
      </c>
      <c r="H3" t="inlineStr">
        <is>
          <t>Ativo</t>
        </is>
      </c>
      <c r="I3" t="inlineStr">
        <is>
          <t>Ordinária</t>
        </is>
      </c>
      <c r="J3" t="inlineStr">
        <is>
          <t>36000,00</t>
        </is>
      </c>
    </row>
    <row r="4">
      <c r="A4" t="inlineStr">
        <is>
          <t>0216/2025</t>
        </is>
      </c>
      <c r="B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4" t="inlineStr">
        <is>
          <t>COMUNIDADE TERAPÊUTICA CASA DIA</t>
        </is>
      </c>
      <c r="D4" t="inlineStr">
        <is>
          <t>04970973000104</t>
        </is>
      </c>
      <c r="E4" t="inlineStr"/>
      <c r="F4" t="inlineStr">
        <is>
          <t>07/07/2026 00:00:00</t>
        </is>
      </c>
      <c r="G4" t="inlineStr">
        <is>
          <t>07/07/2028</t>
        </is>
      </c>
      <c r="H4" t="inlineStr">
        <is>
          <t>Prorrogado</t>
        </is>
      </c>
      <c r="I4" t="inlineStr">
        <is>
          <t>Ordinária</t>
        </is>
      </c>
      <c r="J4" t="inlineStr">
        <is>
          <t>0,00</t>
        </is>
      </c>
    </row>
    <row r="5">
      <c r="A5" t="inlineStr">
        <is>
          <t>0141/2025</t>
        </is>
      </c>
      <c r="B5" t="inlineStr">
        <is>
          <t>CONTRATAR SERVIÇOS DE AGENTE DE INTEGRAÇÃO, NOS TERMOS DO ARTIGO 5º DA LEI Nº 11.788/2008, VISANDO A CELEBRAÇÃO DE CONVÊNIOS A INSTITUIÇÃO DE EDUCAÇÃO PARA PROMOVER A INTERAÇÃO ENTRE ESTUDANTES, EMPRESAS E INSTITUIÇÃO DE ENSINO.</t>
        </is>
      </c>
      <c r="C5" t="inlineStr">
        <is>
          <t>SUPER ESTÁGIOS LTDA</t>
        </is>
      </c>
      <c r="D5" t="inlineStr">
        <is>
          <t>11320576000152</t>
        </is>
      </c>
      <c r="E5" t="inlineStr"/>
      <c r="F5" t="inlineStr">
        <is>
          <t>17/05/2025 00:00:00</t>
        </is>
      </c>
      <c r="G5" t="inlineStr">
        <is>
          <t>17/05/2030</t>
        </is>
      </c>
      <c r="H5" t="inlineStr">
        <is>
          <t>Ativo</t>
        </is>
      </c>
      <c r="I5" t="inlineStr">
        <is>
          <t>Ordinária</t>
        </is>
      </c>
      <c r="J5" t="inlineStr">
        <is>
          <t>0,00</t>
        </is>
      </c>
    </row>
    <row r="6">
      <c r="A6" t="inlineStr">
        <is>
          <t>0107/2023</t>
        </is>
      </c>
      <c r="B6" t="inlineStr">
        <is>
          <t>VIABILIZAR A OPERACIONALIZAÇÃO DO ACORDO FIRMADO ENTRE O INSS E SERVIÇO NACIONAL DE APRENDIZAGEM COMERCIAL - ADMINISTRAÇÃO REGIONAL EM MINAS GERAIS - SENAC MINAS CONFORME DISPOSTO NOS ATOS NORMATIVOS E CONSTITUTIVOS DO INSS E DISPOSIÇÕES ABAIXO AJUSTADAS.</t>
        </is>
      </c>
      <c r="C6" t="inlineStr">
        <is>
          <t>SERVIÇO NACIONAL DE APRENDIZAGEM COMERCIAL  SENAC MINAS</t>
        </is>
      </c>
      <c r="D6" t="inlineStr">
        <is>
          <t>03447242000116</t>
        </is>
      </c>
      <c r="E6" t="inlineStr"/>
      <c r="F6" t="inlineStr">
        <is>
          <t>06/07/2023 00:00:00</t>
        </is>
      </c>
      <c r="G6" t="inlineStr">
        <is>
          <t>06/07/2028</t>
        </is>
      </c>
      <c r="H6" t="inlineStr">
        <is>
          <t>Ativo</t>
        </is>
      </c>
      <c r="I6" t="inlineStr">
        <is>
          <t>Ordinária</t>
        </is>
      </c>
      <c r="J6" t="inlineStr">
        <is>
          <t>0,00</t>
        </is>
      </c>
    </row>
    <row r="7">
      <c r="A7" t="inlineStr">
        <is>
          <t>0080/2025</t>
        </is>
      </c>
      <c r="B7"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7" t="inlineStr">
        <is>
          <t>MUNICÍPIO DE MORRO DA GARÇA</t>
        </is>
      </c>
      <c r="D7" t="inlineStr">
        <is>
          <t>17695040000106</t>
        </is>
      </c>
      <c r="E7" t="inlineStr"/>
      <c r="F7" t="inlineStr">
        <is>
          <t>20/03/2025 00:00:00</t>
        </is>
      </c>
      <c r="G7" t="inlineStr">
        <is>
          <t>20/03/2028</t>
        </is>
      </c>
      <c r="H7" t="inlineStr">
        <is>
          <t>Prorrogado</t>
        </is>
      </c>
      <c r="I7" t="inlineStr">
        <is>
          <t>Ordinária</t>
        </is>
      </c>
      <c r="J7" t="inlineStr">
        <is>
          <t>0,00</t>
        </is>
      </c>
    </row>
    <row r="8">
      <c r="A8" t="inlineStr">
        <is>
          <t>0608/2025</t>
        </is>
      </c>
      <c r="B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8" t="inlineStr">
        <is>
          <t>MUNICÍPIO DE COROMANDEL</t>
        </is>
      </c>
      <c r="D8" t="inlineStr">
        <is>
          <t>18591149000158</t>
        </is>
      </c>
      <c r="E8" t="inlineStr"/>
      <c r="F8" t="inlineStr">
        <is>
          <t>04/12/2025 00:00:00</t>
        </is>
      </c>
      <c r="G8" t="inlineStr">
        <is>
          <t>04/12/2027</t>
        </is>
      </c>
      <c r="H8" t="inlineStr">
        <is>
          <t>Ativo</t>
        </is>
      </c>
      <c r="I8" t="inlineStr">
        <is>
          <t>Ordinária</t>
        </is>
      </c>
      <c r="J8" t="inlineStr">
        <is>
          <t>0,00</t>
        </is>
      </c>
    </row>
    <row r="9">
      <c r="A9" t="inlineStr">
        <is>
          <t>0358/2025</t>
        </is>
      </c>
      <c r="B9"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9" t="inlineStr">
        <is>
          <t>SANTA CASA DE MISERICÓRDIA DE JUIZ DE FORA</t>
        </is>
      </c>
      <c r="D9" t="inlineStr">
        <is>
          <t>21575709000195</t>
        </is>
      </c>
      <c r="E9" t="inlineStr"/>
      <c r="F9" t="inlineStr">
        <is>
          <t>29/10/2025 00:00:00</t>
        </is>
      </c>
      <c r="G9" t="inlineStr">
        <is>
          <t>28/10/2026</t>
        </is>
      </c>
      <c r="H9" t="inlineStr">
        <is>
          <t>Ativo</t>
        </is>
      </c>
      <c r="I9" t="inlineStr">
        <is>
          <t>Ordinária</t>
        </is>
      </c>
      <c r="J9" t="inlineStr">
        <is>
          <t>0,00</t>
        </is>
      </c>
    </row>
    <row r="10">
      <c r="A10" t="inlineStr">
        <is>
          <t>0369/2025</t>
        </is>
      </c>
      <c r="B1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0" t="inlineStr">
        <is>
          <t>CAIXA ESCOLAR PROFESSOR DAVID ABELHA</t>
        </is>
      </c>
      <c r="D10" t="inlineStr">
        <is>
          <t>20353181000147</t>
        </is>
      </c>
      <c r="E10" t="inlineStr"/>
      <c r="F10" t="inlineStr">
        <is>
          <t>13/08/2025 00:00:00</t>
        </is>
      </c>
      <c r="G10" t="inlineStr">
        <is>
          <t>13/08/2026</t>
        </is>
      </c>
      <c r="H10" t="inlineStr">
        <is>
          <t>Ativo</t>
        </is>
      </c>
      <c r="I10" t="inlineStr">
        <is>
          <t>Ordinária</t>
        </is>
      </c>
      <c r="J10" t="inlineStr">
        <is>
          <t>0,00</t>
        </is>
      </c>
    </row>
    <row r="11">
      <c r="A11" t="inlineStr">
        <is>
          <t>0483/2024</t>
        </is>
      </c>
      <c r="B11" t="inlineStr">
        <is>
          <t>ESTABELECER PARCERIA COM A APAC DE PROTEÇÃO E ASSISTÊNCIA AOS CONDENADOS DE BETIM PARA CESSÃO GRATUITA DE ESPAÇO DESTINADO À EXECUÇÃO DE ATIVIDADES EDUCACIONAIS DO SENAC, INCLUINDO AÇÕES DO PROGRAMA SENAC DE GRATUIDADE PSG E DO SENAC+.</t>
        </is>
      </c>
      <c r="C11" t="inlineStr">
        <is>
          <t>APAC  ASSOCIAÇÃO DE PROTEÇÃO E ASSISTÊNCIA AOS CONDENADOS DE BETIM</t>
        </is>
      </c>
      <c r="D11" t="inlineStr">
        <is>
          <t>12267378000135</t>
        </is>
      </c>
      <c r="E11" t="inlineStr"/>
      <c r="F11" t="inlineStr">
        <is>
          <t>17/01/2025 00:00:00</t>
        </is>
      </c>
      <c r="G11" t="inlineStr">
        <is>
          <t>17/01/2027</t>
        </is>
      </c>
      <c r="H11" t="inlineStr">
        <is>
          <t>Ativo</t>
        </is>
      </c>
      <c r="I11" t="inlineStr">
        <is>
          <t>Ordinária</t>
        </is>
      </c>
      <c r="J11" t="inlineStr">
        <is>
          <t>0,00</t>
        </is>
      </c>
    </row>
    <row r="12">
      <c r="A12" t="inlineStr">
        <is>
          <t>0025/2025</t>
        </is>
      </c>
      <c r="B12"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2" t="inlineStr">
        <is>
          <t>ROTARY CLUB DE CURVELO</t>
        </is>
      </c>
      <c r="D12" t="inlineStr">
        <is>
          <t>20210068000102</t>
        </is>
      </c>
      <c r="E12" t="inlineStr"/>
      <c r="F12" t="inlineStr">
        <is>
          <t>22/01/2025 00:00:00</t>
        </is>
      </c>
      <c r="G12" t="inlineStr">
        <is>
          <t>22/01/2028</t>
        </is>
      </c>
      <c r="H12" t="inlineStr">
        <is>
          <t>Prorrogado</t>
        </is>
      </c>
      <c r="I12" t="inlineStr">
        <is>
          <t>Ordinária</t>
        </is>
      </c>
      <c r="J12" t="inlineStr">
        <is>
          <t>0,00</t>
        </is>
      </c>
    </row>
    <row r="13">
      <c r="A13" t="inlineStr">
        <is>
          <t>0024/2026</t>
        </is>
      </c>
      <c r="B13"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3" t="inlineStr">
        <is>
          <t>ASSOCIAÇÃO DE PROTEÇÃO E ASSISTÊNCIA AOS CONDENADOS DE BELO HORIZONTE  APACBH</t>
        </is>
      </c>
      <c r="D13" t="inlineStr">
        <is>
          <t>26145510000140</t>
        </is>
      </c>
      <c r="E13" t="inlineStr"/>
      <c r="F13" t="inlineStr">
        <is>
          <t>27/01/2026 00:00:00</t>
        </is>
      </c>
      <c r="G13" t="inlineStr">
        <is>
          <t>27/01/2028</t>
        </is>
      </c>
      <c r="H13" t="inlineStr">
        <is>
          <t>Ativo</t>
        </is>
      </c>
      <c r="I13" t="inlineStr">
        <is>
          <t>Ordinária</t>
        </is>
      </c>
      <c r="J13" t="inlineStr">
        <is>
          <t>0,00</t>
        </is>
      </c>
    </row>
    <row r="14">
      <c r="A14" t="inlineStr">
        <is>
          <t>0285/2025</t>
        </is>
      </c>
      <c r="B1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4" t="inlineStr">
        <is>
          <t>MUNICÍPIO DE FRUTAL</t>
        </is>
      </c>
      <c r="D14" t="inlineStr">
        <is>
          <t>18449132000160</t>
        </is>
      </c>
      <c r="E14" t="inlineStr"/>
      <c r="F14" t="inlineStr">
        <is>
          <t>08/09/2025 00:00:00</t>
        </is>
      </c>
      <c r="G14" t="inlineStr">
        <is>
          <t>31/12/2026</t>
        </is>
      </c>
      <c r="H14" t="inlineStr">
        <is>
          <t>Ativo</t>
        </is>
      </c>
      <c r="I14" t="inlineStr">
        <is>
          <t>Ordinária</t>
        </is>
      </c>
      <c r="J14" t="inlineStr">
        <is>
          <t>0,00</t>
        </is>
      </c>
    </row>
    <row r="15">
      <c r="A15" t="inlineStr">
        <is>
          <t>0150/2024</t>
        </is>
      </c>
      <c r="B15"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5" t="inlineStr">
        <is>
          <t>COSTA FORTES REFEIÇÕES COLETIVAS LTDA.</t>
        </is>
      </c>
      <c r="D15" t="inlineStr">
        <is>
          <t>52223684000194</t>
        </is>
      </c>
      <c r="E15" t="inlineStr"/>
      <c r="F15" t="inlineStr">
        <is>
          <t>21/06/2026 00:00:00</t>
        </is>
      </c>
      <c r="G15" t="inlineStr">
        <is>
          <t>21/06/2028</t>
        </is>
      </c>
      <c r="H15" t="inlineStr">
        <is>
          <t>Prorrogado</t>
        </is>
      </c>
      <c r="I15" t="inlineStr">
        <is>
          <t>Ordinária</t>
        </is>
      </c>
      <c r="J15" t="inlineStr">
        <is>
          <t>0,00</t>
        </is>
      </c>
    </row>
    <row r="16">
      <c r="A16" t="inlineStr">
        <is>
          <t>0009/2026</t>
        </is>
      </c>
      <c r="B16"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6" t="inlineStr">
        <is>
          <t>MUNICÍPIO DE FAMA</t>
        </is>
      </c>
      <c r="D16" t="inlineStr">
        <is>
          <t>18243253000151</t>
        </is>
      </c>
      <c r="E16" t="inlineStr"/>
      <c r="F16" t="inlineStr">
        <is>
          <t>26/02/2026 00:00:00</t>
        </is>
      </c>
      <c r="G16" t="inlineStr">
        <is>
          <t>31/12/2026</t>
        </is>
      </c>
      <c r="H16" t="inlineStr">
        <is>
          <t>Ativo</t>
        </is>
      </c>
      <c r="I16" t="inlineStr">
        <is>
          <t>Ordinária</t>
        </is>
      </c>
      <c r="J16" t="inlineStr">
        <is>
          <t>0,00</t>
        </is>
      </c>
    </row>
    <row r="17">
      <c r="A17" t="inlineStr">
        <is>
          <t>0184/2026</t>
        </is>
      </c>
      <c r="B17" t="inlineStr">
        <is>
          <t>O OBJETO DO PRESENTE TERMO É A CELEBRAÇÃO DE PARCERIA PARA A UNIÃO DE ESFORÇOS ENTRE O SESC EM MINAS, SENAC MINAS E FECOMÉRCIO MG PARA A REALIZAÇÃO DO EVENTO SISTEMA COMÉRCIO MG NA RUA, QUE ACONTECERÁ PERÍODO DE 11/06/2026 A 23/07/2026.</t>
        </is>
      </c>
      <c r="C17" t="inlineStr">
        <is>
          <t>SERVIÇO SOCIAL DO COMÉRCIO  ADMINISTRAÇÃO REGIONAL NO ESTADO DE MINAS GERAIS</t>
        </is>
      </c>
      <c r="D17" t="inlineStr">
        <is>
          <t>03643856000173</t>
        </is>
      </c>
      <c r="E17" t="inlineStr"/>
      <c r="F17" t="inlineStr">
        <is>
          <t>09/06/2026 00:00:00</t>
        </is>
      </c>
      <c r="G17" t="inlineStr">
        <is>
          <t>07/11/2026</t>
        </is>
      </c>
      <c r="H17" t="inlineStr">
        <is>
          <t>Ativo</t>
        </is>
      </c>
      <c r="I17" t="inlineStr">
        <is>
          <t>Ordinária</t>
        </is>
      </c>
      <c r="J17" t="inlineStr">
        <is>
          <t>0,00</t>
        </is>
      </c>
    </row>
    <row r="18">
      <c r="A18" t="inlineStr">
        <is>
          <t>0004/2026</t>
        </is>
      </c>
      <c r="B1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8" t="inlineStr">
        <is>
          <t>ASSOCIAÇÃO COMERCIAL E INDUSTRIAL DE ARAGUARIMG</t>
        </is>
      </c>
      <c r="D18" t="inlineStr">
        <is>
          <t>16832271000143</t>
        </is>
      </c>
      <c r="E18" t="inlineStr"/>
      <c r="F18" t="inlineStr">
        <is>
          <t>20/03/2026 00:00:00</t>
        </is>
      </c>
      <c r="G18" t="inlineStr">
        <is>
          <t>20/03/2028</t>
        </is>
      </c>
      <c r="H18" t="inlineStr">
        <is>
          <t>Ativo</t>
        </is>
      </c>
      <c r="I18" t="inlineStr">
        <is>
          <t>Ordinária</t>
        </is>
      </c>
      <c r="J18" t="inlineStr">
        <is>
          <t>0,00</t>
        </is>
      </c>
    </row>
    <row r="19">
      <c r="A19" t="inlineStr">
        <is>
          <t>0087/2024</t>
        </is>
      </c>
      <c r="B19"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9" t="inlineStr">
        <is>
          <t>PAMPULHA IATE CLUBE</t>
        </is>
      </c>
      <c r="D19" t="inlineStr">
        <is>
          <t>17300278000187</t>
        </is>
      </c>
      <c r="E19" t="inlineStr"/>
      <c r="F19" t="inlineStr">
        <is>
          <t>09/04/2026 00:00:00</t>
        </is>
      </c>
      <c r="G19" t="inlineStr">
        <is>
          <t>31/12/2027</t>
        </is>
      </c>
      <c r="H19" t="inlineStr">
        <is>
          <t>Prorrogado</t>
        </is>
      </c>
      <c r="I19" t="inlineStr">
        <is>
          <t>Ordinária</t>
        </is>
      </c>
      <c r="J19" t="inlineStr">
        <is>
          <t>0,00</t>
        </is>
      </c>
    </row>
    <row r="20">
      <c r="A20" t="inlineStr">
        <is>
          <t>0263/2025</t>
        </is>
      </c>
      <c r="B2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0" t="inlineStr">
        <is>
          <t>MUNICÍPIO DE CAPINÓPOLIS</t>
        </is>
      </c>
      <c r="D20" t="inlineStr">
        <is>
          <t>18457234000128</t>
        </is>
      </c>
      <c r="E20" t="inlineStr"/>
      <c r="F20" t="inlineStr">
        <is>
          <t>03/07/2025 00:00:00</t>
        </is>
      </c>
      <c r="G20" t="inlineStr">
        <is>
          <t>31/12/2026</t>
        </is>
      </c>
      <c r="H20" t="inlineStr">
        <is>
          <t>Ativo</t>
        </is>
      </c>
      <c r="I20" t="inlineStr">
        <is>
          <t>Ordinária</t>
        </is>
      </c>
      <c r="J20" t="inlineStr">
        <is>
          <t>0,00</t>
        </is>
      </c>
    </row>
    <row r="21">
      <c r="A21" t="inlineStr">
        <is>
          <t>0458/2025</t>
        </is>
      </c>
      <c r="B21"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1" t="inlineStr">
        <is>
          <t>ACIASGRA  ASSOCIAÇÃO COM. IND. E AGROPECUÁRIA E DE SERVIÇOS DE SÃO GONÇALO DO RIO ABAIXO</t>
        </is>
      </c>
      <c r="D21" t="inlineStr">
        <is>
          <t>01940587000181</t>
        </is>
      </c>
      <c r="E21" t="inlineStr"/>
      <c r="F21" t="inlineStr">
        <is>
          <t>02/10/2025 00:00:00</t>
        </is>
      </c>
      <c r="G21" t="inlineStr">
        <is>
          <t>02/10/2027</t>
        </is>
      </c>
      <c r="H21" t="inlineStr">
        <is>
          <t>Ativo</t>
        </is>
      </c>
      <c r="I21" t="inlineStr">
        <is>
          <t>Ordinária</t>
        </is>
      </c>
      <c r="J21" t="inlineStr">
        <is>
          <t>0,00</t>
        </is>
      </c>
    </row>
  </sheetData>
  <pageMargins left="0.75" right="0.75" top="1" bottom="1" header="0.5" footer="0.5"/>
</worksheet>
</file>

<file path=xl/worksheets/sheet38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0166/2026</t>
        </is>
      </c>
      <c r="B2" t="inlineStr">
        <is>
          <t>CONCESSÃO DE PATROCINIO  3ºCONGRESSO AUTOMOTIVO ASSOVEMGEXPOMINAS BH</t>
        </is>
      </c>
      <c r="C2" t="inlineStr">
        <is>
          <t>ASSOCIACAO DOS REVENDEDORES DE VEICULOS NO ESTADO DE MINAS GERAIS</t>
        </is>
      </c>
      <c r="D2" t="inlineStr">
        <is>
          <t>00534823000105</t>
        </is>
      </c>
      <c r="E2" t="inlineStr">
        <is>
          <t>22/05/2026 00:00:00</t>
        </is>
      </c>
      <c r="F2" t="inlineStr">
        <is>
          <t>24/08/2026 00:00:00</t>
        </is>
      </c>
      <c r="G2" t="inlineStr">
        <is>
          <t>Ativo</t>
        </is>
      </c>
      <c r="H2" t="inlineStr">
        <is>
          <t>Ordinária</t>
        </is>
      </c>
      <c r="I2" t="inlineStr">
        <is>
          <t>70000,00</t>
        </is>
      </c>
    </row>
    <row r="3">
      <c r="A3" t="inlineStr">
        <is>
          <t>0176/2026</t>
        </is>
      </c>
      <c r="B3" t="inlineStr">
        <is>
          <t>CONCESSÃO DE PATROCINIO  FESTIVAL DO QUEIJO ARTESANAL DE MINAS  BH</t>
        </is>
      </c>
      <c r="C3" t="inlineStr">
        <is>
          <t>FEDERACAO DA AGRICULTURA E PECUARIA DO ESTADO DE MINAS GERAIS</t>
        </is>
      </c>
      <c r="D3" t="inlineStr">
        <is>
          <t>17194853000104</t>
        </is>
      </c>
      <c r="E3" t="inlineStr">
        <is>
          <t>03/06/2026 00:00:00</t>
        </is>
      </c>
      <c r="F3" t="inlineStr">
        <is>
          <t>06/09/2026 00:00:00</t>
        </is>
      </c>
      <c r="G3" t="inlineStr">
        <is>
          <t>Ativo</t>
        </is>
      </c>
      <c r="H3" t="inlineStr">
        <is>
          <t>Ordinária</t>
        </is>
      </c>
      <c r="I3" t="inlineStr">
        <is>
          <t>70000,00</t>
        </is>
      </c>
    </row>
    <row r="4">
      <c r="A4" t="inlineStr">
        <is>
          <t>0139/2026</t>
        </is>
      </c>
      <c r="B4" t="inlineStr">
        <is>
          <t>CONCESSÃO DE APOIO INSTIT  FESTA DO TRABALHADOR DE POÇOS DE CALDAS</t>
        </is>
      </c>
      <c r="C4" t="inlineStr">
        <is>
          <t>MUNICIPIO DE POCOS DE CALDAS</t>
        </is>
      </c>
      <c r="D4" t="inlineStr">
        <is>
          <t>18629840000183</t>
        </is>
      </c>
      <c r="E4" t="inlineStr">
        <is>
          <t>29/04/2026 00:00:00</t>
        </is>
      </c>
      <c r="F4" t="inlineStr">
        <is>
          <t>01/07/2026 00:00:00</t>
        </is>
      </c>
      <c r="G4" t="inlineStr">
        <is>
          <t>Encerrado</t>
        </is>
      </c>
      <c r="H4" t="inlineStr">
        <is>
          <t>Ordinária</t>
        </is>
      </c>
      <c r="I4" t="inlineStr">
        <is>
          <t>0,01</t>
        </is>
      </c>
    </row>
    <row r="5">
      <c r="A5" t="inlineStr">
        <is>
          <t>0087/2026</t>
        </is>
      </c>
      <c r="B5" t="inlineStr">
        <is>
          <t>CONCESSÃO DE APOIO INSTIT MINAS 40 ANOS ABRASELBH DIAMANTINA E TIRAD</t>
        </is>
      </c>
      <c r="C5" t="inlineStr">
        <is>
          <t>ABRASEL MG  ASSOCIACAO BRASILEIRA DE BARES E RESTAURANTES SECCIONAL MINAS GERAI</t>
        </is>
      </c>
      <c r="D5" t="inlineStr">
        <is>
          <t>23841554000117</t>
        </is>
      </c>
      <c r="E5" t="inlineStr">
        <is>
          <t>17/03/2026 00:00:00</t>
        </is>
      </c>
      <c r="F5" t="inlineStr">
        <is>
          <t>29/06/2026 00:00:00</t>
        </is>
      </c>
      <c r="G5" t="inlineStr">
        <is>
          <t>Encerrado</t>
        </is>
      </c>
      <c r="H5" t="inlineStr">
        <is>
          <t>Ordinária</t>
        </is>
      </c>
      <c r="I5" t="inlineStr">
        <is>
          <t>0,01</t>
        </is>
      </c>
    </row>
    <row r="6">
      <c r="A6" t="inlineStr">
        <is>
          <t>0164/2026</t>
        </is>
      </c>
      <c r="B6" t="inlineStr">
        <is>
          <t>CONCESSÃO DE APOIO INSTITUCIONAL  BAR, BOTECO &amp; CIA 2026  PONTE NOVA</t>
        </is>
      </c>
      <c r="C6" t="inlineStr">
        <is>
          <t>Associação Comercial e Industrial de Ponte Nova</t>
        </is>
      </c>
      <c r="D6" t="inlineStr">
        <is>
          <t>17426172000124</t>
        </is>
      </c>
      <c r="E6" t="inlineStr">
        <is>
          <t>27/05/2026 00:00:00</t>
        </is>
      </c>
      <c r="F6" t="inlineStr">
        <is>
          <t>02/08/2026 00:00:00</t>
        </is>
      </c>
      <c r="G6" t="inlineStr">
        <is>
          <t>Ativo</t>
        </is>
      </c>
      <c r="H6" t="inlineStr">
        <is>
          <t>Ordinária</t>
        </is>
      </c>
      <c r="I6" t="inlineStr">
        <is>
          <t>0,01</t>
        </is>
      </c>
    </row>
    <row r="7">
      <c r="A7" t="inlineStr">
        <is>
          <t>0013/2026</t>
        </is>
      </c>
      <c r="B7" t="inlineStr">
        <is>
          <t>CONCESSÃO DE APOIO INSTITUCIONAL 29ª MOSTRA DE CINEMA DE TIRADENTES</t>
        </is>
      </c>
      <c r="C7" t="inlineStr">
        <is>
          <t>UNIVERSO PRODUCAO LTDA</t>
        </is>
      </c>
      <c r="D7" t="inlineStr">
        <is>
          <t>00246471000184</t>
        </is>
      </c>
      <c r="E7" t="inlineStr">
        <is>
          <t>19/01/2026 00:00:00</t>
        </is>
      </c>
      <c r="F7" t="inlineStr">
        <is>
          <t>01/05/2026 00:00:00</t>
        </is>
      </c>
      <c r="G7" t="inlineStr">
        <is>
          <t>Encerrado</t>
        </is>
      </c>
      <c r="H7" t="inlineStr">
        <is>
          <t>Ordinária</t>
        </is>
      </c>
      <c r="I7" t="inlineStr">
        <is>
          <t>0,01</t>
        </is>
      </c>
    </row>
    <row r="8">
      <c r="A8" t="inlineStr">
        <is>
          <t>0220/2026</t>
        </is>
      </c>
      <c r="B8" t="inlineStr">
        <is>
          <t>CONCESSÃO DE APOIO INSTITUCIONAL  6ª FENADOCES  ARAXÁ</t>
        </is>
      </c>
      <c r="C8" t="inlineStr">
        <is>
          <t>ASSOCIACAO DOS DOCEIROS DE ARAXA</t>
        </is>
      </c>
      <c r="D8" t="inlineStr">
        <is>
          <t>49258556000171</t>
        </is>
      </c>
      <c r="E8" t="inlineStr">
        <is>
          <t>07/07/2026 00:00:00</t>
        </is>
      </c>
      <c r="F8" t="inlineStr">
        <is>
          <t>12/09/2026 00:00:00</t>
        </is>
      </c>
      <c r="G8" t="inlineStr">
        <is>
          <t>Ativo</t>
        </is>
      </c>
      <c r="H8" t="inlineStr">
        <is>
          <t>Ordinária</t>
        </is>
      </c>
      <c r="I8" t="inlineStr">
        <is>
          <t>0,01</t>
        </is>
      </c>
    </row>
    <row r="9">
      <c r="A9" t="inlineStr">
        <is>
          <t>0177/2026</t>
        </is>
      </c>
      <c r="B9" t="inlineStr">
        <is>
          <t>CONCESSÃO DE APOIO INSTIT  14º FEST GASTRON SERRA PIRAPANEMA  MURIAÉ</t>
        </is>
      </c>
      <c r="C9" t="inlineStr">
        <is>
          <t>MUNICIPIO DE MURIAE</t>
        </is>
      </c>
      <c r="D9" t="inlineStr">
        <is>
          <t>17947581000176</t>
        </is>
      </c>
      <c r="E9" t="inlineStr">
        <is>
          <t>03/06/2026 00:00:00</t>
        </is>
      </c>
      <c r="F9" t="inlineStr">
        <is>
          <t>07/09/2026 00:00:00</t>
        </is>
      </c>
      <c r="G9" t="inlineStr">
        <is>
          <t>Ativo</t>
        </is>
      </c>
      <c r="H9" t="inlineStr">
        <is>
          <t>Ordinária</t>
        </is>
      </c>
      <c r="I9" t="inlineStr">
        <is>
          <t>0,01</t>
        </is>
      </c>
    </row>
  </sheetData>
  <pageMargins left="0.75" right="0.75" top="1" bottom="1" header="0.5" footer="0.5"/>
</worksheet>
</file>

<file path=xl/worksheets/sheet38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FORNECIMENTO DE VALE ALIMENTAÇÃO E VALE REFEIÇÃO</t>
        </is>
      </c>
      <c r="B2" t="inlineStr">
        <is>
          <t>TICKET SERVICOS SA</t>
        </is>
      </c>
      <c r="C2">
        <f>"47866934000174"</f>
        <v/>
      </c>
      <c r="D2" t="inlineStr">
        <is>
          <t>Pregão Eletrônico</t>
        </is>
      </c>
      <c r="E2" t="inlineStr">
        <is>
          <t>02/08/2023 00:00:00</t>
        </is>
      </c>
      <c r="F2" t="inlineStr">
        <is>
          <t>01/08/2026</t>
        </is>
      </c>
      <c r="G2" t="inlineStr">
        <is>
          <t>Prorrogado</t>
        </is>
      </c>
      <c r="H2" t="inlineStr">
        <is>
          <t>Ordinária</t>
        </is>
      </c>
      <c r="I2" t="inlineStr"/>
      <c r="J2" t="inlineStr">
        <is>
          <t>55600000,00</t>
        </is>
      </c>
      <c r="K2" t="inlineStr">
        <is>
          <t>51815009,44</t>
        </is>
      </c>
      <c r="L2" t="inlineStr"/>
    </row>
    <row r="3">
      <c r="A3" t="inlineStr">
        <is>
          <t>CONTRATO DE PRESTAÇÃO DE SERVIÇOS DE ASSISTÊNCIA MÉDICOHOSPITALAR</t>
        </is>
      </c>
      <c r="B3" t="inlineStr">
        <is>
          <t>UNIMED BELO HORIZONTE COOPERATIVA DE TRABALHO MEDICO</t>
        </is>
      </c>
      <c r="C3">
        <f>"16513178000176"</f>
        <v/>
      </c>
      <c r="D3" t="inlineStr">
        <is>
          <t>Pregão Eletrônico</t>
        </is>
      </c>
      <c r="E3" t="inlineStr">
        <is>
          <t>01/04/2025 00:00:00</t>
        </is>
      </c>
      <c r="F3" t="inlineStr">
        <is>
          <t>31/03/2027</t>
        </is>
      </c>
      <c r="G3" t="inlineStr">
        <is>
          <t>Prorrogado</t>
        </is>
      </c>
      <c r="H3" t="inlineStr">
        <is>
          <t>Ordinária</t>
        </is>
      </c>
      <c r="I3" t="inlineStr"/>
      <c r="J3" t="inlineStr">
        <is>
          <t>49450251,96</t>
        </is>
      </c>
      <c r="K3" t="inlineStr">
        <is>
          <t>31158905,57</t>
        </is>
      </c>
      <c r="L3" t="inlineStr"/>
    </row>
    <row r="4">
      <c r="A4" t="inlineStr">
        <is>
          <t>SERVIÇOS DE PUBLICIDADE E PROPAGANDA</t>
        </is>
      </c>
      <c r="B4" t="inlineStr">
        <is>
          <t>FLD S.A.</t>
        </is>
      </c>
      <c r="C4">
        <f>"24172716000134"</f>
        <v/>
      </c>
      <c r="D4" t="inlineStr">
        <is>
          <t>Concorrência</t>
        </is>
      </c>
      <c r="E4" t="inlineStr">
        <is>
          <t>02/02/2026 00:00:00</t>
        </is>
      </c>
      <c r="F4" t="inlineStr">
        <is>
          <t>02/02/2027</t>
        </is>
      </c>
      <c r="G4" t="inlineStr">
        <is>
          <t>Ativo</t>
        </is>
      </c>
      <c r="H4" t="inlineStr">
        <is>
          <t>Ordinária</t>
        </is>
      </c>
      <c r="I4" t="inlineStr"/>
      <c r="J4" t="inlineStr">
        <is>
          <t>21000000,00</t>
        </is>
      </c>
      <c r="K4" t="inlineStr">
        <is>
          <t>6055055,20</t>
        </is>
      </c>
      <c r="L4" t="inlineStr"/>
    </row>
    <row r="5">
      <c r="A5" t="inlineStr">
        <is>
          <t>AQUISIÇÃO DE EQUIPAMENTOS NO SEGMENTO DE SAÚDE</t>
        </is>
      </c>
      <c r="B5" t="inlineStr">
        <is>
          <t>LAERDAL MEDICAL IMPORTACAO E COMERCIO DE PRODUTOS MEDICOS LTDA.</t>
        </is>
      </c>
      <c r="C5">
        <f>"08014804000151"</f>
        <v/>
      </c>
      <c r="D5" t="inlineStr">
        <is>
          <t>Inexigibilidade</t>
        </is>
      </c>
      <c r="E5" t="inlineStr">
        <is>
          <t>23/08/2024 00:00:00</t>
        </is>
      </c>
      <c r="F5" t="inlineStr">
        <is>
          <t>31/12/2026</t>
        </is>
      </c>
      <c r="G5" t="inlineStr">
        <is>
          <t>Ativo</t>
        </is>
      </c>
      <c r="H5" t="inlineStr">
        <is>
          <t>Ordinária</t>
        </is>
      </c>
      <c r="I5" t="inlineStr"/>
      <c r="J5" t="inlineStr">
        <is>
          <t>19056705,99</t>
        </is>
      </c>
      <c r="K5" t="inlineStr">
        <is>
          <t>18372999,80</t>
        </is>
      </c>
      <c r="L5" t="inlineStr"/>
    </row>
    <row r="6">
      <c r="A6" t="inlineStr">
        <is>
          <t>LOCAÇÃO DE IMÓVEL COMERCIAL  CEP BH / BARRO PRETO</t>
        </is>
      </c>
      <c r="B6" t="inlineStr">
        <is>
          <t>E.P.O. ENGENHARIA PLANEJAMENTO E OBRAS LTDA.</t>
        </is>
      </c>
      <c r="C6">
        <f>"42764217000118"</f>
        <v/>
      </c>
      <c r="D6" t="inlineStr">
        <is>
          <t>Dispensa</t>
        </is>
      </c>
      <c r="E6" t="inlineStr">
        <is>
          <t>03/06/2022 00:00:00</t>
        </is>
      </c>
      <c r="F6" t="inlineStr">
        <is>
          <t>07/11/2027</t>
        </is>
      </c>
      <c r="G6" t="inlineStr">
        <is>
          <t>Prorrogado</t>
        </is>
      </c>
      <c r="H6" t="inlineStr">
        <is>
          <t>Ordinária</t>
        </is>
      </c>
      <c r="I6" t="inlineStr"/>
      <c r="J6" t="inlineStr">
        <is>
          <t>9761066,88</t>
        </is>
      </c>
      <c r="K6" t="inlineStr">
        <is>
          <t>7096586,79</t>
        </is>
      </c>
      <c r="L6" t="inlineStr"/>
    </row>
    <row r="7">
      <c r="A7" t="inlineStr">
        <is>
          <t>SERVIÇOS DE REFORMA E READEQUAÇÃO DE UNIDADES EDUCACIONAL MÓVEIS UEM</t>
        </is>
      </c>
      <c r="B7" t="inlineStr">
        <is>
          <t>EURO TRUCK IMPLEMENTOS RODOVIARIOS LTDA</t>
        </is>
      </c>
      <c r="C7">
        <f>"06311243000127"</f>
        <v/>
      </c>
      <c r="D7" t="inlineStr">
        <is>
          <t>Pregão Eletrônico</t>
        </is>
      </c>
      <c r="E7" t="inlineStr">
        <is>
          <t>07/10/2025 00:00:00</t>
        </is>
      </c>
      <c r="F7" t="inlineStr">
        <is>
          <t>07/10/2026</t>
        </is>
      </c>
      <c r="G7" t="inlineStr">
        <is>
          <t>Ativo</t>
        </is>
      </c>
      <c r="H7" t="inlineStr">
        <is>
          <t>Ordinária</t>
        </is>
      </c>
      <c r="I7" t="inlineStr"/>
      <c r="J7" t="inlineStr">
        <is>
          <t>8950000,00</t>
        </is>
      </c>
      <c r="K7" t="inlineStr">
        <is>
          <t>1540383,00</t>
        </is>
      </c>
      <c r="L7" t="inlineStr"/>
    </row>
    <row r="8">
      <c r="A8" t="inlineStr">
        <is>
          <t>SERVIÇO DE IMPLANTAÇÃO DA PLATAFORMA LIFERAY COMMUNITY EDITION 7.3</t>
        </is>
      </c>
      <c r="B8" t="inlineStr">
        <is>
          <t>SEA TECNOLOGIA LTDA</t>
        </is>
      </c>
      <c r="C8">
        <f>"05741114000106"</f>
        <v/>
      </c>
      <c r="D8" t="inlineStr">
        <is>
          <t>Pregão Eletrônico</t>
        </is>
      </c>
      <c r="E8" t="inlineStr">
        <is>
          <t>24/04/2025 00:00:00</t>
        </is>
      </c>
      <c r="F8" t="inlineStr">
        <is>
          <t>24/04/2027</t>
        </is>
      </c>
      <c r="G8" t="inlineStr">
        <is>
          <t>Prorrogado</t>
        </is>
      </c>
      <c r="H8" t="inlineStr">
        <is>
          <t>Ordinária</t>
        </is>
      </c>
      <c r="I8" t="inlineStr"/>
      <c r="J8" t="inlineStr">
        <is>
          <t>8066777,28</t>
        </is>
      </c>
      <c r="K8" t="inlineStr">
        <is>
          <t>3770930,13</t>
        </is>
      </c>
      <c r="L8" t="inlineStr"/>
    </row>
    <row r="9">
      <c r="A9" t="inlineStr">
        <is>
          <t>SERVIÇOS DE AGENCIAMENTO DE VIAGENS E TURISMO NACIONAL E INTERNACIONAL</t>
        </is>
      </c>
      <c r="B9" t="inlineStr">
        <is>
          <t>LE SOLEIL TURISMO LTDA</t>
        </is>
      </c>
      <c r="C9">
        <f>"03320995000166"</f>
        <v/>
      </c>
      <c r="D9" t="inlineStr">
        <is>
          <t>Pregão Eletrônico</t>
        </is>
      </c>
      <c r="E9" t="inlineStr">
        <is>
          <t>01/09/2025 00:00:00</t>
        </is>
      </c>
      <c r="F9" t="inlineStr">
        <is>
          <t>01/09/2026</t>
        </is>
      </c>
      <c r="G9" t="inlineStr">
        <is>
          <t>Ativo</t>
        </is>
      </c>
      <c r="H9" t="inlineStr">
        <is>
          <t>Ordinária</t>
        </is>
      </c>
      <c r="I9" t="inlineStr"/>
      <c r="J9" t="inlineStr">
        <is>
          <t>7121850,00</t>
        </is>
      </c>
      <c r="K9" t="inlineStr">
        <is>
          <t>5163591,42</t>
        </is>
      </c>
      <c r="L9" t="inlineStr"/>
    </row>
    <row r="10">
      <c r="A10" t="inlineStr">
        <is>
          <t>SERVIÇOS DE ENGENHARIA PARA REFORMA  SEDE CURITIBA</t>
        </is>
      </c>
      <c r="B10" t="inlineStr">
        <is>
          <t>C. G. PLAN  CONSULTORIA, GERENCIAMENTO E PLANEJAMENTO EM EMPREENDIMENTOS CIVIS</t>
        </is>
      </c>
      <c r="C10">
        <f>"10382413000131"</f>
        <v/>
      </c>
      <c r="D10" t="inlineStr">
        <is>
          <t>Concorrência</t>
        </is>
      </c>
      <c r="E10" t="inlineStr">
        <is>
          <t>28/10/2024 00:00:00</t>
        </is>
      </c>
      <c r="F10" t="inlineStr">
        <is>
          <t>28/10/2026</t>
        </is>
      </c>
      <c r="G10" t="inlineStr">
        <is>
          <t>Prorrogado</t>
        </is>
      </c>
      <c r="H10" t="inlineStr">
        <is>
          <t>Ordinária</t>
        </is>
      </c>
      <c r="I10" t="inlineStr"/>
      <c r="J10" t="inlineStr">
        <is>
          <t>6435095,08</t>
        </is>
      </c>
      <c r="K10" t="inlineStr">
        <is>
          <t>3863678,53</t>
        </is>
      </c>
      <c r="L10" t="inlineStr"/>
    </row>
    <row r="11">
      <c r="A11" t="inlineStr">
        <is>
          <t>PRESTAÇÃO DE SERVIÇOS DE LOCAÇÃO DE VEÍCULOS</t>
        </is>
      </c>
      <c r="B11" t="inlineStr">
        <is>
          <t>ESTRELA LOGISTICA LTDA</t>
        </is>
      </c>
      <c r="C11">
        <f>"04309564000161"</f>
        <v/>
      </c>
      <c r="D11" t="inlineStr">
        <is>
          <t>Pregão Eletrônico</t>
        </is>
      </c>
      <c r="E11" t="inlineStr">
        <is>
          <t>02/04/2024 00:00:00</t>
        </is>
      </c>
      <c r="F11" t="inlineStr">
        <is>
          <t>31/10/2026</t>
        </is>
      </c>
      <c r="G11" t="inlineStr">
        <is>
          <t>Prorrogado</t>
        </is>
      </c>
      <c r="H11" t="inlineStr">
        <is>
          <t>Ordinária</t>
        </is>
      </c>
      <c r="I11" t="inlineStr"/>
      <c r="J11" t="inlineStr">
        <is>
          <t>6366238,05</t>
        </is>
      </c>
      <c r="K11" t="inlineStr">
        <is>
          <t>4945004,24</t>
        </is>
      </c>
      <c r="L11" t="inlineStr"/>
    </row>
    <row r="12">
      <c r="A12" t="inlineStr">
        <is>
          <t>LOCAÇÃO DE IMÓVEL COMERCIAL  BARBACENA</t>
        </is>
      </c>
      <c r="B12" t="inlineStr">
        <is>
          <t>FLAVIA MARIA GONÇALVES</t>
        </is>
      </c>
      <c r="C12">
        <f>"52987485620"</f>
        <v/>
      </c>
      <c r="D12" t="inlineStr">
        <is>
          <t>Inexigibilidade</t>
        </is>
      </c>
      <c r="E12" t="inlineStr">
        <is>
          <t>22/07/2025 00:00:00</t>
        </is>
      </c>
      <c r="F12" t="inlineStr">
        <is>
          <t>22/07/2035</t>
        </is>
      </c>
      <c r="G12" t="inlineStr">
        <is>
          <t>Ativo</t>
        </is>
      </c>
      <c r="H12" t="inlineStr">
        <is>
          <t>Ordinária</t>
        </is>
      </c>
      <c r="I12" t="inlineStr"/>
      <c r="J12" t="inlineStr">
        <is>
          <t>6000000,00</t>
        </is>
      </c>
      <c r="K12" t="inlineStr">
        <is>
          <t>150000,00</t>
        </is>
      </c>
      <c r="L12" t="inlineStr"/>
    </row>
    <row r="13">
      <c r="A13" t="inlineStr">
        <is>
          <t>CONTRATO DE LICENÇA TEMPORÁRIA DE BASE DE DADOS BIBLIOTECA DIGITAL</t>
        </is>
      </c>
      <c r="B13" t="inlineStr">
        <is>
          <t>MINHA BIBLIOTECA LTDA.</t>
        </is>
      </c>
      <c r="C13">
        <f>"13183749000163"</f>
        <v/>
      </c>
      <c r="D13" t="inlineStr">
        <is>
          <t>Dispensa</t>
        </is>
      </c>
      <c r="E13" t="inlineStr">
        <is>
          <t>20/04/2023 00:00:00</t>
        </is>
      </c>
      <c r="F13" t="inlineStr">
        <is>
          <t>19/04/2027</t>
        </is>
      </c>
      <c r="G13" t="inlineStr">
        <is>
          <t>Prorrogado</t>
        </is>
      </c>
      <c r="H13" t="inlineStr">
        <is>
          <t>Ordinária</t>
        </is>
      </c>
      <c r="I13" t="inlineStr"/>
      <c r="J13" t="inlineStr">
        <is>
          <t>5709600,00</t>
        </is>
      </c>
      <c r="K13" t="inlineStr">
        <is>
          <t>4594500,00</t>
        </is>
      </c>
      <c r="L13" t="inlineStr"/>
    </row>
    <row r="14">
      <c r="A14" t="inlineStr">
        <is>
          <t>PRESTAÇÃO DE SERVIÇOS DE OUTSOURCING DE IMPRESSÃO</t>
        </is>
      </c>
      <c r="B14" t="inlineStr">
        <is>
          <t>SIMPRESS COMERCIO LOCACAO E SERVIC</t>
        </is>
      </c>
      <c r="C14">
        <f>"07432517000107"</f>
        <v/>
      </c>
      <c r="D14" t="inlineStr">
        <is>
          <t>Pregão Eletrônico</t>
        </is>
      </c>
      <c r="E14" t="inlineStr">
        <is>
          <t>27/04/2023 00:00:00</t>
        </is>
      </c>
      <c r="F14" t="inlineStr">
        <is>
          <t>27/04/2027</t>
        </is>
      </c>
      <c r="G14" t="inlineStr">
        <is>
          <t>Prorrogado</t>
        </is>
      </c>
      <c r="H14" t="inlineStr">
        <is>
          <t>Ordinária</t>
        </is>
      </c>
      <c r="I14" t="inlineStr"/>
      <c r="J14" t="inlineStr">
        <is>
          <t>5523388,97</t>
        </is>
      </c>
      <c r="K14" t="inlineStr">
        <is>
          <t>3156703,72</t>
        </is>
      </c>
      <c r="L14" t="inlineStr"/>
    </row>
    <row r="15">
      <c r="A15" t="inlineStr">
        <is>
          <t>SERV. VIGILANCIA DESARMADAARMG/CEP BH/CENTRAL DIST/VENDA NOVA/GROGOTÓ</t>
        </is>
      </c>
      <c r="B15" t="inlineStr">
        <is>
          <t>ALGIZ VIGILANCIA E SEGURANCA LTDA.</t>
        </is>
      </c>
      <c r="C15">
        <f>"22327565000110"</f>
        <v/>
      </c>
      <c r="D15" t="inlineStr">
        <is>
          <t>Dispensa</t>
        </is>
      </c>
      <c r="E15" t="inlineStr">
        <is>
          <t>20/01/2025 00:00:00</t>
        </is>
      </c>
      <c r="F15" t="inlineStr">
        <is>
          <t>19/02/2027</t>
        </is>
      </c>
      <c r="G15" t="inlineStr">
        <is>
          <t>Prorrogado</t>
        </is>
      </c>
      <c r="H15" t="inlineStr">
        <is>
          <t>Ordinária</t>
        </is>
      </c>
      <c r="I15" t="inlineStr"/>
      <c r="J15" t="inlineStr">
        <is>
          <t>5500566,64</t>
        </is>
      </c>
      <c r="K15" t="inlineStr">
        <is>
          <t>3717489,88</t>
        </is>
      </c>
      <c r="L15" t="inlineStr"/>
    </row>
    <row r="16">
      <c r="A16" t="inlineStr">
        <is>
          <t>LOCAÇÃO DE IMÓVEL COMERCIAL  NAE 12º ANDAR DO EDIFICIO MIRAFIORI</t>
        </is>
      </c>
      <c r="B16" t="inlineStr">
        <is>
          <t>MIRAFIORI OFFICES E COWORKING LTDA</t>
        </is>
      </c>
      <c r="C16">
        <f>"51543449000137"</f>
        <v/>
      </c>
      <c r="D16" t="inlineStr">
        <is>
          <t>Inexigibilidade</t>
        </is>
      </c>
      <c r="E16" t="inlineStr">
        <is>
          <t>11/07/2024 00:00:00</t>
        </is>
      </c>
      <c r="F16" t="inlineStr">
        <is>
          <t>10/07/2034</t>
        </is>
      </c>
      <c r="G16" t="inlineStr">
        <is>
          <t>Ativo</t>
        </is>
      </c>
      <c r="H16" t="inlineStr">
        <is>
          <t>Ordinária</t>
        </is>
      </c>
      <c r="I16" t="inlineStr"/>
      <c r="J16" t="inlineStr">
        <is>
          <t>5233287,22</t>
        </is>
      </c>
      <c r="K16" t="inlineStr">
        <is>
          <t>1015134,77</t>
        </is>
      </c>
      <c r="L16" t="inlineStr"/>
    </row>
    <row r="17">
      <c r="A17" t="inlineStr">
        <is>
          <t>AQUISIÇÃO DE EQUIPAMENTOS E SERVIÇOS PARA SOLUÇÃO FIREWALL PALO ALTO</t>
        </is>
      </c>
      <c r="B17" t="inlineStr">
        <is>
          <t>ITONE TECNOLOGIA DA INFORMACAO S.A</t>
        </is>
      </c>
      <c r="C17">
        <f>"05333907000196"</f>
        <v/>
      </c>
      <c r="D17" t="inlineStr">
        <is>
          <t>Pregão Eletrônico</t>
        </is>
      </c>
      <c r="E17" t="inlineStr">
        <is>
          <t>13/12/2024 00:00:00</t>
        </is>
      </c>
      <c r="F17" t="inlineStr">
        <is>
          <t>12/12/2027</t>
        </is>
      </c>
      <c r="G17" t="inlineStr">
        <is>
          <t>Ativo</t>
        </is>
      </c>
      <c r="H17" t="inlineStr">
        <is>
          <t>Ordinária</t>
        </is>
      </c>
      <c r="I17" t="inlineStr"/>
      <c r="J17" t="inlineStr">
        <is>
          <t>4495000,00</t>
        </is>
      </c>
      <c r="K17" t="inlineStr">
        <is>
          <t>4272483,69</t>
        </is>
      </c>
      <c r="L17" t="inlineStr"/>
    </row>
    <row r="18">
      <c r="A18" t="inlineStr">
        <is>
          <t>SERVIÇOS DE ENGENHARIA PARA REFORMA  ITUIUTABA</t>
        </is>
      </c>
      <c r="B18" t="inlineStr">
        <is>
          <t>CONSTRUTORA NOX LTDA</t>
        </is>
      </c>
      <c r="C18">
        <f>"04722018000158"</f>
        <v/>
      </c>
      <c r="D18" t="inlineStr">
        <is>
          <t>Concorrência</t>
        </is>
      </c>
      <c r="E18" t="inlineStr">
        <is>
          <t>03/06/2025 00:00:00</t>
        </is>
      </c>
      <c r="F18" t="inlineStr">
        <is>
          <t>01/10/2026</t>
        </is>
      </c>
      <c r="G18" t="inlineStr">
        <is>
          <t>Prorrogado</t>
        </is>
      </c>
      <c r="H18" t="inlineStr">
        <is>
          <t>Ordinária</t>
        </is>
      </c>
      <c r="I18" t="inlineStr"/>
      <c r="J18" t="inlineStr">
        <is>
          <t>4201881,55</t>
        </is>
      </c>
      <c r="K18" t="inlineStr">
        <is>
          <t>3067647,24</t>
        </is>
      </c>
      <c r="L18" t="inlineStr"/>
    </row>
    <row r="19">
      <c r="A19" t="inlineStr">
        <is>
          <t>SERV. DE ENG. P/ DESENV./ENT. UNIDADES OPERAC. MODULARESCT/CETHAG</t>
        </is>
      </c>
      <c r="B19" t="inlineStr">
        <is>
          <t>C.M.E  CONSTRUCOES MODULARES ESPECIAIS LTDA.</t>
        </is>
      </c>
      <c r="C19">
        <f>"02843138000188"</f>
        <v/>
      </c>
      <c r="D19" t="inlineStr">
        <is>
          <t>Concorrência</t>
        </is>
      </c>
      <c r="E19" t="inlineStr">
        <is>
          <t>09/11/2024 00:00:00</t>
        </is>
      </c>
      <c r="F19" t="inlineStr">
        <is>
          <t>13/08/2026</t>
        </is>
      </c>
      <c r="G19" t="inlineStr">
        <is>
          <t>Prorrogado</t>
        </is>
      </c>
      <c r="H19" t="inlineStr">
        <is>
          <t>Ordinária</t>
        </is>
      </c>
      <c r="I19" t="inlineStr"/>
      <c r="J19" t="inlineStr">
        <is>
          <t>4099050,47</t>
        </is>
      </c>
      <c r="K19" t="inlineStr">
        <is>
          <t>3083069,31</t>
        </is>
      </c>
      <c r="L19" t="inlineStr"/>
    </row>
    <row r="20">
      <c r="A20" t="inlineStr">
        <is>
          <t>LOCAÇÃO DE IMÓVEL COMERCIAL  BETIM</t>
        </is>
      </c>
      <c r="B20" t="inlineStr">
        <is>
          <t>NELSON DE JESUS EMPREENDIMENTOS IMOBILIARIOS LTDA</t>
        </is>
      </c>
      <c r="C20">
        <f>"36669128000190"</f>
        <v/>
      </c>
      <c r="D20" t="inlineStr">
        <is>
          <t>Dispensa</t>
        </is>
      </c>
      <c r="E20" t="inlineStr">
        <is>
          <t>22/08/2022 00:00:00</t>
        </is>
      </c>
      <c r="F20" t="inlineStr">
        <is>
          <t>10/04/2033</t>
        </is>
      </c>
      <c r="G20" t="inlineStr">
        <is>
          <t>Ativo</t>
        </is>
      </c>
      <c r="H20" t="inlineStr">
        <is>
          <t>Ordinária</t>
        </is>
      </c>
      <c r="I20" t="inlineStr"/>
      <c r="J20" t="inlineStr">
        <is>
          <t>4015553,67</t>
        </is>
      </c>
      <c r="K20" t="inlineStr">
        <is>
          <t>1287186,92</t>
        </is>
      </c>
      <c r="L20" t="inlineStr"/>
    </row>
    <row r="21">
      <c r="A21" t="inlineStr">
        <is>
          <t>CONTRATAÇÃO SOLUÇÕES E SERVIÇOS TOTVS</t>
        </is>
      </c>
      <c r="B21" t="inlineStr">
        <is>
          <t>TOTVS SA</t>
        </is>
      </c>
      <c r="C21">
        <f>"53113791000122"</f>
        <v/>
      </c>
      <c r="D21" t="inlineStr">
        <is>
          <t>Inexigibilidade</t>
        </is>
      </c>
      <c r="E21" t="inlineStr">
        <is>
          <t>19/03/2025 00:00:00</t>
        </is>
      </c>
      <c r="F21" t="inlineStr">
        <is>
          <t>18/03/2027</t>
        </is>
      </c>
      <c r="G21" t="inlineStr">
        <is>
          <t>Prorrogado</t>
        </is>
      </c>
      <c r="H21" t="inlineStr">
        <is>
          <t>Ordinária</t>
        </is>
      </c>
      <c r="I21" t="inlineStr"/>
      <c r="J21" t="inlineStr">
        <is>
          <t>3977982,77</t>
        </is>
      </c>
      <c r="K21" t="inlineStr">
        <is>
          <t>2888817,44</t>
        </is>
      </c>
      <c r="L21" t="inlineStr"/>
    </row>
  </sheetData>
  <pageMargins left="0.75" right="0.75" top="1" bottom="1" header="0.5" footer="0.5"/>
</worksheet>
</file>

<file path=xl/worksheets/sheet39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0148/2025</t>
        </is>
      </c>
      <c r="B2" t="inlineStr">
        <is>
          <t>FORMALIZAR AS CONDIÇÕES PARA REALIZAÇÃO DE ESTÁGIOS JUNTO AO CONCEDENTE, VISANDO AO DESENVOLVIMENTO DE COMPETÊNCIAS PROFISSIONAIS, À CONTEXTUALIZAÇÃO CURRICULAR E À FORMAÇÃO DO ESTUDANTE PARA O TRABALHO.</t>
        </is>
      </c>
      <c r="C2" t="inlineStr">
        <is>
          <t>ASSOCIAÇÃO DE INTEGRAÇÃO SOCIAL DE ITAJUBÁ</t>
        </is>
      </c>
      <c r="D2" t="inlineStr">
        <is>
          <t>21040696000311</t>
        </is>
      </c>
      <c r="E2" t="inlineStr"/>
      <c r="F2" t="inlineStr">
        <is>
          <t>23/04/2025 00:00:00</t>
        </is>
      </c>
      <c r="G2" t="inlineStr">
        <is>
          <t>23/04/2030</t>
        </is>
      </c>
      <c r="H2" t="inlineStr">
        <is>
          <t>Ativo</t>
        </is>
      </c>
      <c r="I2" t="inlineStr">
        <is>
          <t>Ordinária</t>
        </is>
      </c>
      <c r="J2" t="inlineStr">
        <is>
          <t>866250,00</t>
        </is>
      </c>
    </row>
    <row r="3">
      <c r="A3" t="inlineStr">
        <is>
          <t>0167/2022</t>
        </is>
      </c>
      <c r="B3" t="inlineStr">
        <is>
          <t>FORMALIZAR AS CONDIÇÕES PARA REALIZAÇÃO DE ESTÁGIO OBRIGATÓRIO JUNTO AO CONCEDENTE, VISANDO AO DESENVOLVIMENTO DE COMPETÊNCIAS PROFISSIONAIS, À CONTEXTUALIZAÇÃO CURRICULAR E À FORMAÇÃO DO ESTUDANTE PARA O TRABALHO.</t>
        </is>
      </c>
      <c r="C3" t="inlineStr">
        <is>
          <t>HOSPITAL E MATERNIDADE SÃO JOSÉ</t>
        </is>
      </c>
      <c r="D3" t="inlineStr">
        <is>
          <t>19715663000110</t>
        </is>
      </c>
      <c r="E3" t="inlineStr"/>
      <c r="F3" t="inlineStr">
        <is>
          <t>04/05/2022 00:00:00</t>
        </is>
      </c>
      <c r="G3" t="inlineStr">
        <is>
          <t>04/05/2027</t>
        </is>
      </c>
      <c r="H3" t="inlineStr">
        <is>
          <t>Prorrogado</t>
        </is>
      </c>
      <c r="I3" t="inlineStr">
        <is>
          <t>Ordinária</t>
        </is>
      </c>
      <c r="J3" t="inlineStr">
        <is>
          <t>201785,60</t>
        </is>
      </c>
    </row>
    <row r="4">
      <c r="A4" t="inlineStr">
        <is>
          <t>0030/2024</t>
        </is>
      </c>
      <c r="B4" t="inlineStr">
        <is>
          <t>FORMALIZAR AS CONDIÇÕES PARA REALIZAÇÃO DE ESTÁGIOS JUNTO AO CONCEDENTE, VISANDO AO DESENVOLVIMENTO DE COMPETÊNCIAS PROFISSIONAIS, À CONTEXTUALIZAÇÃO CURRICULAR E À FORMAÇÃO DO ESTUDANTE PARA O TRABALHO.</t>
        </is>
      </c>
      <c r="C4" t="inlineStr">
        <is>
          <t>SANTA CASA DE MISERICÓRDIA DE ITAJUBÁ</t>
        </is>
      </c>
      <c r="D4" t="inlineStr">
        <is>
          <t>21035852000194</t>
        </is>
      </c>
      <c r="E4" t="inlineStr"/>
      <c r="F4" t="inlineStr">
        <is>
          <t>12/07/2024 00:00:00</t>
        </is>
      </c>
      <c r="G4" t="inlineStr">
        <is>
          <t>12/07/2026</t>
        </is>
      </c>
      <c r="H4" t="inlineStr">
        <is>
          <t>Encerrado</t>
        </is>
      </c>
      <c r="I4" t="inlineStr">
        <is>
          <t>Ordinária</t>
        </is>
      </c>
      <c r="J4" t="inlineStr">
        <is>
          <t>145200,00</t>
        </is>
      </c>
    </row>
    <row r="5">
      <c r="A5" t="inlineStr">
        <is>
          <t>0127/2022</t>
        </is>
      </c>
      <c r="B5" t="inlineStr">
        <is>
          <t>FORMALIZAR AS CONDIÇÕES PARA REALIZAÇÃO DE ESTÁGIO OBRIGATÓRIO JUNTO AO CONCEDENTE, VISANDO AO DESENVOLVIMENTO DE COMPETÊNCIAS PROFISSIONAIS, À CONTEXTUALIZAÇÃO CURRICULAR E À FORMAÇÃO DO ESTUDANTE PARA O TRABALHO.</t>
        </is>
      </c>
      <c r="C5" t="inlineStr">
        <is>
          <t>HOSPITAL SOCOR S/A</t>
        </is>
      </c>
      <c r="D5" t="inlineStr">
        <is>
          <t>17312612000112</t>
        </is>
      </c>
      <c r="E5" t="inlineStr"/>
      <c r="F5" t="inlineStr">
        <is>
          <t>14/04/2022 00:00:00</t>
        </is>
      </c>
      <c r="G5" t="inlineStr">
        <is>
          <t>14/04/2027</t>
        </is>
      </c>
      <c r="H5" t="inlineStr">
        <is>
          <t>Prorrogado</t>
        </is>
      </c>
      <c r="I5" t="inlineStr">
        <is>
          <t>Ordinária</t>
        </is>
      </c>
      <c r="J5" t="inlineStr">
        <is>
          <t>86400,00</t>
        </is>
      </c>
    </row>
    <row r="6">
      <c r="A6" t="inlineStr">
        <is>
          <t>0099/2023</t>
        </is>
      </c>
      <c r="B6"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6" t="inlineStr">
        <is>
          <t>SOCIEDADE HOSPITAL QUELUZ</t>
        </is>
      </c>
      <c r="D6" t="inlineStr">
        <is>
          <t>19717578000191</t>
        </is>
      </c>
      <c r="E6" t="inlineStr"/>
      <c r="F6" t="inlineStr">
        <is>
          <t>29/06/2023 00:00:00</t>
        </is>
      </c>
      <c r="G6" t="inlineStr">
        <is>
          <t>29/06/2029</t>
        </is>
      </c>
      <c r="H6" t="inlineStr">
        <is>
          <t>Prorrogado</t>
        </is>
      </c>
      <c r="I6" t="inlineStr">
        <is>
          <t>Ordinária</t>
        </is>
      </c>
      <c r="J6" t="inlineStr">
        <is>
          <t>74100,00</t>
        </is>
      </c>
    </row>
    <row r="7">
      <c r="A7" t="inlineStr">
        <is>
          <t>0062/2022</t>
        </is>
      </c>
      <c r="B7" t="inlineStr">
        <is>
          <t>FORMALIZAR AS CONDIÇÕES PARA REALIZAÇÃO DE ESTÁGIO OBRIGATÓRIO JUNTO AO CONCEDENTE, VISANDO AO DESENVOLVIMENTO DE COMPETÊNCIAS PROFISSIONAIS, À CONTEXTUALIZAÇÃO CURRICULAR E À FORMAÇÃO DO ESTUDANTE PARA O TRABALHO.</t>
        </is>
      </c>
      <c r="C7" t="inlineStr">
        <is>
          <t>MUNICÍPIO DE SETE LAGOAS</t>
        </is>
      </c>
      <c r="D7" t="inlineStr">
        <is>
          <t>24996969000122</t>
        </is>
      </c>
      <c r="E7" t="inlineStr"/>
      <c r="F7" t="inlineStr">
        <is>
          <t>14/03/2022 00:00:00</t>
        </is>
      </c>
      <c r="G7" t="inlineStr">
        <is>
          <t>31/12/2027</t>
        </is>
      </c>
      <c r="H7" t="inlineStr">
        <is>
          <t>Prorrogado</t>
        </is>
      </c>
      <c r="I7" t="inlineStr">
        <is>
          <t>Ordinária</t>
        </is>
      </c>
      <c r="J7" t="inlineStr">
        <is>
          <t>59160,00</t>
        </is>
      </c>
    </row>
    <row r="8">
      <c r="A8" t="inlineStr">
        <is>
          <t>0411/2022</t>
        </is>
      </c>
      <c r="B8"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8" t="inlineStr">
        <is>
          <t>FUNDAÇÃO EDUCACIONAL ALTO MÉDIO SÃO FRANCISCO</t>
        </is>
      </c>
      <c r="D8" t="inlineStr">
        <is>
          <t>20533295000330</t>
        </is>
      </c>
      <c r="E8" t="inlineStr"/>
      <c r="F8" t="inlineStr">
        <is>
          <t>23/12/2022 00:00:00</t>
        </is>
      </c>
      <c r="G8" t="inlineStr">
        <is>
          <t>31/01/2027</t>
        </is>
      </c>
      <c r="H8" t="inlineStr">
        <is>
          <t>Prorrogado</t>
        </is>
      </c>
      <c r="I8" t="inlineStr">
        <is>
          <t>Ordinária</t>
        </is>
      </c>
      <c r="J8" t="inlineStr">
        <is>
          <t>54720,00</t>
        </is>
      </c>
    </row>
    <row r="9">
      <c r="A9" t="inlineStr">
        <is>
          <t>0056/2024</t>
        </is>
      </c>
      <c r="B9" t="inlineStr">
        <is>
          <t>CONJUGAR ESFORÇOS PARA OFERECER ESTÁGIO CURRICULAR OBRIGATÓRIO AOS ESTUDANTES NAS DEPENDÊNCIAS DA FHEMIG E EXECUTAR AÇÕES DE FORMAÇÃO PROFISSIONAL, ENSINO, PESQUISA, INOVAÇÃO E MELHORIA DO SUPORTE E DA INFRAESTRUTURA EDUCACIONAL.</t>
        </is>
      </c>
      <c r="C9" t="inlineStr">
        <is>
          <t>FUNDAÇÃO HOSPITALAR DO ESTADO DE MINAS GERAIS</t>
        </is>
      </c>
      <c r="D9" t="inlineStr">
        <is>
          <t>19843929000100</t>
        </is>
      </c>
      <c r="E9" t="inlineStr"/>
      <c r="F9" t="inlineStr">
        <is>
          <t>07/05/2024 00:00:00</t>
        </is>
      </c>
      <c r="G9" t="inlineStr">
        <is>
          <t>07/05/2029</t>
        </is>
      </c>
      <c r="H9" t="inlineStr">
        <is>
          <t>Ativo</t>
        </is>
      </c>
      <c r="I9" t="inlineStr">
        <is>
          <t>Ordinária</t>
        </is>
      </c>
      <c r="J9" t="inlineStr">
        <is>
          <t>47306,12</t>
        </is>
      </c>
    </row>
    <row r="10">
      <c r="A10" t="inlineStr">
        <is>
          <t>0122/2024</t>
        </is>
      </c>
      <c r="B10" t="inlineStr">
        <is>
          <t>FORMALIZAR AS CONDIÇÕES PARA REALIZAÇÃO DE ESTÁGIOS JUNTO AO CONCEDENTE, VISANDO AO DESENVOLVIMENTO DE COMPETÊNCIAS PROFISSIONAIS, À CONTEXTUALIZAÇÃO CURRICULAR E À FORMAÇÃO DO ESTUDANTE PARA O TRABALHO.</t>
        </is>
      </c>
      <c r="C10" t="inlineStr">
        <is>
          <t>VILA SÃO VICENTE DE PAULO DE ITAJUBÁ</t>
        </is>
      </c>
      <c r="D10" t="inlineStr">
        <is>
          <t>21041405000148</t>
        </is>
      </c>
      <c r="E10" t="inlineStr"/>
      <c r="F10" t="inlineStr">
        <is>
          <t>21/06/2024 00:00:00</t>
        </is>
      </c>
      <c r="G10" t="inlineStr">
        <is>
          <t>21/06/2028</t>
        </is>
      </c>
      <c r="H10" t="inlineStr">
        <is>
          <t>Ativo</t>
        </is>
      </c>
      <c r="I10" t="inlineStr">
        <is>
          <t>Ordinária</t>
        </is>
      </c>
      <c r="J10" t="inlineStr">
        <is>
          <t>46080,00</t>
        </is>
      </c>
    </row>
    <row r="11">
      <c r="A11" t="inlineStr">
        <is>
          <t>0256/2022</t>
        </is>
      </c>
      <c r="B11" t="inlineStr">
        <is>
          <t>FORMALIZAR AS CONDIÇÕES PARA REALIZAÇÃO DE ESTÁGIO OBRIGATÓRIO JUNTO AO CONCEDENTE, VISANDO AO DESENVOLVIMENTO DE COMPETÊNCIAS PROFISSIONAIS, À CONTEXTUALIZAÇÃO CURRICULAR E À FORMAÇÃO DO ESTUDANTE PARA O TRABALHO.</t>
        </is>
      </c>
      <c r="C11" t="inlineStr">
        <is>
          <t>MUNICÍPIO DE RIBEIRÃO DAS NEVES</t>
        </is>
      </c>
      <c r="D11" t="inlineStr">
        <is>
          <t>18314609000109</t>
        </is>
      </c>
      <c r="E11" t="inlineStr"/>
      <c r="F11" t="inlineStr">
        <is>
          <t>12/07/2022 00:00:00</t>
        </is>
      </c>
      <c r="G11" t="inlineStr">
        <is>
          <t>12/07/2027</t>
        </is>
      </c>
      <c r="H11" t="inlineStr">
        <is>
          <t>Ativo</t>
        </is>
      </c>
      <c r="I11" t="inlineStr">
        <is>
          <t>Ordinária</t>
        </is>
      </c>
      <c r="J11" t="inlineStr">
        <is>
          <t>40000,00</t>
        </is>
      </c>
    </row>
    <row r="12">
      <c r="A12" t="inlineStr">
        <is>
          <t>0158/2026</t>
        </is>
      </c>
      <c r="B12" t="inlineStr">
        <is>
          <t>FORMALIZAR AS CONDIÇÕES PARA REALIZAÇÃO DE ESTÁGIOS JUNTO AO CONCEDENTE, VISANDO AO DESENVOLVIMENTO DE COMPETÊNCIAS PROFISSIONAIS, À CONTEXTUALIZAÇÃO CURRICULAR E À FORMAÇÃO DO ESTUDANTE PARA O TRABALHO.</t>
        </is>
      </c>
      <c r="C12" t="inlineStr">
        <is>
          <t>IRMANDADE DE MISERICÓRDIA DE GUAXUPÉ</t>
        </is>
      </c>
      <c r="D12" t="inlineStr">
        <is>
          <t>20772760000124</t>
        </is>
      </c>
      <c r="E12" t="inlineStr"/>
      <c r="F12" t="inlineStr">
        <is>
          <t>01/06/2026 00:00:00</t>
        </is>
      </c>
      <c r="G12" t="inlineStr">
        <is>
          <t>01/06/2028</t>
        </is>
      </c>
      <c r="H12" t="inlineStr">
        <is>
          <t>Ativo</t>
        </is>
      </c>
      <c r="I12" t="inlineStr">
        <is>
          <t>Ordinária</t>
        </is>
      </c>
      <c r="J12" t="inlineStr">
        <is>
          <t>37800,00</t>
        </is>
      </c>
    </row>
    <row r="13">
      <c r="A13" t="inlineStr">
        <is>
          <t>0382/2024</t>
        </is>
      </c>
      <c r="B13" t="inlineStr">
        <is>
          <t>FORMALIZAR AS CONDIÇÕES PARA REALIZAÇÃO DE ESTÁGIOS JUNTO AO CONCEDENTE, VISANDO AO DESENVOLVIMENTO DE COMPETÊNCIAS PROFISSIONAIS, À CONTEXTUALIZAÇÃO CURRICULAR E À FORMAÇÃO DO ESTUDANTE PARA O TRABALHO.</t>
        </is>
      </c>
      <c r="C13" t="inlineStr">
        <is>
          <t>FUNDAÇÃO HOSPITALAR DO ESTADO DE MINAS GERAIS</t>
        </is>
      </c>
      <c r="D13" t="inlineStr">
        <is>
          <t>19843929000100</t>
        </is>
      </c>
      <c r="E13" t="inlineStr"/>
      <c r="F13" t="inlineStr">
        <is>
          <t>31/10/2024 00:00:00</t>
        </is>
      </c>
      <c r="G13" t="inlineStr">
        <is>
          <t>31/10/2029</t>
        </is>
      </c>
      <c r="H13" t="inlineStr">
        <is>
          <t>Ativo</t>
        </is>
      </c>
      <c r="I13" t="inlineStr">
        <is>
          <t>Ordinária</t>
        </is>
      </c>
      <c r="J13" t="inlineStr">
        <is>
          <t>37055,36</t>
        </is>
      </c>
    </row>
    <row r="14">
      <c r="A14" t="inlineStr">
        <is>
          <t>0148/2024</t>
        </is>
      </c>
      <c r="B14" t="inlineStr">
        <is>
          <t>FORMALIZAR AS CONDIÇÕES PARA REALIZAÇÃO DE ESTÁGIOS JUNTO AO CONCEDENTE, VISANDO AO DESENVOLVIMENTO DE COMPETÊNCIAS PROFISSIONAIS, À CONTEXTUALIZAÇÃO CURRICULAR E À FORMAÇÃO DO ESTUDANTE PARA O TRABALHO.</t>
        </is>
      </c>
      <c r="C14" t="inlineStr">
        <is>
          <t>HOSPITAL NOSSA SENHORA DAS MERCÊS</t>
        </is>
      </c>
      <c r="D14" t="inlineStr">
        <is>
          <t>24731747000188</t>
        </is>
      </c>
      <c r="E14" t="inlineStr"/>
      <c r="F14" t="inlineStr">
        <is>
          <t>20/06/2024 00:00:00</t>
        </is>
      </c>
      <c r="G14" t="inlineStr">
        <is>
          <t>31/05/2027</t>
        </is>
      </c>
      <c r="H14" t="inlineStr">
        <is>
          <t>Prorrogado</t>
        </is>
      </c>
      <c r="I14" t="inlineStr">
        <is>
          <t>Ordinária</t>
        </is>
      </c>
      <c r="J14" t="inlineStr">
        <is>
          <t>34312,32</t>
        </is>
      </c>
    </row>
    <row r="15">
      <c r="A15" t="inlineStr">
        <is>
          <t>0071/2025</t>
        </is>
      </c>
      <c r="B15" t="inlineStr">
        <is>
          <t>FORMALIZAR AS CONDIÇÕES PARA REALIZAÇÃO DE ESTÁGIOS JUNTO AO CONCEDENTE, VISANDO AO DESENVOLVIMENTO DE COMPETÊNCIAS PROFISSIONAIS, À CONTEXTUALIZAÇÃO CURRICULAR E À FORMAÇÃO DO ESTUDANTE PARA O TRABALHO.</t>
        </is>
      </c>
      <c r="C15" t="inlineStr">
        <is>
          <t>IRMANDADE NOSSA SENHORA DAS GRAÇAS</t>
        </is>
      </c>
      <c r="D15" t="inlineStr">
        <is>
          <t>24993560000152</t>
        </is>
      </c>
      <c r="E15" t="inlineStr"/>
      <c r="F15" t="inlineStr">
        <is>
          <t>03/02/2025 00:00:00</t>
        </is>
      </c>
      <c r="G15" t="inlineStr">
        <is>
          <t>03/02/2030</t>
        </is>
      </c>
      <c r="H15" t="inlineStr">
        <is>
          <t>Ativo</t>
        </is>
      </c>
      <c r="I15" t="inlineStr">
        <is>
          <t>Ordinária</t>
        </is>
      </c>
      <c r="J15" t="inlineStr">
        <is>
          <t>29436,00</t>
        </is>
      </c>
    </row>
    <row r="16">
      <c r="A16" t="inlineStr">
        <is>
          <t>0058/2026</t>
        </is>
      </c>
      <c r="B16" t="inlineStr">
        <is>
          <t>FORMALIZAR AS CONDIÇÕES PARA REALIZAÇÃO DE ESTÁGIOS JUNTO AO CONCEDENTE, VISANDO AO DESENVOLVIMENTO DE COMPETÊNCIAS PROFISSIONAIS, À CONTEXTUALIZAÇÃO CURRICULAR E À FORMAÇÃO DO ESTUDANTE PARA O TRABALHO.</t>
        </is>
      </c>
      <c r="C16" t="inlineStr">
        <is>
          <t>IRMANDADE DO HOSPITAL DA SANTA CASA DE POÇOS DE CALDAS</t>
        </is>
      </c>
      <c r="D16" t="inlineStr">
        <is>
          <t>23647209000147</t>
        </is>
      </c>
      <c r="E16" t="inlineStr"/>
      <c r="F16" t="inlineStr">
        <is>
          <t>23/02/2026 00:00:00</t>
        </is>
      </c>
      <c r="G16" t="inlineStr">
        <is>
          <t>23/02/2027</t>
        </is>
      </c>
      <c r="H16" t="inlineStr">
        <is>
          <t>Ativo</t>
        </is>
      </c>
      <c r="I16" t="inlineStr">
        <is>
          <t>Ordinária</t>
        </is>
      </c>
      <c r="J16" t="inlineStr">
        <is>
          <t>27000,00</t>
        </is>
      </c>
    </row>
    <row r="17">
      <c r="A17" t="inlineStr">
        <is>
          <t>0110/2024</t>
        </is>
      </c>
      <c r="B17" t="inlineStr">
        <is>
          <t>FORMALIZAR AS CONDIÇÕES PARA REALIZAÇÃO DE ESTÁGIOS JUNTO AO CONCEDENTE, VISANDO AO DESENVOLVIMENTO DE COMPETÊNCIAS PROFISSIONAIS, À CONTEXTUALIZAÇÃO CURRICULAR E À FORMAÇÃO DO ESTUDANTE PARA O TRABALHO.</t>
        </is>
      </c>
      <c r="C17" t="inlineStr">
        <is>
          <t>CENTRO BARBACENENSE DE ASSISTÊNCIA MÉDICA E SOCIAL</t>
        </is>
      </c>
      <c r="D17" t="inlineStr">
        <is>
          <t>19557487000136</t>
        </is>
      </c>
      <c r="E17" t="inlineStr"/>
      <c r="F17" t="inlineStr">
        <is>
          <t>17/05/2024 00:00:00</t>
        </is>
      </c>
      <c r="G17" t="inlineStr">
        <is>
          <t>17/05/2026</t>
        </is>
      </c>
      <c r="H17" t="inlineStr">
        <is>
          <t>Encerrado</t>
        </is>
      </c>
      <c r="I17" t="inlineStr">
        <is>
          <t>Ordinária</t>
        </is>
      </c>
      <c r="J17" t="inlineStr">
        <is>
          <t>24150,00</t>
        </is>
      </c>
    </row>
    <row r="18">
      <c r="A18" t="inlineStr">
        <is>
          <t>0236/2024</t>
        </is>
      </c>
      <c r="B18" t="inlineStr">
        <is>
          <t>FORMALIZAR AS CONDIÇÕES PARA REALIZAÇÃO DE ESTÁGIOS JUNTO AO CONCEDENTE, VISANDO AO DESENVOLVIMENTO DE COMPETÊNCIAS PROFISSIONAIS, À CONTEXTUALIZAÇÃO CURRICULAR E À FORMAÇÃO DO ESTUDANTE PARA O TRABALHO.</t>
        </is>
      </c>
      <c r="C18" t="inlineStr">
        <is>
          <t>ASSOCIAÇÃO PROTETORA DOS POBRES</t>
        </is>
      </c>
      <c r="D18" t="inlineStr">
        <is>
          <t>17860180000184</t>
        </is>
      </c>
      <c r="E18" t="inlineStr"/>
      <c r="F18" t="inlineStr">
        <is>
          <t>19/09/2024 00:00:00</t>
        </is>
      </c>
      <c r="G18" t="inlineStr">
        <is>
          <t>19/09/2026</t>
        </is>
      </c>
      <c r="H18" t="inlineStr">
        <is>
          <t>Ativo</t>
        </is>
      </c>
      <c r="I18" t="inlineStr">
        <is>
          <t>Ordinária</t>
        </is>
      </c>
      <c r="J18" t="inlineStr">
        <is>
          <t>23040,00</t>
        </is>
      </c>
    </row>
    <row r="19">
      <c r="A19" t="inlineStr">
        <is>
          <t>0053/2026</t>
        </is>
      </c>
      <c r="B19" t="inlineStr">
        <is>
          <t>FORMALIZAR AS CONDIÇÕES PARA REALIZAÇÃO DE ESTÁGIOS JUNTO AO CONCEDENTE, VISANDO AO DESENVOLVIMENTO DE COMPETÊNCIAS PROFISSIONAIS, À CONTEXTUALIZAÇÃO CURRICULAR E À FORMAÇÃO DO ESTUDANTE PARA O TRABALHO.</t>
        </is>
      </c>
      <c r="C19" t="inlineStr">
        <is>
          <t>SERVIÇO NACIONAL DE APRENDIZAGEM COMERCIAL  SENAC MINAS</t>
        </is>
      </c>
      <c r="D19" t="inlineStr">
        <is>
          <t>03447242000116</t>
        </is>
      </c>
      <c r="E19" t="inlineStr"/>
      <c r="F19" t="inlineStr">
        <is>
          <t>23/02/2026 00:00:00</t>
        </is>
      </c>
      <c r="G19" t="inlineStr">
        <is>
          <t>23/02/2027</t>
        </is>
      </c>
      <c r="H19" t="inlineStr">
        <is>
          <t>Ativo</t>
        </is>
      </c>
      <c r="I19" t="inlineStr">
        <is>
          <t>Ordinária</t>
        </is>
      </c>
      <c r="J19" t="inlineStr">
        <is>
          <t>20385,00</t>
        </is>
      </c>
    </row>
    <row r="20">
      <c r="A20" t="inlineStr">
        <is>
          <t>0276/2022</t>
        </is>
      </c>
      <c r="B20" t="inlineStr">
        <is>
          <t>FORMALIZAR AS CONDIÇÕES PARA REALIZAÇÃO DE ESTÁGIO OBRIGATÓRIO PARA ESTUDANTES DO E NECESSÁRIO PARA SUA CONCLUSÃO JUNTO AO CONCEDENTE, VISANDO AO DESENVOLVIMENTO DE COMPETÊNCIAS PROFISSIONAIS, À CONTEXTUALIZAÇÃO CURRICULAR E À FORMAÇÃO DO ESTUDANTE PARA O TRABALHO.</t>
        </is>
      </c>
      <c r="C20" t="inlineStr">
        <is>
          <t>HOSPITAL SANTA LÚCIA LTDA</t>
        </is>
      </c>
      <c r="D20" t="inlineStr">
        <is>
          <t>20142303000156</t>
        </is>
      </c>
      <c r="E20" t="inlineStr"/>
      <c r="F20" t="inlineStr">
        <is>
          <t>10/08/2022 00:00:00</t>
        </is>
      </c>
      <c r="G20" t="inlineStr">
        <is>
          <t>10/08/2026</t>
        </is>
      </c>
      <c r="H20" t="inlineStr">
        <is>
          <t>Prorrogado</t>
        </is>
      </c>
      <c r="I20" t="inlineStr">
        <is>
          <t>Ordinária</t>
        </is>
      </c>
      <c r="J20" t="inlineStr">
        <is>
          <t>20000,00</t>
        </is>
      </c>
    </row>
    <row r="21">
      <c r="A21" t="inlineStr">
        <is>
          <t>0198/2022</t>
        </is>
      </c>
      <c r="B21" t="inlineStr">
        <is>
          <t>FORMALIZAR AS CONDIÇÕES PARA REALIZAÇÃO DE ESTÁGIO OBRIGATÓRIO JUNTO AO CONCEDENTE, VISANDO AO DESENVOLVIMENTO DE COMPETÊNCIAS PROFISSIONAIS, À CONTEXTUALIZAÇÃO CURRICULAR E À FORMAÇÃO DO ESTUDANTE PARA O TRABALHO.</t>
        </is>
      </c>
      <c r="C21" t="inlineStr">
        <is>
          <t>ALBERGUE SANTO ANTÔNIO</t>
        </is>
      </c>
      <c r="D21" t="inlineStr">
        <is>
          <t>24734774000104</t>
        </is>
      </c>
      <c r="E21" t="inlineStr"/>
      <c r="F21" t="inlineStr">
        <is>
          <t>12/05/2022 00:00:00</t>
        </is>
      </c>
      <c r="G21" t="inlineStr">
        <is>
          <t>12/05/2026</t>
        </is>
      </c>
      <c r="H21" t="inlineStr">
        <is>
          <t>Encerrado</t>
        </is>
      </c>
      <c r="I21" t="inlineStr">
        <is>
          <t>Ordinária</t>
        </is>
      </c>
      <c r="J21" t="inlineStr">
        <is>
          <t>17325,00</t>
        </is>
      </c>
    </row>
  </sheetData>
  <pageMargins left="0.75" right="0.75" top="1" bottom="1" header="0.5" footer="0.5"/>
</worksheet>
</file>

<file path=xl/worksheets/sheet39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0223/2024</t>
        </is>
      </c>
      <c r="B2" t="inlineStr">
        <is>
          <t>CONSTITUI OBJETO DO PRESENTE TERMO A PERMISSÃO DE USO DO ESPAÇO FÍSICO, DE PROPRIEDADE DA ALMG, PARA PRESTAÇÃO DE SERVIÇOS DE OPERAÇÃO DE RESTAURANTE TIPO ESCOLA GASTRONÔMICA POR PARTE DO SENAC.</t>
        </is>
      </c>
      <c r="C2" t="inlineStr">
        <is>
          <t>ASSEMBLEIA LEGISLATIVA DO ESTADO DE MINAS GERAIS</t>
        </is>
      </c>
      <c r="D2" t="inlineStr">
        <is>
          <t>17516113000147</t>
        </is>
      </c>
      <c r="E2" t="inlineStr"/>
      <c r="F2" t="inlineStr">
        <is>
          <t>01/08/2024 00:00:00</t>
        </is>
      </c>
      <c r="G2" t="inlineStr">
        <is>
          <t>01/08/2034</t>
        </is>
      </c>
      <c r="H2" t="inlineStr">
        <is>
          <t>Ativo</t>
        </is>
      </c>
      <c r="I2" t="inlineStr">
        <is>
          <t>Ordinária</t>
        </is>
      </c>
      <c r="J2" t="inlineStr">
        <is>
          <t>2075676,77</t>
        </is>
      </c>
    </row>
    <row r="3">
      <c r="A3" t="inlineStr">
        <is>
          <t>0124/2026</t>
        </is>
      </c>
      <c r="B3" t="inlineStr">
        <is>
          <t>ESTABELECER TERMOS E CONDIÇÕES ENTRE OS PARCEIROS PARA VIABILIZAR A REALIZAÇÃO, PELO SENAC, DE ATIVIDADES EDUCACIONAIS DE SEU INTERESSE, INCLUINDO AÇÕES DO PROGRAMA SENAC + E PROGRAMA SENAC GRATUIDADE PSG, MEDIANTE A CESSÃO ONEROSA DE ESPAÇO DO PARCEIRO.</t>
        </is>
      </c>
      <c r="C3" t="inlineStr">
        <is>
          <t>INSTITUTO ITI  IGUALDADE, TRANSFORMAÇÃO E INOVAÇÃO SOCIAL</t>
        </is>
      </c>
      <c r="D3" t="inlineStr">
        <is>
          <t>19396980000111</t>
        </is>
      </c>
      <c r="E3" t="inlineStr"/>
      <c r="F3" t="inlineStr">
        <is>
          <t>06/04/2026 00:00:00</t>
        </is>
      </c>
      <c r="G3" t="inlineStr">
        <is>
          <t>06/04/2028</t>
        </is>
      </c>
      <c r="H3" t="inlineStr">
        <is>
          <t>Ativo</t>
        </is>
      </c>
      <c r="I3" t="inlineStr">
        <is>
          <t>Ordinária</t>
        </is>
      </c>
      <c r="J3" t="inlineStr">
        <is>
          <t>36000,00</t>
        </is>
      </c>
    </row>
    <row r="4">
      <c r="A4" t="inlineStr">
        <is>
          <t>0216/2025</t>
        </is>
      </c>
      <c r="B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4" t="inlineStr">
        <is>
          <t>COMUNIDADE TERAPÊUTICA CASA DIA</t>
        </is>
      </c>
      <c r="D4" t="inlineStr">
        <is>
          <t>04970973000104</t>
        </is>
      </c>
      <c r="E4" t="inlineStr"/>
      <c r="F4" t="inlineStr">
        <is>
          <t>07/07/2026 00:00:00</t>
        </is>
      </c>
      <c r="G4" t="inlineStr">
        <is>
          <t>07/07/2028</t>
        </is>
      </c>
      <c r="H4" t="inlineStr">
        <is>
          <t>Prorrogado</t>
        </is>
      </c>
      <c r="I4" t="inlineStr">
        <is>
          <t>Ordinária</t>
        </is>
      </c>
      <c r="J4" t="inlineStr">
        <is>
          <t>0,00</t>
        </is>
      </c>
    </row>
    <row r="5">
      <c r="A5" t="inlineStr">
        <is>
          <t>0141/2025</t>
        </is>
      </c>
      <c r="B5" t="inlineStr">
        <is>
          <t>CONTRATAR SERVIÇOS DE AGENTE DE INTEGRAÇÃO, NOS TERMOS DO ARTIGO 5º DA LEI Nº 11.788/2008, VISANDO A CELEBRAÇÃO DE CONVÊNIOS A INSTITUIÇÃO DE EDUCAÇÃO PARA PROMOVER A INTERAÇÃO ENTRE ESTUDANTES, EMPRESAS E INSTITUIÇÃO DE ENSINO.</t>
        </is>
      </c>
      <c r="C5" t="inlineStr">
        <is>
          <t>SUPER ESTÁGIOS LTDA</t>
        </is>
      </c>
      <c r="D5" t="inlineStr">
        <is>
          <t>11320576000152</t>
        </is>
      </c>
      <c r="E5" t="inlineStr"/>
      <c r="F5" t="inlineStr">
        <is>
          <t>17/05/2025 00:00:00</t>
        </is>
      </c>
      <c r="G5" t="inlineStr">
        <is>
          <t>17/05/2030</t>
        </is>
      </c>
      <c r="H5" t="inlineStr">
        <is>
          <t>Ativo</t>
        </is>
      </c>
      <c r="I5" t="inlineStr">
        <is>
          <t>Ordinária</t>
        </is>
      </c>
      <c r="J5" t="inlineStr">
        <is>
          <t>0,00</t>
        </is>
      </c>
    </row>
    <row r="6">
      <c r="A6" t="inlineStr">
        <is>
          <t>0107/2023</t>
        </is>
      </c>
      <c r="B6" t="inlineStr">
        <is>
          <t>VIABILIZAR A OPERACIONALIZAÇÃO DO ACORDO FIRMADO ENTRE O INSS E SERVIÇO NACIONAL DE APRENDIZAGEM COMERCIAL - ADMINISTRAÇÃO REGIONAL EM MINAS GERAIS - SENAC MINAS CONFORME DISPOSTO NOS ATOS NORMATIVOS E CONSTITUTIVOS DO INSS E DISPOSIÇÕES ABAIXO AJUSTADAS.</t>
        </is>
      </c>
      <c r="C6" t="inlineStr">
        <is>
          <t>SERVIÇO NACIONAL DE APRENDIZAGEM COMERCIAL  SENAC MINAS</t>
        </is>
      </c>
      <c r="D6" t="inlineStr">
        <is>
          <t>03447242000116</t>
        </is>
      </c>
      <c r="E6" t="inlineStr"/>
      <c r="F6" t="inlineStr">
        <is>
          <t>06/07/2023 00:00:00</t>
        </is>
      </c>
      <c r="G6" t="inlineStr">
        <is>
          <t>06/07/2028</t>
        </is>
      </c>
      <c r="H6" t="inlineStr">
        <is>
          <t>Ativo</t>
        </is>
      </c>
      <c r="I6" t="inlineStr">
        <is>
          <t>Ordinária</t>
        </is>
      </c>
      <c r="J6" t="inlineStr">
        <is>
          <t>0,00</t>
        </is>
      </c>
    </row>
    <row r="7">
      <c r="A7" t="inlineStr">
        <is>
          <t>0080/2025</t>
        </is>
      </c>
      <c r="B7"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7" t="inlineStr">
        <is>
          <t>MUNICÍPIO DE MORRO DA GARÇA</t>
        </is>
      </c>
      <c r="D7" t="inlineStr">
        <is>
          <t>17695040000106</t>
        </is>
      </c>
      <c r="E7" t="inlineStr"/>
      <c r="F7" t="inlineStr">
        <is>
          <t>20/03/2025 00:00:00</t>
        </is>
      </c>
      <c r="G7" t="inlineStr">
        <is>
          <t>20/03/2028</t>
        </is>
      </c>
      <c r="H7" t="inlineStr">
        <is>
          <t>Prorrogado</t>
        </is>
      </c>
      <c r="I7" t="inlineStr">
        <is>
          <t>Ordinária</t>
        </is>
      </c>
      <c r="J7" t="inlineStr">
        <is>
          <t>0,00</t>
        </is>
      </c>
    </row>
    <row r="8">
      <c r="A8" t="inlineStr">
        <is>
          <t>0608/2025</t>
        </is>
      </c>
      <c r="B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8" t="inlineStr">
        <is>
          <t>MUNICÍPIO DE COROMANDEL</t>
        </is>
      </c>
      <c r="D8" t="inlineStr">
        <is>
          <t>18591149000158</t>
        </is>
      </c>
      <c r="E8" t="inlineStr"/>
      <c r="F8" t="inlineStr">
        <is>
          <t>04/12/2025 00:00:00</t>
        </is>
      </c>
      <c r="G8" t="inlineStr">
        <is>
          <t>04/12/2027</t>
        </is>
      </c>
      <c r="H8" t="inlineStr">
        <is>
          <t>Ativo</t>
        </is>
      </c>
      <c r="I8" t="inlineStr">
        <is>
          <t>Ordinária</t>
        </is>
      </c>
      <c r="J8" t="inlineStr">
        <is>
          <t>0,00</t>
        </is>
      </c>
    </row>
    <row r="9">
      <c r="A9" t="inlineStr">
        <is>
          <t>0358/2025</t>
        </is>
      </c>
      <c r="B9"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9" t="inlineStr">
        <is>
          <t>SANTA CASA DE MISERICÓRDIA DE JUIZ DE FORA</t>
        </is>
      </c>
      <c r="D9" t="inlineStr">
        <is>
          <t>21575709000195</t>
        </is>
      </c>
      <c r="E9" t="inlineStr"/>
      <c r="F9" t="inlineStr">
        <is>
          <t>29/10/2025 00:00:00</t>
        </is>
      </c>
      <c r="G9" t="inlineStr">
        <is>
          <t>28/10/2026</t>
        </is>
      </c>
      <c r="H9" t="inlineStr">
        <is>
          <t>Ativo</t>
        </is>
      </c>
      <c r="I9" t="inlineStr">
        <is>
          <t>Ordinária</t>
        </is>
      </c>
      <c r="J9" t="inlineStr">
        <is>
          <t>0,00</t>
        </is>
      </c>
    </row>
    <row r="10">
      <c r="A10" t="inlineStr">
        <is>
          <t>0369/2025</t>
        </is>
      </c>
      <c r="B1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0" t="inlineStr">
        <is>
          <t>CAIXA ESCOLAR PROFESSOR DAVID ABELHA</t>
        </is>
      </c>
      <c r="D10" t="inlineStr">
        <is>
          <t>20353181000147</t>
        </is>
      </c>
      <c r="E10" t="inlineStr"/>
      <c r="F10" t="inlineStr">
        <is>
          <t>13/08/2025 00:00:00</t>
        </is>
      </c>
      <c r="G10" t="inlineStr">
        <is>
          <t>13/08/2026</t>
        </is>
      </c>
      <c r="H10" t="inlineStr">
        <is>
          <t>Ativo</t>
        </is>
      </c>
      <c r="I10" t="inlineStr">
        <is>
          <t>Ordinária</t>
        </is>
      </c>
      <c r="J10" t="inlineStr">
        <is>
          <t>0,00</t>
        </is>
      </c>
    </row>
    <row r="11">
      <c r="A11" t="inlineStr">
        <is>
          <t>0483/2024</t>
        </is>
      </c>
      <c r="B11" t="inlineStr">
        <is>
          <t>ESTABELECER PARCERIA COM A APAC DE PROTEÇÃO E ASSISTÊNCIA AOS CONDENADOS DE BETIM PARA CESSÃO GRATUITA DE ESPAÇO DESTINADO À EXECUÇÃO DE ATIVIDADES EDUCACIONAIS DO SENAC, INCLUINDO AÇÕES DO PROGRAMA SENAC DE GRATUIDADE PSG E DO SENAC+.</t>
        </is>
      </c>
      <c r="C11" t="inlineStr">
        <is>
          <t>APAC  ASSOCIAÇÃO DE PROTEÇÃO E ASSISTÊNCIA AOS CONDENADOS DE BETIM</t>
        </is>
      </c>
      <c r="D11" t="inlineStr">
        <is>
          <t>12267378000135</t>
        </is>
      </c>
      <c r="E11" t="inlineStr"/>
      <c r="F11" t="inlineStr">
        <is>
          <t>17/01/2025 00:00:00</t>
        </is>
      </c>
      <c r="G11" t="inlineStr">
        <is>
          <t>17/01/2027</t>
        </is>
      </c>
      <c r="H11" t="inlineStr">
        <is>
          <t>Ativo</t>
        </is>
      </c>
      <c r="I11" t="inlineStr">
        <is>
          <t>Ordinária</t>
        </is>
      </c>
      <c r="J11" t="inlineStr">
        <is>
          <t>0,00</t>
        </is>
      </c>
    </row>
    <row r="12">
      <c r="A12" t="inlineStr">
        <is>
          <t>0025/2025</t>
        </is>
      </c>
      <c r="B12"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2" t="inlineStr">
        <is>
          <t>ROTARY CLUB DE CURVELO</t>
        </is>
      </c>
      <c r="D12" t="inlineStr">
        <is>
          <t>20210068000102</t>
        </is>
      </c>
      <c r="E12" t="inlineStr"/>
      <c r="F12" t="inlineStr">
        <is>
          <t>22/01/2025 00:00:00</t>
        </is>
      </c>
      <c r="G12" t="inlineStr">
        <is>
          <t>22/01/2028</t>
        </is>
      </c>
      <c r="H12" t="inlineStr">
        <is>
          <t>Prorrogado</t>
        </is>
      </c>
      <c r="I12" t="inlineStr">
        <is>
          <t>Ordinária</t>
        </is>
      </c>
      <c r="J12" t="inlineStr">
        <is>
          <t>0,00</t>
        </is>
      </c>
    </row>
    <row r="13">
      <c r="A13" t="inlineStr">
        <is>
          <t>0024/2026</t>
        </is>
      </c>
      <c r="B13"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3" t="inlineStr">
        <is>
          <t>ASSOCIAÇÃO DE PROTEÇÃO E ASSISTÊNCIA AOS CONDENADOS DE BELO HORIZONTE  APACBH</t>
        </is>
      </c>
      <c r="D13" t="inlineStr">
        <is>
          <t>26145510000140</t>
        </is>
      </c>
      <c r="E13" t="inlineStr"/>
      <c r="F13" t="inlineStr">
        <is>
          <t>27/01/2026 00:00:00</t>
        </is>
      </c>
      <c r="G13" t="inlineStr">
        <is>
          <t>27/01/2028</t>
        </is>
      </c>
      <c r="H13" t="inlineStr">
        <is>
          <t>Ativo</t>
        </is>
      </c>
      <c r="I13" t="inlineStr">
        <is>
          <t>Ordinária</t>
        </is>
      </c>
      <c r="J13" t="inlineStr">
        <is>
          <t>0,00</t>
        </is>
      </c>
    </row>
    <row r="14">
      <c r="A14" t="inlineStr">
        <is>
          <t>0285/2025</t>
        </is>
      </c>
      <c r="B14"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4" t="inlineStr">
        <is>
          <t>MUNICÍPIO DE FRUTAL</t>
        </is>
      </c>
      <c r="D14" t="inlineStr">
        <is>
          <t>18449132000160</t>
        </is>
      </c>
      <c r="E14" t="inlineStr"/>
      <c r="F14" t="inlineStr">
        <is>
          <t>08/09/2025 00:00:00</t>
        </is>
      </c>
      <c r="G14" t="inlineStr">
        <is>
          <t>31/12/2026</t>
        </is>
      </c>
      <c r="H14" t="inlineStr">
        <is>
          <t>Ativo</t>
        </is>
      </c>
      <c r="I14" t="inlineStr">
        <is>
          <t>Ordinária</t>
        </is>
      </c>
      <c r="J14" t="inlineStr">
        <is>
          <t>0,00</t>
        </is>
      </c>
    </row>
    <row r="15">
      <c r="A15" t="inlineStr">
        <is>
          <t>0150/2024</t>
        </is>
      </c>
      <c r="B15"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5" t="inlineStr">
        <is>
          <t>COSTA FORTES REFEIÇÕES COLETIVAS LTDA.</t>
        </is>
      </c>
      <c r="D15" t="inlineStr">
        <is>
          <t>52223684000194</t>
        </is>
      </c>
      <c r="E15" t="inlineStr"/>
      <c r="F15" t="inlineStr">
        <is>
          <t>21/06/2026 00:00:00</t>
        </is>
      </c>
      <c r="G15" t="inlineStr">
        <is>
          <t>21/06/2028</t>
        </is>
      </c>
      <c r="H15" t="inlineStr">
        <is>
          <t>Prorrogado</t>
        </is>
      </c>
      <c r="I15" t="inlineStr">
        <is>
          <t>Ordinária</t>
        </is>
      </c>
      <c r="J15" t="inlineStr">
        <is>
          <t>0,00</t>
        </is>
      </c>
    </row>
    <row r="16">
      <c r="A16" t="inlineStr">
        <is>
          <t>0009/2026</t>
        </is>
      </c>
      <c r="B16"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6" t="inlineStr">
        <is>
          <t>MUNICÍPIO DE FAMA</t>
        </is>
      </c>
      <c r="D16" t="inlineStr">
        <is>
          <t>18243253000151</t>
        </is>
      </c>
      <c r="E16" t="inlineStr"/>
      <c r="F16" t="inlineStr">
        <is>
          <t>26/02/2026 00:00:00</t>
        </is>
      </c>
      <c r="G16" t="inlineStr">
        <is>
          <t>31/12/2026</t>
        </is>
      </c>
      <c r="H16" t="inlineStr">
        <is>
          <t>Ativo</t>
        </is>
      </c>
      <c r="I16" t="inlineStr">
        <is>
          <t>Ordinária</t>
        </is>
      </c>
      <c r="J16" t="inlineStr">
        <is>
          <t>0,00</t>
        </is>
      </c>
    </row>
    <row r="17">
      <c r="A17" t="inlineStr">
        <is>
          <t>0184/2026</t>
        </is>
      </c>
      <c r="B17" t="inlineStr">
        <is>
          <t>O OBJETO DO PRESENTE TERMO É A CELEBRAÇÃO DE PARCERIA PARA A UNIÃO DE ESFORÇOS ENTRE O SESC EM MINAS, SENAC MINAS E FECOMÉRCIO MG PARA A REALIZAÇÃO DO EVENTO SISTEMA COMÉRCIO MG NA RUA, QUE ACONTECERÁ PERÍODO DE 11/06/2026 A 23/07/2026.</t>
        </is>
      </c>
      <c r="C17" t="inlineStr">
        <is>
          <t>SERVIÇO SOCIAL DO COMÉRCIO  ADMINISTRAÇÃO REGIONAL NO ESTADO DE MINAS GERAIS</t>
        </is>
      </c>
      <c r="D17" t="inlineStr">
        <is>
          <t>03643856000173</t>
        </is>
      </c>
      <c r="E17" t="inlineStr"/>
      <c r="F17" t="inlineStr">
        <is>
          <t>09/06/2026 00:00:00</t>
        </is>
      </c>
      <c r="G17" t="inlineStr">
        <is>
          <t>07/11/2026</t>
        </is>
      </c>
      <c r="H17" t="inlineStr">
        <is>
          <t>Ativo</t>
        </is>
      </c>
      <c r="I17" t="inlineStr">
        <is>
          <t>Ordinária</t>
        </is>
      </c>
      <c r="J17" t="inlineStr">
        <is>
          <t>0,00</t>
        </is>
      </c>
    </row>
    <row r="18">
      <c r="A18" t="inlineStr">
        <is>
          <t>0004/2026</t>
        </is>
      </c>
      <c r="B18"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18" t="inlineStr">
        <is>
          <t>ASSOCIAÇÃO COMERCIAL E INDUSTRIAL DE ARAGUARIMG</t>
        </is>
      </c>
      <c r="D18" t="inlineStr">
        <is>
          <t>16832271000143</t>
        </is>
      </c>
      <c r="E18" t="inlineStr"/>
      <c r="F18" t="inlineStr">
        <is>
          <t>20/03/2026 00:00:00</t>
        </is>
      </c>
      <c r="G18" t="inlineStr">
        <is>
          <t>20/03/2028</t>
        </is>
      </c>
      <c r="H18" t="inlineStr">
        <is>
          <t>Ativo</t>
        </is>
      </c>
      <c r="I18" t="inlineStr">
        <is>
          <t>Ordinária</t>
        </is>
      </c>
      <c r="J18" t="inlineStr">
        <is>
          <t>0,00</t>
        </is>
      </c>
    </row>
    <row r="19">
      <c r="A19" t="inlineStr">
        <is>
          <t>0087/2024</t>
        </is>
      </c>
      <c r="B19" t="inlineStr">
        <is>
          <t>ESTABELECER TERMOS E CONDIÇÕES ENTRE OS PARCEIROS PARA VIABILIZAR A REALIZAÇÃO, PELO SENAC, DE ATIVIDADES EDUCACIONAIS DE SEU INTERESSE, INCLUINDO AÇÕES DO PROGRAMA SENAC + E PROGRAMA SENAC GRATUIDADE PSG, MEDIANTE A UTILIZAÇÃO TEMPORÁRIA DE ESPAÇO DO PARCEIRO.</t>
        </is>
      </c>
      <c r="C19" t="inlineStr">
        <is>
          <t>PAMPULHA IATE CLUBE</t>
        </is>
      </c>
      <c r="D19" t="inlineStr">
        <is>
          <t>17300278000187</t>
        </is>
      </c>
      <c r="E19" t="inlineStr"/>
      <c r="F19" t="inlineStr">
        <is>
          <t>09/04/2026 00:00:00</t>
        </is>
      </c>
      <c r="G19" t="inlineStr">
        <is>
          <t>31/12/2027</t>
        </is>
      </c>
      <c r="H19" t="inlineStr">
        <is>
          <t>Prorrogado</t>
        </is>
      </c>
      <c r="I19" t="inlineStr">
        <is>
          <t>Ordinária</t>
        </is>
      </c>
      <c r="J19" t="inlineStr">
        <is>
          <t>0,00</t>
        </is>
      </c>
    </row>
    <row r="20">
      <c r="A20" t="inlineStr">
        <is>
          <t>0263/2025</t>
        </is>
      </c>
      <c r="B20"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0" t="inlineStr">
        <is>
          <t>MUNICÍPIO DE CAPINÓPOLIS</t>
        </is>
      </c>
      <c r="D20" t="inlineStr">
        <is>
          <t>18457234000128</t>
        </is>
      </c>
      <c r="E20" t="inlineStr"/>
      <c r="F20" t="inlineStr">
        <is>
          <t>03/07/2025 00:00:00</t>
        </is>
      </c>
      <c r="G20" t="inlineStr">
        <is>
          <t>31/12/2026</t>
        </is>
      </c>
      <c r="H20" t="inlineStr">
        <is>
          <t>Ativo</t>
        </is>
      </c>
      <c r="I20" t="inlineStr">
        <is>
          <t>Ordinária</t>
        </is>
      </c>
      <c r="J20" t="inlineStr">
        <is>
          <t>0,00</t>
        </is>
      </c>
    </row>
    <row r="21">
      <c r="A21" t="inlineStr">
        <is>
          <t>0458/2025</t>
        </is>
      </c>
      <c r="B21" t="inlineStr">
        <is>
          <t>ESTABELECER TERMOS E CONDIÇÕES ENTRE OS PARCEIROS PARA VIABILIZAR A REALIZAÇÃO, PELO SENAC, DE ATIVIDADES EDUCACIONAIS DE SEU INTERESSE, INCLUINDO AÇÕES DO PROGRAMA SENAC + E PROGRAMA SENAC GRATUIDADE PSG, MEDIANTE A CESSÃO TEMPORÁRIA E NÃO ONEROSA DE ESPAÇO PELO PARCEIRO.</t>
        </is>
      </c>
      <c r="C21" t="inlineStr">
        <is>
          <t>ACIASGRA  ASSOCIAÇÃO COM. IND. E AGROPECUÁRIA E DE SERVIÇOS DE SÃO GONÇALO DO RIO ABAIXO</t>
        </is>
      </c>
      <c r="D21" t="inlineStr">
        <is>
          <t>01940587000181</t>
        </is>
      </c>
      <c r="E21" t="inlineStr"/>
      <c r="F21" t="inlineStr">
        <is>
          <t>02/10/2025 00:00:00</t>
        </is>
      </c>
      <c r="G21" t="inlineStr">
        <is>
          <t>02/10/2027</t>
        </is>
      </c>
      <c r="H21" t="inlineStr">
        <is>
          <t>Ativo</t>
        </is>
      </c>
      <c r="I21" t="inlineStr">
        <is>
          <t>Ordinária</t>
        </is>
      </c>
      <c r="J21" t="inlineStr">
        <is>
          <t>0,00</t>
        </is>
      </c>
    </row>
  </sheetData>
  <pageMargins left="0.75" right="0.75" top="1" bottom="1" header="0.5" footer="0.5"/>
</worksheet>
</file>

<file path=xl/worksheets/sheet39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0166/2026</t>
        </is>
      </c>
      <c r="B2" t="inlineStr">
        <is>
          <t>CONCESSÃO DE PATROCINIO  3ºCONGRESSO AUTOMOTIVO ASSOVEMGEXPOMINAS BH</t>
        </is>
      </c>
      <c r="C2" t="inlineStr">
        <is>
          <t>ASSOCIACAO DOS REVENDEDORES DE VEICULOS NO ESTADO DE MINAS GERAIS</t>
        </is>
      </c>
      <c r="D2" t="inlineStr">
        <is>
          <t>00534823000105</t>
        </is>
      </c>
      <c r="E2" t="inlineStr">
        <is>
          <t>22/05/2026 00:00:00</t>
        </is>
      </c>
      <c r="F2" t="inlineStr">
        <is>
          <t>24/08/2026 00:00:00</t>
        </is>
      </c>
      <c r="G2" t="inlineStr">
        <is>
          <t>Ativo</t>
        </is>
      </c>
      <c r="H2" t="inlineStr">
        <is>
          <t>Ordinária</t>
        </is>
      </c>
      <c r="I2" t="inlineStr">
        <is>
          <t>70000,00</t>
        </is>
      </c>
    </row>
    <row r="3">
      <c r="A3" t="inlineStr">
        <is>
          <t>0176/2026</t>
        </is>
      </c>
      <c r="B3" t="inlineStr">
        <is>
          <t>CONCESSÃO DE PATROCINIO  FESTIVAL DO QUEIJO ARTESANAL DE MINAS  BH</t>
        </is>
      </c>
      <c r="C3" t="inlineStr">
        <is>
          <t>FEDERACAO DA AGRICULTURA E PECUARIA DO ESTADO DE MINAS GERAIS</t>
        </is>
      </c>
      <c r="D3" t="inlineStr">
        <is>
          <t>17194853000104</t>
        </is>
      </c>
      <c r="E3" t="inlineStr">
        <is>
          <t>03/06/2026 00:00:00</t>
        </is>
      </c>
      <c r="F3" t="inlineStr">
        <is>
          <t>06/09/2026 00:00:00</t>
        </is>
      </c>
      <c r="G3" t="inlineStr">
        <is>
          <t>Ativo</t>
        </is>
      </c>
      <c r="H3" t="inlineStr">
        <is>
          <t>Ordinária</t>
        </is>
      </c>
      <c r="I3" t="inlineStr">
        <is>
          <t>70000,00</t>
        </is>
      </c>
    </row>
    <row r="4">
      <c r="A4" t="inlineStr">
        <is>
          <t>0139/2026</t>
        </is>
      </c>
      <c r="B4" t="inlineStr">
        <is>
          <t>CONCESSÃO DE APOIO INSTIT  FESTA DO TRABALHADOR DE POÇOS DE CALDAS</t>
        </is>
      </c>
      <c r="C4" t="inlineStr">
        <is>
          <t>MUNICIPIO DE POCOS DE CALDAS</t>
        </is>
      </c>
      <c r="D4" t="inlineStr">
        <is>
          <t>18629840000183</t>
        </is>
      </c>
      <c r="E4" t="inlineStr">
        <is>
          <t>29/04/2026 00:00:00</t>
        </is>
      </c>
      <c r="F4" t="inlineStr">
        <is>
          <t>01/07/2026 00:00:00</t>
        </is>
      </c>
      <c r="G4" t="inlineStr">
        <is>
          <t>Encerrado</t>
        </is>
      </c>
      <c r="H4" t="inlineStr">
        <is>
          <t>Ordinária</t>
        </is>
      </c>
      <c r="I4" t="inlineStr">
        <is>
          <t>0,01</t>
        </is>
      </c>
    </row>
    <row r="5">
      <c r="A5" t="inlineStr">
        <is>
          <t>0087/2026</t>
        </is>
      </c>
      <c r="B5" t="inlineStr">
        <is>
          <t>CONCESSÃO DE APOIO INSTIT MINAS 40 ANOS ABRASELBH DIAMANTINA E TIRAD</t>
        </is>
      </c>
      <c r="C5" t="inlineStr">
        <is>
          <t>ABRASEL MG  ASSOCIACAO BRASILEIRA DE BARES E RESTAURANTES SECCIONAL MINAS GERAI</t>
        </is>
      </c>
      <c r="D5" t="inlineStr">
        <is>
          <t>23841554000117</t>
        </is>
      </c>
      <c r="E5" t="inlineStr">
        <is>
          <t>17/03/2026 00:00:00</t>
        </is>
      </c>
      <c r="F5" t="inlineStr">
        <is>
          <t>29/06/2026 00:00:00</t>
        </is>
      </c>
      <c r="G5" t="inlineStr">
        <is>
          <t>Encerrado</t>
        </is>
      </c>
      <c r="H5" t="inlineStr">
        <is>
          <t>Ordinária</t>
        </is>
      </c>
      <c r="I5" t="inlineStr">
        <is>
          <t>0,01</t>
        </is>
      </c>
    </row>
    <row r="6">
      <c r="A6" t="inlineStr">
        <is>
          <t>0164/2026</t>
        </is>
      </c>
      <c r="B6" t="inlineStr">
        <is>
          <t>CONCESSÃO DE APOIO INSTITUCIONAL  BAR, BOTECO &amp; CIA 2026  PONTE NOVA</t>
        </is>
      </c>
      <c r="C6" t="inlineStr">
        <is>
          <t>Associação Comercial e Industrial de Ponte Nova</t>
        </is>
      </c>
      <c r="D6" t="inlineStr">
        <is>
          <t>17426172000124</t>
        </is>
      </c>
      <c r="E6" t="inlineStr">
        <is>
          <t>27/05/2026 00:00:00</t>
        </is>
      </c>
      <c r="F6" t="inlineStr">
        <is>
          <t>02/08/2026 00:00:00</t>
        </is>
      </c>
      <c r="G6" t="inlineStr">
        <is>
          <t>Ativo</t>
        </is>
      </c>
      <c r="H6" t="inlineStr">
        <is>
          <t>Ordinária</t>
        </is>
      </c>
      <c r="I6" t="inlineStr">
        <is>
          <t>0,01</t>
        </is>
      </c>
    </row>
    <row r="7">
      <c r="A7" t="inlineStr">
        <is>
          <t>0013/2026</t>
        </is>
      </c>
      <c r="B7" t="inlineStr">
        <is>
          <t>CONCESSÃO DE APOIO INSTITUCIONAL 29ª MOSTRA DE CINEMA DE TIRADENTES</t>
        </is>
      </c>
      <c r="C7" t="inlineStr">
        <is>
          <t>UNIVERSO PRODUCAO LTDA</t>
        </is>
      </c>
      <c r="D7" t="inlineStr">
        <is>
          <t>00246471000184</t>
        </is>
      </c>
      <c r="E7" t="inlineStr">
        <is>
          <t>19/01/2026 00:00:00</t>
        </is>
      </c>
      <c r="F7" t="inlineStr">
        <is>
          <t>01/05/2026 00:00:00</t>
        </is>
      </c>
      <c r="G7" t="inlineStr">
        <is>
          <t>Encerrado</t>
        </is>
      </c>
      <c r="H7" t="inlineStr">
        <is>
          <t>Ordinária</t>
        </is>
      </c>
      <c r="I7" t="inlineStr">
        <is>
          <t>0,01</t>
        </is>
      </c>
    </row>
    <row r="8">
      <c r="A8" t="inlineStr">
        <is>
          <t>0220/2026</t>
        </is>
      </c>
      <c r="B8" t="inlineStr">
        <is>
          <t>CONCESSÃO DE APOIO INSTITUCIONAL  6ª FENADOCES  ARAXÁ</t>
        </is>
      </c>
      <c r="C8" t="inlineStr">
        <is>
          <t>ASSOCIACAO DOS DOCEIROS DE ARAXA</t>
        </is>
      </c>
      <c r="D8" t="inlineStr">
        <is>
          <t>49258556000171</t>
        </is>
      </c>
      <c r="E8" t="inlineStr">
        <is>
          <t>07/07/2026 00:00:00</t>
        </is>
      </c>
      <c r="F8" t="inlineStr">
        <is>
          <t>12/09/2026 00:00:00</t>
        </is>
      </c>
      <c r="G8" t="inlineStr">
        <is>
          <t>Ativo</t>
        </is>
      </c>
      <c r="H8" t="inlineStr">
        <is>
          <t>Ordinária</t>
        </is>
      </c>
      <c r="I8" t="inlineStr">
        <is>
          <t>0,01</t>
        </is>
      </c>
    </row>
    <row r="9">
      <c r="A9" t="inlineStr">
        <is>
          <t>0177/2026</t>
        </is>
      </c>
      <c r="B9" t="inlineStr">
        <is>
          <t>CONCESSÃO DE APOIO INSTIT  14º FEST GASTRON SERRA PIRAPANEMA  MURIAÉ</t>
        </is>
      </c>
      <c r="C9" t="inlineStr">
        <is>
          <t>MUNICIPIO DE MURIAE</t>
        </is>
      </c>
      <c r="D9" t="inlineStr">
        <is>
          <t>17947581000176</t>
        </is>
      </c>
      <c r="E9" t="inlineStr">
        <is>
          <t>03/06/2026 00:00:00</t>
        </is>
      </c>
      <c r="F9" t="inlineStr">
        <is>
          <t>07/09/2026 00:00:00</t>
        </is>
      </c>
      <c r="G9" t="inlineStr">
        <is>
          <t>Ativo</t>
        </is>
      </c>
      <c r="H9" t="inlineStr">
        <is>
          <t>Ordinária</t>
        </is>
      </c>
      <c r="I9" t="inlineStr">
        <is>
          <t>0,01</t>
        </is>
      </c>
    </row>
  </sheetData>
  <pageMargins left="0.75" right="0.75" top="1" bottom="1" header="0.5" footer="0.5"/>
</worksheet>
</file>

<file path=xl/worksheets/sheet39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-MG</t>
        </is>
      </c>
      <c r="C2" t="inlineStr">
        <is>
          <t>17.271.982/0001-59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R$ 5.885.797,99</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R$ 4.003.944,18</t>
        </is>
      </c>
    </row>
    <row r="4">
      <c r="A4" t="inlineStr">
        <is>
          <t>2026</t>
        </is>
      </c>
      <c r="B4" t="inlineStr">
        <is>
          <t>SENAC DEPARTAMENTO NACIONAL</t>
        </is>
      </c>
      <c r="C4" t="inlineStr">
        <is>
          <t>33.469.172/0001-68</t>
        </is>
      </c>
      <c r="D4" t="inlineStr">
        <is>
          <t>Despesas Rateadas</t>
        </is>
      </c>
      <c r="E4" t="inlineStr">
        <is>
          <t>Compartilhamento de estruturas físicas, infraestrutura tecnológica e ações conjuntas entre as Entidades.</t>
        </is>
      </c>
      <c r="F4" t="inlineStr">
        <is>
          <t>R$ 623.162,94</t>
        </is>
      </c>
    </row>
    <row r="5">
      <c r="A5" t="inlineStr">
        <is>
          <t>2026</t>
        </is>
      </c>
      <c r="B5" t="inlineStr">
        <is>
          <t xml:space="preserve">SENAC RIO GRANDE DO SUL </t>
        </is>
      </c>
      <c r="C5" t="inlineStr">
        <is>
          <t>03.422.707/0001-84</t>
        </is>
      </c>
      <c r="D5" t="inlineStr">
        <is>
          <t>Despesas Rateadas</t>
        </is>
      </c>
      <c r="E5" t="inlineStr">
        <is>
          <t>Compartilhamento de estruturas físicas, infraestrutura tecnológica e ações conjuntas entre as Entidades.</t>
        </is>
      </c>
      <c r="F5" t="inlineStr">
        <is>
          <t>R$ 7.438.800,18</t>
        </is>
      </c>
    </row>
    <row r="6">
      <c r="A6" t="inlineStr">
        <is>
          <t>2026</t>
        </is>
      </c>
      <c r="B6" t="inlineStr">
        <is>
          <t>SENAC SÃO PAULO</t>
        </is>
      </c>
      <c r="C6" t="inlineStr">
        <is>
          <t>03.709.814/0001-98</t>
        </is>
      </c>
      <c r="D6" t="inlineStr">
        <is>
          <t>Despesas Rateadas</t>
        </is>
      </c>
      <c r="E6" t="inlineStr">
        <is>
          <t>Compartilhamento de estruturas físicas, infraestrutura tecnológica e ações conjuntas entre as Entidades.</t>
        </is>
      </c>
      <c r="F6" t="inlineStr">
        <is>
          <t>R$ 241.713,39</t>
        </is>
      </c>
    </row>
    <row r="7">
      <c r="A7" t="inlineStr">
        <is>
          <t>2026</t>
        </is>
      </c>
      <c r="B7" t="inlineStr">
        <is>
          <t>SERVIÇO NACIONAL DE APRENDIZAGEM COMERCIAL - SENAC</t>
        </is>
      </c>
      <c r="C7" t="inlineStr">
        <is>
          <t>03.603.739/0018-24</t>
        </is>
      </c>
      <c r="D7" t="inlineStr">
        <is>
          <t>Despesas Rateadas</t>
        </is>
      </c>
      <c r="E7" t="inlineStr">
        <is>
          <t>Compartilhamento de estruturas físicas, infraestrutura tecnológica e ações conjuntas entre as Entidades.</t>
        </is>
      </c>
      <c r="F7" t="inlineStr">
        <is>
          <t>R$ 7.192,50</t>
        </is>
      </c>
    </row>
    <row r="8">
      <c r="A8" t="inlineStr">
        <is>
          <t>2026</t>
        </is>
      </c>
      <c r="B8" t="inlineStr">
        <is>
          <t>SERVIÇO SOCIAL DO COMERCIO - MG</t>
        </is>
      </c>
      <c r="C8" t="inlineStr">
        <is>
          <t>03.643.856/0001-73</t>
        </is>
      </c>
      <c r="D8" t="inlineStr">
        <is>
          <t>Despesas Rateadas</t>
        </is>
      </c>
      <c r="E8" t="inlineStr">
        <is>
          <t>Compartilhamento de estruturas físicas, infraestrutura tecnológica e ações conjuntas entre as Entidades.</t>
        </is>
      </c>
      <c r="F8" t="inlineStr">
        <is>
          <t>R$ 4.018.261,61</t>
        </is>
      </c>
    </row>
  </sheetData>
  <pageMargins left="0.75" right="0.75" top="1" bottom="1" header="0.5" footer="0.5"/>
</worksheet>
</file>

<file path=xl/worksheets/sheet39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-MG</t>
        </is>
      </c>
      <c r="C2" t="inlineStr">
        <is>
          <t>17.271.982/0001-59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R$ 5.885.797,99</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R$ 4.003.944,18</t>
        </is>
      </c>
    </row>
    <row r="4">
      <c r="A4" t="inlineStr">
        <is>
          <t>2026</t>
        </is>
      </c>
      <c r="B4" t="inlineStr">
        <is>
          <t>SENAC DEPARTAMENTO NACIONAL</t>
        </is>
      </c>
      <c r="C4" t="inlineStr">
        <is>
          <t>33.469.172/0001-68</t>
        </is>
      </c>
      <c r="D4" t="inlineStr">
        <is>
          <t>Despesas Rateadas</t>
        </is>
      </c>
      <c r="E4" t="inlineStr">
        <is>
          <t>Compartilhamento de estruturas físicas, infraestrutura tecnológica e ações conjuntas entre as Entidades.</t>
        </is>
      </c>
      <c r="F4" t="inlineStr">
        <is>
          <t>R$ 623.162,94</t>
        </is>
      </c>
    </row>
    <row r="5">
      <c r="A5" t="inlineStr">
        <is>
          <t>2026</t>
        </is>
      </c>
      <c r="B5" t="inlineStr">
        <is>
          <t xml:space="preserve">SENAC RIO GRANDE DO SUL </t>
        </is>
      </c>
      <c r="C5" t="inlineStr">
        <is>
          <t>03.422.707/0001-84</t>
        </is>
      </c>
      <c r="D5" t="inlineStr">
        <is>
          <t>Despesas Rateadas</t>
        </is>
      </c>
      <c r="E5" t="inlineStr">
        <is>
          <t>Compartilhamento de estruturas físicas, infraestrutura tecnológica e ações conjuntas entre as Entidades.</t>
        </is>
      </c>
      <c r="F5" t="inlineStr">
        <is>
          <t>R$ 7.438.800,18</t>
        </is>
      </c>
    </row>
    <row r="6">
      <c r="A6" t="inlineStr">
        <is>
          <t>2026</t>
        </is>
      </c>
      <c r="B6" t="inlineStr">
        <is>
          <t>SENAC SÃO PAULO</t>
        </is>
      </c>
      <c r="C6" t="inlineStr">
        <is>
          <t>03.709.814/0001-98</t>
        </is>
      </c>
      <c r="D6" t="inlineStr">
        <is>
          <t>Despesas Rateadas</t>
        </is>
      </c>
      <c r="E6" t="inlineStr">
        <is>
          <t>Compartilhamento de estruturas físicas, infraestrutura tecnológica e ações conjuntas entre as Entidades.</t>
        </is>
      </c>
      <c r="F6" t="inlineStr">
        <is>
          <t>R$ 241.713,39</t>
        </is>
      </c>
    </row>
    <row r="7">
      <c r="A7" t="inlineStr">
        <is>
          <t>2026</t>
        </is>
      </c>
      <c r="B7" t="inlineStr">
        <is>
          <t>SERVIÇO NACIONAL DE APRENDIZAGEM COMERCIAL - SENAC</t>
        </is>
      </c>
      <c r="C7" t="inlineStr">
        <is>
          <t>03.603.739/0018-24</t>
        </is>
      </c>
      <c r="D7" t="inlineStr">
        <is>
          <t>Despesas Rateadas</t>
        </is>
      </c>
      <c r="E7" t="inlineStr">
        <is>
          <t>Compartilhamento de estruturas físicas, infraestrutura tecnológica e ações conjuntas entre as Entidades.</t>
        </is>
      </c>
      <c r="F7" t="inlineStr">
        <is>
          <t>R$ 7.192,50</t>
        </is>
      </c>
    </row>
    <row r="8">
      <c r="A8" t="inlineStr">
        <is>
          <t>2026</t>
        </is>
      </c>
      <c r="B8" t="inlineStr">
        <is>
          <t>SERVIÇO SOCIAL DO COMERCIO - MG</t>
        </is>
      </c>
      <c r="C8" t="inlineStr">
        <is>
          <t>03.643.856/0001-73</t>
        </is>
      </c>
      <c r="D8" t="inlineStr">
        <is>
          <t>Despesas Rateadas</t>
        </is>
      </c>
      <c r="E8" t="inlineStr">
        <is>
          <t>Compartilhamento de estruturas físicas, infraestrutura tecnológica e ações conjuntas entre as Entidades.</t>
        </is>
      </c>
      <c r="F8" t="inlineStr">
        <is>
          <t>R$ 4.018.261,61</t>
        </is>
      </c>
    </row>
  </sheetData>
  <pageMargins left="0.75" right="0.75" top="1" bottom="1" header="0.5" footer="0.5"/>
</worksheet>
</file>

<file path=xl/worksheets/sheet39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-MG</t>
        </is>
      </c>
      <c r="C2" t="inlineStr">
        <is>
          <t>17.271.982/0001-59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R$ 5.885.797,99</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R$ 4.003.944,18</t>
        </is>
      </c>
    </row>
    <row r="4">
      <c r="A4" t="inlineStr">
        <is>
          <t>2026</t>
        </is>
      </c>
      <c r="B4" t="inlineStr">
        <is>
          <t>SENAC DEPARTAMENTO NACIONAL</t>
        </is>
      </c>
      <c r="C4" t="inlineStr">
        <is>
          <t>33.469.172/0001-68</t>
        </is>
      </c>
      <c r="D4" t="inlineStr">
        <is>
          <t>Despesas Rateadas</t>
        </is>
      </c>
      <c r="E4" t="inlineStr">
        <is>
          <t>Compartilhamento de estruturas físicas, infraestrutura tecnológica e ações conjuntas entre as Entidades.</t>
        </is>
      </c>
      <c r="F4" t="inlineStr">
        <is>
          <t>R$ 623.162,94</t>
        </is>
      </c>
    </row>
    <row r="5">
      <c r="A5" t="inlineStr">
        <is>
          <t>2026</t>
        </is>
      </c>
      <c r="B5" t="inlineStr">
        <is>
          <t xml:space="preserve">SENAC RIO GRANDE DO SUL </t>
        </is>
      </c>
      <c r="C5" t="inlineStr">
        <is>
          <t>03.422.707/0001-84</t>
        </is>
      </c>
      <c r="D5" t="inlineStr">
        <is>
          <t>Despesas Rateadas</t>
        </is>
      </c>
      <c r="E5" t="inlineStr">
        <is>
          <t>Compartilhamento de estruturas físicas, infraestrutura tecnológica e ações conjuntas entre as Entidades.</t>
        </is>
      </c>
      <c r="F5" t="inlineStr">
        <is>
          <t>R$ 7.438.800,18</t>
        </is>
      </c>
    </row>
    <row r="6">
      <c r="A6" t="inlineStr">
        <is>
          <t>2026</t>
        </is>
      </c>
      <c r="B6" t="inlineStr">
        <is>
          <t>SENAC SÃO PAULO</t>
        </is>
      </c>
      <c r="C6" t="inlineStr">
        <is>
          <t>03.709.814/0001-98</t>
        </is>
      </c>
      <c r="D6" t="inlineStr">
        <is>
          <t>Despesas Rateadas</t>
        </is>
      </c>
      <c r="E6" t="inlineStr">
        <is>
          <t>Compartilhamento de estruturas físicas, infraestrutura tecnológica e ações conjuntas entre as Entidades.</t>
        </is>
      </c>
      <c r="F6" t="inlineStr">
        <is>
          <t>R$ 241.713,39</t>
        </is>
      </c>
    </row>
    <row r="7">
      <c r="A7" t="inlineStr">
        <is>
          <t>2026</t>
        </is>
      </c>
      <c r="B7" t="inlineStr">
        <is>
          <t>SERVIÇO NACIONAL DE APRENDIZAGEM COMERCIAL - SENAC</t>
        </is>
      </c>
      <c r="C7" t="inlineStr">
        <is>
          <t>03.603.739/0018-24</t>
        </is>
      </c>
      <c r="D7" t="inlineStr">
        <is>
          <t>Despesas Rateadas</t>
        </is>
      </c>
      <c r="E7" t="inlineStr">
        <is>
          <t>Compartilhamento de estruturas físicas, infraestrutura tecnológica e ações conjuntas entre as Entidades.</t>
        </is>
      </c>
      <c r="F7" t="inlineStr">
        <is>
          <t>R$ 7.192,50</t>
        </is>
      </c>
    </row>
    <row r="8">
      <c r="A8" t="inlineStr">
        <is>
          <t>2026</t>
        </is>
      </c>
      <c r="B8" t="inlineStr">
        <is>
          <t>SERVIÇO SOCIAL DO COMERCIO - MG</t>
        </is>
      </c>
      <c r="C8" t="inlineStr">
        <is>
          <t>03.643.856/0001-73</t>
        </is>
      </c>
      <c r="D8" t="inlineStr">
        <is>
          <t>Despesas Rateadas</t>
        </is>
      </c>
      <c r="E8" t="inlineStr">
        <is>
          <t>Compartilhamento de estruturas físicas, infraestrutura tecnológica e ações conjuntas entre as Entidades.</t>
        </is>
      </c>
      <c r="F8" t="inlineStr">
        <is>
          <t>R$ 4.018.261,61</t>
        </is>
      </c>
    </row>
  </sheetData>
  <pageMargins left="0.75" right="0.75" top="1" bottom="1" header="0.5" footer="0.5"/>
</worksheet>
</file>

<file path=xl/worksheets/sheet39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R$59.760.900,00</t>
        </is>
      </c>
      <c r="D2" t="inlineStr">
        <is>
          <t>69,46%</t>
        </is>
      </c>
    </row>
    <row r="3">
      <c r="A3" t="inlineStr">
        <is>
          <t>131200</t>
        </is>
      </c>
      <c r="B3" t="inlineStr">
        <is>
          <t>Arrendamentos</t>
        </is>
      </c>
      <c r="C3" t="inlineStr">
        <is>
          <t>R$6.204,00</t>
        </is>
      </c>
      <c r="D3" t="inlineStr">
        <is>
          <t>0,01%</t>
        </is>
      </c>
    </row>
    <row r="4">
      <c r="A4" t="inlineStr">
        <is>
          <t>131530</t>
        </is>
      </c>
      <c r="B4" t="inlineStr">
        <is>
          <t>Taxa de Ocupação de Outros Imóveis</t>
        </is>
      </c>
      <c r="C4" t="inlineStr">
        <is>
          <t>R$72.420,00</t>
        </is>
      </c>
      <c r="D4" t="inlineStr">
        <is>
          <t>0,08%</t>
        </is>
      </c>
    </row>
    <row r="5">
      <c r="A5" t="inlineStr">
        <is>
          <t>132500</t>
        </is>
      </c>
      <c r="B5" t="inlineStr">
        <is>
          <t>Remuneração de Depósitos Bancários</t>
        </is>
      </c>
      <c r="C5" t="inlineStr">
        <is>
          <t>R$8.140.800,00</t>
        </is>
      </c>
      <c r="D5" t="inlineStr">
        <is>
          <t>9,46%</t>
        </is>
      </c>
    </row>
    <row r="6">
      <c r="A6" t="inlineStr">
        <is>
          <t>160016</t>
        </is>
      </c>
      <c r="B6" t="inlineStr">
        <is>
          <t>Serviços Educacionais</t>
        </is>
      </c>
      <c r="C6" t="inlineStr">
        <is>
          <t>R$17.585.064,00</t>
        </is>
      </c>
      <c r="D6" t="inlineStr">
        <is>
          <t>20,44%</t>
        </is>
      </c>
    </row>
    <row r="7">
      <c r="A7" t="inlineStr">
        <is>
          <t>191899</t>
        </is>
      </c>
      <c r="B7" t="inlineStr">
        <is>
          <t>Outras Multas e Juros de Mora</t>
        </is>
      </c>
      <c r="C7" t="inlineStr">
        <is>
          <t>R$21.000,00</t>
        </is>
      </c>
      <c r="D7" t="inlineStr">
        <is>
          <t>0,02%</t>
        </is>
      </c>
    </row>
    <row r="8">
      <c r="A8" t="inlineStr">
        <is>
          <t>192299</t>
        </is>
      </c>
      <c r="B8" t="inlineStr">
        <is>
          <t>Outras Restituições</t>
        </is>
      </c>
      <c r="C8" t="inlineStr">
        <is>
          <t>R$300,00</t>
        </is>
      </c>
      <c r="D8" t="inlineStr">
        <is>
          <t>0,00%</t>
        </is>
      </c>
    </row>
    <row r="9">
      <c r="A9" t="inlineStr">
        <is>
          <t>199099</t>
        </is>
      </c>
      <c r="B9" t="inlineStr">
        <is>
          <t>Outras Receitas</t>
        </is>
      </c>
      <c r="C9" t="inlineStr">
        <is>
          <t>R$447.000,00</t>
        </is>
      </c>
      <c r="D9" t="inlineStr">
        <is>
          <t>0,52%</t>
        </is>
      </c>
    </row>
  </sheetData>
  <pageMargins left="0.75" right="0.75" top="1" bottom="1" header="0.5" footer="0.5"/>
</worksheet>
</file>

<file path=xl/worksheets/sheet39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R$25.420.776,00</t>
        </is>
      </c>
      <c r="D2" t="inlineStr">
        <is>
          <t>29,55%</t>
        </is>
      </c>
    </row>
    <row r="3">
      <c r="A3" t="inlineStr">
        <is>
          <t>319013</t>
        </is>
      </c>
      <c r="B3" t="inlineStr">
        <is>
          <t>Obrigações Patronais</t>
        </is>
      </c>
      <c r="C3" t="inlineStr">
        <is>
          <t>R$2.027.376,00</t>
        </is>
      </c>
      <c r="D3" t="inlineStr">
        <is>
          <t>2,36%</t>
        </is>
      </c>
    </row>
    <row r="4">
      <c r="A4" t="inlineStr">
        <is>
          <t>319016</t>
        </is>
      </c>
      <c r="B4" t="inlineStr">
        <is>
          <t>Outras Despesas Variáveis</t>
        </is>
      </c>
      <c r="C4" t="inlineStr">
        <is>
          <t>R$268.356,00</t>
        </is>
      </c>
      <c r="D4" t="inlineStr">
        <is>
          <t>0,31%</t>
        </is>
      </c>
    </row>
    <row r="5">
      <c r="A5" t="inlineStr">
        <is>
          <t>319091</t>
        </is>
      </c>
      <c r="B5" t="inlineStr">
        <is>
          <t>Sentenças Judiciais - Pessoal e Encargos</t>
        </is>
      </c>
      <c r="C5" t="inlineStr">
        <is>
          <t>R$74.964,00</t>
        </is>
      </c>
      <c r="D5" t="inlineStr">
        <is>
          <t>0,09%</t>
        </is>
      </c>
    </row>
    <row r="6">
      <c r="A6" t="inlineStr">
        <is>
          <t>319094</t>
        </is>
      </c>
      <c r="B6" t="inlineStr">
        <is>
          <t>Indenizações e Restituições Trabalhistas</t>
        </is>
      </c>
      <c r="C6" t="inlineStr">
        <is>
          <t>R$292.920,00</t>
        </is>
      </c>
      <c r="D6" t="inlineStr">
        <is>
          <t>0,34%</t>
        </is>
      </c>
    </row>
    <row r="7">
      <c r="A7" t="inlineStr">
        <is>
          <t>335041</t>
        </is>
      </c>
      <c r="B7" t="inlineStr">
        <is>
          <t>Contribuições</t>
        </is>
      </c>
      <c r="C7" t="inlineStr">
        <is>
          <t>R$966.000,00</t>
        </is>
      </c>
      <c r="D7" t="inlineStr">
        <is>
          <t>1,12%</t>
        </is>
      </c>
    </row>
    <row r="8">
      <c r="A8" t="inlineStr">
        <is>
          <t>339014</t>
        </is>
      </c>
      <c r="B8" t="inlineStr">
        <is>
          <t>Diárias</t>
        </is>
      </c>
      <c r="C8" t="inlineStr">
        <is>
          <t>R$894.120,00</t>
        </is>
      </c>
      <c r="D8" t="inlineStr">
        <is>
          <t>1,04%</t>
        </is>
      </c>
    </row>
    <row r="9">
      <c r="A9" t="inlineStr">
        <is>
          <t>339018</t>
        </is>
      </c>
      <c r="B9" t="inlineStr">
        <is>
          <t>Auxílio Financeiro a Estudantes</t>
        </is>
      </c>
      <c r="C9" t="inlineStr">
        <is>
          <t>R$70.992,00</t>
        </is>
      </c>
      <c r="D9" t="inlineStr">
        <is>
          <t>0,08%</t>
        </is>
      </c>
    </row>
    <row r="10">
      <c r="A10" t="inlineStr">
        <is>
          <t>339030</t>
        </is>
      </c>
      <c r="B10" t="inlineStr">
        <is>
          <t>Material de Consumo</t>
        </is>
      </c>
      <c r="C10" t="inlineStr">
        <is>
          <t>R$6.063.588,00</t>
        </is>
      </c>
      <c r="D10" t="inlineStr">
        <is>
          <t>7,05%</t>
        </is>
      </c>
    </row>
    <row r="11">
      <c r="A11" t="inlineStr">
        <is>
          <t>339033</t>
        </is>
      </c>
      <c r="B11" t="inlineStr">
        <is>
          <t>Passagens e Despesas de Locomoção</t>
        </is>
      </c>
      <c r="C11" t="inlineStr">
        <is>
          <t>R$1.019.892,00</t>
        </is>
      </c>
      <c r="D11" t="inlineStr">
        <is>
          <t>1,19%</t>
        </is>
      </c>
    </row>
    <row r="12">
      <c r="A12" t="inlineStr">
        <is>
          <t>339036</t>
        </is>
      </c>
      <c r="B12" t="inlineStr">
        <is>
          <t>Outros Serviços Terceiros - P. Física</t>
        </is>
      </c>
      <c r="C12" t="inlineStr">
        <is>
          <t>R$3.776.820,00</t>
        </is>
      </c>
      <c r="D12" t="inlineStr">
        <is>
          <t>4,39%</t>
        </is>
      </c>
    </row>
    <row r="13">
      <c r="A13" t="inlineStr">
        <is>
          <t>339037</t>
        </is>
      </c>
      <c r="B13" t="inlineStr">
        <is>
          <t>Locação de Mão de Obra</t>
        </is>
      </c>
      <c r="C13" t="inlineStr">
        <is>
          <t>R$1.176.720,00</t>
        </is>
      </c>
      <c r="D13" t="inlineStr">
        <is>
          <t>1,37%</t>
        </is>
      </c>
    </row>
    <row r="14">
      <c r="A14" t="inlineStr">
        <is>
          <t>339039</t>
        </is>
      </c>
      <c r="B14" t="inlineStr">
        <is>
          <t>Outros Serviços Terceiros - P. Jurídica</t>
        </is>
      </c>
      <c r="C14" t="inlineStr">
        <is>
          <t>R$20.509.152,00</t>
        </is>
      </c>
      <c r="D14" t="inlineStr">
        <is>
          <t>23,84%</t>
        </is>
      </c>
    </row>
    <row r="15">
      <c r="A15" t="inlineStr">
        <is>
          <t>339047</t>
        </is>
      </c>
      <c r="B15" t="inlineStr">
        <is>
          <t>Obrigações Tributárias e Contributivas</t>
        </is>
      </c>
      <c r="C15" t="inlineStr">
        <is>
          <t>R$243.648,00</t>
        </is>
      </c>
      <c r="D15" t="inlineStr">
        <is>
          <t>0,28%</t>
        </is>
      </c>
    </row>
    <row r="16">
      <c r="A16" t="inlineStr">
        <is>
          <t>449051</t>
        </is>
      </c>
      <c r="B16" t="inlineStr">
        <is>
          <t>Obras e Instalações</t>
        </is>
      </c>
      <c r="C16" t="inlineStr">
        <is>
          <t>R$8.683.128,00</t>
        </is>
      </c>
      <c r="D16" t="inlineStr">
        <is>
          <t>10,09%</t>
        </is>
      </c>
    </row>
    <row r="17">
      <c r="A17" t="inlineStr">
        <is>
          <t>449052</t>
        </is>
      </c>
      <c r="B17" t="inlineStr">
        <is>
          <t>Equipamentos e Material Permanente</t>
        </is>
      </c>
      <c r="C17" t="inlineStr">
        <is>
          <t>R$14.144.244,00</t>
        </is>
      </c>
      <c r="D17" t="inlineStr">
        <is>
          <t>16,44%</t>
        </is>
      </c>
    </row>
    <row r="18">
      <c r="A18" t="inlineStr">
        <is>
          <t>459061</t>
        </is>
      </c>
      <c r="B18" t="inlineStr">
        <is>
          <t>Aquisição de Imóveis</t>
        </is>
      </c>
      <c r="C18" t="inlineStr">
        <is>
          <t>R$400.992,00</t>
        </is>
      </c>
      <c r="D18" t="inlineStr">
        <is>
          <t>0,47%</t>
        </is>
      </c>
    </row>
  </sheetData>
  <pageMargins left="0.75" right="0.75" top="1" bottom="1" header="0.5" footer="0.5"/>
</worksheet>
</file>

<file path=xl/worksheets/sheet39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R$9.422.652,00</t>
        </is>
      </c>
      <c r="C2" t="inlineStr">
        <is>
          <t>10,95%</t>
        </is>
      </c>
    </row>
    <row r="3">
      <c r="A3" t="inlineStr">
        <is>
          <t>02 - Administração Financeira</t>
        </is>
      </c>
      <c r="B3" t="inlineStr">
        <is>
          <t>R$2.512.488,00</t>
        </is>
      </c>
      <c r="C3" t="inlineStr">
        <is>
          <t>2,92%</t>
        </is>
      </c>
    </row>
    <row r="4">
      <c r="A4" t="inlineStr">
        <is>
          <t>03 - Formação de Recursos Humanos</t>
        </is>
      </c>
      <c r="B4" t="inlineStr">
        <is>
          <t>R$2.001.552,00</t>
        </is>
      </c>
      <c r="C4" t="inlineStr">
        <is>
          <t>2,33%</t>
        </is>
      </c>
    </row>
    <row r="5">
      <c r="A5" t="inlineStr">
        <is>
          <t>04 - Comunicação Social</t>
        </is>
      </c>
      <c r="B5" t="inlineStr">
        <is>
          <t>R$2.272.512,00</t>
        </is>
      </c>
      <c r="C5" t="inlineStr">
        <is>
          <t>2,64%</t>
        </is>
      </c>
    </row>
    <row r="6">
      <c r="A6" t="inlineStr">
        <is>
          <t>05 - Atenção Básica</t>
        </is>
      </c>
      <c r="B6" t="inlineStr">
        <is>
          <t>R$1.331.754,00</t>
        </is>
      </c>
      <c r="C6" t="inlineStr">
        <is>
          <t>1,55%</t>
        </is>
      </c>
    </row>
    <row r="7">
      <c r="A7" t="inlineStr">
        <is>
          <t>06 - Proteção e Benefícios ao Trabalhador</t>
        </is>
      </c>
      <c r="B7" t="inlineStr">
        <is>
          <t>R$2.428.716,00</t>
        </is>
      </c>
      <c r="C7" t="inlineStr">
        <is>
          <t>2,82%</t>
        </is>
      </c>
    </row>
    <row r="8">
      <c r="A8" t="inlineStr">
        <is>
          <t>07 - Empregabilidade</t>
        </is>
      </c>
      <c r="B8" t="inlineStr">
        <is>
          <t>R$66.064.014,00</t>
        </is>
      </c>
      <c r="C8" t="inlineStr">
        <is>
          <t>76,79%</t>
        </is>
      </c>
    </row>
  </sheetData>
  <pageMargins left="0.75" right="0.75" top="1" bottom="1" header="0.5" footer="0.5"/>
</worksheet>
</file>

<file path=xl/worksheets/sheet39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R$ 86.033.688,00</t>
        </is>
      </c>
      <c r="C2" t="inlineStr">
        <is>
          <t>R$ 96.532.709,38</t>
        </is>
      </c>
      <c r="D2" t="inlineStr">
        <is>
          <t>112,20%</t>
        </is>
      </c>
      <c r="E2" t="inlineStr">
        <is>
          <t>100,00%</t>
        </is>
      </c>
    </row>
    <row r="3">
      <c r="A3" t="inlineStr">
        <is>
          <t>RECEITA DE CONTRIBUIÇÕES</t>
        </is>
      </c>
      <c r="B3" t="inlineStr">
        <is>
          <t>R$ 59.760.900,00</t>
        </is>
      </c>
      <c r="C3" t="inlineStr">
        <is>
          <t>R$ 65.270.524,56</t>
        </is>
      </c>
      <c r="D3" t="inlineStr">
        <is>
          <t>109,22%</t>
        </is>
      </c>
      <c r="E3" t="inlineStr">
        <is>
          <t>67,61%</t>
        </is>
      </c>
    </row>
    <row r="4">
      <c r="A4" t="inlineStr">
        <is>
          <t>Contribuições para o Senac</t>
        </is>
      </c>
      <c r="B4" t="inlineStr">
        <is>
          <t>R$ 59.760.900,00</t>
        </is>
      </c>
      <c r="C4" t="inlineStr">
        <is>
          <t>R$ 65.270.524,56</t>
        </is>
      </c>
      <c r="D4" t="inlineStr">
        <is>
          <t>109,22%</t>
        </is>
      </c>
      <c r="E4" t="inlineStr">
        <is>
          <t>67,61%</t>
        </is>
      </c>
    </row>
    <row r="5">
      <c r="A5" t="inlineStr">
        <is>
          <t>RECEITA PATRIMONIAL</t>
        </is>
      </c>
      <c r="B5" t="inlineStr">
        <is>
          <t>R$ 8.219.424,00</t>
        </is>
      </c>
      <c r="C5" t="inlineStr">
        <is>
          <t>R$ 8.428.391,32</t>
        </is>
      </c>
      <c r="D5" t="inlineStr">
        <is>
          <t>102,54%</t>
        </is>
      </c>
      <c r="E5" t="inlineStr">
        <is>
          <t>8,73%</t>
        </is>
      </c>
    </row>
    <row r="6">
      <c r="A6" t="inlineStr">
        <is>
          <t>Arrendamentos</t>
        </is>
      </c>
      <c r="B6" t="inlineStr">
        <is>
          <t>R$ 6.204,00</t>
        </is>
      </c>
      <c r="C6" t="inlineStr">
        <is>
          <t>R$ 6.600,00</t>
        </is>
      </c>
      <c r="D6" t="inlineStr">
        <is>
          <t>106,38%</t>
        </is>
      </c>
      <c r="E6" t="inlineStr">
        <is>
          <t>0,01%</t>
        </is>
      </c>
    </row>
    <row r="7">
      <c r="A7" t="inlineStr">
        <is>
          <t>Taxa de Ocupação de Outros Imóveis</t>
        </is>
      </c>
      <c r="B7" t="inlineStr">
        <is>
          <t>R$ 72.420,00</t>
        </is>
      </c>
      <c r="C7" t="inlineStr">
        <is>
          <t>R$ 128.724,45</t>
        </is>
      </c>
      <c r="D7" t="inlineStr">
        <is>
          <t>177,75%</t>
        </is>
      </c>
      <c r="E7" t="inlineStr">
        <is>
          <t>0,13%</t>
        </is>
      </c>
    </row>
    <row r="8">
      <c r="A8" t="inlineStr">
        <is>
          <t>Remuneração de Depósitos Bancários</t>
        </is>
      </c>
      <c r="B8" t="inlineStr">
        <is>
          <t>R$ 8.140.800,00</t>
        </is>
      </c>
      <c r="C8" t="inlineStr">
        <is>
          <t>R$ 8.293.066,87</t>
        </is>
      </c>
      <c r="D8" t="inlineStr">
        <is>
          <t>101,87%</t>
        </is>
      </c>
      <c r="E8" t="inlineStr">
        <is>
          <t>8,59%</t>
        </is>
      </c>
    </row>
    <row r="9">
      <c r="A9" t="inlineStr">
        <is>
          <t>RECEITA DE SERVIÇOS</t>
        </is>
      </c>
      <c r="B9" t="inlineStr">
        <is>
          <t>R$ 17.585.064,00</t>
        </is>
      </c>
      <c r="C9" t="inlineStr">
        <is>
          <t>R$ 21.801.131,16</t>
        </is>
      </c>
      <c r="D9" t="inlineStr">
        <is>
          <t>123,98%</t>
        </is>
      </c>
      <c r="E9" t="inlineStr">
        <is>
          <t>22,58%</t>
        </is>
      </c>
    </row>
    <row r="10">
      <c r="A10" t="inlineStr">
        <is>
          <t>Serviços Educacionais</t>
        </is>
      </c>
      <c r="B10" t="inlineStr">
        <is>
          <t>R$ 17.585.064,00</t>
        </is>
      </c>
      <c r="C10" t="inlineStr">
        <is>
          <t>R$ 21.801.131,16</t>
        </is>
      </c>
      <c r="D10" t="inlineStr">
        <is>
          <t>123,98%</t>
        </is>
      </c>
      <c r="E10" t="inlineStr">
        <is>
          <t>22,58%</t>
        </is>
      </c>
    </row>
    <row r="11">
      <c r="A11" t="inlineStr">
        <is>
          <t>OUTRAS RECEITAS CORRENTES</t>
        </is>
      </c>
      <c r="B11" t="inlineStr">
        <is>
          <t>R$ 468.300,00</t>
        </is>
      </c>
      <c r="C11" t="inlineStr">
        <is>
          <t>R$ 1.032.662,34</t>
        </is>
      </c>
      <c r="D11" t="inlineStr">
        <is>
          <t>220,51%</t>
        </is>
      </c>
      <c r="E11" t="inlineStr">
        <is>
          <t>1,07%</t>
        </is>
      </c>
    </row>
    <row r="12">
      <c r="A12" t="inlineStr">
        <is>
          <t>Outras Multas e Juros de Mora</t>
        </is>
      </c>
      <c r="B12" t="inlineStr">
        <is>
          <t>R$ 21.000,00</t>
        </is>
      </c>
      <c r="C12" t="inlineStr">
        <is>
          <t>R$ 17.856,16</t>
        </is>
      </c>
      <c r="D12" t="inlineStr">
        <is>
          <t>85,03%</t>
        </is>
      </c>
      <c r="E12" t="inlineStr">
        <is>
          <t>0,02%</t>
        </is>
      </c>
    </row>
    <row r="13">
      <c r="A13" t="inlineStr">
        <is>
          <t>Outras Indenizações</t>
        </is>
      </c>
      <c r="B13" t="inlineStr">
        <is>
          <t>R$ 0,00</t>
        </is>
      </c>
      <c r="C13" t="inlineStr">
        <is>
          <t>R$ 86.821,00</t>
        </is>
      </c>
      <c r="D13" t="inlineStr">
        <is>
          <t>0,00%</t>
        </is>
      </c>
      <c r="E13" t="inlineStr">
        <is>
          <t>0,09%</t>
        </is>
      </c>
    </row>
    <row r="14">
      <c r="A14" t="inlineStr">
        <is>
          <t>Outras Restituições</t>
        </is>
      </c>
      <c r="B14" t="inlineStr">
        <is>
          <t>R$ 300,00</t>
        </is>
      </c>
      <c r="C14" t="inlineStr">
        <is>
          <t>R$ 19.749,92</t>
        </is>
      </c>
      <c r="D14" t="inlineStr">
        <is>
          <t>6.583,31%</t>
        </is>
      </c>
      <c r="E14" t="inlineStr">
        <is>
          <t>0,02%</t>
        </is>
      </c>
    </row>
    <row r="15">
      <c r="A15" t="inlineStr">
        <is>
          <t>Outras Receitas</t>
        </is>
      </c>
      <c r="B15" t="inlineStr">
        <is>
          <t>R$ 447.000,00</t>
        </is>
      </c>
      <c r="C15" t="inlineStr">
        <is>
          <t>R$ 908.235,26</t>
        </is>
      </c>
      <c r="D15" t="inlineStr">
        <is>
          <t>203,18%</t>
        </is>
      </c>
      <c r="E15" t="inlineStr">
        <is>
          <t>0,94%</t>
        </is>
      </c>
    </row>
  </sheetData>
  <pageMargins left="0.75" right="0.75" top="1" bottom="1" header="0.5" footer="0.5"/>
</worksheet>
</file>

<file path=xl/worksheets/sheet40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R$ 62.805.324,00</t>
        </is>
      </c>
      <c r="C2" t="inlineStr">
        <is>
          <t>R$ 66.002.956,18</t>
        </is>
      </c>
      <c r="D2" t="inlineStr">
        <is>
          <t>105,09%</t>
        </is>
      </c>
      <c r="E2" t="inlineStr">
        <is>
          <t>73,29%</t>
        </is>
      </c>
    </row>
    <row r="3">
      <c r="A3" t="inlineStr">
        <is>
          <t>PESSOAL E ENCARGOS SOCIAIS</t>
        </is>
      </c>
      <c r="B3" t="inlineStr">
        <is>
          <t>R$ 28.084.392,00</t>
        </is>
      </c>
      <c r="C3" t="inlineStr">
        <is>
          <t>R$ 30.200.137,79</t>
        </is>
      </c>
      <c r="D3" t="inlineStr">
        <is>
          <t>107,53%</t>
        </is>
      </c>
      <c r="E3" t="inlineStr">
        <is>
          <t>33,53%</t>
        </is>
      </c>
    </row>
    <row r="4">
      <c r="A4" t="inlineStr">
        <is>
          <t>Vencimentos e Vantagens Fixas</t>
        </is>
      </c>
      <c r="B4" t="inlineStr">
        <is>
          <t>R$ 25.420.776,00</t>
        </is>
      </c>
      <c r="C4" t="inlineStr">
        <is>
          <t>R$ 27.310.726,93</t>
        </is>
      </c>
      <c r="D4" t="inlineStr">
        <is>
          <t>107,43%</t>
        </is>
      </c>
      <c r="E4" t="inlineStr">
        <is>
          <t>30,32%</t>
        </is>
      </c>
    </row>
    <row r="5">
      <c r="A5" t="inlineStr">
        <is>
          <t>Obrigações Patronais</t>
        </is>
      </c>
      <c r="B5" t="inlineStr">
        <is>
          <t>R$ 2.027.376,00</t>
        </is>
      </c>
      <c r="C5" t="inlineStr">
        <is>
          <t>R$ 2.180.375,74</t>
        </is>
      </c>
      <c r="D5" t="inlineStr">
        <is>
          <t>107,55%</t>
        </is>
      </c>
      <c r="E5" t="inlineStr">
        <is>
          <t>2,42%</t>
        </is>
      </c>
    </row>
    <row r="6">
      <c r="A6" t="inlineStr">
        <is>
          <t>Outras Despesas Variáveis</t>
        </is>
      </c>
      <c r="B6" t="inlineStr">
        <is>
          <t>R$ 268.356,00</t>
        </is>
      </c>
      <c r="C6" t="inlineStr">
        <is>
          <t>R$ 184.132,68</t>
        </is>
      </c>
      <c r="D6" t="inlineStr">
        <is>
          <t>68,62%</t>
        </is>
      </c>
      <c r="E6" t="inlineStr">
        <is>
          <t>0,20%</t>
        </is>
      </c>
    </row>
    <row r="7">
      <c r="A7" t="inlineStr">
        <is>
          <t>Sentenças Judiciais - Pessoal e Encargos</t>
        </is>
      </c>
      <c r="B7" t="inlineStr">
        <is>
          <t>R$ 74.964,00</t>
        </is>
      </c>
      <c r="C7" t="inlineStr">
        <is>
          <t>R$ 283.791,98</t>
        </is>
      </c>
      <c r="D7" t="inlineStr">
        <is>
          <t>378,57%</t>
        </is>
      </c>
      <c r="E7" t="inlineStr">
        <is>
          <t>0,32%</t>
        </is>
      </c>
    </row>
    <row r="8">
      <c r="A8" t="inlineStr">
        <is>
          <t>Indenizações e Restituições Trabalhistas</t>
        </is>
      </c>
      <c r="B8" t="inlineStr">
        <is>
          <t>R$ 292.920,00</t>
        </is>
      </c>
      <c r="C8" t="inlineStr">
        <is>
          <t>R$ 241.110,46</t>
        </is>
      </c>
      <c r="D8" t="inlineStr">
        <is>
          <t>82,31%</t>
        </is>
      </c>
      <c r="E8" t="inlineStr">
        <is>
          <t>0,27%</t>
        </is>
      </c>
    </row>
    <row r="9">
      <c r="A9" t="inlineStr">
        <is>
          <t>OUTRAS DESPESAS CORRENTES</t>
        </is>
      </c>
      <c r="B9" t="inlineStr">
        <is>
          <t>R$ 34.720.932,00</t>
        </is>
      </c>
      <c r="C9" t="inlineStr">
        <is>
          <t>R$ 35.802.818,39</t>
        </is>
      </c>
      <c r="D9" t="inlineStr">
        <is>
          <t>103,12%</t>
        </is>
      </c>
      <c r="E9" t="inlineStr">
        <is>
          <t>39,75%</t>
        </is>
      </c>
    </row>
    <row r="10">
      <c r="A10" t="inlineStr">
        <is>
          <t>Contribuições</t>
        </is>
      </c>
      <c r="B10" t="inlineStr">
        <is>
          <t>R$ 966.000,00</t>
        </is>
      </c>
      <c r="C10" t="inlineStr">
        <is>
          <t>R$ 1.002.012,08</t>
        </is>
      </c>
      <c r="D10" t="inlineStr">
        <is>
          <t>103,73%</t>
        </is>
      </c>
      <c r="E10" t="inlineStr">
        <is>
          <t>1,11%</t>
        </is>
      </c>
    </row>
    <row r="11">
      <c r="A11" t="inlineStr">
        <is>
          <t>Diárias</t>
        </is>
      </c>
      <c r="B11" t="inlineStr">
        <is>
          <t>R$ 894.120,00</t>
        </is>
      </c>
      <c r="C11" t="inlineStr">
        <is>
          <t>R$ 660.360,85</t>
        </is>
      </c>
      <c r="D11" t="inlineStr">
        <is>
          <t>73,86%</t>
        </is>
      </c>
      <c r="E11" t="inlineStr">
        <is>
          <t>0,73%</t>
        </is>
      </c>
    </row>
    <row r="12">
      <c r="A12" t="inlineStr">
        <is>
          <t>Auxílio Financeiro a Estudantes</t>
        </is>
      </c>
      <c r="B12" t="inlineStr">
        <is>
          <t>R$ 70.992,00</t>
        </is>
      </c>
      <c r="C12" t="inlineStr">
        <is>
          <t>R$ 17.877,38</t>
        </is>
      </c>
      <c r="D12" t="inlineStr">
        <is>
          <t>25,18%</t>
        </is>
      </c>
      <c r="E12" t="inlineStr">
        <is>
          <t>0,02%</t>
        </is>
      </c>
    </row>
    <row r="13">
      <c r="A13" t="inlineStr">
        <is>
          <t>Material de Consumo</t>
        </is>
      </c>
      <c r="B13" t="inlineStr">
        <is>
          <t>R$ 6.063.588,00</t>
        </is>
      </c>
      <c r="C13" t="inlineStr">
        <is>
          <t>R$ 6.071.223,07</t>
        </is>
      </c>
      <c r="D13" t="inlineStr">
        <is>
          <t>100,13%</t>
        </is>
      </c>
      <c r="E13" t="inlineStr">
        <is>
          <t>6,74%</t>
        </is>
      </c>
    </row>
    <row r="14">
      <c r="A14" t="inlineStr">
        <is>
          <t>Passagens e Despesas de Locomoção</t>
        </is>
      </c>
      <c r="B14" t="inlineStr">
        <is>
          <t>R$ 1.019.892,00</t>
        </is>
      </c>
      <c r="C14" t="inlineStr">
        <is>
          <t>R$ 742.274,75</t>
        </is>
      </c>
      <c r="D14" t="inlineStr">
        <is>
          <t>72,78%</t>
        </is>
      </c>
      <c r="E14" t="inlineStr">
        <is>
          <t>0,82%</t>
        </is>
      </c>
    </row>
    <row r="15">
      <c r="A15" t="inlineStr">
        <is>
          <t>Outros Serviços Terceiros - P. Física</t>
        </is>
      </c>
      <c r="B15" t="inlineStr">
        <is>
          <t>R$ 3.776.820,00</t>
        </is>
      </c>
      <c r="C15" t="inlineStr">
        <is>
          <t>R$ 3.638.077,67</t>
        </is>
      </c>
      <c r="D15" t="inlineStr">
        <is>
          <t>96,33%</t>
        </is>
      </c>
      <c r="E15" t="inlineStr">
        <is>
          <t>4,04%</t>
        </is>
      </c>
    </row>
    <row r="16">
      <c r="A16" t="inlineStr">
        <is>
          <t>Locação de Mão de Obra</t>
        </is>
      </c>
      <c r="B16" t="inlineStr">
        <is>
          <t>R$ 1.176.720,00</t>
        </is>
      </c>
      <c r="C16" t="inlineStr">
        <is>
          <t>R$ 1.483.388,81</t>
        </is>
      </c>
      <c r="D16" t="inlineStr">
        <is>
          <t>126,06%</t>
        </is>
      </c>
      <c r="E16" t="inlineStr">
        <is>
          <t>1,65%</t>
        </is>
      </c>
    </row>
    <row r="17">
      <c r="A17" t="inlineStr">
        <is>
          <t>Outros Serviços Terceiros - P. Jurídica</t>
        </is>
      </c>
      <c r="B17" t="inlineStr">
        <is>
          <t>R$ 20.509.152,00</t>
        </is>
      </c>
      <c r="C17" t="inlineStr">
        <is>
          <t>R$ 22.034.373,41</t>
        </is>
      </c>
      <c r="D17" t="inlineStr">
        <is>
          <t>107,44%</t>
        </is>
      </c>
      <c r="E17" t="inlineStr">
        <is>
          <t>24,47%</t>
        </is>
      </c>
    </row>
    <row r="18">
      <c r="A18" t="inlineStr">
        <is>
          <t>Obrigações Tributárias e Contributivas</t>
        </is>
      </c>
      <c r="B18" t="inlineStr">
        <is>
          <t>R$ 243.648,00</t>
        </is>
      </c>
      <c r="C18" t="inlineStr">
        <is>
          <t>R$ 153.230,37</t>
        </is>
      </c>
      <c r="D18" t="inlineStr">
        <is>
          <t>62,89%</t>
        </is>
      </c>
      <c r="E18" t="inlineStr">
        <is>
          <t>0,17%</t>
        </is>
      </c>
    </row>
    <row r="19">
      <c r="A19" t="inlineStr">
        <is>
          <t>DESPESAS DE CAPITAL</t>
        </is>
      </c>
      <c r="B19" t="inlineStr">
        <is>
          <t>R$ 23.228.364,00</t>
        </is>
      </c>
      <c r="C19" t="inlineStr">
        <is>
          <t>R$ 24.059.856,13</t>
        </is>
      </c>
      <c r="D19" t="inlineStr">
        <is>
          <t>103,58%</t>
        </is>
      </c>
      <c r="E19" t="inlineStr">
        <is>
          <t>26,71%</t>
        </is>
      </c>
    </row>
    <row r="20">
      <c r="A20" t="inlineStr">
        <is>
          <t>INVESTIMENTOS</t>
        </is>
      </c>
      <c r="B20" t="inlineStr">
        <is>
          <t>R$ 22.827.372,00</t>
        </is>
      </c>
      <c r="C20" t="inlineStr">
        <is>
          <t>R$ 17.893.931,13</t>
        </is>
      </c>
      <c r="D20" t="inlineStr">
        <is>
          <t>78,39%</t>
        </is>
      </c>
      <c r="E20" t="inlineStr">
        <is>
          <t>19,87%</t>
        </is>
      </c>
    </row>
    <row r="21">
      <c r="A21" t="inlineStr">
        <is>
          <t>Obras e Instalações</t>
        </is>
      </c>
      <c r="B21" t="inlineStr">
        <is>
          <t>R$ 8.683.128,00</t>
        </is>
      </c>
      <c r="C21" t="inlineStr">
        <is>
          <t>R$ 9.178.993,92</t>
        </is>
      </c>
      <c r="D21" t="inlineStr">
        <is>
          <t>105,71%</t>
        </is>
      </c>
      <c r="E21" t="inlineStr">
        <is>
          <t>10,19%</t>
        </is>
      </c>
    </row>
  </sheetData>
  <pageMargins left="0.75" right="0.75" top="1" bottom="1" header="0.5" footer="0.5"/>
</worksheet>
</file>

<file path=xl/worksheets/sheet40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R$9.422.652,00</t>
        </is>
      </c>
      <c r="C2" t="inlineStr">
        <is>
          <t>R$14.245.230,89</t>
        </is>
      </c>
      <c r="D2" t="inlineStr">
        <is>
          <t>151,18%</t>
        </is>
      </c>
      <c r="E2" t="inlineStr">
        <is>
          <t>15,82%</t>
        </is>
      </c>
    </row>
    <row r="3">
      <c r="A3" t="inlineStr">
        <is>
          <t>02 - Administração Financeira</t>
        </is>
      </c>
      <c r="B3" t="inlineStr">
        <is>
          <t>R$2.512.488,00</t>
        </is>
      </c>
      <c r="C3" t="inlineStr">
        <is>
          <t>R$2.532.432,94</t>
        </is>
      </c>
      <c r="D3" t="inlineStr">
        <is>
          <t>100,79%</t>
        </is>
      </c>
      <c r="E3" t="inlineStr">
        <is>
          <t>2,81%</t>
        </is>
      </c>
    </row>
    <row r="4">
      <c r="A4" t="inlineStr">
        <is>
          <t>03 - Formação de Recursos Humanos</t>
        </is>
      </c>
      <c r="B4" t="inlineStr">
        <is>
          <t>R$2.001.552,00</t>
        </is>
      </c>
      <c r="C4" t="inlineStr">
        <is>
          <t>R$1.534.138,89</t>
        </is>
      </c>
      <c r="D4" t="inlineStr">
        <is>
          <t>76,65%</t>
        </is>
      </c>
      <c r="E4" t="inlineStr">
        <is>
          <t>1,70%</t>
        </is>
      </c>
    </row>
    <row r="5">
      <c r="A5" t="inlineStr">
        <is>
          <t>04 - Comunicação Social</t>
        </is>
      </c>
      <c r="B5" t="inlineStr">
        <is>
          <t>R$2.272.512,00</t>
        </is>
      </c>
      <c r="C5" t="inlineStr">
        <is>
          <t>R$2.724.981,35</t>
        </is>
      </c>
      <c r="D5" t="inlineStr">
        <is>
          <t>119,91%</t>
        </is>
      </c>
      <c r="E5" t="inlineStr">
        <is>
          <t>3,03%</t>
        </is>
      </c>
    </row>
    <row r="6">
      <c r="A6" t="inlineStr">
        <is>
          <t>05 - Atenção Básica</t>
        </is>
      </c>
      <c r="B6" t="inlineStr">
        <is>
          <t>R$1.331.754,00</t>
        </is>
      </c>
      <c r="C6" t="inlineStr">
        <is>
          <t>R$1.207.136,63</t>
        </is>
      </c>
      <c r="D6" t="inlineStr">
        <is>
          <t>90,64%</t>
        </is>
      </c>
      <c r="E6" t="inlineStr">
        <is>
          <t>1,34%</t>
        </is>
      </c>
    </row>
    <row r="7">
      <c r="A7" t="inlineStr">
        <is>
          <t>06 - Proteção e Benefícios ao Trabalhador</t>
        </is>
      </c>
      <c r="B7" t="inlineStr">
        <is>
          <t>R$2.428.716,00</t>
        </is>
      </c>
      <c r="C7" t="inlineStr">
        <is>
          <t>R$2.973.289,72</t>
        </is>
      </c>
      <c r="D7" t="inlineStr">
        <is>
          <t>122,42%</t>
        </is>
      </c>
      <c r="E7" t="inlineStr">
        <is>
          <t>3,30%</t>
        </is>
      </c>
    </row>
    <row r="8">
      <c r="A8" t="inlineStr">
        <is>
          <t>07 - Empregabilidade</t>
        </is>
      </c>
      <c r="B8" t="inlineStr">
        <is>
          <t>R$66.064.014,00</t>
        </is>
      </c>
      <c r="C8" t="inlineStr">
        <is>
          <t>R$64.845.601,89</t>
        </is>
      </c>
      <c r="D8" t="inlineStr">
        <is>
          <t>98,16%</t>
        </is>
      </c>
      <c r="E8" t="inlineStr">
        <is>
          <t>72,00%</t>
        </is>
      </c>
    </row>
  </sheetData>
  <pageMargins left="0.75" right="0.75" top="1" bottom="1" header="0.5" footer="0.5"/>
</worksheet>
</file>

<file path=xl/worksheets/sheet40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R$68.286.516,00</t>
        </is>
      </c>
      <c r="D2" t="inlineStr">
        <is>
          <t>63,51%</t>
        </is>
      </c>
    </row>
    <row r="3">
      <c r="A3" t="inlineStr">
        <is>
          <t>13110110</t>
        </is>
      </c>
      <c r="B3" t="inlineStr">
        <is>
          <t>Aluguéis e Arrendamentos</t>
        </is>
      </c>
      <c r="C3" t="inlineStr">
        <is>
          <t>R$6.204,00</t>
        </is>
      </c>
      <c r="D3" t="inlineStr">
        <is>
          <t>0,01%</t>
        </is>
      </c>
    </row>
    <row r="4">
      <c r="A4" t="inlineStr">
        <is>
          <t>13110120</t>
        </is>
      </c>
      <c r="B4" t="inlineStr">
        <is>
          <t>Taxas de Ocupação</t>
        </is>
      </c>
      <c r="C4" t="inlineStr">
        <is>
          <t>R$159.996,00</t>
        </is>
      </c>
      <c r="D4" t="inlineStr">
        <is>
          <t>0,15%</t>
        </is>
      </c>
    </row>
    <row r="5">
      <c r="A5" t="inlineStr">
        <is>
          <t>13210100</t>
        </is>
      </c>
      <c r="B5" t="inlineStr">
        <is>
          <t>Remuneração de Depósitos Bancários</t>
        </is>
      </c>
      <c r="C5" t="inlineStr">
        <is>
          <t>R$9.974.160,00</t>
        </is>
      </c>
      <c r="D5" t="inlineStr">
        <is>
          <t>9,28%</t>
        </is>
      </c>
    </row>
    <row r="6">
      <c r="A6" t="inlineStr">
        <is>
          <t>16999900</t>
        </is>
      </c>
      <c r="B6" t="inlineStr">
        <is>
          <t>Serviços Educacionais</t>
        </is>
      </c>
      <c r="C6" t="inlineStr">
        <is>
          <t>R$13.268.976,00</t>
        </is>
      </c>
      <c r="D6" t="inlineStr">
        <is>
          <t>12,34%</t>
        </is>
      </c>
    </row>
    <row r="7">
      <c r="A7" t="inlineStr">
        <is>
          <t>17999900</t>
        </is>
      </c>
      <c r="B7" t="inlineStr">
        <is>
          <t>Outras transferências correntes</t>
        </is>
      </c>
      <c r="C7" t="inlineStr">
        <is>
          <t>R$7.248.192,00</t>
        </is>
      </c>
      <c r="D7" t="inlineStr">
        <is>
          <t>6,74%</t>
        </is>
      </c>
    </row>
    <row r="8">
      <c r="A8" t="inlineStr">
        <is>
          <t>19110900</t>
        </is>
      </c>
      <c r="B8" t="inlineStr">
        <is>
          <t xml:space="preserve">Multas e Juros </t>
        </is>
      </c>
      <c r="C8" t="inlineStr">
        <is>
          <t>R$45.996,00</t>
        </is>
      </c>
      <c r="D8" t="inlineStr">
        <is>
          <t>0,04%</t>
        </is>
      </c>
    </row>
    <row r="9">
      <c r="A9" t="inlineStr">
        <is>
          <t>19999900</t>
        </is>
      </c>
      <c r="B9" t="inlineStr">
        <is>
          <t>Outras Receitas Correntes</t>
        </is>
      </c>
      <c r="C9" t="inlineStr">
        <is>
          <t>R$835.992,00</t>
        </is>
      </c>
      <c r="D9" t="inlineStr">
        <is>
          <t>0,78%</t>
        </is>
      </c>
    </row>
    <row r="10">
      <c r="A10" t="inlineStr">
        <is>
          <t>22130100</t>
        </is>
      </c>
      <c r="B10" t="inlineStr">
        <is>
          <t>Alienação de Bens Móveis</t>
        </is>
      </c>
      <c r="C10" t="inlineStr">
        <is>
          <t>R$324.996,00</t>
        </is>
      </c>
      <c r="D10" t="inlineStr">
        <is>
          <t>0,30%</t>
        </is>
      </c>
    </row>
    <row r="11">
      <c r="A11" t="inlineStr">
        <is>
          <t>22210100</t>
        </is>
      </c>
      <c r="B11" t="inlineStr">
        <is>
          <t>Alienação de Bens Imóveis</t>
        </is>
      </c>
      <c r="C11" t="inlineStr">
        <is>
          <t>R$636.996,00</t>
        </is>
      </c>
      <c r="D11" t="inlineStr">
        <is>
          <t>0,59%</t>
        </is>
      </c>
    </row>
    <row r="12">
      <c r="A12" t="inlineStr">
        <is>
          <t>99999910</t>
        </is>
      </c>
      <c r="B12" t="inlineStr">
        <is>
          <t>Recurso Arrecadado em Exerc. Anteriores</t>
        </is>
      </c>
      <c r="C12" t="inlineStr">
        <is>
          <t>R$6.729.516,00</t>
        </is>
      </c>
      <c r="D12" t="inlineStr">
        <is>
          <t>6,26%</t>
        </is>
      </c>
    </row>
  </sheetData>
  <pageMargins left="0.75" right="0.75" top="1" bottom="1" header="0.5" footer="0.5"/>
</worksheet>
</file>

<file path=xl/worksheets/sheet40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R$ 32.627.556,00</t>
        </is>
      </c>
      <c r="D2" t="inlineStr">
        <is>
          <t>30,35%</t>
        </is>
      </c>
    </row>
    <row r="3">
      <c r="A3" t="inlineStr">
        <is>
          <t>31901300</t>
        </is>
      </c>
      <c r="B3" t="inlineStr">
        <is>
          <t>Obrigações Patronais</t>
        </is>
      </c>
      <c r="C3" t="inlineStr">
        <is>
          <t>R$ 2.608.728,00</t>
        </is>
      </c>
      <c r="D3" t="inlineStr">
        <is>
          <t>2,43%</t>
        </is>
      </c>
    </row>
    <row r="4">
      <c r="A4" t="inlineStr">
        <is>
          <t>31901600</t>
        </is>
      </c>
      <c r="B4" t="inlineStr">
        <is>
          <t>Outras Despesas Variáveis</t>
        </is>
      </c>
      <c r="C4" t="inlineStr">
        <is>
          <t>R$ 276.216,00</t>
        </is>
      </c>
      <c r="D4" t="inlineStr">
        <is>
          <t>0,26%</t>
        </is>
      </c>
    </row>
    <row r="5">
      <c r="A5" t="inlineStr">
        <is>
          <t>31909100</t>
        </is>
      </c>
      <c r="B5" t="inlineStr">
        <is>
          <t xml:space="preserve">Sentenças Judiciais </t>
        </is>
      </c>
      <c r="C5" t="inlineStr">
        <is>
          <t>R$ 106.992,00</t>
        </is>
      </c>
      <c r="D5" t="inlineStr">
        <is>
          <t>0,10%</t>
        </is>
      </c>
    </row>
    <row r="6">
      <c r="A6" t="inlineStr">
        <is>
          <t>31909400</t>
        </is>
      </c>
      <c r="B6" t="inlineStr">
        <is>
          <t>Indenizações e Restituições Trabalhistas</t>
        </is>
      </c>
      <c r="C6" t="inlineStr">
        <is>
          <t>R$ 399.372,00</t>
        </is>
      </c>
      <c r="D6" t="inlineStr">
        <is>
          <t>0,37%</t>
        </is>
      </c>
    </row>
    <row r="7">
      <c r="A7" t="inlineStr">
        <is>
          <t>33504100</t>
        </is>
      </c>
      <c r="B7" t="inlineStr">
        <is>
          <t>Contribuições</t>
        </is>
      </c>
      <c r="C7" t="inlineStr">
        <is>
          <t>R$ 1.161.000,00</t>
        </is>
      </c>
      <c r="D7" t="inlineStr">
        <is>
          <t>1,08%</t>
        </is>
      </c>
    </row>
    <row r="8">
      <c r="A8" t="inlineStr">
        <is>
          <t>33901400</t>
        </is>
      </c>
      <c r="B8" t="inlineStr">
        <is>
          <t>Diárias</t>
        </is>
      </c>
      <c r="C8" t="inlineStr">
        <is>
          <t>R$ 1.127.112,00</t>
        </is>
      </c>
      <c r="D8" t="inlineStr">
        <is>
          <t>1,05%</t>
        </is>
      </c>
    </row>
    <row r="9">
      <c r="A9" t="inlineStr">
        <is>
          <t>33901800</t>
        </is>
      </c>
      <c r="B9" t="inlineStr">
        <is>
          <t>Auxílio Financeiro a Estudantes</t>
        </is>
      </c>
      <c r="C9" t="inlineStr">
        <is>
          <t>R$ 39.996,00</t>
        </is>
      </c>
      <c r="D9" t="inlineStr">
        <is>
          <t>0,04%</t>
        </is>
      </c>
    </row>
    <row r="10">
      <c r="A10" t="inlineStr">
        <is>
          <t>33903000</t>
        </is>
      </c>
      <c r="B10" t="inlineStr">
        <is>
          <t>Material de Consumo</t>
        </is>
      </c>
      <c r="C10" t="inlineStr">
        <is>
          <t>R$ 6.932.352,00</t>
        </is>
      </c>
      <c r="D10" t="inlineStr">
        <is>
          <t>6,45%</t>
        </is>
      </c>
    </row>
    <row r="11">
      <c r="A11" t="inlineStr">
        <is>
          <t>33903300</t>
        </is>
      </c>
      <c r="B11" t="inlineStr">
        <is>
          <t>Passagens e Despesas de Locomoção</t>
        </is>
      </c>
      <c r="C11" t="inlineStr">
        <is>
          <t>R$ 1.321.260,00</t>
        </is>
      </c>
      <c r="D11" t="inlineStr">
        <is>
          <t>1,23%</t>
        </is>
      </c>
    </row>
    <row r="12">
      <c r="A12" t="inlineStr">
        <is>
          <t>33903600</t>
        </is>
      </c>
      <c r="B12" t="inlineStr">
        <is>
          <t>Outros Serviços de Terceiros - PF</t>
        </is>
      </c>
      <c r="C12" t="inlineStr">
        <is>
          <t>R$ 3.147.264,00</t>
        </is>
      </c>
      <c r="D12" t="inlineStr">
        <is>
          <t>2,93%</t>
        </is>
      </c>
    </row>
    <row r="13">
      <c r="A13" t="inlineStr">
        <is>
          <t>33903700</t>
        </is>
      </c>
      <c r="B13" t="inlineStr">
        <is>
          <t>Locação de Mão de Obra</t>
        </is>
      </c>
      <c r="C13" t="inlineStr">
        <is>
          <t>R$ 1.700.052,00</t>
        </is>
      </c>
      <c r="D13" t="inlineStr">
        <is>
          <t>1,58%</t>
        </is>
      </c>
    </row>
    <row r="14">
      <c r="A14" t="inlineStr">
        <is>
          <t>33903900</t>
        </is>
      </c>
      <c r="B14" t="inlineStr">
        <is>
          <t>Outros Serviços Terceiros - P. Jurídica</t>
        </is>
      </c>
      <c r="C14" t="inlineStr">
        <is>
          <t>R$ 23.891.592,00</t>
        </is>
      </c>
      <c r="D14" t="inlineStr">
        <is>
          <t>22,22%</t>
        </is>
      </c>
    </row>
    <row r="15">
      <c r="A15" t="inlineStr">
        <is>
          <t>33904000</t>
        </is>
      </c>
      <c r="B15" t="inlineStr">
        <is>
          <t>Serv. Tecn. da Inform. Comunicação - PJ.</t>
        </is>
      </c>
      <c r="C15" t="inlineStr">
        <is>
          <t>R$ 1.423.020,00</t>
        </is>
      </c>
      <c r="D15" t="inlineStr">
        <is>
          <t>1,32%</t>
        </is>
      </c>
    </row>
    <row r="16">
      <c r="A16" t="inlineStr">
        <is>
          <t>33904700</t>
        </is>
      </c>
      <c r="B16" t="inlineStr">
        <is>
          <t>Obrigações Tributárias e Contributivas</t>
        </is>
      </c>
      <c r="C16" t="inlineStr">
        <is>
          <t>R$ 378.636,00</t>
        </is>
      </c>
      <c r="D16" t="inlineStr">
        <is>
          <t>0,35%</t>
        </is>
      </c>
    </row>
    <row r="17">
      <c r="A17" t="inlineStr">
        <is>
          <t>33909300</t>
        </is>
      </c>
      <c r="B17" t="inlineStr">
        <is>
          <t>Indenizações e Restituições</t>
        </is>
      </c>
      <c r="C17" t="inlineStr">
        <is>
          <t>R$ 76.992,00</t>
        </is>
      </c>
      <c r="D17" t="inlineStr">
        <is>
          <t>0,07%</t>
        </is>
      </c>
    </row>
    <row r="18">
      <c r="A18" t="inlineStr">
        <is>
          <t>44905100</t>
        </is>
      </c>
      <c r="B18" t="inlineStr">
        <is>
          <t>Obras e Instalações</t>
        </is>
      </c>
      <c r="C18" t="inlineStr">
        <is>
          <t>R$ 21.249.948,00</t>
        </is>
      </c>
      <c r="D18" t="inlineStr">
        <is>
          <t>19,76%</t>
        </is>
      </c>
    </row>
    <row r="19">
      <c r="A19" t="inlineStr">
        <is>
          <t>44905200</t>
        </is>
      </c>
      <c r="B19" t="inlineStr">
        <is>
          <t>Equipamentos e Material Permanente</t>
        </is>
      </c>
      <c r="C19" t="inlineStr">
        <is>
          <t>R$ 8.019.456,00</t>
        </is>
      </c>
      <c r="D19" t="inlineStr">
        <is>
          <t>7,46%</t>
        </is>
      </c>
    </row>
    <row r="20">
      <c r="A20" t="inlineStr">
        <is>
          <t>45906100</t>
        </is>
      </c>
      <c r="B20" t="inlineStr">
        <is>
          <t>Aquisição de Imóveis</t>
        </is>
      </c>
      <c r="C20" t="inlineStr">
        <is>
          <t>R$ 1.029.996,00</t>
        </is>
      </c>
      <c r="D20" t="inlineStr">
        <is>
          <t>0,96%</t>
        </is>
      </c>
    </row>
  </sheetData>
  <pageMargins left="0.75" right="0.75" top="1" bottom="1" header="0.5" footer="0.5"/>
</worksheet>
</file>

<file path=xl/worksheets/sheet40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R$ 17.632.044,00</t>
        </is>
      </c>
      <c r="C2" t="inlineStr">
        <is>
          <t>16,40%</t>
        </is>
      </c>
    </row>
    <row r="3">
      <c r="A3" t="inlineStr">
        <is>
          <t>02 - Administração Financeira</t>
        </is>
      </c>
      <c r="B3" t="inlineStr">
        <is>
          <t>R$ 3.029.972,00</t>
        </is>
      </c>
      <c r="C3" t="inlineStr">
        <is>
          <t>2,82%</t>
        </is>
      </c>
    </row>
    <row r="4">
      <c r="A4" t="inlineStr">
        <is>
          <t>03 - Formação de Recursos Humanos</t>
        </is>
      </c>
      <c r="B4" t="inlineStr">
        <is>
          <t>R$ 2.293.800,00</t>
        </is>
      </c>
      <c r="C4" t="inlineStr">
        <is>
          <t>2,13%</t>
        </is>
      </c>
    </row>
    <row r="5">
      <c r="A5" t="inlineStr">
        <is>
          <t>04 - Comunicação Social</t>
        </is>
      </c>
      <c r="B5" t="inlineStr">
        <is>
          <t>R$ 3.512.856,00</t>
        </is>
      </c>
      <c r="C5" t="inlineStr">
        <is>
          <t>3,27%</t>
        </is>
      </c>
    </row>
    <row r="6">
      <c r="A6" t="inlineStr">
        <is>
          <t>05 - Atenção Básica</t>
        </is>
      </c>
      <c r="B6" t="inlineStr">
        <is>
          <t>R$ 1.803.336,00</t>
        </is>
      </c>
      <c r="C6" t="inlineStr">
        <is>
          <t>1,68%</t>
        </is>
      </c>
    </row>
    <row r="7">
      <c r="A7" t="inlineStr">
        <is>
          <t>06 - Proteção e Benefícios ao Trabalhador</t>
        </is>
      </c>
      <c r="B7" t="inlineStr">
        <is>
          <t>R$ 3.962.620,00</t>
        </is>
      </c>
      <c r="C7" t="inlineStr">
        <is>
          <t>3,69%</t>
        </is>
      </c>
    </row>
    <row r="8">
      <c r="A8" t="inlineStr">
        <is>
          <t>07 - Empregabilidade</t>
        </is>
      </c>
      <c r="B8" t="inlineStr">
        <is>
          <t>R$ 75.282.912,00</t>
        </is>
      </c>
      <c r="C8" t="inlineStr">
        <is>
          <t>70,02%</t>
        </is>
      </c>
    </row>
  </sheetData>
  <pageMargins left="0.75" right="0.75" top="1" bottom="1" header="0.5" footer="0.5"/>
</worksheet>
</file>

<file path=xl/worksheets/sheet40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R$ 99.826.032,00</t>
        </is>
      </c>
      <c r="C2" t="inlineStr">
        <is>
          <t>R$ 89.077.661,13</t>
        </is>
      </c>
      <c r="D2" t="inlineStr">
        <is>
          <t>89,23%</t>
        </is>
      </c>
      <c r="E2" t="inlineStr">
        <is>
          <t>98,97%</t>
        </is>
      </c>
    </row>
    <row r="3">
      <c r="A3" t="inlineStr">
        <is>
          <t>Contr. para Ent. Privadas Serviço Social e de Formação Prof.</t>
        </is>
      </c>
      <c r="B3" t="inlineStr">
        <is>
          <t>R$ 68.286.516,00</t>
        </is>
      </c>
      <c r="C3" t="inlineStr">
        <is>
          <t>R$ 55.582.386,29</t>
        </is>
      </c>
      <c r="D3" t="inlineStr">
        <is>
          <t>81,40%</t>
        </is>
      </c>
      <c r="E3" t="inlineStr">
        <is>
          <t>61,76%</t>
        </is>
      </c>
    </row>
    <row r="4">
      <c r="A4" t="inlineStr">
        <is>
          <t>Contribuições para o Senac</t>
        </is>
      </c>
      <c r="B4" t="inlineStr">
        <is>
          <t>R$ 68.286.516,00</t>
        </is>
      </c>
      <c r="C4" t="inlineStr">
        <is>
          <t>R$ 55.582.386,29</t>
        </is>
      </c>
      <c r="D4" t="inlineStr">
        <is>
          <t>81,40%</t>
        </is>
      </c>
      <c r="E4" t="inlineStr">
        <is>
          <t>61,76%</t>
        </is>
      </c>
    </row>
    <row r="5">
      <c r="A5" t="inlineStr">
        <is>
          <t>Receita Patrimonial</t>
        </is>
      </c>
      <c r="B5" t="inlineStr">
        <is>
          <t>R$ 10.140.360,00</t>
        </is>
      </c>
      <c r="C5" t="inlineStr">
        <is>
          <t>R$ 11.275.299,09</t>
        </is>
      </c>
      <c r="D5" t="inlineStr">
        <is>
          <t>111,19%</t>
        </is>
      </c>
      <c r="E5" t="inlineStr">
        <is>
          <t>12,53%</t>
        </is>
      </c>
    </row>
    <row r="6">
      <c r="A6" t="inlineStr">
        <is>
          <t>Aluguéis e Arrendamentos</t>
        </is>
      </c>
      <c r="B6" t="inlineStr">
        <is>
          <t>R$ 6.204,00</t>
        </is>
      </c>
      <c r="C6" t="inlineStr">
        <is>
          <t>R$ 6.578,77</t>
        </is>
      </c>
      <c r="D6" t="inlineStr">
        <is>
          <t>106,04%</t>
        </is>
      </c>
      <c r="E6" t="inlineStr">
        <is>
          <t>0,01%</t>
        </is>
      </c>
    </row>
    <row r="7">
      <c r="A7" t="inlineStr">
        <is>
          <t>Taxas de Ocupação</t>
        </is>
      </c>
      <c r="B7" t="inlineStr">
        <is>
          <t>R$ 159.996,00</t>
        </is>
      </c>
      <c r="C7" t="inlineStr">
        <is>
          <t>R$ 127.715,08</t>
        </is>
      </c>
      <c r="D7" t="inlineStr">
        <is>
          <t>79,82%</t>
        </is>
      </c>
      <c r="E7" t="inlineStr">
        <is>
          <t>0,14%</t>
        </is>
      </c>
    </row>
    <row r="8">
      <c r="A8" t="inlineStr">
        <is>
          <t>Remuneração de Depósitos Bancários</t>
        </is>
      </c>
      <c r="B8" t="inlineStr">
        <is>
          <t>R$ 9.974.160,00</t>
        </is>
      </c>
      <c r="C8" t="inlineStr">
        <is>
          <t>R$ 11.141.005,24</t>
        </is>
      </c>
      <c r="D8" t="inlineStr">
        <is>
          <t>111,70%</t>
        </is>
      </c>
      <c r="E8" t="inlineStr">
        <is>
          <t>12,38%</t>
        </is>
      </c>
    </row>
    <row r="9">
      <c r="A9" t="inlineStr">
        <is>
          <t>Receita de Serviços</t>
        </is>
      </c>
      <c r="B9" t="inlineStr">
        <is>
          <t>R$ 13.268.976,00</t>
        </is>
      </c>
      <c r="C9" t="inlineStr">
        <is>
          <t>R$ 12.111.835,36</t>
        </is>
      </c>
      <c r="D9" t="inlineStr">
        <is>
          <t>91,28%</t>
        </is>
      </c>
      <c r="E9" t="inlineStr">
        <is>
          <t>13,46%</t>
        </is>
      </c>
    </row>
    <row r="10">
      <c r="A10" t="inlineStr">
        <is>
          <t>Serviços Educacionais</t>
        </is>
      </c>
      <c r="B10" t="inlineStr">
        <is>
          <t>R$ 13.268.976,00</t>
        </is>
      </c>
      <c r="C10" t="inlineStr">
        <is>
          <t>R$ 12.111.835,36</t>
        </is>
      </c>
      <c r="D10" t="inlineStr">
        <is>
          <t>91,28%</t>
        </is>
      </c>
      <c r="E10" t="inlineStr">
        <is>
          <t>13,46%</t>
        </is>
      </c>
    </row>
    <row r="11">
      <c r="A11" t="inlineStr">
        <is>
          <t>Transferências correntes</t>
        </is>
      </c>
      <c r="B11" t="inlineStr">
        <is>
          <t>R$ 7.248.192,00</t>
        </is>
      </c>
      <c r="C11" t="inlineStr">
        <is>
          <t>R$ 8.264.887,50</t>
        </is>
      </c>
      <c r="D11" t="inlineStr">
        <is>
          <t>114,03%</t>
        </is>
      </c>
      <c r="E11" t="inlineStr">
        <is>
          <t>9,18%</t>
        </is>
      </c>
    </row>
    <row r="12">
      <c r="A12" t="inlineStr">
        <is>
          <t>Outras transferências correntes</t>
        </is>
      </c>
      <c r="B12" t="inlineStr">
        <is>
          <t>R$ 7.248.192,00</t>
        </is>
      </c>
      <c r="C12" t="inlineStr">
        <is>
          <t>R$ 8.264.887,50</t>
        </is>
      </c>
      <c r="D12" t="inlineStr">
        <is>
          <t>114,03%</t>
        </is>
      </c>
      <c r="E12" t="inlineStr">
        <is>
          <t>9,18%</t>
        </is>
      </c>
    </row>
    <row r="13">
      <c r="A13" t="inlineStr">
        <is>
          <t>Outras Receitas Correntes</t>
        </is>
      </c>
      <c r="B13" t="inlineStr">
        <is>
          <t>R$ 881.988,00</t>
        </is>
      </c>
      <c r="C13" t="inlineStr">
        <is>
          <t>R$ 1.843.252,89</t>
        </is>
      </c>
      <c r="D13" t="inlineStr">
        <is>
          <t>208,99%</t>
        </is>
      </c>
      <c r="E13" t="inlineStr">
        <is>
          <t>2,05%</t>
        </is>
      </c>
    </row>
    <row r="14">
      <c r="A14" t="inlineStr">
        <is>
          <t xml:space="preserve">Multas e Juros </t>
        </is>
      </c>
      <c r="B14" t="inlineStr">
        <is>
          <t>R$ 45.996,00</t>
        </is>
      </c>
      <c r="C14" t="inlineStr">
        <is>
          <t>R$ 93.120,82</t>
        </is>
      </c>
      <c r="D14" t="inlineStr">
        <is>
          <t>202,45%</t>
        </is>
      </c>
      <c r="E14" t="inlineStr">
        <is>
          <t>0,10%</t>
        </is>
      </c>
    </row>
    <row r="15">
      <c r="A15" t="inlineStr">
        <is>
          <t>Outras Restituições</t>
        </is>
      </c>
      <c r="B15" t="inlineStr">
        <is>
          <t>R$ 0,00</t>
        </is>
      </c>
      <c r="C15" t="inlineStr">
        <is>
          <t>R$ 6.703,53</t>
        </is>
      </c>
      <c r="D15" t="inlineStr">
        <is>
          <t>0,00%</t>
        </is>
      </c>
      <c r="E15" t="inlineStr">
        <is>
          <t>0,01%</t>
        </is>
      </c>
    </row>
    <row r="16">
      <c r="A16" t="inlineStr">
        <is>
          <t>Outras Receitas Correntes</t>
        </is>
      </c>
      <c r="B16" t="inlineStr">
        <is>
          <t>R$ 835.992,00</t>
        </is>
      </c>
      <c r="C16" t="inlineStr">
        <is>
          <t>R$ 1.743.428,54</t>
        </is>
      </c>
      <c r="D16" t="inlineStr">
        <is>
          <t>208,55%</t>
        </is>
      </c>
      <c r="E16" t="inlineStr">
        <is>
          <t>1,94%</t>
        </is>
      </c>
    </row>
    <row r="17">
      <c r="A17" t="inlineStr">
        <is>
          <t>RECEITAS DE CAPITAL</t>
        </is>
      </c>
      <c r="B17" t="inlineStr">
        <is>
          <t>R$ 961.992,00</t>
        </is>
      </c>
      <c r="C17" t="inlineStr">
        <is>
          <t>R$ 926.430,00</t>
        </is>
      </c>
      <c r="D17" t="inlineStr">
        <is>
          <t>96,30%</t>
        </is>
      </c>
      <c r="E17" t="inlineStr">
        <is>
          <t>1,03%</t>
        </is>
      </c>
    </row>
    <row r="18">
      <c r="A18" t="inlineStr">
        <is>
          <t>Alienação de Bens</t>
        </is>
      </c>
      <c r="B18" t="inlineStr">
        <is>
          <t>R$ 961.992,00</t>
        </is>
      </c>
      <c r="C18" t="inlineStr">
        <is>
          <t>R$ 926.430,00</t>
        </is>
      </c>
      <c r="D18" t="inlineStr">
        <is>
          <t>96,30%</t>
        </is>
      </c>
      <c r="E18" t="inlineStr">
        <is>
          <t>1,03%</t>
        </is>
      </c>
    </row>
    <row r="19">
      <c r="A19" t="inlineStr">
        <is>
          <t>Alienação de Bens Móveis</t>
        </is>
      </c>
      <c r="B19" t="inlineStr">
        <is>
          <t>R$ 324.996,00</t>
        </is>
      </c>
      <c r="C19" t="inlineStr">
        <is>
          <t>R$ 263.430,00</t>
        </is>
      </c>
      <c r="D19" t="inlineStr">
        <is>
          <t>81,06%</t>
        </is>
      </c>
      <c r="E19" t="inlineStr">
        <is>
          <t>0,29%</t>
        </is>
      </c>
    </row>
    <row r="20">
      <c r="A20" t="inlineStr">
        <is>
          <t>Alienação de Bens Imóveis</t>
        </is>
      </c>
      <c r="B20" t="inlineStr">
        <is>
          <t>R$ 636.996,00</t>
        </is>
      </c>
      <c r="C20" t="inlineStr">
        <is>
          <t>R$ 663.000,00</t>
        </is>
      </c>
      <c r="D20" t="inlineStr">
        <is>
          <t>104,08%</t>
        </is>
      </c>
      <c r="E20" t="inlineStr">
        <is>
          <t>0,74%</t>
        </is>
      </c>
    </row>
    <row r="21">
      <c r="A21" t="inlineStr">
        <is>
          <t>RECURSOS ARREC. EXERC. ANTER.</t>
        </is>
      </c>
      <c r="B21" t="inlineStr">
        <is>
          <t>R$ 6.729.516,00</t>
        </is>
      </c>
      <c r="C21" t="inlineStr">
        <is>
          <t>R$ 0,00</t>
        </is>
      </c>
      <c r="D21" t="inlineStr">
        <is>
          <t>0,00%</t>
        </is>
      </c>
      <c r="E21" t="inlineStr">
        <is>
          <t>0,00%</t>
        </is>
      </c>
    </row>
  </sheetData>
  <pageMargins left="0.75" right="0.75" top="1" bottom="1" header="0.5" footer="0.5"/>
</worksheet>
</file>

<file path=xl/worksheets/sheet40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R$ 77.218.140,00</t>
        </is>
      </c>
      <c r="C2" t="inlineStr">
        <is>
          <t>R$ 74.323.263,94</t>
        </is>
      </c>
      <c r="D2" t="inlineStr">
        <is>
          <t>96,25%</t>
        </is>
      </c>
      <c r="E2" t="inlineStr">
        <is>
          <t>84,17%</t>
        </is>
      </c>
    </row>
    <row r="3">
      <c r="A3" t="inlineStr">
        <is>
          <t>Pessoal e Encargos Sociais</t>
        </is>
      </c>
      <c r="B3" t="inlineStr">
        <is>
          <t>R$ 36.018.864,00</t>
        </is>
      </c>
      <c r="C3" t="inlineStr">
        <is>
          <t>R$ 36.675.025,81</t>
        </is>
      </c>
      <c r="D3" t="inlineStr">
        <is>
          <t>101,82%</t>
        </is>
      </c>
      <c r="E3" t="inlineStr">
        <is>
          <t>41,54%</t>
        </is>
      </c>
    </row>
    <row r="4">
      <c r="A4" t="inlineStr">
        <is>
          <t>Vencimentos e Vantagens Fixas</t>
        </is>
      </c>
      <c r="B4" t="inlineStr">
        <is>
          <t>R$ 32.627.556,00</t>
        </is>
      </c>
      <c r="C4" t="inlineStr">
        <is>
          <t>R$ 33.275.347,46</t>
        </is>
      </c>
      <c r="D4" t="inlineStr">
        <is>
          <t>101,99%</t>
        </is>
      </c>
      <c r="E4" t="inlineStr">
        <is>
          <t>37,69%</t>
        </is>
      </c>
    </row>
    <row r="5">
      <c r="A5" t="inlineStr">
        <is>
          <t>Obrigações Patronais</t>
        </is>
      </c>
      <c r="B5" t="inlineStr">
        <is>
          <t>R$ 2.608.728,00</t>
        </is>
      </c>
      <c r="C5" t="inlineStr">
        <is>
          <t>R$ 2.658.111,73</t>
        </is>
      </c>
      <c r="D5" t="inlineStr">
        <is>
          <t>101,89%</t>
        </is>
      </c>
      <c r="E5" t="inlineStr">
        <is>
          <t>3,01%</t>
        </is>
      </c>
    </row>
    <row r="6">
      <c r="A6" t="inlineStr">
        <is>
          <t>Outras Despesas Variáveis</t>
        </is>
      </c>
      <c r="B6" t="inlineStr">
        <is>
          <t>R$ 276.216,00</t>
        </is>
      </c>
      <c r="C6" t="inlineStr">
        <is>
          <t>R$ 221.964,69</t>
        </is>
      </c>
      <c r="D6" t="inlineStr">
        <is>
          <t>80,36%</t>
        </is>
      </c>
      <c r="E6" t="inlineStr">
        <is>
          <t>0,25%</t>
        </is>
      </c>
    </row>
    <row r="7">
      <c r="A7" t="inlineStr">
        <is>
          <t xml:space="preserve">Sentenças Judiciais </t>
        </is>
      </c>
      <c r="B7" t="inlineStr">
        <is>
          <t>R$ 106.992,00</t>
        </is>
      </c>
      <c r="C7" t="inlineStr">
        <is>
          <t>R$ 135.358,56</t>
        </is>
      </c>
      <c r="D7" t="inlineStr">
        <is>
          <t>126,51%</t>
        </is>
      </c>
      <c r="E7" t="inlineStr">
        <is>
          <t>0,15%</t>
        </is>
      </c>
    </row>
    <row r="8">
      <c r="A8" t="inlineStr">
        <is>
          <t>Indenizações e Restituições Trabalhistas</t>
        </is>
      </c>
      <c r="B8" t="inlineStr">
        <is>
          <t>R$ 399.372,00</t>
        </is>
      </c>
      <c r="C8" t="inlineStr">
        <is>
          <t>R$ 384.243,37</t>
        </is>
      </c>
      <c r="D8" t="inlineStr">
        <is>
          <t>96,21%</t>
        </is>
      </c>
      <c r="E8" t="inlineStr">
        <is>
          <t>0,44%</t>
        </is>
      </c>
    </row>
    <row r="9">
      <c r="A9" t="inlineStr">
        <is>
          <t>Outras Despesas Correntes</t>
        </is>
      </c>
      <c r="B9" t="inlineStr">
        <is>
          <t>R$ 41.199.276,00</t>
        </is>
      </c>
      <c r="C9" t="inlineStr">
        <is>
          <t>R$ 37.648.238,13</t>
        </is>
      </c>
      <c r="D9" t="inlineStr">
        <is>
          <t>91,38%</t>
        </is>
      </c>
      <c r="E9" t="inlineStr">
        <is>
          <t>42,64%</t>
        </is>
      </c>
    </row>
    <row r="10">
      <c r="A10" t="inlineStr">
        <is>
          <t>Contribuições</t>
        </is>
      </c>
      <c r="B10" t="inlineStr">
        <is>
          <t>R$ 1.161.000,00</t>
        </is>
      </c>
      <c r="C10" t="inlineStr">
        <is>
          <t>R$ 1.101.274,26</t>
        </is>
      </c>
      <c r="D10" t="inlineStr">
        <is>
          <t>94,86%</t>
        </is>
      </c>
      <c r="E10" t="inlineStr">
        <is>
          <t>1,25%</t>
        </is>
      </c>
    </row>
    <row r="11">
      <c r="A11" t="inlineStr">
        <is>
          <t>Diárias</t>
        </is>
      </c>
      <c r="B11" t="inlineStr">
        <is>
          <t>R$ 1.127.112,00</t>
        </is>
      </c>
      <c r="C11" t="inlineStr">
        <is>
          <t>R$ 803.846,84</t>
        </is>
      </c>
      <c r="D11" t="inlineStr">
        <is>
          <t>71,32%</t>
        </is>
      </c>
      <c r="E11" t="inlineStr">
        <is>
          <t>0,91%</t>
        </is>
      </c>
    </row>
    <row r="12">
      <c r="A12" t="inlineStr">
        <is>
          <t>Auxílio Financeiro a Estudantes</t>
        </is>
      </c>
      <c r="B12" t="inlineStr">
        <is>
          <t>R$ 39.996,00</t>
        </is>
      </c>
      <c r="C12" t="inlineStr">
        <is>
          <t>R$ 25.325,26</t>
        </is>
      </c>
      <c r="D12" t="inlineStr">
        <is>
          <t>63,32%</t>
        </is>
      </c>
      <c r="E12" t="inlineStr">
        <is>
          <t>0,03%</t>
        </is>
      </c>
    </row>
    <row r="13">
      <c r="A13" t="inlineStr">
        <is>
          <t>Material de Consumo</t>
        </is>
      </c>
      <c r="B13" t="inlineStr">
        <is>
          <t>R$ 6.932.352,00</t>
        </is>
      </c>
      <c r="C13" t="inlineStr">
        <is>
          <t>R$ 6.072.413,97</t>
        </is>
      </c>
      <c r="D13" t="inlineStr">
        <is>
          <t>87,60%</t>
        </is>
      </c>
      <c r="E13" t="inlineStr">
        <is>
          <t>6,88%</t>
        </is>
      </c>
    </row>
    <row r="14">
      <c r="A14" t="inlineStr">
        <is>
          <t>Passagens e Despesas de Locomoção</t>
        </is>
      </c>
      <c r="B14" t="inlineStr">
        <is>
          <t>R$ 1.321.260,00</t>
        </is>
      </c>
      <c r="C14" t="inlineStr">
        <is>
          <t>R$ 966.791,00</t>
        </is>
      </c>
      <c r="D14" t="inlineStr">
        <is>
          <t>73,17%</t>
        </is>
      </c>
      <c r="E14" t="inlineStr">
        <is>
          <t>1,09%</t>
        </is>
      </c>
    </row>
    <row r="15">
      <c r="A15" t="inlineStr">
        <is>
          <t>Outros Serviços de Terceiros - PF</t>
        </is>
      </c>
      <c r="B15" t="inlineStr">
        <is>
          <t>R$ 3.147.264,00</t>
        </is>
      </c>
      <c r="C15" t="inlineStr">
        <is>
          <t>R$ 2.800.221,89</t>
        </is>
      </c>
      <c r="D15" t="inlineStr">
        <is>
          <t>88,97%</t>
        </is>
      </c>
      <c r="E15" t="inlineStr">
        <is>
          <t>3,17%</t>
        </is>
      </c>
    </row>
    <row r="16">
      <c r="A16" t="inlineStr">
        <is>
          <t>Locação de Mão de Obra</t>
        </is>
      </c>
      <c r="B16" t="inlineStr">
        <is>
          <t>R$ 1.700.052,00</t>
        </is>
      </c>
      <c r="C16" t="inlineStr">
        <is>
          <t>R$ 1.688.890,53</t>
        </is>
      </c>
      <c r="D16" t="inlineStr">
        <is>
          <t>99,34%</t>
        </is>
      </c>
      <c r="E16" t="inlineStr">
        <is>
          <t>1,91%</t>
        </is>
      </c>
    </row>
    <row r="17">
      <c r="A17" t="inlineStr">
        <is>
          <t>Outros Serviços Terceiros - P. Jurídica</t>
        </is>
      </c>
      <c r="B17" t="inlineStr">
        <is>
          <t>R$ 23.891.592,00</t>
        </is>
      </c>
      <c r="C17" t="inlineStr">
        <is>
          <t>R$ 23.181.917,71</t>
        </is>
      </c>
      <c r="D17" t="inlineStr">
        <is>
          <t>97,03%</t>
        </is>
      </c>
      <c r="E17" t="inlineStr">
        <is>
          <t>26,25%</t>
        </is>
      </c>
    </row>
    <row r="18">
      <c r="A18" t="inlineStr">
        <is>
          <t>Serv. Tecn. da Inform. Comunicação - PJ.</t>
        </is>
      </c>
      <c r="B18" t="inlineStr">
        <is>
          <t>R$ 1.423.020,00</t>
        </is>
      </c>
      <c r="C18" t="inlineStr">
        <is>
          <t>R$ 689.223,35</t>
        </is>
      </c>
      <c r="D18" t="inlineStr">
        <is>
          <t>48,43%</t>
        </is>
      </c>
      <c r="E18" t="inlineStr">
        <is>
          <t>0,78%</t>
        </is>
      </c>
    </row>
    <row r="19">
      <c r="A19" t="inlineStr">
        <is>
          <t>Obrigações Tributárias e Contributivas</t>
        </is>
      </c>
      <c r="B19" t="inlineStr">
        <is>
          <t>R$ 378.636,00</t>
        </is>
      </c>
      <c r="C19" t="inlineStr">
        <is>
          <t>R$ 244.719,28</t>
        </is>
      </c>
      <c r="D19" t="inlineStr">
        <is>
          <t>64,63%</t>
        </is>
      </c>
      <c r="E19" t="inlineStr">
        <is>
          <t>0,28%</t>
        </is>
      </c>
    </row>
    <row r="20">
      <c r="A20" t="inlineStr">
        <is>
          <t>Indenizações e Restituições</t>
        </is>
      </c>
      <c r="B20" t="inlineStr">
        <is>
          <t>R$ 76.992,00</t>
        </is>
      </c>
      <c r="C20" t="inlineStr">
        <is>
          <t>R$ 73.614,04</t>
        </is>
      </c>
      <c r="D20" t="inlineStr">
        <is>
          <t>95,61%</t>
        </is>
      </c>
      <c r="E20" t="inlineStr">
        <is>
          <t>0,08%</t>
        </is>
      </c>
    </row>
    <row r="21">
      <c r="A21" t="inlineStr">
        <is>
          <t>DESPESAS DE CAPITAL</t>
        </is>
      </c>
      <c r="B21" t="inlineStr">
        <is>
          <t>R$ 30.299.400,00</t>
        </is>
      </c>
      <c r="C21" t="inlineStr">
        <is>
          <t>R$ 13.973.098,40</t>
        </is>
      </c>
      <c r="D21" t="inlineStr">
        <is>
          <t>46,12%</t>
        </is>
      </c>
      <c r="E21" t="inlineStr">
        <is>
          <t>15,83%</t>
        </is>
      </c>
    </row>
  </sheetData>
  <pageMargins left="0.75" right="0.75" top="1" bottom="1" header="0.5" footer="0.5"/>
</worksheet>
</file>

<file path=xl/worksheets/sheet40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R$17.632.044,00</t>
        </is>
      </c>
      <c r="C2" t="inlineStr">
        <is>
          <t>R$11.631.307,50</t>
        </is>
      </c>
      <c r="D2" t="inlineStr">
        <is>
          <t>65,97%</t>
        </is>
      </c>
      <c r="E2" t="inlineStr">
        <is>
          <t>13,17%</t>
        </is>
      </c>
    </row>
    <row r="3">
      <c r="A3" t="inlineStr">
        <is>
          <t>02 - Administração Financeira</t>
        </is>
      </c>
      <c r="B3" t="inlineStr">
        <is>
          <t>R$3.029.972,00</t>
        </is>
      </c>
      <c r="C3" t="inlineStr">
        <is>
          <t>R$2.808.363,98</t>
        </is>
      </c>
      <c r="D3" t="inlineStr">
        <is>
          <t>92,69%</t>
        </is>
      </c>
      <c r="E3" t="inlineStr">
        <is>
          <t>3,18%</t>
        </is>
      </c>
    </row>
    <row r="4">
      <c r="A4" t="inlineStr">
        <is>
          <t>03 - Formação de Recursos Humanos</t>
        </is>
      </c>
      <c r="B4" t="inlineStr">
        <is>
          <t>R$2.293.800,00</t>
        </is>
      </c>
      <c r="C4" t="inlineStr">
        <is>
          <t>R$1.291.290,42</t>
        </is>
      </c>
      <c r="D4" t="inlineStr">
        <is>
          <t>56,29%</t>
        </is>
      </c>
      <c r="E4" t="inlineStr">
        <is>
          <t>1,46%</t>
        </is>
      </c>
    </row>
    <row r="5">
      <c r="A5" t="inlineStr">
        <is>
          <t>04 - Comunicação Social</t>
        </is>
      </c>
      <c r="B5" t="inlineStr">
        <is>
          <t>R$3.512.856,00</t>
        </is>
      </c>
      <c r="C5" t="inlineStr">
        <is>
          <t>R$3.243.805,93</t>
        </is>
      </c>
      <c r="D5" t="inlineStr">
        <is>
          <t>92,34%</t>
        </is>
      </c>
      <c r="E5" t="inlineStr">
        <is>
          <t>3,67%</t>
        </is>
      </c>
    </row>
    <row r="6">
      <c r="A6" t="inlineStr">
        <is>
          <t>05 - Atenção Básica</t>
        </is>
      </c>
      <c r="B6" t="inlineStr">
        <is>
          <t>R$1.803.336,00</t>
        </is>
      </c>
      <c r="C6" t="inlineStr">
        <is>
          <t>R$1.651.264,22</t>
        </is>
      </c>
      <c r="D6" t="inlineStr">
        <is>
          <t>91,57%</t>
        </is>
      </c>
      <c r="E6" t="inlineStr">
        <is>
          <t>1,87%</t>
        </is>
      </c>
    </row>
    <row r="7">
      <c r="A7" t="inlineStr">
        <is>
          <t>06 - Proteção e Benefícios ao Trabalhador</t>
        </is>
      </c>
      <c r="B7" t="inlineStr">
        <is>
          <t>R$3.962.620,00</t>
        </is>
      </c>
      <c r="C7" t="inlineStr">
        <is>
          <t>R$3.942.933,79</t>
        </is>
      </c>
      <c r="D7" t="inlineStr">
        <is>
          <t>99,50%</t>
        </is>
      </c>
      <c r="E7" t="inlineStr">
        <is>
          <t>4,47%</t>
        </is>
      </c>
    </row>
    <row r="8">
      <c r="A8" t="inlineStr">
        <is>
          <t>07 - Empregabilidade</t>
        </is>
      </c>
      <c r="B8" t="inlineStr">
        <is>
          <t>R$75.282.912,00</t>
        </is>
      </c>
      <c r="C8" t="inlineStr">
        <is>
          <t>R$63.727.396,50</t>
        </is>
      </c>
      <c r="D8" t="inlineStr">
        <is>
          <t>84,65%</t>
        </is>
      </c>
      <c r="E8" t="inlineStr">
        <is>
          <t>72,17%</t>
        </is>
      </c>
    </row>
  </sheetData>
  <pageMargins left="0.75" right="0.75" top="1" bottom="1" header="0.5" footer="0.5"/>
</worksheet>
</file>

<file path=xl/worksheets/sheet40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R$69.690.852,00</t>
        </is>
      </c>
      <c r="D2" t="inlineStr">
        <is>
          <t>53,69%</t>
        </is>
      </c>
    </row>
    <row r="3">
      <c r="A3" t="inlineStr">
        <is>
          <t>13110110</t>
        </is>
      </c>
      <c r="B3" t="inlineStr">
        <is>
          <t>Aluguéis e Arrendamentos</t>
        </is>
      </c>
      <c r="C3" t="inlineStr">
        <is>
          <t>R$6.240,00</t>
        </is>
      </c>
      <c r="D3" t="inlineStr">
        <is>
          <t>0,00%</t>
        </is>
      </c>
    </row>
    <row r="4">
      <c r="A4" t="inlineStr">
        <is>
          <t>13110120</t>
        </is>
      </c>
      <c r="B4" t="inlineStr">
        <is>
          <t>Taxas de Ocupação</t>
        </is>
      </c>
      <c r="C4" t="inlineStr">
        <is>
          <t>R$159.996,00</t>
        </is>
      </c>
      <c r="D4" t="inlineStr">
        <is>
          <t>0,12%</t>
        </is>
      </c>
    </row>
    <row r="5">
      <c r="A5" t="inlineStr">
        <is>
          <t>13210100</t>
        </is>
      </c>
      <c r="B5" t="inlineStr">
        <is>
          <t>Remuneração de Depósitos Bancários</t>
        </is>
      </c>
      <c r="C5" t="inlineStr">
        <is>
          <t>R$8.002.656,00</t>
        </is>
      </c>
      <c r="D5" t="inlineStr">
        <is>
          <t>6,16%</t>
        </is>
      </c>
    </row>
    <row r="6">
      <c r="A6" t="inlineStr">
        <is>
          <t>16999900</t>
        </is>
      </c>
      <c r="B6" t="inlineStr">
        <is>
          <t>Serviços Educacionais</t>
        </is>
      </c>
      <c r="C6" t="inlineStr">
        <is>
          <t>R$14.613.996,00</t>
        </is>
      </c>
      <c r="D6" t="inlineStr">
        <is>
          <t>11,26%</t>
        </is>
      </c>
    </row>
    <row r="7">
      <c r="A7" t="inlineStr">
        <is>
          <t>17999900</t>
        </is>
      </c>
      <c r="B7" t="inlineStr">
        <is>
          <t>Outras transferências correntes</t>
        </is>
      </c>
      <c r="C7" t="inlineStr">
        <is>
          <t>R$7.995.144,00</t>
        </is>
      </c>
      <c r="D7" t="inlineStr">
        <is>
          <t>6,16%</t>
        </is>
      </c>
    </row>
    <row r="8">
      <c r="A8" t="inlineStr">
        <is>
          <t>19110900</t>
        </is>
      </c>
      <c r="B8" t="inlineStr">
        <is>
          <t xml:space="preserve">Multas e Juros </t>
        </is>
      </c>
      <c r="C8" t="inlineStr">
        <is>
          <t>R$45.996,00</t>
        </is>
      </c>
      <c r="D8" t="inlineStr">
        <is>
          <t>0,04%</t>
        </is>
      </c>
    </row>
    <row r="9">
      <c r="A9" t="inlineStr">
        <is>
          <t>19999900</t>
        </is>
      </c>
      <c r="B9" t="inlineStr">
        <is>
          <t>Outras Receitas Correntes</t>
        </is>
      </c>
      <c r="C9" t="inlineStr">
        <is>
          <t>R$835.992,00</t>
        </is>
      </c>
      <c r="D9" t="inlineStr">
        <is>
          <t>0,64%</t>
        </is>
      </c>
    </row>
    <row r="10">
      <c r="A10" t="inlineStr">
        <is>
          <t>99999910</t>
        </is>
      </c>
      <c r="B10" t="inlineStr">
        <is>
          <t>Recurso Arrecadado em Exerc. Anteriores</t>
        </is>
      </c>
      <c r="C10" t="inlineStr">
        <is>
          <t>R$28.460.472,00</t>
        </is>
      </c>
      <c r="D10" t="inlineStr">
        <is>
          <t>21,92%</t>
        </is>
      </c>
    </row>
  </sheetData>
  <pageMargins left="0.75" right="0.75" top="1" bottom="1" header="0.5" footer="0.5"/>
</worksheet>
</file>

<file path=xl/worksheets/sheet409.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R$36.665.004,00</t>
        </is>
      </c>
      <c r="D2" t="inlineStr">
        <is>
          <t>28,24%</t>
        </is>
      </c>
    </row>
    <row r="3">
      <c r="A3" t="inlineStr">
        <is>
          <t>31901300</t>
        </is>
      </c>
      <c r="B3" t="inlineStr">
        <is>
          <t>Obrigações Patronais</t>
        </is>
      </c>
      <c r="C3" t="inlineStr">
        <is>
          <t>R$2.941.836,00</t>
        </is>
      </c>
      <c r="D3" t="inlineStr">
        <is>
          <t>2,27%</t>
        </is>
      </c>
    </row>
    <row r="4">
      <c r="A4" t="inlineStr">
        <is>
          <t>31901600</t>
        </is>
      </c>
      <c r="B4" t="inlineStr">
        <is>
          <t>Outras Despesas Variáveis</t>
        </is>
      </c>
      <c r="C4" t="inlineStr">
        <is>
          <t>R$273.228,00</t>
        </is>
      </c>
      <c r="D4" t="inlineStr">
        <is>
          <t>0,21%</t>
        </is>
      </c>
    </row>
    <row r="5">
      <c r="A5" t="inlineStr">
        <is>
          <t>31909100</t>
        </is>
      </c>
      <c r="B5" t="inlineStr">
        <is>
          <t xml:space="preserve">Sentenças Judiciais </t>
        </is>
      </c>
      <c r="C5" t="inlineStr">
        <is>
          <t>R$49.992,00</t>
        </is>
      </c>
      <c r="D5" t="inlineStr">
        <is>
          <t>0,04%</t>
        </is>
      </c>
    </row>
    <row r="6">
      <c r="A6" t="inlineStr">
        <is>
          <t>31909400</t>
        </is>
      </c>
      <c r="B6" t="inlineStr">
        <is>
          <t>Indenizações e Restituições Trabalhistas</t>
        </is>
      </c>
      <c r="C6" t="inlineStr">
        <is>
          <t>R$401.388,00</t>
        </is>
      </c>
      <c r="D6" t="inlineStr">
        <is>
          <t>0,31%</t>
        </is>
      </c>
    </row>
    <row r="7">
      <c r="A7" t="inlineStr">
        <is>
          <t>33504100</t>
        </is>
      </c>
      <c r="B7" t="inlineStr">
        <is>
          <t>Contribuições</t>
        </is>
      </c>
      <c r="C7" t="inlineStr">
        <is>
          <t>R$1.224.000,00</t>
        </is>
      </c>
      <c r="D7" t="inlineStr">
        <is>
          <t>0,94%</t>
        </is>
      </c>
    </row>
    <row r="8">
      <c r="A8" t="inlineStr">
        <is>
          <t>33901400</t>
        </is>
      </c>
      <c r="B8" t="inlineStr">
        <is>
          <t>Diárias</t>
        </is>
      </c>
      <c r="C8" t="inlineStr">
        <is>
          <t>R$1.179.108,00</t>
        </is>
      </c>
      <c r="D8" t="inlineStr">
        <is>
          <t>0,91%</t>
        </is>
      </c>
    </row>
    <row r="9">
      <c r="A9" t="inlineStr">
        <is>
          <t>33901800</t>
        </is>
      </c>
      <c r="B9" t="inlineStr">
        <is>
          <t>Auxílio Financeiro a Estudantes</t>
        </is>
      </c>
      <c r="C9" t="inlineStr">
        <is>
          <t>R$224.988,00</t>
        </is>
      </c>
      <c r="D9" t="inlineStr">
        <is>
          <t>0,17%</t>
        </is>
      </c>
    </row>
    <row r="10">
      <c r="A10" t="inlineStr">
        <is>
          <t>33903000</t>
        </is>
      </c>
      <c r="B10" t="inlineStr">
        <is>
          <t>Material de Consumo</t>
        </is>
      </c>
      <c r="C10" t="inlineStr">
        <is>
          <t>R$7.370.484,00</t>
        </is>
      </c>
      <c r="D10" t="inlineStr">
        <is>
          <t>5,68%</t>
        </is>
      </c>
    </row>
    <row r="11">
      <c r="A11" t="inlineStr">
        <is>
          <t>33903300</t>
        </is>
      </c>
      <c r="B11" t="inlineStr">
        <is>
          <t>Passagens e Despesas de Locomoção</t>
        </is>
      </c>
      <c r="C11" t="inlineStr">
        <is>
          <t>R$1.471.848,00</t>
        </is>
      </c>
      <c r="D11" t="inlineStr">
        <is>
          <t>1,13%</t>
        </is>
      </c>
    </row>
    <row r="12">
      <c r="A12" t="inlineStr">
        <is>
          <t>33903600</t>
        </is>
      </c>
      <c r="B12" t="inlineStr">
        <is>
          <t>Outros Serviços de Terceiros - PF</t>
        </is>
      </c>
      <c r="C12" t="inlineStr">
        <is>
          <t>R$3.390.648,00</t>
        </is>
      </c>
      <c r="D12" t="inlineStr">
        <is>
          <t>2,61%</t>
        </is>
      </c>
    </row>
    <row r="13">
      <c r="A13" t="inlineStr">
        <is>
          <t>33903700</t>
        </is>
      </c>
      <c r="B13" t="inlineStr">
        <is>
          <t>Locação de Mão de Obra</t>
        </is>
      </c>
      <c r="C13" t="inlineStr">
        <is>
          <t>R$1.875.936,00</t>
        </is>
      </c>
      <c r="D13" t="inlineStr">
        <is>
          <t>1,45%</t>
        </is>
      </c>
    </row>
    <row r="14">
      <c r="A14" t="inlineStr">
        <is>
          <t>33903900</t>
        </is>
      </c>
      <c r="B14" t="inlineStr">
        <is>
          <t>Outros Serviços Terceiros - P. Jurídica</t>
        </is>
      </c>
      <c r="C14" t="inlineStr">
        <is>
          <t>R$23.434.392,00</t>
        </is>
      </c>
      <c r="D14" t="inlineStr">
        <is>
          <t>18,05%</t>
        </is>
      </c>
    </row>
    <row r="15">
      <c r="A15" t="inlineStr">
        <is>
          <t>33904000</t>
        </is>
      </c>
      <c r="B15" t="inlineStr">
        <is>
          <t>Serv. Tecn. da Inform. Comunicação - PJ.</t>
        </is>
      </c>
      <c r="C15" t="inlineStr">
        <is>
          <t>R$2.178.864,00</t>
        </is>
      </c>
      <c r="D15" t="inlineStr">
        <is>
          <t>1,68%</t>
        </is>
      </c>
    </row>
    <row r="16">
      <c r="A16" t="inlineStr">
        <is>
          <t>33904700</t>
        </is>
      </c>
      <c r="B16" t="inlineStr">
        <is>
          <t>Obrigações Tributárias e Contributivas</t>
        </is>
      </c>
      <c r="C16" t="inlineStr">
        <is>
          <t>R$323.340,00</t>
        </is>
      </c>
      <c r="D16" t="inlineStr">
        <is>
          <t>0,25%</t>
        </is>
      </c>
    </row>
    <row r="17">
      <c r="A17" t="inlineStr">
        <is>
          <t>33909300</t>
        </is>
      </c>
      <c r="B17" t="inlineStr">
        <is>
          <t>Indenizações e Restituições</t>
        </is>
      </c>
      <c r="C17" t="inlineStr">
        <is>
          <t>R$122.988,00</t>
        </is>
      </c>
      <c r="D17" t="inlineStr">
        <is>
          <t>0,09%</t>
        </is>
      </c>
    </row>
    <row r="18">
      <c r="A18" t="inlineStr">
        <is>
          <t>44905100</t>
        </is>
      </c>
      <c r="B18" t="inlineStr">
        <is>
          <t>Obras e Instalações</t>
        </is>
      </c>
      <c r="C18" t="inlineStr">
        <is>
          <t>R$40.213.164,00</t>
        </is>
      </c>
      <c r="D18" t="inlineStr">
        <is>
          <t>30,98%</t>
        </is>
      </c>
    </row>
    <row r="19">
      <c r="A19" t="inlineStr">
        <is>
          <t>44905200</t>
        </is>
      </c>
      <c r="B19" t="inlineStr">
        <is>
          <t>Equipamentos e Material Permanente</t>
        </is>
      </c>
      <c r="C19" t="inlineStr">
        <is>
          <t>R$6.470.136,00</t>
        </is>
      </c>
      <c r="D19" t="inlineStr">
        <is>
          <t>4,98%</t>
        </is>
      </c>
    </row>
  </sheetData>
  <pageMargins left="0.75" right="0.75" top="1" bottom="1" header="0.5" footer="0.5"/>
</worksheet>
</file>

<file path=xl/worksheets/sheet41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R$19.884.972,00</t>
        </is>
      </c>
      <c r="C2" t="inlineStr">
        <is>
          <t>15,32%</t>
        </is>
      </c>
    </row>
    <row r="3">
      <c r="A3" t="inlineStr">
        <is>
          <t>02 - Administração Financeira</t>
        </is>
      </c>
      <c r="B3" t="inlineStr">
        <is>
          <t>R$3.183.948,00</t>
        </is>
      </c>
      <c r="C3" t="inlineStr">
        <is>
          <t>2,45%</t>
        </is>
      </c>
    </row>
    <row r="4">
      <c r="A4" t="inlineStr">
        <is>
          <t>03 - Formação de Recursos Humanos</t>
        </is>
      </c>
      <c r="B4" t="inlineStr">
        <is>
          <t>R$2.486.544,00</t>
        </is>
      </c>
      <c r="C4" t="inlineStr">
        <is>
          <t>1,92%</t>
        </is>
      </c>
    </row>
    <row r="5">
      <c r="A5" t="inlineStr">
        <is>
          <t>04 - Comunicação Social</t>
        </is>
      </c>
      <c r="B5" t="inlineStr">
        <is>
          <t>R$4.115.808,00</t>
        </is>
      </c>
      <c r="C5" t="inlineStr">
        <is>
          <t>3,17%</t>
        </is>
      </c>
    </row>
    <row r="6">
      <c r="A6" t="inlineStr">
        <is>
          <t>05 - Atenção Básica</t>
        </is>
      </c>
      <c r="B6" t="inlineStr">
        <is>
          <t>R$2.113.860,00</t>
        </is>
      </c>
      <c r="C6" t="inlineStr">
        <is>
          <t>1,63%</t>
        </is>
      </c>
    </row>
    <row r="7">
      <c r="A7" t="inlineStr">
        <is>
          <t>06 - Proteção e Benefícios ao Trabalhador</t>
        </is>
      </c>
      <c r="B7" t="inlineStr">
        <is>
          <t>R$4.621.776,00</t>
        </is>
      </c>
      <c r="C7" t="inlineStr">
        <is>
          <t>3,56%</t>
        </is>
      </c>
    </row>
    <row r="8">
      <c r="A8" t="inlineStr">
        <is>
          <t>07 - Empregabilidade</t>
        </is>
      </c>
      <c r="B8" t="inlineStr">
        <is>
          <t>R$93.404.436,00</t>
        </is>
      </c>
      <c r="C8" t="inlineStr">
        <is>
          <t>71,95%</t>
        </is>
      </c>
    </row>
  </sheetData>
  <pageMargins left="0.75" right="0.75" top="1" bottom="1" header="0.5" footer="0.5"/>
</worksheet>
</file>

<file path=xl/worksheets/sheet41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R$ 101.350.872,00</t>
        </is>
      </c>
      <c r="C2" t="inlineStr">
        <is>
          <t>R$ 47.643.824,86</t>
        </is>
      </c>
      <c r="D2" t="inlineStr">
        <is>
          <t>47,01%</t>
        </is>
      </c>
      <c r="E2" t="inlineStr">
        <is>
          <t>100,00%</t>
        </is>
      </c>
    </row>
    <row r="3">
      <c r="A3" t="inlineStr">
        <is>
          <t>Contr. para Ent. Privadas Serviço Social e de Formação Prof.</t>
        </is>
      </c>
      <c r="B3" t="inlineStr">
        <is>
          <t>R$ 69.690.852,00</t>
        </is>
      </c>
      <c r="C3" t="inlineStr">
        <is>
          <t>R$ 30.864.906,84</t>
        </is>
      </c>
      <c r="D3" t="inlineStr">
        <is>
          <t>44,29%</t>
        </is>
      </c>
      <c r="E3" t="inlineStr">
        <is>
          <t>64,78%</t>
        </is>
      </c>
    </row>
    <row r="4">
      <c r="A4" t="inlineStr">
        <is>
          <t>Contribuições para o Senac</t>
        </is>
      </c>
      <c r="B4" t="inlineStr">
        <is>
          <t>R$ 69.690.852,00</t>
        </is>
      </c>
      <c r="C4" t="inlineStr">
        <is>
          <t>R$ 30.864.906,84</t>
        </is>
      </c>
      <c r="D4" t="inlineStr">
        <is>
          <t>44,29%</t>
        </is>
      </c>
      <c r="E4" t="inlineStr">
        <is>
          <t>64,78%</t>
        </is>
      </c>
    </row>
    <row r="5">
      <c r="A5" t="inlineStr">
        <is>
          <t>Receita Patrimonial</t>
        </is>
      </c>
      <c r="B5" t="inlineStr">
        <is>
          <t>R$ 8.168.892,00</t>
        </is>
      </c>
      <c r="C5" t="inlineStr">
        <is>
          <t>R$ 5.611.631,30</t>
        </is>
      </c>
      <c r="D5" t="inlineStr">
        <is>
          <t>68,70%</t>
        </is>
      </c>
      <c r="E5" t="inlineStr">
        <is>
          <t>11,78%</t>
        </is>
      </c>
    </row>
    <row r="6">
      <c r="A6" t="inlineStr">
        <is>
          <t>Aluguéis e Arrendamentos</t>
        </is>
      </c>
      <c r="B6" t="inlineStr">
        <is>
          <t>R$ 6.240,00</t>
        </is>
      </c>
      <c r="C6" t="inlineStr">
        <is>
          <t>R$ 4.967,75</t>
        </is>
      </c>
      <c r="D6" t="inlineStr">
        <is>
          <t>79,61%</t>
        </is>
      </c>
      <c r="E6" t="inlineStr">
        <is>
          <t>0,01%</t>
        </is>
      </c>
    </row>
    <row r="7">
      <c r="A7" t="inlineStr">
        <is>
          <t>Taxas de Ocupação</t>
        </is>
      </c>
      <c r="B7" t="inlineStr">
        <is>
          <t>R$ 159.996,00</t>
        </is>
      </c>
      <c r="C7" t="inlineStr">
        <is>
          <t>R$ 12.400,00</t>
        </is>
      </c>
      <c r="D7" t="inlineStr">
        <is>
          <t>7,75%</t>
        </is>
      </c>
      <c r="E7" t="inlineStr">
        <is>
          <t>0,03%</t>
        </is>
      </c>
    </row>
    <row r="8">
      <c r="A8" t="inlineStr">
        <is>
          <t>Remuneração de Depósitos Bancários</t>
        </is>
      </c>
      <c r="B8" t="inlineStr">
        <is>
          <t>R$ 8.002.656,00</t>
        </is>
      </c>
      <c r="C8" t="inlineStr">
        <is>
          <t>R$ 5.594.263,55</t>
        </is>
      </c>
      <c r="D8" t="inlineStr">
        <is>
          <t>69,91%</t>
        </is>
      </c>
      <c r="E8" t="inlineStr">
        <is>
          <t>11,74%</t>
        </is>
      </c>
    </row>
    <row r="9">
      <c r="A9" t="inlineStr">
        <is>
          <t>Receita de Serviços</t>
        </is>
      </c>
      <c r="B9" t="inlineStr">
        <is>
          <t>R$ 14.613.996,00</t>
        </is>
      </c>
      <c r="C9" t="inlineStr">
        <is>
          <t>R$ 5.727.447,11</t>
        </is>
      </c>
      <c r="D9" t="inlineStr">
        <is>
          <t>39,19%</t>
        </is>
      </c>
      <c r="E9" t="inlineStr">
        <is>
          <t>12,02%</t>
        </is>
      </c>
    </row>
    <row r="10">
      <c r="A10" t="inlineStr">
        <is>
          <t>Serviços Educacionais</t>
        </is>
      </c>
      <c r="B10" t="inlineStr">
        <is>
          <t>R$ 14.613.996,00</t>
        </is>
      </c>
      <c r="C10" t="inlineStr">
        <is>
          <t>R$ 5.727.447,11</t>
        </is>
      </c>
      <c r="D10" t="inlineStr">
        <is>
          <t>39,19%</t>
        </is>
      </c>
      <c r="E10" t="inlineStr">
        <is>
          <t>12,02%</t>
        </is>
      </c>
    </row>
    <row r="11">
      <c r="A11" t="inlineStr">
        <is>
          <t>Transferências correntes</t>
        </is>
      </c>
      <c r="B11" t="inlineStr">
        <is>
          <t>R$ 7.995.144,00</t>
        </is>
      </c>
      <c r="C11" t="inlineStr">
        <is>
          <t>R$ 5.139.388,15</t>
        </is>
      </c>
      <c r="D11" t="inlineStr">
        <is>
          <t>64,28%</t>
        </is>
      </c>
      <c r="E11" t="inlineStr">
        <is>
          <t>10,79%</t>
        </is>
      </c>
    </row>
    <row r="12">
      <c r="A12" t="inlineStr">
        <is>
          <t>Outras transferências correntes</t>
        </is>
      </c>
      <c r="B12" t="inlineStr">
        <is>
          <t>R$ 7.995.144,00</t>
        </is>
      </c>
      <c r="C12" t="inlineStr">
        <is>
          <t>R$ 5.139.388,15</t>
        </is>
      </c>
      <c r="D12" t="inlineStr">
        <is>
          <t>64,28%</t>
        </is>
      </c>
      <c r="E12" t="inlineStr">
        <is>
          <t>10,79%</t>
        </is>
      </c>
    </row>
    <row r="13">
      <c r="A13" t="inlineStr">
        <is>
          <t>Outras Receitas Correntes</t>
        </is>
      </c>
      <c r="B13" t="inlineStr">
        <is>
          <t>R$ 881.988,00</t>
        </is>
      </c>
      <c r="C13" t="inlineStr">
        <is>
          <t>R$ 300.451,46</t>
        </is>
      </c>
      <c r="D13" t="inlineStr">
        <is>
          <t>34,07%</t>
        </is>
      </c>
      <c r="E13" t="inlineStr">
        <is>
          <t>0,63%</t>
        </is>
      </c>
    </row>
    <row r="14">
      <c r="A14" t="inlineStr">
        <is>
          <t xml:space="preserve">Multas e Juros </t>
        </is>
      </c>
      <c r="B14" t="inlineStr">
        <is>
          <t>R$ 45.996,00</t>
        </is>
      </c>
      <c r="C14" t="inlineStr">
        <is>
          <t>R$ 7.543,73</t>
        </is>
      </c>
      <c r="D14" t="inlineStr">
        <is>
          <t>16,40%</t>
        </is>
      </c>
      <c r="E14" t="inlineStr">
        <is>
          <t>0,02%</t>
        </is>
      </c>
    </row>
    <row r="15">
      <c r="A15" t="inlineStr">
        <is>
          <t>Outras Restituições</t>
        </is>
      </c>
      <c r="B15" t="inlineStr">
        <is>
          <t>R$ 0,00</t>
        </is>
      </c>
      <c r="C15" t="inlineStr">
        <is>
          <t>R$ 54.062,80</t>
        </is>
      </c>
      <c r="D15" t="inlineStr">
        <is>
          <t>0,00%</t>
        </is>
      </c>
      <c r="E15" t="inlineStr">
        <is>
          <t>0,11%</t>
        </is>
      </c>
    </row>
    <row r="16">
      <c r="A16" t="inlineStr">
        <is>
          <t>Outras Receitas Correntes</t>
        </is>
      </c>
      <c r="B16" t="inlineStr">
        <is>
          <t>R$ 835.992,00</t>
        </is>
      </c>
      <c r="C16" t="inlineStr">
        <is>
          <t>R$ 238.844,93</t>
        </is>
      </c>
      <c r="D16" t="inlineStr">
        <is>
          <t>28,57%</t>
        </is>
      </c>
      <c r="E16" t="inlineStr">
        <is>
          <t>0,50%</t>
        </is>
      </c>
    </row>
    <row r="17">
      <c r="A17" t="inlineStr">
        <is>
          <t>RECURSOS ARREC. EXERC. ANTER.</t>
        </is>
      </c>
      <c r="B17" t="inlineStr">
        <is>
          <t>R$ 28.460.472,00</t>
        </is>
      </c>
      <c r="C17" t="inlineStr">
        <is>
          <t>R$ 0,00</t>
        </is>
      </c>
      <c r="D17" t="inlineStr">
        <is>
          <t>0,00%</t>
        </is>
      </c>
      <c r="E17" t="inlineStr">
        <is>
          <t>0,00%</t>
        </is>
      </c>
    </row>
    <row r="18">
      <c r="A18" t="inlineStr">
        <is>
          <t>Recurso Arrecadado em Exerc. Anteriores</t>
        </is>
      </c>
      <c r="B18" t="inlineStr">
        <is>
          <t>R$ 28.460.472,00</t>
        </is>
      </c>
      <c r="C18" t="inlineStr">
        <is>
          <t>R$ 0,00</t>
        </is>
      </c>
      <c r="D18" t="inlineStr">
        <is>
          <t>0,00%</t>
        </is>
      </c>
      <c r="E18" t="inlineStr">
        <is>
          <t>0,00%</t>
        </is>
      </c>
    </row>
    <row r="19">
      <c r="A19" t="inlineStr">
        <is>
          <t>Recurso Arrecadado em Exerc. Anteriores</t>
        </is>
      </c>
      <c r="B19" t="inlineStr">
        <is>
          <t>R$ 28.460.472,00</t>
        </is>
      </c>
      <c r="C19" t="inlineStr">
        <is>
          <t>R$ 0,00</t>
        </is>
      </c>
      <c r="D19" t="inlineStr">
        <is>
          <t>0,00%</t>
        </is>
      </c>
      <c r="E19" t="inlineStr">
        <is>
          <t>0,00%</t>
        </is>
      </c>
    </row>
  </sheetData>
  <pageMargins left="0.75" right="0.75" top="1" bottom="1" header="0.5" footer="0.5"/>
</worksheet>
</file>

<file path=xl/worksheets/sheet4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R$ 83.128.044,00</t>
        </is>
      </c>
      <c r="C2" t="inlineStr">
        <is>
          <t>R$ 37.420.055,02</t>
        </is>
      </c>
      <c r="D2" t="inlineStr">
        <is>
          <t>45,01%</t>
        </is>
      </c>
      <c r="E2" t="inlineStr">
        <is>
          <t>75,32%</t>
        </is>
      </c>
    </row>
    <row r="3">
      <c r="A3" t="inlineStr">
        <is>
          <t>Pessoal e Encargos Sociais</t>
        </is>
      </c>
      <c r="B3" t="inlineStr">
        <is>
          <t>R$ 40.331.448,00</t>
        </is>
      </c>
      <c r="C3" t="inlineStr">
        <is>
          <t>R$ 18.056.134,81</t>
        </is>
      </c>
      <c r="D3" t="inlineStr">
        <is>
          <t>44,77%</t>
        </is>
      </c>
      <c r="E3" t="inlineStr">
        <is>
          <t>36,34%</t>
        </is>
      </c>
    </row>
    <row r="4">
      <c r="A4" t="inlineStr">
        <is>
          <t>Vencimentos e Vantagens Fixas</t>
        </is>
      </c>
      <c r="B4" t="inlineStr">
        <is>
          <t>R$ 36.665.004,00</t>
        </is>
      </c>
      <c r="C4" t="inlineStr">
        <is>
          <t>R$ 16.371.879,93</t>
        </is>
      </c>
      <c r="D4" t="inlineStr">
        <is>
          <t>44,65%</t>
        </is>
      </c>
      <c r="E4" t="inlineStr">
        <is>
          <t>32,95%</t>
        </is>
      </c>
    </row>
    <row r="5">
      <c r="A5" t="inlineStr">
        <is>
          <t>Obrigações Patronais</t>
        </is>
      </c>
      <c r="B5" t="inlineStr">
        <is>
          <t>R$ 2.941.836,00</t>
        </is>
      </c>
      <c r="C5" t="inlineStr">
        <is>
          <t>R$ 1.310.140,77</t>
        </is>
      </c>
      <c r="D5" t="inlineStr">
        <is>
          <t>44,53%</t>
        </is>
      </c>
      <c r="E5" t="inlineStr">
        <is>
          <t>2,64%</t>
        </is>
      </c>
    </row>
    <row r="6">
      <c r="A6" t="inlineStr">
        <is>
          <t>Outras Despesas Variáveis</t>
        </is>
      </c>
      <c r="B6" t="inlineStr">
        <is>
          <t>R$ 273.228,00</t>
        </is>
      </c>
      <c r="C6" t="inlineStr">
        <is>
          <t>R$ 92.359,63</t>
        </is>
      </c>
      <c r="D6" t="inlineStr">
        <is>
          <t>33,80%</t>
        </is>
      </c>
      <c r="E6" t="inlineStr">
        <is>
          <t>0,19%</t>
        </is>
      </c>
    </row>
    <row r="7">
      <c r="A7" t="inlineStr">
        <is>
          <t xml:space="preserve">Sentenças Judiciais </t>
        </is>
      </c>
      <c r="B7" t="inlineStr">
        <is>
          <t>R$ 49.992,00</t>
        </is>
      </c>
      <c r="C7" t="inlineStr">
        <is>
          <t>R$ 0,00</t>
        </is>
      </c>
      <c r="D7" t="inlineStr">
        <is>
          <t>0,00%</t>
        </is>
      </c>
      <c r="E7" t="inlineStr">
        <is>
          <t>0,00%</t>
        </is>
      </c>
    </row>
    <row r="8">
      <c r="A8" t="inlineStr">
        <is>
          <t>Indenizações e Restituições Trabalhistas</t>
        </is>
      </c>
      <c r="B8" t="inlineStr">
        <is>
          <t>R$ 401.388,00</t>
        </is>
      </c>
      <c r="C8" t="inlineStr">
        <is>
          <t>R$ 281.754,48</t>
        </is>
      </c>
      <c r="D8" t="inlineStr">
        <is>
          <t>70,20%</t>
        </is>
      </c>
      <c r="E8" t="inlineStr">
        <is>
          <t>0,57%</t>
        </is>
      </c>
    </row>
    <row r="9">
      <c r="A9" t="inlineStr">
        <is>
          <t>Outras Despesas Correntes</t>
        </is>
      </c>
      <c r="B9" t="inlineStr">
        <is>
          <t>R$ 42.796.596,00</t>
        </is>
      </c>
      <c r="C9" t="inlineStr">
        <is>
          <t>R$ 19.363.920,21</t>
        </is>
      </c>
      <c r="D9" t="inlineStr">
        <is>
          <t>45,25%</t>
        </is>
      </c>
      <c r="E9" t="inlineStr">
        <is>
          <t>38,98%</t>
        </is>
      </c>
    </row>
    <row r="10">
      <c r="A10" t="inlineStr">
        <is>
          <t>Contribuições</t>
        </is>
      </c>
      <c r="B10" t="inlineStr">
        <is>
          <t>R$ 1.224.000,00</t>
        </is>
      </c>
      <c r="C10" t="inlineStr">
        <is>
          <t>R$ 557.775,30</t>
        </is>
      </c>
      <c r="D10" t="inlineStr">
        <is>
          <t>45,57%</t>
        </is>
      </c>
      <c r="E10" t="inlineStr">
        <is>
          <t>1,12%</t>
        </is>
      </c>
    </row>
    <row r="11">
      <c r="A11" t="inlineStr">
        <is>
          <t>Diárias</t>
        </is>
      </c>
      <c r="B11" t="inlineStr">
        <is>
          <t>R$ 1.179.108,00</t>
        </is>
      </c>
      <c r="C11" t="inlineStr">
        <is>
          <t>R$ 358.780,80</t>
        </is>
      </c>
      <c r="D11" t="inlineStr">
        <is>
          <t>30,43%</t>
        </is>
      </c>
      <c r="E11" t="inlineStr">
        <is>
          <t>0,72%</t>
        </is>
      </c>
    </row>
    <row r="12">
      <c r="A12" t="inlineStr">
        <is>
          <t>Auxílio Financeiro a Estudantes</t>
        </is>
      </c>
      <c r="B12" t="inlineStr">
        <is>
          <t>R$ 224.988,00</t>
        </is>
      </c>
      <c r="C12" t="inlineStr">
        <is>
          <t>R$ 3.003,90</t>
        </is>
      </c>
      <c r="D12" t="inlineStr">
        <is>
          <t>1,34%</t>
        </is>
      </c>
      <c r="E12" t="inlineStr">
        <is>
          <t>0,01%</t>
        </is>
      </c>
    </row>
    <row r="13">
      <c r="A13" t="inlineStr">
        <is>
          <t>Material de Consumo</t>
        </is>
      </c>
      <c r="B13" t="inlineStr">
        <is>
          <t>R$ 7.370.484,00</t>
        </is>
      </c>
      <c r="C13" t="inlineStr">
        <is>
          <t>R$ 3.353.318,01</t>
        </is>
      </c>
      <c r="D13" t="inlineStr">
        <is>
          <t>45,50%</t>
        </is>
      </c>
      <c r="E13" t="inlineStr">
        <is>
          <t>6,75%</t>
        </is>
      </c>
    </row>
    <row r="14">
      <c r="A14" t="inlineStr">
        <is>
          <t>Passagens e Despesas de Locomoção</t>
        </is>
      </c>
      <c r="B14" t="inlineStr">
        <is>
          <t>R$ 1.471.848,00</t>
        </is>
      </c>
      <c r="C14" t="inlineStr">
        <is>
          <t>R$ 601.632,55</t>
        </is>
      </c>
      <c r="D14" t="inlineStr">
        <is>
          <t>40,88%</t>
        </is>
      </c>
      <c r="E14" t="inlineStr">
        <is>
          <t>1,21%</t>
        </is>
      </c>
    </row>
    <row r="15">
      <c r="A15" t="inlineStr">
        <is>
          <t>Outros Serviços de Terceiros - PF</t>
        </is>
      </c>
      <c r="B15" t="inlineStr">
        <is>
          <t>R$ 3.390.648,00</t>
        </is>
      </c>
      <c r="C15" t="inlineStr">
        <is>
          <t>R$ 1.577.091,36</t>
        </is>
      </c>
      <c r="D15" t="inlineStr">
        <is>
          <t>46,51%</t>
        </is>
      </c>
      <c r="E15" t="inlineStr">
        <is>
          <t>3,17%</t>
        </is>
      </c>
    </row>
    <row r="16">
      <c r="A16" t="inlineStr">
        <is>
          <t>Locação de Mão de Obra</t>
        </is>
      </c>
      <c r="B16" t="inlineStr">
        <is>
          <t>R$ 1.875.936,00</t>
        </is>
      </c>
      <c r="C16" t="inlineStr">
        <is>
          <t>R$ 1.250.363,90</t>
        </is>
      </c>
      <c r="D16" t="inlineStr">
        <is>
          <t>66,65%</t>
        </is>
      </c>
      <c r="E16" t="inlineStr">
        <is>
          <t>2,52%</t>
        </is>
      </c>
    </row>
    <row r="17">
      <c r="A17" t="inlineStr">
        <is>
          <t>Outros Serviços Terceiros - P. Jurídica</t>
        </is>
      </c>
      <c r="B17" t="inlineStr">
        <is>
          <t>R$ 23.434.392,00</t>
        </is>
      </c>
      <c r="C17" t="inlineStr">
        <is>
          <t>R$ 10.349.507,77</t>
        </is>
      </c>
      <c r="D17" t="inlineStr">
        <is>
          <t>44,16%</t>
        </is>
      </c>
      <c r="E17" t="inlineStr">
        <is>
          <t>20,83%</t>
        </is>
      </c>
    </row>
    <row r="18">
      <c r="A18" t="inlineStr">
        <is>
          <t>Serv. Tecn. da Inform. Comunicação - PJ.</t>
        </is>
      </c>
      <c r="B18" t="inlineStr">
        <is>
          <t>R$ 2.178.864,00</t>
        </is>
      </c>
      <c r="C18" t="inlineStr">
        <is>
          <t>R$ 1.213.540,53</t>
        </is>
      </c>
      <c r="D18" t="inlineStr">
        <is>
          <t>55,70%</t>
        </is>
      </c>
      <c r="E18" t="inlineStr">
        <is>
          <t>2,44%</t>
        </is>
      </c>
    </row>
    <row r="19">
      <c r="A19" t="inlineStr">
        <is>
          <t>Obrigações Tributárias e Contributivas</t>
        </is>
      </c>
      <c r="B19" t="inlineStr">
        <is>
          <t>R$ 323.340,00</t>
        </is>
      </c>
      <c r="C19" t="inlineStr">
        <is>
          <t>R$ 97.241,09</t>
        </is>
      </c>
      <c r="D19" t="inlineStr">
        <is>
          <t>30,07%</t>
        </is>
      </c>
      <c r="E19" t="inlineStr">
        <is>
          <t>0,20%</t>
        </is>
      </c>
    </row>
    <row r="20">
      <c r="A20" t="inlineStr">
        <is>
          <t>Indenizações e Restituições</t>
        </is>
      </c>
      <c r="B20" t="inlineStr">
        <is>
          <t>R$ 122.988,00</t>
        </is>
      </c>
      <c r="C20" t="inlineStr">
        <is>
          <t>R$ 1.665,00</t>
        </is>
      </c>
      <c r="D20" t="inlineStr">
        <is>
          <t>1,35%</t>
        </is>
      </c>
      <c r="E20" t="inlineStr">
        <is>
          <t>0,00%</t>
        </is>
      </c>
    </row>
    <row r="21">
      <c r="A21" t="inlineStr">
        <is>
          <t>DESPESAS DE CAPITAL</t>
        </is>
      </c>
      <c r="B21" t="inlineStr">
        <is>
          <t>R$ 46.683.300,00</t>
        </is>
      </c>
      <c r="C21" t="inlineStr">
        <is>
          <t>R$ 12.262.843,93</t>
        </is>
      </c>
      <c r="D21" t="inlineStr">
        <is>
          <t>26,27%</t>
        </is>
      </c>
      <c r="E21" t="inlineStr">
        <is>
          <t>24,68%</t>
        </is>
      </c>
    </row>
  </sheetData>
  <pageMargins left="0.75" right="0.75" top="1" bottom="1" header="0.5" footer="0.5"/>
</worksheet>
</file>

<file path=xl/worksheets/sheet4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R$19.884.972,00</t>
        </is>
      </c>
      <c r="C2" t="inlineStr">
        <is>
          <t>R$7.423.150,09</t>
        </is>
      </c>
      <c r="D2" t="inlineStr">
        <is>
          <t>37,33%</t>
        </is>
      </c>
      <c r="E2" t="inlineStr">
        <is>
          <t>14,94%</t>
        </is>
      </c>
    </row>
    <row r="3">
      <c r="A3" t="inlineStr">
        <is>
          <t>02 - Administração Financeira</t>
        </is>
      </c>
      <c r="B3" t="inlineStr">
        <is>
          <t>R$3.183.948,00</t>
        </is>
      </c>
      <c r="C3" t="inlineStr">
        <is>
          <t>R$1.433.448,44</t>
        </is>
      </c>
      <c r="D3" t="inlineStr">
        <is>
          <t>45,02%</t>
        </is>
      </c>
      <c r="E3" t="inlineStr">
        <is>
          <t>2,89%</t>
        </is>
      </c>
    </row>
    <row r="4">
      <c r="A4" t="inlineStr">
        <is>
          <t>03 - Formação de Recursos Humanos</t>
        </is>
      </c>
      <c r="B4" t="inlineStr">
        <is>
          <t>R$2.486.544,00</t>
        </is>
      </c>
      <c r="C4" t="inlineStr">
        <is>
          <t>R$679.413,11</t>
        </is>
      </c>
      <c r="D4" t="inlineStr">
        <is>
          <t>27,32%</t>
        </is>
      </c>
      <c r="E4" t="inlineStr">
        <is>
          <t>1,37%</t>
        </is>
      </c>
    </row>
    <row r="5">
      <c r="A5" t="inlineStr">
        <is>
          <t>04 - Comunicação Social</t>
        </is>
      </c>
      <c r="B5" t="inlineStr">
        <is>
          <t>R$4.115.808,00</t>
        </is>
      </c>
      <c r="C5" t="inlineStr">
        <is>
          <t>R$1.882.040,94</t>
        </is>
      </c>
      <c r="D5" t="inlineStr">
        <is>
          <t>45,73%</t>
        </is>
      </c>
      <c r="E5" t="inlineStr">
        <is>
          <t>3,79%</t>
        </is>
      </c>
    </row>
    <row r="6">
      <c r="A6" t="inlineStr">
        <is>
          <t>05 - Atenção Básica</t>
        </is>
      </c>
      <c r="B6" t="inlineStr">
        <is>
          <t>R$2.113.860,00</t>
        </is>
      </c>
      <c r="C6" t="inlineStr">
        <is>
          <t>R$915.751,48</t>
        </is>
      </c>
      <c r="D6" t="inlineStr">
        <is>
          <t>43,32%</t>
        </is>
      </c>
      <c r="E6" t="inlineStr">
        <is>
          <t>1,84%</t>
        </is>
      </c>
    </row>
    <row r="7">
      <c r="A7" t="inlineStr">
        <is>
          <t>06 - Proteção e Benefícios ao Trabalhador</t>
        </is>
      </c>
      <c r="B7" t="inlineStr">
        <is>
          <t>R$4.621.776,00</t>
        </is>
      </c>
      <c r="C7" t="inlineStr">
        <is>
          <t>R$1.901.574,80</t>
        </is>
      </c>
      <c r="D7" t="inlineStr">
        <is>
          <t>41,14%</t>
        </is>
      </c>
      <c r="E7" t="inlineStr">
        <is>
          <t>3,83%</t>
        </is>
      </c>
    </row>
    <row r="8">
      <c r="A8" t="inlineStr">
        <is>
          <t>07 - Empregabilidade</t>
        </is>
      </c>
      <c r="B8" t="inlineStr">
        <is>
          <t>R$93.404.436,00</t>
        </is>
      </c>
      <c r="C8" t="inlineStr">
        <is>
          <t>R$35.447.520,09</t>
        </is>
      </c>
      <c r="D8" t="inlineStr">
        <is>
          <t>37,95%</t>
        </is>
      </c>
      <c r="E8" t="inlineStr">
        <is>
          <t>71,35%</t>
        </is>
      </c>
    </row>
  </sheetData>
  <pageMargins left="0.75" right="0.75" top="1" bottom="1" header="0.5" footer="0.5"/>
</worksheet>
</file>

<file path=xl/worksheets/sheet4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32026</t>
        </is>
      </c>
      <c r="B2" t="inlineStr">
        <is>
          <t xml:space="preserve">Contratação de empresa especializada em construção civil para a execução dos serviços remanescentes e complementares da obra de edificação do estacionamento, ampliação do 1º pavimento, reforma e adequação das instalações da adega e cozinha tecnológica da Escola Senac de Turismo e Gastronomia (ETG), </t>
        </is>
      </c>
      <c r="C2" t="inlineStr">
        <is>
          <t>31/08/2026 09:00:00</t>
        </is>
      </c>
      <c r="D2" t="inlineStr">
        <is>
          <t>Em processo</t>
        </is>
      </c>
      <c r="E2" t="inlineStr"/>
      <c r="F2" t="inlineStr">
        <is>
          <t>10/08/2026 00:00:00</t>
        </is>
      </c>
      <c r="G2" t="inlineStr"/>
      <c r="H2" t="inlineStr"/>
    </row>
    <row r="3">
      <c r="A3" t="inlineStr">
        <is>
          <t>12026</t>
        </is>
      </c>
      <c r="B3" t="inlineStr">
        <is>
          <t>Constitui objeto do presente a contratação de empresa especializada na prestação de serviços de agenciamento de viagens, traslados, locação de veículos, transfer, seguro-viagem e hotelaria, sob demanda e sem exclusividade. A execução será realizada por meio de sistema online automatizado (Self Booki</t>
        </is>
      </c>
      <c r="C3" t="inlineStr">
        <is>
          <t>13/04/2026 09:30:00</t>
        </is>
      </c>
      <c r="D3" t="inlineStr">
        <is>
          <t>Em processo</t>
        </is>
      </c>
      <c r="E3" t="inlineStr"/>
      <c r="F3" t="inlineStr">
        <is>
          <t>26/03/2026 00:00:00</t>
        </is>
      </c>
      <c r="G3" t="inlineStr"/>
      <c r="H3" t="inlineStr"/>
    </row>
    <row r="4">
      <c r="A4" t="inlineStr">
        <is>
          <t>22026</t>
        </is>
      </c>
      <c r="B4" t="inlineStr">
        <is>
          <t>Contratação sob o regime semi-integrado de empresa especializada para</t>
        </is>
      </c>
      <c r="C4" t="inlineStr"/>
      <c r="D4" t="inlineStr"/>
      <c r="E4" t="inlineStr"/>
      <c r="F4" t="inlineStr"/>
      <c r="G4" t="inlineStr"/>
      <c r="H4" t="inlineStr"/>
    </row>
    <row r="5">
      <c r="A5" t="inlineStr"/>
      <c r="B5" t="inlineStr"/>
      <c r="C5" t="inlineStr"/>
      <c r="D5" t="inlineStr"/>
      <c r="E5" t="inlineStr"/>
      <c r="F5" t="inlineStr"/>
      <c r="G5" t="inlineStr"/>
      <c r="H5" t="inlineStr"/>
    </row>
    <row r="6">
      <c r="A6" t="inlineStr"/>
      <c r="B6" t="inlineStr"/>
      <c r="C6" t="inlineStr"/>
      <c r="D6" t="inlineStr"/>
      <c r="E6" t="inlineStr"/>
      <c r="F6" t="inlineStr"/>
      <c r="G6" t="inlineStr"/>
      <c r="H6" t="inlineStr"/>
    </row>
    <row r="7">
      <c r="A7" t="inlineStr">
        <is>
          <t>09/04/2026 09:30:00</t>
        </is>
      </c>
      <c r="B7" t="inlineStr">
        <is>
          <t>Em processo</t>
        </is>
      </c>
      <c r="C7" t="inlineStr"/>
      <c r="D7" t="inlineStr">
        <is>
          <t>16/04/2026 00:00:00</t>
        </is>
      </c>
      <c r="E7" t="inlineStr"/>
      <c r="F7" t="inlineStr"/>
      <c r="G7" t="inlineStr"/>
      <c r="H7" t="inlineStr"/>
    </row>
    <row r="8">
      <c r="A8" t="inlineStr">
        <is>
          <t>42025</t>
        </is>
      </c>
      <c r="B8" t="inlineStr">
        <is>
          <t>Contratação sob o regime semi-integrado de empresa especializada para a elaboração de projetos executivos, com a devida compatibilização dos estudos arquitetônicos previamente realizados, elaboração de planilha orçamentária, cronograma físico financeiro, memorial descritivo bem como a execução da ob</t>
        </is>
      </c>
      <c r="C8" t="inlineStr">
        <is>
          <t>08/12/2025 09:30:00</t>
        </is>
      </c>
      <c r="D8" t="inlineStr">
        <is>
          <t>Cancelada</t>
        </is>
      </c>
      <c r="E8" t="inlineStr"/>
      <c r="F8" t="inlineStr">
        <is>
          <t>08/12/2025 00:00:00</t>
        </is>
      </c>
      <c r="G8" t="inlineStr"/>
      <c r="H8" t="inlineStr"/>
    </row>
    <row r="9">
      <c r="A9" t="inlineStr">
        <is>
          <t>82025</t>
        </is>
      </c>
      <c r="B9" t="inlineStr">
        <is>
          <t>Contratação de empresa especializada em construção civil para a execução da obra da Escola do Senac Bonito, no município de Bonito MS.</t>
        </is>
      </c>
      <c r="C9" t="inlineStr">
        <is>
          <t>15/09/2025 09:30:00</t>
        </is>
      </c>
      <c r="D9" t="inlineStr">
        <is>
          <t>Finalizada</t>
        </is>
      </c>
      <c r="E9" t="inlineStr"/>
      <c r="F9" t="inlineStr">
        <is>
          <t>25/08/2025 00:00:00</t>
        </is>
      </c>
      <c r="G9" t="inlineStr"/>
      <c r="H9" t="inlineStr"/>
    </row>
    <row r="10">
      <c r="A10" t="inlineStr">
        <is>
          <t>72025</t>
        </is>
      </c>
      <c r="B10" t="inlineStr">
        <is>
          <t>Contratação de empresa especializada em construção civil para a execução da obra da Escola do Senac Bonito, no município de Bonito MS.</t>
        </is>
      </c>
      <c r="C10" t="inlineStr">
        <is>
          <t>25/07/2025 09:30:00</t>
        </is>
      </c>
      <c r="D10" t="inlineStr">
        <is>
          <t>Em processo</t>
        </is>
      </c>
      <c r="E10" t="inlineStr"/>
      <c r="F10" t="inlineStr">
        <is>
          <t>27/06/2025 00:00:00</t>
        </is>
      </c>
      <c r="G10" t="inlineStr"/>
      <c r="H10" t="inlineStr"/>
    </row>
    <row r="11">
      <c r="A11" t="inlineStr">
        <is>
          <t>22025</t>
        </is>
      </c>
      <c r="B11"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1" t="inlineStr">
        <is>
          <t>11/07/2025 09:30:00</t>
        </is>
      </c>
      <c r="D11" t="inlineStr">
        <is>
          <t>Em processo</t>
        </is>
      </c>
      <c r="E11" t="inlineStr"/>
      <c r="F11" t="inlineStr">
        <is>
          <t>12/06/2025 00:00:00</t>
        </is>
      </c>
      <c r="G11" t="inlineStr"/>
      <c r="H11" t="inlineStr"/>
    </row>
    <row r="12">
      <c r="A12" t="inlineStr">
        <is>
          <t>62025</t>
        </is>
      </c>
      <c r="B12" t="inlineStr">
        <is>
          <t>Contratação de empresa especializada no ramo de construção civil para a execução da reforma/adequações para atender o novo projeto arquitetônico do laboratório de simulação realístico na Unidade Senac Corumbá</t>
        </is>
      </c>
      <c r="C12" t="inlineStr">
        <is>
          <t>25/06/2025 15:00:00</t>
        </is>
      </c>
      <c r="D12" t="inlineStr">
        <is>
          <t>Em processo</t>
        </is>
      </c>
      <c r="E12" t="inlineStr"/>
      <c r="F12" t="inlineStr">
        <is>
          <t>03/06/2025 00:00:00</t>
        </is>
      </c>
      <c r="G12" t="inlineStr"/>
      <c r="H12" t="inlineStr"/>
    </row>
    <row r="13">
      <c r="A13" t="inlineStr">
        <is>
          <t>12025</t>
        </is>
      </c>
      <c r="B13"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3" t="inlineStr">
        <is>
          <t>06/06/2025 09:30:00</t>
        </is>
      </c>
      <c r="D13" t="inlineStr">
        <is>
          <t>Em processo</t>
        </is>
      </c>
      <c r="E13" t="inlineStr"/>
      <c r="F13" t="inlineStr">
        <is>
          <t>05/05/2025 00:00:00</t>
        </is>
      </c>
      <c r="G13" t="inlineStr"/>
      <c r="H13" t="inlineStr"/>
    </row>
    <row r="14">
      <c r="A14" t="inlineStr">
        <is>
          <t>32025</t>
        </is>
      </c>
      <c r="B14" t="inlineStr">
        <is>
          <t>Contratação de empresa especializada em construção civil para a execução da obra da Escola do Senac Três Lagoas, em Três Lagoas/MS.</t>
        </is>
      </c>
      <c r="C14" t="inlineStr">
        <is>
          <t>22/05/2025 09:30:00</t>
        </is>
      </c>
      <c r="D14" t="inlineStr">
        <is>
          <t>Em processo</t>
        </is>
      </c>
      <c r="E14" t="inlineStr"/>
      <c r="F14" t="inlineStr">
        <is>
          <t>22/04/2025 00:00:00</t>
        </is>
      </c>
      <c r="G14" t="inlineStr"/>
      <c r="H14" t="inlineStr"/>
    </row>
    <row r="15">
      <c r="A15" t="inlineStr">
        <is>
          <t>02.2025</t>
        </is>
      </c>
      <c r="B15" t="inlineStr">
        <is>
          <t>Contratação de empresa especializada em construção civil para a execução  da obra da Escola do Senac Três Lagoas, em Três Lagoas/MS.</t>
        </is>
      </c>
      <c r="C15" t="inlineStr">
        <is>
          <t>12/02/2025 09:30:00</t>
        </is>
      </c>
      <c r="D15" t="inlineStr">
        <is>
          <t>Em processo</t>
        </is>
      </c>
      <c r="E15" t="inlineStr"/>
      <c r="F15" t="inlineStr"/>
      <c r="G15" t="inlineStr"/>
      <c r="H15" t="inlineStr"/>
    </row>
    <row r="16">
      <c r="A16" t="inlineStr">
        <is>
          <t>01.2025</t>
        </is>
      </c>
      <c r="B16" t="inlineStr">
        <is>
          <t>Contratação de empresa especializada para serviço de adequação predial no  edifico da Unidade Senac Dourados, reforma da cozinha pedagógica.</t>
        </is>
      </c>
      <c r="C16" t="inlineStr">
        <is>
          <t>05/02/2025 09:30:00</t>
        </is>
      </c>
      <c r="D16" t="inlineStr">
        <is>
          <t>Em processo</t>
        </is>
      </c>
      <c r="E16" t="inlineStr"/>
      <c r="F16" t="inlineStr"/>
      <c r="G16" t="inlineStr"/>
      <c r="H16" t="inlineStr"/>
    </row>
    <row r="17">
      <c r="A17" t="inlineStr">
        <is>
          <t>003/2024</t>
        </is>
      </c>
      <c r="B17" t="inlineStr">
        <is>
          <t>Contratação de empresa especializada em construção civil para a execução da obra da Escola do Senac Três Lagoas, em Três Lagoas/MS</t>
        </is>
      </c>
      <c r="C17" t="inlineStr">
        <is>
          <t>04/11/2024 14:30:00</t>
        </is>
      </c>
      <c r="D17" t="inlineStr">
        <is>
          <t>Em processo</t>
        </is>
      </c>
      <c r="E17" t="inlineStr"/>
      <c r="F17" t="inlineStr"/>
      <c r="G17" t="inlineStr"/>
      <c r="H17" t="inlineStr"/>
    </row>
    <row r="18">
      <c r="A18" t="inlineStr">
        <is>
          <t>02/2024</t>
        </is>
      </c>
      <c r="B18" t="inlineStr">
        <is>
          <t>Contratação de empresa Especializada para Serviço de adequação predial no edifício da unidade Senac dourados ( salas 202 e 2023)</t>
        </is>
      </c>
      <c r="C18" t="inlineStr">
        <is>
          <t>14/08/2024 09:30:00</t>
        </is>
      </c>
      <c r="D18" t="inlineStr">
        <is>
          <t>Finalizada</t>
        </is>
      </c>
      <c r="E18" t="inlineStr"/>
      <c r="F18" t="inlineStr">
        <is>
          <t>05/09/2024 16:02:00</t>
        </is>
      </c>
      <c r="G18" t="inlineStr"/>
      <c r="H18" t="inlineStr"/>
    </row>
    <row r="19">
      <c r="A19" t="inlineStr">
        <is>
          <t>2</t>
        </is>
      </c>
      <c r="B19" t="inlineStr">
        <is>
          <t>Constitui objeto da presente licitação a contratação de sociedade de advogados para prestação de serviços continuados de assessoria e consultoria jurídica às instituições integrantes do Sistema Comércio/MS, compreendendo a Federação do Comércio de Bens, Serviços e Turismo do Estado de Mato Grosso do</t>
        </is>
      </c>
      <c r="C19" t="inlineStr">
        <is>
          <t>08/10/2026 08:30:00</t>
        </is>
      </c>
      <c r="D19" t="inlineStr">
        <is>
          <t>Em processo</t>
        </is>
      </c>
      <c r="E19" t="inlineStr"/>
      <c r="F19" t="inlineStr">
        <is>
          <t>08/10/2026 00:00:00</t>
        </is>
      </c>
      <c r="G19" t="inlineStr"/>
      <c r="H19" t="inlineStr"/>
    </row>
    <row r="20">
      <c r="A20" t="inlineStr">
        <is>
          <t>72025</t>
        </is>
      </c>
      <c r="B20" t="inlineStr">
        <is>
          <t>Contratação de empresa especializada em serviços de buffet, visando atender as demandas do evento “Conversando com o Time 2025”.</t>
        </is>
      </c>
      <c r="C20" t="inlineStr">
        <is>
          <t>19/11/2025 09:30:00</t>
        </is>
      </c>
      <c r="D20" t="inlineStr">
        <is>
          <t>Finalizada</t>
        </is>
      </c>
      <c r="E20" t="inlineStr"/>
      <c r="F20" t="inlineStr">
        <is>
          <t>12/11/2025 00:00:00</t>
        </is>
      </c>
      <c r="G20" t="inlineStr"/>
      <c r="H20" t="inlineStr"/>
    </row>
    <row r="21">
      <c r="A21" t="inlineStr">
        <is>
          <t>62025</t>
        </is>
      </c>
      <c r="B21" t="inlineStr">
        <is>
          <t>Contratação de empresa especializada na prestação de serviços de transporte de passageiros mediante fretamento de micro-ônibus, em caráter eventual, incluindo seguro total contra acidentes, mão-de-obra especializada (motorista), combustível e manutenção a fim de atender as necessidades do Senac MS.</t>
        </is>
      </c>
      <c r="C21" t="inlineStr">
        <is>
          <t>10/11/2025 14:30:00</t>
        </is>
      </c>
      <c r="D21" t="inlineStr">
        <is>
          <t>Cancelada</t>
        </is>
      </c>
      <c r="E21" t="inlineStr"/>
      <c r="F21" t="inlineStr">
        <is>
          <t>10/11/2025 00:00:00</t>
        </is>
      </c>
      <c r="G21" t="inlineStr"/>
      <c r="H21" t="inlineStr"/>
    </row>
  </sheetData>
  <pageMargins left="0.75" right="0.75" top="1" bottom="1" header="0.5" footer="0.5"/>
</worksheet>
</file>

<file path=xl/worksheets/sheet41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32026</t>
        </is>
      </c>
      <c r="B2" t="inlineStr">
        <is>
          <t xml:space="preserve">Contratação de empresa especializada em construção civil para a execução dos serviços remanescentes e complementares da obra de edificação do estacionamento, ampliação do 1º pavimento, reforma e adequação das instalações da adega e cozinha tecnológica da Escola Senac de Turismo e Gastronomia (ETG), </t>
        </is>
      </c>
      <c r="C2" t="inlineStr">
        <is>
          <t>31/08/2026 09:00:00</t>
        </is>
      </c>
      <c r="D2" t="inlineStr">
        <is>
          <t>Em processo</t>
        </is>
      </c>
      <c r="E2" t="inlineStr"/>
      <c r="F2" t="inlineStr">
        <is>
          <t>10/08/2026 00:00:00</t>
        </is>
      </c>
      <c r="G2" t="inlineStr"/>
      <c r="H2" t="inlineStr"/>
    </row>
    <row r="3">
      <c r="A3" t="inlineStr">
        <is>
          <t>12026</t>
        </is>
      </c>
      <c r="B3" t="inlineStr">
        <is>
          <t>Constitui objeto do presente a contratação de empresa especializada na prestação de serviços de agenciamento de viagens, traslados, locação de veículos, transfer, seguro-viagem e hotelaria, sob demanda e sem exclusividade. A execução será realizada por meio de sistema online automatizado (Self Booki</t>
        </is>
      </c>
      <c r="C3" t="inlineStr">
        <is>
          <t>13/04/2026 09:30:00</t>
        </is>
      </c>
      <c r="D3" t="inlineStr">
        <is>
          <t>Em processo</t>
        </is>
      </c>
      <c r="E3" t="inlineStr"/>
      <c r="F3" t="inlineStr">
        <is>
          <t>26/03/2026 00:00:00</t>
        </is>
      </c>
      <c r="G3" t="inlineStr"/>
      <c r="H3" t="inlineStr"/>
    </row>
    <row r="4">
      <c r="A4" t="inlineStr">
        <is>
          <t>22026</t>
        </is>
      </c>
      <c r="B4" t="inlineStr">
        <is>
          <t>Contratação sob o regime semi-integrado de empresa especializada para</t>
        </is>
      </c>
      <c r="C4" t="inlineStr"/>
      <c r="D4" t="inlineStr"/>
      <c r="E4" t="inlineStr"/>
      <c r="F4" t="inlineStr"/>
      <c r="G4" t="inlineStr"/>
      <c r="H4" t="inlineStr"/>
    </row>
    <row r="5">
      <c r="A5" t="inlineStr"/>
      <c r="B5" t="inlineStr"/>
      <c r="C5" t="inlineStr"/>
      <c r="D5" t="inlineStr"/>
      <c r="E5" t="inlineStr"/>
      <c r="F5" t="inlineStr"/>
      <c r="G5" t="inlineStr"/>
      <c r="H5" t="inlineStr"/>
    </row>
    <row r="6">
      <c r="A6" t="inlineStr"/>
      <c r="B6" t="inlineStr"/>
      <c r="C6" t="inlineStr"/>
      <c r="D6" t="inlineStr"/>
      <c r="E6" t="inlineStr"/>
      <c r="F6" t="inlineStr"/>
      <c r="G6" t="inlineStr"/>
      <c r="H6" t="inlineStr"/>
    </row>
    <row r="7">
      <c r="A7" t="inlineStr">
        <is>
          <t>09/04/2026 09:30:00</t>
        </is>
      </c>
      <c r="B7" t="inlineStr">
        <is>
          <t>Em processo</t>
        </is>
      </c>
      <c r="C7" t="inlineStr"/>
      <c r="D7" t="inlineStr">
        <is>
          <t>16/04/2026 00:00:00</t>
        </is>
      </c>
      <c r="E7" t="inlineStr"/>
      <c r="F7" t="inlineStr"/>
      <c r="G7" t="inlineStr"/>
      <c r="H7" t="inlineStr"/>
    </row>
    <row r="8">
      <c r="A8" t="inlineStr">
        <is>
          <t>42025</t>
        </is>
      </c>
      <c r="B8" t="inlineStr">
        <is>
          <t>Contratação sob o regime semi-integrado de empresa especializada para a elaboração de projetos executivos, com a devida compatibilização dos estudos arquitetônicos previamente realizados, elaboração de planilha orçamentária, cronograma físico financeiro, memorial descritivo bem como a execução da ob</t>
        </is>
      </c>
      <c r="C8" t="inlineStr">
        <is>
          <t>08/12/2025 09:30:00</t>
        </is>
      </c>
      <c r="D8" t="inlineStr">
        <is>
          <t>Cancelada</t>
        </is>
      </c>
      <c r="E8" t="inlineStr"/>
      <c r="F8" t="inlineStr">
        <is>
          <t>08/12/2025 00:00:00</t>
        </is>
      </c>
      <c r="G8" t="inlineStr"/>
      <c r="H8" t="inlineStr"/>
    </row>
    <row r="9">
      <c r="A9" t="inlineStr">
        <is>
          <t>82025</t>
        </is>
      </c>
      <c r="B9" t="inlineStr">
        <is>
          <t>Contratação de empresa especializada em construção civil para a execução da obra da Escola do Senac Bonito, no município de Bonito MS.</t>
        </is>
      </c>
      <c r="C9" t="inlineStr">
        <is>
          <t>15/09/2025 09:30:00</t>
        </is>
      </c>
      <c r="D9" t="inlineStr">
        <is>
          <t>Finalizada</t>
        </is>
      </c>
      <c r="E9" t="inlineStr"/>
      <c r="F9" t="inlineStr">
        <is>
          <t>25/08/2025 00:00:00</t>
        </is>
      </c>
      <c r="G9" t="inlineStr"/>
      <c r="H9" t="inlineStr"/>
    </row>
    <row r="10">
      <c r="A10" t="inlineStr">
        <is>
          <t>72025</t>
        </is>
      </c>
      <c r="B10" t="inlineStr">
        <is>
          <t>Contratação de empresa especializada em construção civil para a execução da obra da Escola do Senac Bonito, no município de Bonito MS.</t>
        </is>
      </c>
      <c r="C10" t="inlineStr">
        <is>
          <t>25/07/2025 09:30:00</t>
        </is>
      </c>
      <c r="D10" t="inlineStr">
        <is>
          <t>Em processo</t>
        </is>
      </c>
      <c r="E10" t="inlineStr"/>
      <c r="F10" t="inlineStr">
        <is>
          <t>27/06/2025 00:00:00</t>
        </is>
      </c>
      <c r="G10" t="inlineStr"/>
      <c r="H10" t="inlineStr"/>
    </row>
    <row r="11">
      <c r="A11" t="inlineStr">
        <is>
          <t>22025</t>
        </is>
      </c>
      <c r="B11"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1" t="inlineStr">
        <is>
          <t>11/07/2025 09:30:00</t>
        </is>
      </c>
      <c r="D11" t="inlineStr">
        <is>
          <t>Em processo</t>
        </is>
      </c>
      <c r="E11" t="inlineStr"/>
      <c r="F11" t="inlineStr">
        <is>
          <t>12/06/2025 00:00:00</t>
        </is>
      </c>
      <c r="G11" t="inlineStr"/>
      <c r="H11" t="inlineStr"/>
    </row>
    <row r="12">
      <c r="A12" t="inlineStr">
        <is>
          <t>62025</t>
        </is>
      </c>
      <c r="B12" t="inlineStr">
        <is>
          <t>Contratação de empresa especializada no ramo de construção civil para a execução da reforma/adequações para atender o novo projeto arquitetônico do laboratório de simulação realístico na Unidade Senac Corumbá</t>
        </is>
      </c>
      <c r="C12" t="inlineStr">
        <is>
          <t>25/06/2025 15:00:00</t>
        </is>
      </c>
      <c r="D12" t="inlineStr">
        <is>
          <t>Em processo</t>
        </is>
      </c>
      <c r="E12" t="inlineStr"/>
      <c r="F12" t="inlineStr">
        <is>
          <t>03/06/2025 00:00:00</t>
        </is>
      </c>
      <c r="G12" t="inlineStr"/>
      <c r="H12" t="inlineStr"/>
    </row>
    <row r="13">
      <c r="A13" t="inlineStr">
        <is>
          <t>12025</t>
        </is>
      </c>
      <c r="B13"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3" t="inlineStr">
        <is>
          <t>06/06/2025 09:30:00</t>
        </is>
      </c>
      <c r="D13" t="inlineStr">
        <is>
          <t>Em processo</t>
        </is>
      </c>
      <c r="E13" t="inlineStr"/>
      <c r="F13" t="inlineStr">
        <is>
          <t>05/05/2025 00:00:00</t>
        </is>
      </c>
      <c r="G13" t="inlineStr"/>
      <c r="H13" t="inlineStr"/>
    </row>
    <row r="14">
      <c r="A14" t="inlineStr">
        <is>
          <t>32025</t>
        </is>
      </c>
      <c r="B14" t="inlineStr">
        <is>
          <t>Contratação de empresa especializada em construção civil para a execução da obra da Escola do Senac Três Lagoas, em Três Lagoas/MS.</t>
        </is>
      </c>
      <c r="C14" t="inlineStr">
        <is>
          <t>22/05/2025 09:30:00</t>
        </is>
      </c>
      <c r="D14" t="inlineStr">
        <is>
          <t>Em processo</t>
        </is>
      </c>
      <c r="E14" t="inlineStr"/>
      <c r="F14" t="inlineStr">
        <is>
          <t>22/04/2025 00:00:00</t>
        </is>
      </c>
      <c r="G14" t="inlineStr"/>
      <c r="H14" t="inlineStr"/>
    </row>
    <row r="15">
      <c r="A15" t="inlineStr">
        <is>
          <t>02.2025</t>
        </is>
      </c>
      <c r="B15" t="inlineStr">
        <is>
          <t>Contratação de empresa especializada em construção civil para a execução  da obra da Escola do Senac Três Lagoas, em Três Lagoas/MS.</t>
        </is>
      </c>
      <c r="C15" t="inlineStr">
        <is>
          <t>12/02/2025 09:30:00</t>
        </is>
      </c>
      <c r="D15" t="inlineStr">
        <is>
          <t>Em processo</t>
        </is>
      </c>
      <c r="E15" t="inlineStr"/>
      <c r="F15" t="inlineStr"/>
      <c r="G15" t="inlineStr"/>
      <c r="H15" t="inlineStr"/>
    </row>
    <row r="16">
      <c r="A16" t="inlineStr">
        <is>
          <t>01.2025</t>
        </is>
      </c>
      <c r="B16" t="inlineStr">
        <is>
          <t>Contratação de empresa especializada para serviço de adequação predial no  edifico da Unidade Senac Dourados, reforma da cozinha pedagógica.</t>
        </is>
      </c>
      <c r="C16" t="inlineStr">
        <is>
          <t>05/02/2025 09:30:00</t>
        </is>
      </c>
      <c r="D16" t="inlineStr">
        <is>
          <t>Em processo</t>
        </is>
      </c>
      <c r="E16" t="inlineStr"/>
      <c r="F16" t="inlineStr"/>
      <c r="G16" t="inlineStr"/>
      <c r="H16" t="inlineStr"/>
    </row>
    <row r="17">
      <c r="A17" t="inlineStr">
        <is>
          <t>003/2024</t>
        </is>
      </c>
      <c r="B17" t="inlineStr">
        <is>
          <t>Contratação de empresa especializada em construção civil para a execução da obra da Escola do Senac Três Lagoas, em Três Lagoas/MS</t>
        </is>
      </c>
      <c r="C17" t="inlineStr">
        <is>
          <t>04/11/2024 14:30:00</t>
        </is>
      </c>
      <c r="D17" t="inlineStr">
        <is>
          <t>Em processo</t>
        </is>
      </c>
      <c r="E17" t="inlineStr"/>
      <c r="F17" t="inlineStr"/>
      <c r="G17" t="inlineStr"/>
      <c r="H17" t="inlineStr"/>
    </row>
    <row r="18">
      <c r="A18" t="inlineStr">
        <is>
          <t>02/2024</t>
        </is>
      </c>
      <c r="B18" t="inlineStr">
        <is>
          <t>Contratação de empresa Especializada para Serviço de adequação predial no edifício da unidade Senac dourados ( salas 202 e 2023)</t>
        </is>
      </c>
      <c r="C18" t="inlineStr">
        <is>
          <t>14/08/2024 09:30:00</t>
        </is>
      </c>
      <c r="D18" t="inlineStr">
        <is>
          <t>Finalizada</t>
        </is>
      </c>
      <c r="E18" t="inlineStr"/>
      <c r="F18" t="inlineStr">
        <is>
          <t>05/09/2024 16:02:00</t>
        </is>
      </c>
      <c r="G18" t="inlineStr"/>
      <c r="H18" t="inlineStr"/>
    </row>
    <row r="19">
      <c r="A19" t="inlineStr">
        <is>
          <t>2</t>
        </is>
      </c>
      <c r="B19" t="inlineStr">
        <is>
          <t>Constitui objeto da presente licitação a contratação de sociedade de advogados para prestação de serviços continuados de assessoria e consultoria jurídica às instituições integrantes do Sistema Comércio/MS, compreendendo a Federação do Comércio de Bens, Serviços e Turismo do Estado de Mato Grosso do</t>
        </is>
      </c>
      <c r="C19" t="inlineStr">
        <is>
          <t>08/10/2026 08:30:00</t>
        </is>
      </c>
      <c r="D19" t="inlineStr">
        <is>
          <t>Em processo</t>
        </is>
      </c>
      <c r="E19" t="inlineStr"/>
      <c r="F19" t="inlineStr">
        <is>
          <t>08/10/2026 00:00:00</t>
        </is>
      </c>
      <c r="G19" t="inlineStr"/>
      <c r="H19" t="inlineStr"/>
    </row>
    <row r="20">
      <c r="A20" t="inlineStr">
        <is>
          <t>72025</t>
        </is>
      </c>
      <c r="B20" t="inlineStr">
        <is>
          <t>Contratação de empresa especializada em serviços de buffet, visando atender as demandas do evento “Conversando com o Time 2025”.</t>
        </is>
      </c>
      <c r="C20" t="inlineStr">
        <is>
          <t>19/11/2025 09:30:00</t>
        </is>
      </c>
      <c r="D20" t="inlineStr">
        <is>
          <t>Finalizada</t>
        </is>
      </c>
      <c r="E20" t="inlineStr"/>
      <c r="F20" t="inlineStr">
        <is>
          <t>12/11/2025 00:00:00</t>
        </is>
      </c>
      <c r="G20" t="inlineStr"/>
      <c r="H20" t="inlineStr"/>
    </row>
    <row r="21">
      <c r="A21" t="inlineStr">
        <is>
          <t>62025</t>
        </is>
      </c>
      <c r="B21" t="inlineStr">
        <is>
          <t>Contratação de empresa especializada na prestação de serviços de transporte de passageiros mediante fretamento de micro-ônibus, em caráter eventual, incluindo seguro total contra acidentes, mão-de-obra especializada (motorista), combustível e manutenção a fim de atender as necessidades do Senac MS.</t>
        </is>
      </c>
      <c r="C21" t="inlineStr">
        <is>
          <t>10/11/2025 14:30:00</t>
        </is>
      </c>
      <c r="D21" t="inlineStr">
        <is>
          <t>Cancelada</t>
        </is>
      </c>
      <c r="E21" t="inlineStr"/>
      <c r="F21" t="inlineStr">
        <is>
          <t>10/11/2025 00:00:00</t>
        </is>
      </c>
      <c r="G21" t="inlineStr"/>
      <c r="H21" t="inlineStr"/>
    </row>
  </sheetData>
  <pageMargins left="0.75" right="0.75" top="1" bottom="1" header="0.5" footer="0.5"/>
</worksheet>
</file>

<file path=xl/worksheets/sheet41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32026</t>
        </is>
      </c>
      <c r="B2" t="inlineStr">
        <is>
          <t xml:space="preserve">Contratação de empresa especializada em construção civil para a execução dos serviços remanescentes e complementares da obra de edificação do estacionamento, ampliação do 1º pavimento, reforma e adequação das instalações da adega e cozinha tecnológica da Escola Senac de Turismo e Gastronomia (ETG), </t>
        </is>
      </c>
      <c r="C2" t="inlineStr">
        <is>
          <t>31/08/2026 09:00:00</t>
        </is>
      </c>
      <c r="D2" t="inlineStr">
        <is>
          <t>Em processo</t>
        </is>
      </c>
      <c r="E2" t="inlineStr"/>
      <c r="F2" t="inlineStr">
        <is>
          <t>10/08/2026 00:00:00</t>
        </is>
      </c>
      <c r="G2" t="inlineStr"/>
      <c r="H2" t="inlineStr"/>
    </row>
    <row r="3">
      <c r="A3" t="inlineStr">
        <is>
          <t>12026</t>
        </is>
      </c>
      <c r="B3" t="inlineStr">
        <is>
          <t>Constitui objeto do presente a contratação de empresa especializada na prestação de serviços de agenciamento de viagens, traslados, locação de veículos, transfer, seguro-viagem e hotelaria, sob demanda e sem exclusividade. A execução será realizada por meio de sistema online automatizado (Self Booki</t>
        </is>
      </c>
      <c r="C3" t="inlineStr">
        <is>
          <t>13/04/2026 09:30:00</t>
        </is>
      </c>
      <c r="D3" t="inlineStr">
        <is>
          <t>Em processo</t>
        </is>
      </c>
      <c r="E3" t="inlineStr"/>
      <c r="F3" t="inlineStr">
        <is>
          <t>26/03/2026 00:00:00</t>
        </is>
      </c>
      <c r="G3" t="inlineStr"/>
      <c r="H3" t="inlineStr"/>
    </row>
    <row r="4">
      <c r="A4" t="inlineStr">
        <is>
          <t>22026</t>
        </is>
      </c>
      <c r="B4" t="inlineStr">
        <is>
          <t>Contratação sob o regime semi-integrado de empresa especializada para</t>
        </is>
      </c>
      <c r="C4" t="inlineStr"/>
      <c r="D4" t="inlineStr"/>
      <c r="E4" t="inlineStr"/>
      <c r="F4" t="inlineStr"/>
      <c r="G4" t="inlineStr"/>
      <c r="H4" t="inlineStr"/>
    </row>
    <row r="5">
      <c r="A5" t="inlineStr"/>
      <c r="B5" t="inlineStr"/>
      <c r="C5" t="inlineStr"/>
      <c r="D5" t="inlineStr"/>
      <c r="E5" t="inlineStr"/>
      <c r="F5" t="inlineStr"/>
      <c r="G5" t="inlineStr"/>
      <c r="H5" t="inlineStr"/>
    </row>
    <row r="6">
      <c r="A6" t="inlineStr"/>
      <c r="B6" t="inlineStr"/>
      <c r="C6" t="inlineStr"/>
      <c r="D6" t="inlineStr"/>
      <c r="E6" t="inlineStr"/>
      <c r="F6" t="inlineStr"/>
      <c r="G6" t="inlineStr"/>
      <c r="H6" t="inlineStr"/>
    </row>
    <row r="7">
      <c r="A7" t="inlineStr">
        <is>
          <t>09/04/2026 09:30:00</t>
        </is>
      </c>
      <c r="B7" t="inlineStr">
        <is>
          <t>Em processo</t>
        </is>
      </c>
      <c r="C7" t="inlineStr"/>
      <c r="D7" t="inlineStr">
        <is>
          <t>16/04/2026 00:00:00</t>
        </is>
      </c>
      <c r="E7" t="inlineStr"/>
      <c r="F7" t="inlineStr"/>
      <c r="G7" t="inlineStr"/>
      <c r="H7" t="inlineStr"/>
    </row>
    <row r="8">
      <c r="A8" t="inlineStr">
        <is>
          <t>42025</t>
        </is>
      </c>
      <c r="B8" t="inlineStr">
        <is>
          <t>Contratação sob o regime semi-integrado de empresa especializada para a elaboração de projetos executivos, com a devida compatibilização dos estudos arquitetônicos previamente realizados, elaboração de planilha orçamentária, cronograma físico financeiro, memorial descritivo bem como a execução da ob</t>
        </is>
      </c>
      <c r="C8" t="inlineStr">
        <is>
          <t>08/12/2025 09:30:00</t>
        </is>
      </c>
      <c r="D8" t="inlineStr">
        <is>
          <t>Cancelada</t>
        </is>
      </c>
      <c r="E8" t="inlineStr"/>
      <c r="F8" t="inlineStr">
        <is>
          <t>08/12/2025 00:00:00</t>
        </is>
      </c>
      <c r="G8" t="inlineStr"/>
      <c r="H8" t="inlineStr"/>
    </row>
    <row r="9">
      <c r="A9" t="inlineStr">
        <is>
          <t>82025</t>
        </is>
      </c>
      <c r="B9" t="inlineStr">
        <is>
          <t>Contratação de empresa especializada em construção civil para a execução da obra da Escola do Senac Bonito, no município de Bonito MS.</t>
        </is>
      </c>
      <c r="C9" t="inlineStr">
        <is>
          <t>15/09/2025 09:30:00</t>
        </is>
      </c>
      <c r="D9" t="inlineStr">
        <is>
          <t>Finalizada</t>
        </is>
      </c>
      <c r="E9" t="inlineStr"/>
      <c r="F9" t="inlineStr">
        <is>
          <t>25/08/2025 00:00:00</t>
        </is>
      </c>
      <c r="G9" t="inlineStr"/>
      <c r="H9" t="inlineStr"/>
    </row>
    <row r="10">
      <c r="A10" t="inlineStr">
        <is>
          <t>72025</t>
        </is>
      </c>
      <c r="B10" t="inlineStr">
        <is>
          <t>Contratação de empresa especializada em construção civil para a execução da obra da Escola do Senac Bonito, no município de Bonito MS.</t>
        </is>
      </c>
      <c r="C10" t="inlineStr">
        <is>
          <t>25/07/2025 09:30:00</t>
        </is>
      </c>
      <c r="D10" t="inlineStr">
        <is>
          <t>Em processo</t>
        </is>
      </c>
      <c r="E10" t="inlineStr"/>
      <c r="F10" t="inlineStr">
        <is>
          <t>27/06/2025 00:00:00</t>
        </is>
      </c>
      <c r="G10" t="inlineStr"/>
      <c r="H10" t="inlineStr"/>
    </row>
    <row r="11">
      <c r="A11" t="inlineStr">
        <is>
          <t>22025</t>
        </is>
      </c>
      <c r="B11"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1" t="inlineStr">
        <is>
          <t>11/07/2025 09:30:00</t>
        </is>
      </c>
      <c r="D11" t="inlineStr">
        <is>
          <t>Em processo</t>
        </is>
      </c>
      <c r="E11" t="inlineStr"/>
      <c r="F11" t="inlineStr">
        <is>
          <t>12/06/2025 00:00:00</t>
        </is>
      </c>
      <c r="G11" t="inlineStr"/>
      <c r="H11" t="inlineStr"/>
    </row>
    <row r="12">
      <c r="A12" t="inlineStr">
        <is>
          <t>62025</t>
        </is>
      </c>
      <c r="B12" t="inlineStr">
        <is>
          <t>Contratação de empresa especializada no ramo de construção civil para a execução da reforma/adequações para atender o novo projeto arquitetônico do laboratório de simulação realístico na Unidade Senac Corumbá</t>
        </is>
      </c>
      <c r="C12" t="inlineStr">
        <is>
          <t>25/06/2025 15:00:00</t>
        </is>
      </c>
      <c r="D12" t="inlineStr">
        <is>
          <t>Em processo</t>
        </is>
      </c>
      <c r="E12" t="inlineStr"/>
      <c r="F12" t="inlineStr">
        <is>
          <t>03/06/2025 00:00:00</t>
        </is>
      </c>
      <c r="G12" t="inlineStr"/>
      <c r="H12" t="inlineStr"/>
    </row>
    <row r="13">
      <c r="A13" t="inlineStr">
        <is>
          <t>12025</t>
        </is>
      </c>
      <c r="B13" t="inlineStr">
        <is>
          <t>Contratação de empresa especializada em construção civil visando a execução de RETROFIT do Prédio da Casa do Comércio – Dr. José Roberto Tadros, localizado à Rua Barão do Rio Branco, n° 1.266, no município de Campo Grande, com área total a ser reformada de 7.902,60 m².</t>
        </is>
      </c>
      <c r="C13" t="inlineStr">
        <is>
          <t>06/06/2025 09:30:00</t>
        </is>
      </c>
      <c r="D13" t="inlineStr">
        <is>
          <t>Em processo</t>
        </is>
      </c>
      <c r="E13" t="inlineStr"/>
      <c r="F13" t="inlineStr">
        <is>
          <t>05/05/2025 00:00:00</t>
        </is>
      </c>
      <c r="G13" t="inlineStr"/>
      <c r="H13" t="inlineStr"/>
    </row>
    <row r="14">
      <c r="A14" t="inlineStr">
        <is>
          <t>32025</t>
        </is>
      </c>
      <c r="B14" t="inlineStr">
        <is>
          <t>Contratação de empresa especializada em construção civil para a execução da obra da Escola do Senac Três Lagoas, em Três Lagoas/MS.</t>
        </is>
      </c>
      <c r="C14" t="inlineStr">
        <is>
          <t>22/05/2025 09:30:00</t>
        </is>
      </c>
      <c r="D14" t="inlineStr">
        <is>
          <t>Em processo</t>
        </is>
      </c>
      <c r="E14" t="inlineStr"/>
      <c r="F14" t="inlineStr">
        <is>
          <t>22/04/2025 00:00:00</t>
        </is>
      </c>
      <c r="G14" t="inlineStr"/>
      <c r="H14" t="inlineStr"/>
    </row>
    <row r="15">
      <c r="A15" t="inlineStr">
        <is>
          <t>02.2025</t>
        </is>
      </c>
      <c r="B15" t="inlineStr">
        <is>
          <t>Contratação de empresa especializada em construção civil para a execução  da obra da Escola do Senac Três Lagoas, em Três Lagoas/MS.</t>
        </is>
      </c>
      <c r="C15" t="inlineStr">
        <is>
          <t>12/02/2025 09:30:00</t>
        </is>
      </c>
      <c r="D15" t="inlineStr">
        <is>
          <t>Em processo</t>
        </is>
      </c>
      <c r="E15" t="inlineStr"/>
      <c r="F15" t="inlineStr"/>
      <c r="G15" t="inlineStr"/>
      <c r="H15" t="inlineStr"/>
    </row>
    <row r="16">
      <c r="A16" t="inlineStr">
        <is>
          <t>01.2025</t>
        </is>
      </c>
      <c r="B16" t="inlineStr">
        <is>
          <t>Contratação de empresa especializada para serviço de adequação predial no  edifico da Unidade Senac Dourados, reforma da cozinha pedagógica.</t>
        </is>
      </c>
      <c r="C16" t="inlineStr">
        <is>
          <t>05/02/2025 09:30:00</t>
        </is>
      </c>
      <c r="D16" t="inlineStr">
        <is>
          <t>Em processo</t>
        </is>
      </c>
      <c r="E16" t="inlineStr"/>
      <c r="F16" t="inlineStr"/>
      <c r="G16" t="inlineStr"/>
      <c r="H16" t="inlineStr"/>
    </row>
    <row r="17">
      <c r="A17" t="inlineStr">
        <is>
          <t>003/2024</t>
        </is>
      </c>
      <c r="B17" t="inlineStr">
        <is>
          <t>Contratação de empresa especializada em construção civil para a execução da obra da Escola do Senac Três Lagoas, em Três Lagoas/MS</t>
        </is>
      </c>
      <c r="C17" t="inlineStr">
        <is>
          <t>04/11/2024 14:30:00</t>
        </is>
      </c>
      <c r="D17" t="inlineStr">
        <is>
          <t>Em processo</t>
        </is>
      </c>
      <c r="E17" t="inlineStr"/>
      <c r="F17" t="inlineStr"/>
      <c r="G17" t="inlineStr"/>
      <c r="H17" t="inlineStr"/>
    </row>
    <row r="18">
      <c r="A18" t="inlineStr">
        <is>
          <t>02/2024</t>
        </is>
      </c>
      <c r="B18" t="inlineStr">
        <is>
          <t>Contratação de empresa Especializada para Serviço de adequação predial no edifício da unidade Senac dourados ( salas 202 e 2023)</t>
        </is>
      </c>
      <c r="C18" t="inlineStr">
        <is>
          <t>14/08/2024 09:30:00</t>
        </is>
      </c>
      <c r="D18" t="inlineStr">
        <is>
          <t>Finalizada</t>
        </is>
      </c>
      <c r="E18" t="inlineStr"/>
      <c r="F18" t="inlineStr">
        <is>
          <t>05/09/2024 16:02:00</t>
        </is>
      </c>
      <c r="G18" t="inlineStr"/>
      <c r="H18" t="inlineStr"/>
    </row>
    <row r="19">
      <c r="A19" t="inlineStr">
        <is>
          <t>2</t>
        </is>
      </c>
      <c r="B19" t="inlineStr">
        <is>
          <t>Constitui objeto da presente licitação a contratação de sociedade de advogados para prestação de serviços continuados de assessoria e consultoria jurídica às instituições integrantes do Sistema Comércio/MS, compreendendo a Federação do Comércio de Bens, Serviços e Turismo do Estado de Mato Grosso do</t>
        </is>
      </c>
      <c r="C19" t="inlineStr">
        <is>
          <t>08/10/2026 08:30:00</t>
        </is>
      </c>
      <c r="D19" t="inlineStr">
        <is>
          <t>Em processo</t>
        </is>
      </c>
      <c r="E19" t="inlineStr"/>
      <c r="F19" t="inlineStr">
        <is>
          <t>08/10/2026 00:00:00</t>
        </is>
      </c>
      <c r="G19" t="inlineStr"/>
      <c r="H19" t="inlineStr"/>
    </row>
    <row r="20">
      <c r="A20" t="inlineStr">
        <is>
          <t>72025</t>
        </is>
      </c>
      <c r="B20" t="inlineStr">
        <is>
          <t>Contratação de empresa especializada em serviços de buffet, visando atender as demandas do evento “Conversando com o Time 2025”.</t>
        </is>
      </c>
      <c r="C20" t="inlineStr">
        <is>
          <t>19/11/2025 09:30:00</t>
        </is>
      </c>
      <c r="D20" t="inlineStr">
        <is>
          <t>Finalizada</t>
        </is>
      </c>
      <c r="E20" t="inlineStr"/>
      <c r="F20" t="inlineStr">
        <is>
          <t>12/11/2025 00:00:00</t>
        </is>
      </c>
      <c r="G20" t="inlineStr"/>
      <c r="H20" t="inlineStr"/>
    </row>
    <row r="21">
      <c r="A21" t="inlineStr">
        <is>
          <t>62025</t>
        </is>
      </c>
      <c r="B21" t="inlineStr">
        <is>
          <t>Contratação de empresa especializada na prestação de serviços de transporte de passageiros mediante fretamento de micro-ônibus, em caráter eventual, incluindo seguro total contra acidentes, mão-de-obra especializada (motorista), combustível e manutenção a fim de atender as necessidades do Senac MS.</t>
        </is>
      </c>
      <c r="C21" t="inlineStr">
        <is>
          <t>10/11/2025 14:30:00</t>
        </is>
      </c>
      <c r="D21" t="inlineStr">
        <is>
          <t>Cancelada</t>
        </is>
      </c>
      <c r="E21" t="inlineStr"/>
      <c r="F21" t="inlineStr">
        <is>
          <t>10/11/2025 00:00:00</t>
        </is>
      </c>
      <c r="G21" t="inlineStr"/>
      <c r="H21" t="inlineStr"/>
    </row>
  </sheetData>
  <pageMargins left="0.75" right="0.75" top="1" bottom="1" header="0.5" footer="0.5"/>
</worksheet>
</file>

<file path=xl/worksheets/sheet41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TCOM - E58.2023</t>
        </is>
      </c>
      <c r="B2" t="inlineStr">
        <is>
          <t>Constitui objeto do presente Termo de Credenciamento nº 005/2023, dar continuidade ao desenvolvimento de ações conjuntas entre a PMC e o SENAC, visando oferecer oportunidades de realização de estágio de complementação educacional em órgãos da Prefeitura, a estudantes matriculados em cursos de Ensino</t>
        </is>
      </c>
      <c r="C2" t="inlineStr">
        <is>
          <t>ESCOLAGOV CORUMBÁ</t>
        </is>
      </c>
      <c r="D2" t="inlineStr">
        <is>
          <t>03330461000110</t>
        </is>
      </c>
      <c r="E2" t="inlineStr"/>
      <c r="F2" t="inlineStr">
        <is>
          <t>18/07/2023 00:00:00</t>
        </is>
      </c>
      <c r="G2" t="inlineStr">
        <is>
          <t>18/07/2027</t>
        </is>
      </c>
      <c r="H2" t="inlineStr">
        <is>
          <t>Ativo</t>
        </is>
      </c>
      <c r="I2" t="inlineStr">
        <is>
          <t>Ordinária</t>
        </is>
      </c>
      <c r="J2" t="inlineStr"/>
    </row>
    <row r="3">
      <c r="A3" t="inlineStr">
        <is>
          <t>TPAR - 78.2025</t>
        </is>
      </c>
      <c r="B3" t="inlineStr">
        <is>
          <t>O presente termo visa estabelecer parceria e a cooperação entre as partes para implementação da 2ª fase do Projeto “AMBULINK”, solução vencedora do Senac Decola Hackathon, cuja entrega consistirá em: Funcionalidades web para rádio operadores e fechamento de ocorrências, Implementação de checklists</t>
        </is>
      </c>
      <c r="C3" t="inlineStr">
        <is>
          <t>SECRETARIA DE ESTADO DE MEIO AMBIENTE, DESENVOLVIMENTO, CIÊNCIA, TECNOLOGIA E INOVAÇÃO - SEMADESC</t>
        </is>
      </c>
      <c r="D3" t="inlineStr">
        <is>
          <t>27351589000129</t>
        </is>
      </c>
      <c r="E3" t="inlineStr"/>
      <c r="F3" t="inlineStr">
        <is>
          <t>20/10/2025 00:00:00</t>
        </is>
      </c>
      <c r="G3" t="inlineStr">
        <is>
          <t>22/02/2027</t>
        </is>
      </c>
      <c r="H3" t="inlineStr">
        <is>
          <t>Ativo</t>
        </is>
      </c>
      <c r="I3" t="inlineStr">
        <is>
          <t>Ordinária</t>
        </is>
      </c>
      <c r="J3" t="inlineStr"/>
    </row>
    <row r="4">
      <c r="A4" t="inlineStr">
        <is>
          <t>TPAR - E09.202</t>
        </is>
      </c>
      <c r="B4" t="inlineStr">
        <is>
          <t>Parceria para realização do evento SENAC BEAUTY EXPERT 2026</t>
        </is>
      </c>
      <c r="C4" t="inlineStr">
        <is>
          <t>SERVIÇO DE APOIO ÀS MICRO E PEQUENAS EMPRESAS DE MATO GROSSO DO SUL – SEBRAE/MS</t>
        </is>
      </c>
      <c r="D4" t="inlineStr">
        <is>
          <t>15419591000103</t>
        </is>
      </c>
      <c r="E4" t="inlineStr"/>
      <c r="F4" t="inlineStr">
        <is>
          <t>22/05/2026 00:00:00</t>
        </is>
      </c>
      <c r="G4" t="inlineStr">
        <is>
          <t>11/06/2026</t>
        </is>
      </c>
      <c r="H4" t="inlineStr">
        <is>
          <t>Ativo</t>
        </is>
      </c>
      <c r="I4" t="inlineStr">
        <is>
          <t>Ordinária</t>
        </is>
      </c>
      <c r="J4" t="inlineStr"/>
    </row>
    <row r="5">
      <c r="A5" t="inlineStr">
        <is>
          <t>TCOM - 285.2026</t>
        </is>
      </c>
      <c r="B5" t="inlineStr">
        <is>
          <t>O presente Termo tem por objeto a cedência de espaço por parte da CEDENTE, destinado às atividades de Prática Supervisionada de alunos dos Cursos Técnico em Segurança do Trabalho, oferecido pelo SENAC/MS</t>
        </is>
      </c>
      <c r="C5" t="inlineStr">
        <is>
          <t>LRJ ASSESSORIA EM SAÚDE E SEGURANÇA DO TRABALHO</t>
        </is>
      </c>
      <c r="D5" t="inlineStr">
        <is>
          <t>04655835000130</t>
        </is>
      </c>
      <c r="E5" t="inlineStr"/>
      <c r="F5" t="inlineStr">
        <is>
          <t>31/03/2026 00:00:00</t>
        </is>
      </c>
      <c r="G5" t="inlineStr">
        <is>
          <t>02/02/2027</t>
        </is>
      </c>
      <c r="H5" t="inlineStr">
        <is>
          <t>Ativo</t>
        </is>
      </c>
      <c r="I5" t="inlineStr">
        <is>
          <t>Ordinária</t>
        </is>
      </c>
      <c r="J5" t="inlineStr"/>
    </row>
    <row r="6">
      <c r="A6" t="inlineStr">
        <is>
          <t>TCOM - E90.2026</t>
        </is>
      </c>
      <c r="B6" t="inlineStr">
        <is>
          <t>Termo de Parceria objetivando o fomento do Programa Centelha que apoia quem quer inovar com capacitações, recursos financeiros, bolsas de apoio técnico e suporte para transformar ideias inovadoras em negócios. No Mato Grosso do Sul, o programa é executado pela Fundação de Apoio ao Desenvolvimento do</t>
        </is>
      </c>
      <c r="C6" t="inlineStr">
        <is>
          <t>FUNDECT CENTELHA</t>
        </is>
      </c>
      <c r="D6" t="inlineStr">
        <is>
          <t>02776669000103</t>
        </is>
      </c>
      <c r="E6" t="inlineStr"/>
      <c r="F6" t="inlineStr">
        <is>
          <t>16/03/2026 00:00:00</t>
        </is>
      </c>
      <c r="G6" t="inlineStr">
        <is>
          <t>16/03/2027</t>
        </is>
      </c>
      <c r="H6" t="inlineStr">
        <is>
          <t>Ativo</t>
        </is>
      </c>
      <c r="I6" t="inlineStr">
        <is>
          <t>Ordinária</t>
        </is>
      </c>
      <c r="J6" t="inlineStr"/>
    </row>
    <row r="7">
      <c r="A7" t="inlineStr">
        <is>
          <t>TCOM - E66.2023</t>
        </is>
      </c>
      <c r="B7" t="inlineStr">
        <is>
          <t>O presente Termo de Cooperação tem por objeto regular a cooperação entre os celebrantes, sem qualquer repasse de recursos financeiros por nenhuma das partes, proporcionando condições para o desenvolvimento de Estágio Curricular Obrigatório, visando o processo de ensino-aprendizagem prática nos</t>
        </is>
      </c>
      <c r="C7" t="inlineStr">
        <is>
          <t>UCDB ESTÁGIO</t>
        </is>
      </c>
      <c r="D7" t="inlineStr">
        <is>
          <t>03226149001587</t>
        </is>
      </c>
      <c r="E7" t="inlineStr"/>
      <c r="F7" t="inlineStr">
        <is>
          <t>13/12/2023 00:00:00</t>
        </is>
      </c>
      <c r="G7" t="inlineStr">
        <is>
          <t>13/12/2027</t>
        </is>
      </c>
      <c r="H7" t="inlineStr">
        <is>
          <t>Ativo</t>
        </is>
      </c>
      <c r="I7" t="inlineStr">
        <is>
          <t>Ordinária</t>
        </is>
      </c>
      <c r="J7" t="inlineStr"/>
    </row>
    <row r="8">
      <c r="A8" t="inlineStr">
        <is>
          <t>TPAR - 28.2023</t>
        </is>
      </c>
      <c r="B8" t="inlineStr">
        <is>
          <t>O presente termo visa estabelecer parceria e a cooperação entre as partes com vistas a realizar o intercâmbio e a cooperação entre as instituições, possibilitando a troca e ampliação do conhecimento, através de ações Educacionais. Realização de desconto de 35% para cursos do segmento de Tecnologia</t>
        </is>
      </c>
      <c r="C8" t="inlineStr">
        <is>
          <t>SINDICATO DOS PROFISSIONAIS DE PROCESSAMENTO DE DADOS E TECNOLOGIA DA INFORMACAO DE MATO GROSSO DO SUL</t>
        </is>
      </c>
      <c r="D8" t="inlineStr">
        <is>
          <t>15579279000187</t>
        </is>
      </c>
      <c r="E8" t="inlineStr"/>
      <c r="F8" t="inlineStr">
        <is>
          <t>04/10/2023 00:00:00</t>
        </is>
      </c>
      <c r="G8" t="inlineStr">
        <is>
          <t>05/10/2026</t>
        </is>
      </c>
      <c r="H8" t="inlineStr">
        <is>
          <t>Ativo</t>
        </is>
      </c>
      <c r="I8" t="inlineStr">
        <is>
          <t>Ordinária</t>
        </is>
      </c>
      <c r="J8" t="inlineStr"/>
    </row>
    <row r="9">
      <c r="A9" t="inlineStr">
        <is>
          <t>TCOM - 277.2025</t>
        </is>
      </c>
      <c r="B9" t="inlineStr">
        <is>
          <t>O presente instrumento tem por objeto estabelecer as responsabilidades e obrigações assumidas em conjunto pelas INSTITUIÇÕES, visando a gestão da obra de retrofit da CASA DO COMÉRCIO, situado à Rua Barão do Rio Branco, n° 1.266, Centro, Campo Grande – MS.</t>
        </is>
      </c>
      <c r="C9" t="inlineStr">
        <is>
          <t>CASA DO COMÉRCIO</t>
        </is>
      </c>
      <c r="D9" t="inlineStr">
        <is>
          <t>15461676000150</t>
        </is>
      </c>
      <c r="E9" t="inlineStr"/>
      <c r="F9" t="inlineStr">
        <is>
          <t>04/08/2025 00:00:00</t>
        </is>
      </c>
      <c r="G9" t="inlineStr">
        <is>
          <t>22/05/2027</t>
        </is>
      </c>
      <c r="H9" t="inlineStr">
        <is>
          <t>Prorrogado</t>
        </is>
      </c>
      <c r="I9" t="inlineStr">
        <is>
          <t>Ordinária</t>
        </is>
      </c>
      <c r="J9" t="inlineStr"/>
    </row>
    <row r="10">
      <c r="A10" t="inlineStr">
        <is>
          <t>TPAR - 47.2024</t>
        </is>
      </c>
      <c r="B10" t="inlineStr">
        <is>
          <t>O presente termo visa estabelecer parceria e a cooperação entre as partes com vistas a realizar o intercambio e a parceria entre as instituições, possibilitando a troca e a ampliação de conhecimento, através da realização da soma de esforços para oferta de ações educacionais e eventos em parceria</t>
        </is>
      </c>
      <c r="C10" t="inlineStr">
        <is>
          <t>GMF PHARMA COMERCIO DE MEDICAMENTOS E PERFUMARIAS LTDA</t>
        </is>
      </c>
      <c r="D10" t="inlineStr">
        <is>
          <t>37382267000109</t>
        </is>
      </c>
      <c r="E10" t="inlineStr"/>
      <c r="F10" t="inlineStr">
        <is>
          <t>18/07/2024 00:00:00</t>
        </is>
      </c>
      <c r="G10" t="inlineStr">
        <is>
          <t>21/07/2027</t>
        </is>
      </c>
      <c r="H10" t="inlineStr">
        <is>
          <t>Ativo</t>
        </is>
      </c>
      <c r="I10" t="inlineStr">
        <is>
          <t>Ordinária</t>
        </is>
      </c>
      <c r="J10" t="inlineStr"/>
    </row>
    <row r="11">
      <c r="A11" t="inlineStr">
        <is>
          <t>TPAR - 57.2024</t>
        </is>
      </c>
      <c r="B11" t="inlineStr">
        <is>
          <t>O presente termo tem como objetivo estabelecer uma parceria e cooperação entre as partes para promover o intercâmbio e colaboração entre as instituições. Isso possibilitará a troca e ampliação de conhecimento por meio da união de esforços para oferecer ações educacionais e eventos conjuntos, visando</t>
        </is>
      </c>
      <c r="C11" t="inlineStr">
        <is>
          <t>MEDFLOW APERFEIÇOAMENTO EM SAÚDE LTDA</t>
        </is>
      </c>
      <c r="D11" t="inlineStr">
        <is>
          <t>56057241000121</t>
        </is>
      </c>
      <c r="E11" t="inlineStr"/>
      <c r="F11" t="inlineStr">
        <is>
          <t>14/10/2024 00:00:00</t>
        </is>
      </c>
      <c r="G11" t="inlineStr">
        <is>
          <t>14/10/2027</t>
        </is>
      </c>
      <c r="H11" t="inlineStr">
        <is>
          <t>Ativo</t>
        </is>
      </c>
      <c r="I11" t="inlineStr">
        <is>
          <t>Ordinária</t>
        </is>
      </c>
      <c r="J11" t="inlineStr"/>
    </row>
    <row r="12">
      <c r="A12" t="inlineStr">
        <is>
          <t>TCOM - 282.2026</t>
        </is>
      </c>
      <c r="B12" t="inlineStr">
        <is>
          <t>Promoção e qualificação profissional no Município de Jardim/MS através da Unidade Móvel de Informática</t>
        </is>
      </c>
      <c r="C12" t="inlineStr">
        <is>
          <t>MUNICÍPIO DE JARDIM</t>
        </is>
      </c>
      <c r="D12" t="inlineStr">
        <is>
          <t>03162047000140</t>
        </is>
      </c>
      <c r="E12" t="inlineStr"/>
      <c r="F12" t="inlineStr">
        <is>
          <t>06/03/2026 00:00:00</t>
        </is>
      </c>
      <c r="G12" t="inlineStr">
        <is>
          <t>18/05/2026</t>
        </is>
      </c>
      <c r="H12" t="inlineStr">
        <is>
          <t>Encerrado</t>
        </is>
      </c>
      <c r="I12" t="inlineStr">
        <is>
          <t>Ordinária</t>
        </is>
      </c>
      <c r="J12" t="inlineStr"/>
    </row>
    <row r="13">
      <c r="A13" t="inlineStr">
        <is>
          <t>TCOM - E65.2023</t>
        </is>
      </c>
      <c r="B13" t="inlineStr">
        <is>
          <t>O presente Convênio tem por objeto a intermediação e promoção de integração pelo IEL MS, na qualidade de Agente de Integração, entre a instituição de ensino, as concedentes e os postulantes à vaga de estágio, visando à implementação de programa de Estágio, tudo em acordo com a legislação em vigor e</t>
        </is>
      </c>
      <c r="C13" t="inlineStr">
        <is>
          <t>IEL - INSTITUTO EUVALDO LODI</t>
        </is>
      </c>
      <c r="D13" t="inlineStr">
        <is>
          <t>15411218000106</t>
        </is>
      </c>
      <c r="E13" t="inlineStr"/>
      <c r="F13" t="inlineStr">
        <is>
          <t>10/11/2023 00:00:00</t>
        </is>
      </c>
      <c r="G13" t="inlineStr">
        <is>
          <t>10/11/2026</t>
        </is>
      </c>
      <c r="H13" t="inlineStr">
        <is>
          <t>Ativo</t>
        </is>
      </c>
      <c r="I13" t="inlineStr">
        <is>
          <t>Ordinária</t>
        </is>
      </c>
      <c r="J13" t="inlineStr"/>
    </row>
    <row r="14">
      <c r="A14" t="inlineStr">
        <is>
          <t>TCOM - 258.2025</t>
        </is>
      </c>
      <c r="B14" t="inlineStr">
        <is>
          <t>O referido termo de cooperação objetiva desenvolver ações conjuntas para implementar Programas de Estágio de Estudante, de caráter compulsório ou facultativo, mas de interesse curricular, cumprido durante o curso e apto a proporcionar ao estudante treinamento prático em sua formação profissional</t>
        </is>
      </c>
      <c r="C14" t="inlineStr">
        <is>
          <t>EBC CONSULTORIA E GESTAO</t>
        </is>
      </c>
      <c r="D14" t="inlineStr">
        <is>
          <t>59361518000101</t>
        </is>
      </c>
      <c r="E14" t="inlineStr"/>
      <c r="F14" t="inlineStr">
        <is>
          <t>09/07/2025 00:00:00</t>
        </is>
      </c>
      <c r="G14" t="inlineStr">
        <is>
          <t>08/07/2026</t>
        </is>
      </c>
      <c r="H14" t="inlineStr">
        <is>
          <t>Encerrado</t>
        </is>
      </c>
      <c r="I14" t="inlineStr">
        <is>
          <t>Ordinária</t>
        </is>
      </c>
      <c r="J14" t="inlineStr"/>
    </row>
    <row r="15">
      <c r="A15" t="inlineStr">
        <is>
          <t>TCOM - E76.2024</t>
        </is>
      </c>
      <c r="B15" t="inlineStr">
        <is>
          <t>O presente Termo de Cooperação Técnica tem por objeto proporcionar condições para o desenvolvimento do estágio curricular obrigatório aos alunos do Curso Técnico em Enfermagem oferecido pelo SENAC</t>
        </is>
      </c>
      <c r="C15" t="inlineStr">
        <is>
          <t>FUNSAU HOSPITAL REGIONAL</t>
        </is>
      </c>
      <c r="D15" t="inlineStr">
        <is>
          <t>04228734000183</t>
        </is>
      </c>
      <c r="E15" t="inlineStr"/>
      <c r="F15" t="inlineStr">
        <is>
          <t>05/09/2024 00:00:00</t>
        </is>
      </c>
      <c r="G15" t="inlineStr">
        <is>
          <t>05/09/2026</t>
        </is>
      </c>
      <c r="H15" t="inlineStr">
        <is>
          <t>Ativo</t>
        </is>
      </c>
      <c r="I15" t="inlineStr">
        <is>
          <t>Ordinária</t>
        </is>
      </c>
      <c r="J15" t="inlineStr"/>
    </row>
    <row r="16">
      <c r="A16" t="inlineStr">
        <is>
          <t>TCOM - 248.2024</t>
        </is>
      </c>
      <c r="B16" t="inlineStr">
        <is>
          <t>Promover o intercâmbio e a cooperação entre as instituições, possibilitando a troca e ampliação do conhecimento por meio das diversas modalidades de ensino oferecidas pelo SENAC/MS, proporcionando ações educacionais de forma a capacitar os colaboradores do CEDENTE, nas diversas áreas do</t>
        </is>
      </c>
      <c r="C16" t="inlineStr">
        <is>
          <t>CLINICA DE CAMPO GRANDE SA</t>
        </is>
      </c>
      <c r="D16" t="inlineStr">
        <is>
          <t>00860841000179</t>
        </is>
      </c>
      <c r="E16" t="inlineStr"/>
      <c r="F16" t="inlineStr">
        <is>
          <t>10/02/2025 00:00:00</t>
        </is>
      </c>
      <c r="G16" t="inlineStr">
        <is>
          <t>10/12/2026</t>
        </is>
      </c>
      <c r="H16" t="inlineStr">
        <is>
          <t>Prorrogado</t>
        </is>
      </c>
      <c r="I16" t="inlineStr">
        <is>
          <t>Ordinária</t>
        </is>
      </c>
      <c r="J16" t="inlineStr"/>
    </row>
    <row r="17">
      <c r="A17" t="inlineStr">
        <is>
          <t>TCOM - E67.2024</t>
        </is>
      </c>
      <c r="B17" t="inlineStr">
        <is>
          <t>Este Acordo de Cooperação e o Anexo I, que faz parte integrante e indissociável do presente instrumento, estabelecem Cooperação Recíproca entre as partes e o préstimo de serviços socioassistenciais pelo CIEE, visando o desenvolvimento de atividades para promoção da integração de estudantes ao</t>
        </is>
      </c>
      <c r="C17" t="inlineStr">
        <is>
          <t>CIEE</t>
        </is>
      </c>
      <c r="D17" t="inlineStr">
        <is>
          <t>61600839000155</t>
        </is>
      </c>
      <c r="E17" t="inlineStr"/>
      <c r="F17" t="inlineStr">
        <is>
          <t>18/01/2024 00:00:00</t>
        </is>
      </c>
      <c r="G17" t="inlineStr">
        <is>
          <t>18/01/2029</t>
        </is>
      </c>
      <c r="H17" t="inlineStr">
        <is>
          <t>Ativo</t>
        </is>
      </c>
      <c r="I17" t="inlineStr">
        <is>
          <t>Ordinária</t>
        </is>
      </c>
      <c r="J17" t="inlineStr"/>
    </row>
    <row r="18">
      <c r="A18" t="inlineStr">
        <is>
          <t>TCOM - 292.2026</t>
        </is>
      </c>
      <c r="B18" t="inlineStr">
        <is>
          <t>Permanência da unidade móvel nas dependências do PARCEIRO.</t>
        </is>
      </c>
      <c r="C18" t="inlineStr">
        <is>
          <t>Hospital do Pênfigo</t>
        </is>
      </c>
      <c r="D18" t="inlineStr">
        <is>
          <t>24823958000221</t>
        </is>
      </c>
      <c r="E18" t="inlineStr"/>
      <c r="F18" t="inlineStr">
        <is>
          <t>25/05/2026 00:00:00</t>
        </is>
      </c>
      <c r="G18" t="inlineStr">
        <is>
          <t>30/06/2026</t>
        </is>
      </c>
      <c r="H18" t="inlineStr">
        <is>
          <t>Encerrado</t>
        </is>
      </c>
      <c r="I18" t="inlineStr">
        <is>
          <t>Ordinária</t>
        </is>
      </c>
      <c r="J18" t="inlineStr"/>
    </row>
    <row r="19">
      <c r="A19" t="inlineStr">
        <is>
          <t>TCOM - 253.2025</t>
        </is>
      </c>
      <c r="B19" t="inlineStr">
        <is>
          <t>O presente Contrato tem por objeto fornecer, exclusivamente, Estágio Obrigatório Supervisionado em Técnico em Enfermagem, a serem realizados nas dependências da CASSEMS em Três Lagoas, visando oportunizar aos alunos aquisição de conhecimento através do acompanhamento das atividades desenvolvidas</t>
        </is>
      </c>
      <c r="C19" t="inlineStr">
        <is>
          <t>CASSEMS TRÊS LAGOAS</t>
        </is>
      </c>
      <c r="D19" t="inlineStr">
        <is>
          <t>04311093001521</t>
        </is>
      </c>
      <c r="E19" t="inlineStr"/>
      <c r="F19" t="inlineStr">
        <is>
          <t>24/06/2025 00:00:00</t>
        </is>
      </c>
      <c r="G19" t="inlineStr">
        <is>
          <t>30/06/2026</t>
        </is>
      </c>
      <c r="H19" t="inlineStr">
        <is>
          <t>Ativo</t>
        </is>
      </c>
      <c r="I19" t="inlineStr">
        <is>
          <t>Ordinária</t>
        </is>
      </c>
      <c r="J19" t="inlineStr"/>
    </row>
    <row r="20">
      <c r="A20" t="inlineStr">
        <is>
          <t>TCOM - 262.2025</t>
        </is>
      </c>
      <c r="B20" t="inlineStr">
        <is>
          <t>cedência de espaço para realização de cursos corporativos e cursos gratuitos, bem como campo para Estágio Obrigatório Supervisionado em Técnico em Enfermagem, a serem realizados nas dependências das Secretarias de Educação, Assistência Social e Saúde, como o Hospital Municipal, visando oportunizar</t>
        </is>
      </c>
      <c r="C20" t="inlineStr">
        <is>
          <t>MUNICIPIO DE INOCENCIA</t>
        </is>
      </c>
      <c r="D20" t="inlineStr">
        <is>
          <t>03342938000188</t>
        </is>
      </c>
      <c r="E20" t="inlineStr"/>
      <c r="F20" t="inlineStr">
        <is>
          <t>01/09/2025 00:00:00</t>
        </is>
      </c>
      <c r="G20" t="inlineStr">
        <is>
          <t>31/03/2028</t>
        </is>
      </c>
      <c r="H20" t="inlineStr">
        <is>
          <t>Prorrogado</t>
        </is>
      </c>
      <c r="I20" t="inlineStr">
        <is>
          <t>Ordinária</t>
        </is>
      </c>
      <c r="J20" t="inlineStr"/>
    </row>
    <row r="21">
      <c r="A21" t="inlineStr">
        <is>
          <t>TCOM - 273.2025</t>
        </is>
      </c>
      <c r="B21" t="inlineStr">
        <is>
          <t>Conjugação de esforços para promover a permanência da unidade móvel de Gastronomia no Município de Corumbá/MS, sob a responsabilidade deste, pelo período de 123 (cento e vinte e três) dias, com a finalidade de realização de cursos voltados para a capacitação profissional desenvolvidas pelo SENAC/MS</t>
        </is>
      </c>
      <c r="C21" t="inlineStr">
        <is>
          <t>FUNDTUR PANTANAL</t>
        </is>
      </c>
      <c r="D21" t="inlineStr">
        <is>
          <t>17375226000170</t>
        </is>
      </c>
      <c r="E21" t="inlineStr"/>
      <c r="F21" t="inlineStr">
        <is>
          <t>06/10/2025 00:00:00</t>
        </is>
      </c>
      <c r="G21" t="inlineStr">
        <is>
          <t>06/10/2026</t>
        </is>
      </c>
      <c r="H21" t="inlineStr">
        <is>
          <t>Ativo</t>
        </is>
      </c>
      <c r="I21" t="inlineStr">
        <is>
          <t>Ordinária</t>
        </is>
      </c>
      <c r="J21" t="inlineStr"/>
    </row>
  </sheetData>
  <pageMargins left="0.75" right="0.75" top="1" bottom="1" header="0.5" footer="0.5"/>
</worksheet>
</file>

<file path=xl/worksheets/sheet41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TCOM - E58.2023</t>
        </is>
      </c>
      <c r="B2" t="inlineStr">
        <is>
          <t>Constitui objeto do presente Termo de Credenciamento nº 005/2023, dar continuidade ao desenvolvimento de ações conjuntas entre a PMC e o SENAC, visando oferecer oportunidades de realização de estágio de complementação educacional em órgãos da Prefeitura, a estudantes matriculados em cursos de Ensino</t>
        </is>
      </c>
      <c r="C2" t="inlineStr">
        <is>
          <t>ESCOLAGOV CORUMBÁ</t>
        </is>
      </c>
      <c r="D2" t="inlineStr">
        <is>
          <t>03330461000110</t>
        </is>
      </c>
      <c r="E2" t="inlineStr"/>
      <c r="F2" t="inlineStr">
        <is>
          <t>18/07/2023 00:00:00</t>
        </is>
      </c>
      <c r="G2" t="inlineStr">
        <is>
          <t>18/07/2027</t>
        </is>
      </c>
      <c r="H2" t="inlineStr">
        <is>
          <t>Ativo</t>
        </is>
      </c>
      <c r="I2" t="inlineStr">
        <is>
          <t>Ordinária</t>
        </is>
      </c>
      <c r="J2" t="inlineStr"/>
    </row>
    <row r="3">
      <c r="A3" t="inlineStr">
        <is>
          <t>TPAR - 78.2025</t>
        </is>
      </c>
      <c r="B3" t="inlineStr">
        <is>
          <t>O presente termo visa estabelecer parceria e a cooperação entre as partes para implementação da 2ª fase do Projeto “AMBULINK”, solução vencedora do Senac Decola Hackathon, cuja entrega consistirá em: Funcionalidades web para rádio operadores e fechamento de ocorrências, Implementação de checklists</t>
        </is>
      </c>
      <c r="C3" t="inlineStr">
        <is>
          <t>SECRETARIA DE ESTADO DE MEIO AMBIENTE, DESENVOLVIMENTO, CIÊNCIA, TECNOLOGIA E INOVAÇÃO - SEMADESC</t>
        </is>
      </c>
      <c r="D3" t="inlineStr">
        <is>
          <t>27351589000129</t>
        </is>
      </c>
      <c r="E3" t="inlineStr"/>
      <c r="F3" t="inlineStr">
        <is>
          <t>20/10/2025 00:00:00</t>
        </is>
      </c>
      <c r="G3" t="inlineStr">
        <is>
          <t>22/02/2027</t>
        </is>
      </c>
      <c r="H3" t="inlineStr">
        <is>
          <t>Ativo</t>
        </is>
      </c>
      <c r="I3" t="inlineStr">
        <is>
          <t>Ordinária</t>
        </is>
      </c>
      <c r="J3" t="inlineStr"/>
    </row>
    <row r="4">
      <c r="A4" t="inlineStr">
        <is>
          <t>TPAR - E09.202</t>
        </is>
      </c>
      <c r="B4" t="inlineStr">
        <is>
          <t>Parceria para realização do evento SENAC BEAUTY EXPERT 2026</t>
        </is>
      </c>
      <c r="C4" t="inlineStr">
        <is>
          <t>SERVIÇO DE APOIO ÀS MICRO E PEQUENAS EMPRESAS DE MATO GROSSO DO SUL – SEBRAE/MS</t>
        </is>
      </c>
      <c r="D4" t="inlineStr">
        <is>
          <t>15419591000103</t>
        </is>
      </c>
      <c r="E4" t="inlineStr"/>
      <c r="F4" t="inlineStr">
        <is>
          <t>22/05/2026 00:00:00</t>
        </is>
      </c>
      <c r="G4" t="inlineStr">
        <is>
          <t>11/06/2026</t>
        </is>
      </c>
      <c r="H4" t="inlineStr">
        <is>
          <t>Ativo</t>
        </is>
      </c>
      <c r="I4" t="inlineStr">
        <is>
          <t>Ordinária</t>
        </is>
      </c>
      <c r="J4" t="inlineStr"/>
    </row>
    <row r="5">
      <c r="A5" t="inlineStr">
        <is>
          <t>TCOM - 285.2026</t>
        </is>
      </c>
      <c r="B5" t="inlineStr">
        <is>
          <t>O presente Termo tem por objeto a cedência de espaço por parte da CEDENTE, destinado às atividades de Prática Supervisionada de alunos dos Cursos Técnico em Segurança do Trabalho, oferecido pelo SENAC/MS</t>
        </is>
      </c>
      <c r="C5" t="inlineStr">
        <is>
          <t>LRJ ASSESSORIA EM SAÚDE E SEGURANÇA DO TRABALHO</t>
        </is>
      </c>
      <c r="D5" t="inlineStr">
        <is>
          <t>04655835000130</t>
        </is>
      </c>
      <c r="E5" t="inlineStr"/>
      <c r="F5" t="inlineStr">
        <is>
          <t>31/03/2026 00:00:00</t>
        </is>
      </c>
      <c r="G5" t="inlineStr">
        <is>
          <t>02/02/2027</t>
        </is>
      </c>
      <c r="H5" t="inlineStr">
        <is>
          <t>Ativo</t>
        </is>
      </c>
      <c r="I5" t="inlineStr">
        <is>
          <t>Ordinária</t>
        </is>
      </c>
      <c r="J5" t="inlineStr"/>
    </row>
    <row r="6">
      <c r="A6" t="inlineStr">
        <is>
          <t>TCOM - E90.2026</t>
        </is>
      </c>
      <c r="B6" t="inlineStr">
        <is>
          <t>Termo de Parceria objetivando o fomento do Programa Centelha que apoia quem quer inovar com capacitações, recursos financeiros, bolsas de apoio técnico e suporte para transformar ideias inovadoras em negócios. No Mato Grosso do Sul, o programa é executado pela Fundação de Apoio ao Desenvolvimento do</t>
        </is>
      </c>
      <c r="C6" t="inlineStr">
        <is>
          <t>FUNDECT CENTELHA</t>
        </is>
      </c>
      <c r="D6" t="inlineStr">
        <is>
          <t>02776669000103</t>
        </is>
      </c>
      <c r="E6" t="inlineStr"/>
      <c r="F6" t="inlineStr">
        <is>
          <t>16/03/2026 00:00:00</t>
        </is>
      </c>
      <c r="G6" t="inlineStr">
        <is>
          <t>16/03/2027</t>
        </is>
      </c>
      <c r="H6" t="inlineStr">
        <is>
          <t>Ativo</t>
        </is>
      </c>
      <c r="I6" t="inlineStr">
        <is>
          <t>Ordinária</t>
        </is>
      </c>
      <c r="J6" t="inlineStr"/>
    </row>
    <row r="7">
      <c r="A7" t="inlineStr">
        <is>
          <t>TCOM - E66.2023</t>
        </is>
      </c>
      <c r="B7" t="inlineStr">
        <is>
          <t>O presente Termo de Cooperação tem por objeto regular a cooperação entre os celebrantes, sem qualquer repasse de recursos financeiros por nenhuma das partes, proporcionando condições para o desenvolvimento de Estágio Curricular Obrigatório, visando o processo de ensino-aprendizagem prática nos</t>
        </is>
      </c>
      <c r="C7" t="inlineStr">
        <is>
          <t>UCDB ESTÁGIO</t>
        </is>
      </c>
      <c r="D7" t="inlineStr">
        <is>
          <t>03226149001587</t>
        </is>
      </c>
      <c r="E7" t="inlineStr"/>
      <c r="F7" t="inlineStr">
        <is>
          <t>13/12/2023 00:00:00</t>
        </is>
      </c>
      <c r="G7" t="inlineStr">
        <is>
          <t>13/12/2027</t>
        </is>
      </c>
      <c r="H7" t="inlineStr">
        <is>
          <t>Ativo</t>
        </is>
      </c>
      <c r="I7" t="inlineStr">
        <is>
          <t>Ordinária</t>
        </is>
      </c>
      <c r="J7" t="inlineStr"/>
    </row>
    <row r="8">
      <c r="A8" t="inlineStr">
        <is>
          <t>TPAR - 28.2023</t>
        </is>
      </c>
      <c r="B8" t="inlineStr">
        <is>
          <t>O presente termo visa estabelecer parceria e a cooperação entre as partes com vistas a realizar o intercâmbio e a cooperação entre as instituições, possibilitando a troca e ampliação do conhecimento, através de ações Educacionais. Realização de desconto de 35% para cursos do segmento de Tecnologia</t>
        </is>
      </c>
      <c r="C8" t="inlineStr">
        <is>
          <t>SINDICATO DOS PROFISSIONAIS DE PROCESSAMENTO DE DADOS E TECNOLOGIA DA INFORMACAO DE MATO GROSSO DO SUL</t>
        </is>
      </c>
      <c r="D8" t="inlineStr">
        <is>
          <t>15579279000187</t>
        </is>
      </c>
      <c r="E8" t="inlineStr"/>
      <c r="F8" t="inlineStr">
        <is>
          <t>04/10/2023 00:00:00</t>
        </is>
      </c>
      <c r="G8" t="inlineStr">
        <is>
          <t>05/10/2026</t>
        </is>
      </c>
      <c r="H8" t="inlineStr">
        <is>
          <t>Ativo</t>
        </is>
      </c>
      <c r="I8" t="inlineStr">
        <is>
          <t>Ordinária</t>
        </is>
      </c>
      <c r="J8" t="inlineStr"/>
    </row>
    <row r="9">
      <c r="A9" t="inlineStr">
        <is>
          <t>TCOM - 277.2025</t>
        </is>
      </c>
      <c r="B9" t="inlineStr">
        <is>
          <t>O presente instrumento tem por objeto estabelecer as responsabilidades e obrigações assumidas em conjunto pelas INSTITUIÇÕES, visando a gestão da obra de retrofit da CASA DO COMÉRCIO, situado à Rua Barão do Rio Branco, n° 1.266, Centro, Campo Grande – MS.</t>
        </is>
      </c>
      <c r="C9" t="inlineStr">
        <is>
          <t>CASA DO COMÉRCIO</t>
        </is>
      </c>
      <c r="D9" t="inlineStr">
        <is>
          <t>15461676000150</t>
        </is>
      </c>
      <c r="E9" t="inlineStr"/>
      <c r="F9" t="inlineStr">
        <is>
          <t>04/08/2025 00:00:00</t>
        </is>
      </c>
      <c r="G9" t="inlineStr">
        <is>
          <t>22/05/2027</t>
        </is>
      </c>
      <c r="H9" t="inlineStr">
        <is>
          <t>Prorrogado</t>
        </is>
      </c>
      <c r="I9" t="inlineStr">
        <is>
          <t>Ordinária</t>
        </is>
      </c>
      <c r="J9" t="inlineStr"/>
    </row>
    <row r="10">
      <c r="A10" t="inlineStr">
        <is>
          <t>TPAR - 47.2024</t>
        </is>
      </c>
      <c r="B10" t="inlineStr">
        <is>
          <t>O presente termo visa estabelecer parceria e a cooperação entre as partes com vistas a realizar o intercambio e a parceria entre as instituições, possibilitando a troca e a ampliação de conhecimento, através da realização da soma de esforços para oferta de ações educacionais e eventos em parceria</t>
        </is>
      </c>
      <c r="C10" t="inlineStr">
        <is>
          <t>GMF PHARMA COMERCIO DE MEDICAMENTOS E PERFUMARIAS LTDA</t>
        </is>
      </c>
      <c r="D10" t="inlineStr">
        <is>
          <t>37382267000109</t>
        </is>
      </c>
      <c r="E10" t="inlineStr"/>
      <c r="F10" t="inlineStr">
        <is>
          <t>18/07/2024 00:00:00</t>
        </is>
      </c>
      <c r="G10" t="inlineStr">
        <is>
          <t>21/07/2027</t>
        </is>
      </c>
      <c r="H10" t="inlineStr">
        <is>
          <t>Ativo</t>
        </is>
      </c>
      <c r="I10" t="inlineStr">
        <is>
          <t>Ordinária</t>
        </is>
      </c>
      <c r="J10" t="inlineStr"/>
    </row>
    <row r="11">
      <c r="A11" t="inlineStr">
        <is>
          <t>TPAR - 57.2024</t>
        </is>
      </c>
      <c r="B11" t="inlineStr">
        <is>
          <t>O presente termo tem como objetivo estabelecer uma parceria e cooperação entre as partes para promover o intercâmbio e colaboração entre as instituições. Isso possibilitará a troca e ampliação de conhecimento por meio da união de esforços para oferecer ações educacionais e eventos conjuntos, visando</t>
        </is>
      </c>
      <c r="C11" t="inlineStr">
        <is>
          <t>MEDFLOW APERFEIÇOAMENTO EM SAÚDE LTDA</t>
        </is>
      </c>
      <c r="D11" t="inlineStr">
        <is>
          <t>56057241000121</t>
        </is>
      </c>
      <c r="E11" t="inlineStr"/>
      <c r="F11" t="inlineStr">
        <is>
          <t>14/10/2024 00:00:00</t>
        </is>
      </c>
      <c r="G11" t="inlineStr">
        <is>
          <t>14/10/2027</t>
        </is>
      </c>
      <c r="H11" t="inlineStr">
        <is>
          <t>Ativo</t>
        </is>
      </c>
      <c r="I11" t="inlineStr">
        <is>
          <t>Ordinária</t>
        </is>
      </c>
      <c r="J11" t="inlineStr"/>
    </row>
    <row r="12">
      <c r="A12" t="inlineStr">
        <is>
          <t>TCOM - 282.2026</t>
        </is>
      </c>
      <c r="B12" t="inlineStr">
        <is>
          <t>Promoção e qualificação profissional no Município de Jardim/MS através da Unidade Móvel de Informática</t>
        </is>
      </c>
      <c r="C12" t="inlineStr">
        <is>
          <t>MUNICÍPIO DE JARDIM</t>
        </is>
      </c>
      <c r="D12" t="inlineStr">
        <is>
          <t>03162047000140</t>
        </is>
      </c>
      <c r="E12" t="inlineStr"/>
      <c r="F12" t="inlineStr">
        <is>
          <t>06/03/2026 00:00:00</t>
        </is>
      </c>
      <c r="G12" t="inlineStr">
        <is>
          <t>18/05/2026</t>
        </is>
      </c>
      <c r="H12" t="inlineStr">
        <is>
          <t>Encerrado</t>
        </is>
      </c>
      <c r="I12" t="inlineStr">
        <is>
          <t>Ordinária</t>
        </is>
      </c>
      <c r="J12" t="inlineStr"/>
    </row>
    <row r="13">
      <c r="A13" t="inlineStr">
        <is>
          <t>TCOM - E65.2023</t>
        </is>
      </c>
      <c r="B13" t="inlineStr">
        <is>
          <t>O presente Convênio tem por objeto a intermediação e promoção de integração pelo IEL MS, na qualidade de Agente de Integração, entre a instituição de ensino, as concedentes e os postulantes à vaga de estágio, visando à implementação de programa de Estágio, tudo em acordo com a legislação em vigor e</t>
        </is>
      </c>
      <c r="C13" t="inlineStr">
        <is>
          <t>IEL - INSTITUTO EUVALDO LODI</t>
        </is>
      </c>
      <c r="D13" t="inlineStr">
        <is>
          <t>15411218000106</t>
        </is>
      </c>
      <c r="E13" t="inlineStr"/>
      <c r="F13" t="inlineStr">
        <is>
          <t>10/11/2023 00:00:00</t>
        </is>
      </c>
      <c r="G13" t="inlineStr">
        <is>
          <t>10/11/2026</t>
        </is>
      </c>
      <c r="H13" t="inlineStr">
        <is>
          <t>Ativo</t>
        </is>
      </c>
      <c r="I13" t="inlineStr">
        <is>
          <t>Ordinária</t>
        </is>
      </c>
      <c r="J13" t="inlineStr"/>
    </row>
    <row r="14">
      <c r="A14" t="inlineStr">
        <is>
          <t>TCOM - 258.2025</t>
        </is>
      </c>
      <c r="B14" t="inlineStr">
        <is>
          <t>O referido termo de cooperação objetiva desenvolver ações conjuntas para implementar Programas de Estágio de Estudante, de caráter compulsório ou facultativo, mas de interesse curricular, cumprido durante o curso e apto a proporcionar ao estudante treinamento prático em sua formação profissional</t>
        </is>
      </c>
      <c r="C14" t="inlineStr">
        <is>
          <t>EBC CONSULTORIA E GESTAO</t>
        </is>
      </c>
      <c r="D14" t="inlineStr">
        <is>
          <t>59361518000101</t>
        </is>
      </c>
      <c r="E14" t="inlineStr"/>
      <c r="F14" t="inlineStr">
        <is>
          <t>09/07/2025 00:00:00</t>
        </is>
      </c>
      <c r="G14" t="inlineStr">
        <is>
          <t>08/07/2026</t>
        </is>
      </c>
      <c r="H14" t="inlineStr">
        <is>
          <t>Encerrado</t>
        </is>
      </c>
      <c r="I14" t="inlineStr">
        <is>
          <t>Ordinária</t>
        </is>
      </c>
      <c r="J14" t="inlineStr"/>
    </row>
    <row r="15">
      <c r="A15" t="inlineStr">
        <is>
          <t>TCOM - E76.2024</t>
        </is>
      </c>
      <c r="B15" t="inlineStr">
        <is>
          <t>O presente Termo de Cooperação Técnica tem por objeto proporcionar condições para o desenvolvimento do estágio curricular obrigatório aos alunos do Curso Técnico em Enfermagem oferecido pelo SENAC</t>
        </is>
      </c>
      <c r="C15" t="inlineStr">
        <is>
          <t>FUNSAU HOSPITAL REGIONAL</t>
        </is>
      </c>
      <c r="D15" t="inlineStr">
        <is>
          <t>04228734000183</t>
        </is>
      </c>
      <c r="E15" t="inlineStr"/>
      <c r="F15" t="inlineStr">
        <is>
          <t>05/09/2024 00:00:00</t>
        </is>
      </c>
      <c r="G15" t="inlineStr">
        <is>
          <t>05/09/2026</t>
        </is>
      </c>
      <c r="H15" t="inlineStr">
        <is>
          <t>Ativo</t>
        </is>
      </c>
      <c r="I15" t="inlineStr">
        <is>
          <t>Ordinária</t>
        </is>
      </c>
      <c r="J15" t="inlineStr"/>
    </row>
    <row r="16">
      <c r="A16" t="inlineStr">
        <is>
          <t>TCOM - 248.2024</t>
        </is>
      </c>
      <c r="B16" t="inlineStr">
        <is>
          <t>Promover o intercâmbio e a cooperação entre as instituições, possibilitando a troca e ampliação do conhecimento por meio das diversas modalidades de ensino oferecidas pelo SENAC/MS, proporcionando ações educacionais de forma a capacitar os colaboradores do CEDENTE, nas diversas áreas do</t>
        </is>
      </c>
      <c r="C16" t="inlineStr">
        <is>
          <t>CLINICA DE CAMPO GRANDE SA</t>
        </is>
      </c>
      <c r="D16" t="inlineStr">
        <is>
          <t>00860841000179</t>
        </is>
      </c>
      <c r="E16" t="inlineStr"/>
      <c r="F16" t="inlineStr">
        <is>
          <t>10/02/2025 00:00:00</t>
        </is>
      </c>
      <c r="G16" t="inlineStr">
        <is>
          <t>10/12/2026</t>
        </is>
      </c>
      <c r="H16" t="inlineStr">
        <is>
          <t>Prorrogado</t>
        </is>
      </c>
      <c r="I16" t="inlineStr">
        <is>
          <t>Ordinária</t>
        </is>
      </c>
      <c r="J16" t="inlineStr"/>
    </row>
    <row r="17">
      <c r="A17" t="inlineStr">
        <is>
          <t>TCOM - E67.2024</t>
        </is>
      </c>
      <c r="B17" t="inlineStr">
        <is>
          <t>Este Acordo de Cooperação e o Anexo I, que faz parte integrante e indissociável do presente instrumento, estabelecem Cooperação Recíproca entre as partes e o préstimo de serviços socioassistenciais pelo CIEE, visando o desenvolvimento de atividades para promoção da integração de estudantes ao</t>
        </is>
      </c>
      <c r="C17" t="inlineStr">
        <is>
          <t>CIEE</t>
        </is>
      </c>
      <c r="D17" t="inlineStr">
        <is>
          <t>61600839000155</t>
        </is>
      </c>
      <c r="E17" t="inlineStr"/>
      <c r="F17" t="inlineStr">
        <is>
          <t>18/01/2024 00:00:00</t>
        </is>
      </c>
      <c r="G17" t="inlineStr">
        <is>
          <t>18/01/2029</t>
        </is>
      </c>
      <c r="H17" t="inlineStr">
        <is>
          <t>Ativo</t>
        </is>
      </c>
      <c r="I17" t="inlineStr">
        <is>
          <t>Ordinária</t>
        </is>
      </c>
      <c r="J17" t="inlineStr"/>
    </row>
    <row r="18">
      <c r="A18" t="inlineStr">
        <is>
          <t>TCOM - 292.2026</t>
        </is>
      </c>
      <c r="B18" t="inlineStr">
        <is>
          <t>Permanência da unidade móvel nas dependências do PARCEIRO.</t>
        </is>
      </c>
      <c r="C18" t="inlineStr">
        <is>
          <t>Hospital do Pênfigo</t>
        </is>
      </c>
      <c r="D18" t="inlineStr">
        <is>
          <t>24823958000221</t>
        </is>
      </c>
      <c r="E18" t="inlineStr"/>
      <c r="F18" t="inlineStr">
        <is>
          <t>25/05/2026 00:00:00</t>
        </is>
      </c>
      <c r="G18" t="inlineStr">
        <is>
          <t>30/06/2026</t>
        </is>
      </c>
      <c r="H18" t="inlineStr">
        <is>
          <t>Encerrado</t>
        </is>
      </c>
      <c r="I18" t="inlineStr">
        <is>
          <t>Ordinária</t>
        </is>
      </c>
      <c r="J18" t="inlineStr"/>
    </row>
    <row r="19">
      <c r="A19" t="inlineStr">
        <is>
          <t>TCOM - 253.2025</t>
        </is>
      </c>
      <c r="B19" t="inlineStr">
        <is>
          <t>O presente Contrato tem por objeto fornecer, exclusivamente, Estágio Obrigatório Supervisionado em Técnico em Enfermagem, a serem realizados nas dependências da CASSEMS em Três Lagoas, visando oportunizar aos alunos aquisição de conhecimento através do acompanhamento das atividades desenvolvidas</t>
        </is>
      </c>
      <c r="C19" t="inlineStr">
        <is>
          <t>CASSEMS TRÊS LAGOAS</t>
        </is>
      </c>
      <c r="D19" t="inlineStr">
        <is>
          <t>04311093001521</t>
        </is>
      </c>
      <c r="E19" t="inlineStr"/>
      <c r="F19" t="inlineStr">
        <is>
          <t>24/06/2025 00:00:00</t>
        </is>
      </c>
      <c r="G19" t="inlineStr">
        <is>
          <t>30/06/2026</t>
        </is>
      </c>
      <c r="H19" t="inlineStr">
        <is>
          <t>Ativo</t>
        </is>
      </c>
      <c r="I19" t="inlineStr">
        <is>
          <t>Ordinária</t>
        </is>
      </c>
      <c r="J19" t="inlineStr"/>
    </row>
    <row r="20">
      <c r="A20" t="inlineStr">
        <is>
          <t>TCOM - 262.2025</t>
        </is>
      </c>
      <c r="B20" t="inlineStr">
        <is>
          <t>cedência de espaço para realização de cursos corporativos e cursos gratuitos, bem como campo para Estágio Obrigatório Supervisionado em Técnico em Enfermagem, a serem realizados nas dependências das Secretarias de Educação, Assistência Social e Saúde, como o Hospital Municipal, visando oportunizar</t>
        </is>
      </c>
      <c r="C20" t="inlineStr">
        <is>
          <t>MUNICIPIO DE INOCENCIA</t>
        </is>
      </c>
      <c r="D20" t="inlineStr">
        <is>
          <t>03342938000188</t>
        </is>
      </c>
      <c r="E20" t="inlineStr"/>
      <c r="F20" t="inlineStr">
        <is>
          <t>01/09/2025 00:00:00</t>
        </is>
      </c>
      <c r="G20" t="inlineStr">
        <is>
          <t>31/03/2028</t>
        </is>
      </c>
      <c r="H20" t="inlineStr">
        <is>
          <t>Prorrogado</t>
        </is>
      </c>
      <c r="I20" t="inlineStr">
        <is>
          <t>Ordinária</t>
        </is>
      </c>
      <c r="J20" t="inlineStr"/>
    </row>
    <row r="21">
      <c r="A21" t="inlineStr">
        <is>
          <t>TCOM - 273.2025</t>
        </is>
      </c>
      <c r="B21" t="inlineStr">
        <is>
          <t>Conjugação de esforços para promover a permanência da unidade móvel de Gastronomia no Município de Corumbá/MS, sob a responsabilidade deste, pelo período de 123 (cento e vinte e três) dias, com a finalidade de realização de cursos voltados para a capacitação profissional desenvolvidas pelo SENAC/MS</t>
        </is>
      </c>
      <c r="C21" t="inlineStr">
        <is>
          <t>FUNDTUR PANTANAL</t>
        </is>
      </c>
      <c r="D21" t="inlineStr">
        <is>
          <t>17375226000170</t>
        </is>
      </c>
      <c r="E21" t="inlineStr"/>
      <c r="F21" t="inlineStr">
        <is>
          <t>06/10/2025 00:00:00</t>
        </is>
      </c>
      <c r="G21" t="inlineStr">
        <is>
          <t>06/10/2026</t>
        </is>
      </c>
      <c r="H21" t="inlineStr">
        <is>
          <t>Ativo</t>
        </is>
      </c>
      <c r="I21" t="inlineStr">
        <is>
          <t>Ordinária</t>
        </is>
      </c>
      <c r="J21" t="inlineStr"/>
    </row>
  </sheetData>
  <pageMargins left="0.75" right="0.75" top="1" bottom="1" header="0.5" footer="0.5"/>
</worksheet>
</file>

<file path=xl/worksheets/sheet41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TCOM - E58.2023</t>
        </is>
      </c>
      <c r="B2" t="inlineStr">
        <is>
          <t>Constitui objeto do presente Termo de Credenciamento nº 005/2023, dar continuidade ao desenvolvimento de ações conjuntas entre a PMC e o SENAC, visando oferecer oportunidades de realização de estágio de complementação educacional em órgãos da Prefeitura, a estudantes matriculados em cursos de Ensino</t>
        </is>
      </c>
      <c r="C2" t="inlineStr">
        <is>
          <t>ESCOLAGOV CORUMBÁ</t>
        </is>
      </c>
      <c r="D2" t="inlineStr">
        <is>
          <t>03330461000110</t>
        </is>
      </c>
      <c r="E2" t="inlineStr"/>
      <c r="F2" t="inlineStr">
        <is>
          <t>18/07/2023 00:00:00</t>
        </is>
      </c>
      <c r="G2" t="inlineStr">
        <is>
          <t>18/07/2027</t>
        </is>
      </c>
      <c r="H2" t="inlineStr">
        <is>
          <t>Ativo</t>
        </is>
      </c>
      <c r="I2" t="inlineStr">
        <is>
          <t>Ordinária</t>
        </is>
      </c>
      <c r="J2" t="inlineStr"/>
    </row>
    <row r="3">
      <c r="A3" t="inlineStr">
        <is>
          <t>TPAR - 78.2025</t>
        </is>
      </c>
      <c r="B3" t="inlineStr">
        <is>
          <t>O presente termo visa estabelecer parceria e a cooperação entre as partes para implementação da 2ª fase do Projeto “AMBULINK”, solução vencedora do Senac Decola Hackathon, cuja entrega consistirá em: Funcionalidades web para rádio operadores e fechamento de ocorrências, Implementação de checklists</t>
        </is>
      </c>
      <c r="C3" t="inlineStr">
        <is>
          <t>SECRETARIA DE ESTADO DE MEIO AMBIENTE, DESENVOLVIMENTO, CIÊNCIA, TECNOLOGIA E INOVAÇÃO - SEMADESC</t>
        </is>
      </c>
      <c r="D3" t="inlineStr">
        <is>
          <t>27351589000129</t>
        </is>
      </c>
      <c r="E3" t="inlineStr"/>
      <c r="F3" t="inlineStr">
        <is>
          <t>20/10/2025 00:00:00</t>
        </is>
      </c>
      <c r="G3" t="inlineStr">
        <is>
          <t>22/02/2027</t>
        </is>
      </c>
      <c r="H3" t="inlineStr">
        <is>
          <t>Ativo</t>
        </is>
      </c>
      <c r="I3" t="inlineStr">
        <is>
          <t>Ordinária</t>
        </is>
      </c>
      <c r="J3" t="inlineStr"/>
    </row>
    <row r="4">
      <c r="A4" t="inlineStr">
        <is>
          <t>TPAR - E09.202</t>
        </is>
      </c>
      <c r="B4" t="inlineStr">
        <is>
          <t>Parceria para realização do evento SENAC BEAUTY EXPERT 2026</t>
        </is>
      </c>
      <c r="C4" t="inlineStr">
        <is>
          <t>SERVIÇO DE APOIO ÀS MICRO E PEQUENAS EMPRESAS DE MATO GROSSO DO SUL – SEBRAE/MS</t>
        </is>
      </c>
      <c r="D4" t="inlineStr">
        <is>
          <t>15419591000103</t>
        </is>
      </c>
      <c r="E4" t="inlineStr"/>
      <c r="F4" t="inlineStr">
        <is>
          <t>22/05/2026 00:00:00</t>
        </is>
      </c>
      <c r="G4" t="inlineStr">
        <is>
          <t>11/06/2026</t>
        </is>
      </c>
      <c r="H4" t="inlineStr">
        <is>
          <t>Ativo</t>
        </is>
      </c>
      <c r="I4" t="inlineStr">
        <is>
          <t>Ordinária</t>
        </is>
      </c>
      <c r="J4" t="inlineStr"/>
    </row>
    <row r="5">
      <c r="A5" t="inlineStr">
        <is>
          <t>TCOM - 285.2026</t>
        </is>
      </c>
      <c r="B5" t="inlineStr">
        <is>
          <t>O presente Termo tem por objeto a cedência de espaço por parte da CEDENTE, destinado às atividades de Prática Supervisionada de alunos dos Cursos Técnico em Segurança do Trabalho, oferecido pelo SENAC/MS</t>
        </is>
      </c>
      <c r="C5" t="inlineStr">
        <is>
          <t>LRJ ASSESSORIA EM SAÚDE E SEGURANÇA DO TRABALHO</t>
        </is>
      </c>
      <c r="D5" t="inlineStr">
        <is>
          <t>04655835000130</t>
        </is>
      </c>
      <c r="E5" t="inlineStr"/>
      <c r="F5" t="inlineStr">
        <is>
          <t>31/03/2026 00:00:00</t>
        </is>
      </c>
      <c r="G5" t="inlineStr">
        <is>
          <t>02/02/2027</t>
        </is>
      </c>
      <c r="H5" t="inlineStr">
        <is>
          <t>Ativo</t>
        </is>
      </c>
      <c r="I5" t="inlineStr">
        <is>
          <t>Ordinária</t>
        </is>
      </c>
      <c r="J5" t="inlineStr"/>
    </row>
    <row r="6">
      <c r="A6" t="inlineStr">
        <is>
          <t>TCOM - E90.2026</t>
        </is>
      </c>
      <c r="B6" t="inlineStr">
        <is>
          <t>Termo de Parceria objetivando o fomento do Programa Centelha que apoia quem quer inovar com capacitações, recursos financeiros, bolsas de apoio técnico e suporte para transformar ideias inovadoras em negócios. No Mato Grosso do Sul, o programa é executado pela Fundação de Apoio ao Desenvolvimento do</t>
        </is>
      </c>
      <c r="C6" t="inlineStr">
        <is>
          <t>FUNDECT CENTELHA</t>
        </is>
      </c>
      <c r="D6" t="inlineStr">
        <is>
          <t>02776669000103</t>
        </is>
      </c>
      <c r="E6" t="inlineStr"/>
      <c r="F6" t="inlineStr">
        <is>
          <t>16/03/2026 00:00:00</t>
        </is>
      </c>
      <c r="G6" t="inlineStr">
        <is>
          <t>16/03/2027</t>
        </is>
      </c>
      <c r="H6" t="inlineStr">
        <is>
          <t>Ativo</t>
        </is>
      </c>
      <c r="I6" t="inlineStr">
        <is>
          <t>Ordinária</t>
        </is>
      </c>
      <c r="J6" t="inlineStr"/>
    </row>
    <row r="7">
      <c r="A7" t="inlineStr">
        <is>
          <t>TCOM - E66.2023</t>
        </is>
      </c>
      <c r="B7" t="inlineStr">
        <is>
          <t>O presente Termo de Cooperação tem por objeto regular a cooperação entre os celebrantes, sem qualquer repasse de recursos financeiros por nenhuma das partes, proporcionando condições para o desenvolvimento de Estágio Curricular Obrigatório, visando o processo de ensino-aprendizagem prática nos</t>
        </is>
      </c>
      <c r="C7" t="inlineStr">
        <is>
          <t>UCDB ESTÁGIO</t>
        </is>
      </c>
      <c r="D7" t="inlineStr">
        <is>
          <t>03226149001587</t>
        </is>
      </c>
      <c r="E7" t="inlineStr"/>
      <c r="F7" t="inlineStr">
        <is>
          <t>13/12/2023 00:00:00</t>
        </is>
      </c>
      <c r="G7" t="inlineStr">
        <is>
          <t>13/12/2027</t>
        </is>
      </c>
      <c r="H7" t="inlineStr">
        <is>
          <t>Ativo</t>
        </is>
      </c>
      <c r="I7" t="inlineStr">
        <is>
          <t>Ordinária</t>
        </is>
      </c>
      <c r="J7" t="inlineStr"/>
    </row>
    <row r="8">
      <c r="A8" t="inlineStr">
        <is>
          <t>TPAR - 28.2023</t>
        </is>
      </c>
      <c r="B8" t="inlineStr">
        <is>
          <t>O presente termo visa estabelecer parceria e a cooperação entre as partes com vistas a realizar o intercâmbio e a cooperação entre as instituições, possibilitando a troca e ampliação do conhecimento, através de ações Educacionais. Realização de desconto de 35% para cursos do segmento de Tecnologia</t>
        </is>
      </c>
      <c r="C8" t="inlineStr">
        <is>
          <t>SINDICATO DOS PROFISSIONAIS DE PROCESSAMENTO DE DADOS E TECNOLOGIA DA INFORMACAO DE MATO GROSSO DO SUL</t>
        </is>
      </c>
      <c r="D8" t="inlineStr">
        <is>
          <t>15579279000187</t>
        </is>
      </c>
      <c r="E8" t="inlineStr"/>
      <c r="F8" t="inlineStr">
        <is>
          <t>04/10/2023 00:00:00</t>
        </is>
      </c>
      <c r="G8" t="inlineStr">
        <is>
          <t>05/10/2026</t>
        </is>
      </c>
      <c r="H8" t="inlineStr">
        <is>
          <t>Ativo</t>
        </is>
      </c>
      <c r="I8" t="inlineStr">
        <is>
          <t>Ordinária</t>
        </is>
      </c>
      <c r="J8" t="inlineStr"/>
    </row>
    <row r="9">
      <c r="A9" t="inlineStr">
        <is>
          <t>TCOM - 277.2025</t>
        </is>
      </c>
      <c r="B9" t="inlineStr">
        <is>
          <t>O presente instrumento tem por objeto estabelecer as responsabilidades e obrigações assumidas em conjunto pelas INSTITUIÇÕES, visando a gestão da obra de retrofit da CASA DO COMÉRCIO, situado à Rua Barão do Rio Branco, n° 1.266, Centro, Campo Grande – MS.</t>
        </is>
      </c>
      <c r="C9" t="inlineStr">
        <is>
          <t>CASA DO COMÉRCIO</t>
        </is>
      </c>
      <c r="D9" t="inlineStr">
        <is>
          <t>15461676000150</t>
        </is>
      </c>
      <c r="E9" t="inlineStr"/>
      <c r="F9" t="inlineStr">
        <is>
          <t>04/08/2025 00:00:00</t>
        </is>
      </c>
      <c r="G9" t="inlineStr">
        <is>
          <t>22/05/2027</t>
        </is>
      </c>
      <c r="H9" t="inlineStr">
        <is>
          <t>Prorrogado</t>
        </is>
      </c>
      <c r="I9" t="inlineStr">
        <is>
          <t>Ordinária</t>
        </is>
      </c>
      <c r="J9" t="inlineStr"/>
    </row>
    <row r="10">
      <c r="A10" t="inlineStr">
        <is>
          <t>TPAR - 47.2024</t>
        </is>
      </c>
      <c r="B10" t="inlineStr">
        <is>
          <t>O presente termo visa estabelecer parceria e a cooperação entre as partes com vistas a realizar o intercambio e a parceria entre as instituições, possibilitando a troca e a ampliação de conhecimento, através da realização da soma de esforços para oferta de ações educacionais e eventos em parceria</t>
        </is>
      </c>
      <c r="C10" t="inlineStr">
        <is>
          <t>GMF PHARMA COMERCIO DE MEDICAMENTOS E PERFUMARIAS LTDA</t>
        </is>
      </c>
      <c r="D10" t="inlineStr">
        <is>
          <t>37382267000109</t>
        </is>
      </c>
      <c r="E10" t="inlineStr"/>
      <c r="F10" t="inlineStr">
        <is>
          <t>18/07/2024 00:00:00</t>
        </is>
      </c>
      <c r="G10" t="inlineStr">
        <is>
          <t>21/07/2027</t>
        </is>
      </c>
      <c r="H10" t="inlineStr">
        <is>
          <t>Ativo</t>
        </is>
      </c>
      <c r="I10" t="inlineStr">
        <is>
          <t>Ordinária</t>
        </is>
      </c>
      <c r="J10" t="inlineStr"/>
    </row>
    <row r="11">
      <c r="A11" t="inlineStr">
        <is>
          <t>TPAR - 57.2024</t>
        </is>
      </c>
      <c r="B11" t="inlineStr">
        <is>
          <t>O presente termo tem como objetivo estabelecer uma parceria e cooperação entre as partes para promover o intercâmbio e colaboração entre as instituições. Isso possibilitará a troca e ampliação de conhecimento por meio da união de esforços para oferecer ações educacionais e eventos conjuntos, visando</t>
        </is>
      </c>
      <c r="C11" t="inlineStr">
        <is>
          <t>MEDFLOW APERFEIÇOAMENTO EM SAÚDE LTDA</t>
        </is>
      </c>
      <c r="D11" t="inlineStr">
        <is>
          <t>56057241000121</t>
        </is>
      </c>
      <c r="E11" t="inlineStr"/>
      <c r="F11" t="inlineStr">
        <is>
          <t>14/10/2024 00:00:00</t>
        </is>
      </c>
      <c r="G11" t="inlineStr">
        <is>
          <t>14/10/2027</t>
        </is>
      </c>
      <c r="H11" t="inlineStr">
        <is>
          <t>Ativo</t>
        </is>
      </c>
      <c r="I11" t="inlineStr">
        <is>
          <t>Ordinária</t>
        </is>
      </c>
      <c r="J11" t="inlineStr"/>
    </row>
    <row r="12">
      <c r="A12" t="inlineStr">
        <is>
          <t>TCOM - 282.2026</t>
        </is>
      </c>
      <c r="B12" t="inlineStr">
        <is>
          <t>Promoção e qualificação profissional no Município de Jardim/MS através da Unidade Móvel de Informática</t>
        </is>
      </c>
      <c r="C12" t="inlineStr">
        <is>
          <t>MUNICÍPIO DE JARDIM</t>
        </is>
      </c>
      <c r="D12" t="inlineStr">
        <is>
          <t>03162047000140</t>
        </is>
      </c>
      <c r="E12" t="inlineStr"/>
      <c r="F12" t="inlineStr">
        <is>
          <t>06/03/2026 00:00:00</t>
        </is>
      </c>
      <c r="G12" t="inlineStr">
        <is>
          <t>18/05/2026</t>
        </is>
      </c>
      <c r="H12" t="inlineStr">
        <is>
          <t>Encerrado</t>
        </is>
      </c>
      <c r="I12" t="inlineStr">
        <is>
          <t>Ordinária</t>
        </is>
      </c>
      <c r="J12" t="inlineStr"/>
    </row>
    <row r="13">
      <c r="A13" t="inlineStr">
        <is>
          <t>TCOM - E65.2023</t>
        </is>
      </c>
      <c r="B13" t="inlineStr">
        <is>
          <t>O presente Convênio tem por objeto a intermediação e promoção de integração pelo IEL MS, na qualidade de Agente de Integração, entre a instituição de ensino, as concedentes e os postulantes à vaga de estágio, visando à implementação de programa de Estágio, tudo em acordo com a legislação em vigor e</t>
        </is>
      </c>
      <c r="C13" t="inlineStr">
        <is>
          <t>IEL - INSTITUTO EUVALDO LODI</t>
        </is>
      </c>
      <c r="D13" t="inlineStr">
        <is>
          <t>15411218000106</t>
        </is>
      </c>
      <c r="E13" t="inlineStr"/>
      <c r="F13" t="inlineStr">
        <is>
          <t>10/11/2023 00:00:00</t>
        </is>
      </c>
      <c r="G13" t="inlineStr">
        <is>
          <t>10/11/2026</t>
        </is>
      </c>
      <c r="H13" t="inlineStr">
        <is>
          <t>Ativo</t>
        </is>
      </c>
      <c r="I13" t="inlineStr">
        <is>
          <t>Ordinária</t>
        </is>
      </c>
      <c r="J13" t="inlineStr"/>
    </row>
    <row r="14">
      <c r="A14" t="inlineStr">
        <is>
          <t>TCOM - 258.2025</t>
        </is>
      </c>
      <c r="B14" t="inlineStr">
        <is>
          <t>O referido termo de cooperação objetiva desenvolver ações conjuntas para implementar Programas de Estágio de Estudante, de caráter compulsório ou facultativo, mas de interesse curricular, cumprido durante o curso e apto a proporcionar ao estudante treinamento prático em sua formação profissional</t>
        </is>
      </c>
      <c r="C14" t="inlineStr">
        <is>
          <t>EBC CONSULTORIA E GESTAO</t>
        </is>
      </c>
      <c r="D14" t="inlineStr">
        <is>
          <t>59361518000101</t>
        </is>
      </c>
      <c r="E14" t="inlineStr"/>
      <c r="F14" t="inlineStr">
        <is>
          <t>09/07/2025 00:00:00</t>
        </is>
      </c>
      <c r="G14" t="inlineStr">
        <is>
          <t>08/07/2026</t>
        </is>
      </c>
      <c r="H14" t="inlineStr">
        <is>
          <t>Encerrado</t>
        </is>
      </c>
      <c r="I14" t="inlineStr">
        <is>
          <t>Ordinária</t>
        </is>
      </c>
      <c r="J14" t="inlineStr"/>
    </row>
    <row r="15">
      <c r="A15" t="inlineStr">
        <is>
          <t>TCOM - E76.2024</t>
        </is>
      </c>
      <c r="B15" t="inlineStr">
        <is>
          <t>O presente Termo de Cooperação Técnica tem por objeto proporcionar condições para o desenvolvimento do estágio curricular obrigatório aos alunos do Curso Técnico em Enfermagem oferecido pelo SENAC</t>
        </is>
      </c>
      <c r="C15" t="inlineStr">
        <is>
          <t>FUNSAU HOSPITAL REGIONAL</t>
        </is>
      </c>
      <c r="D15" t="inlineStr">
        <is>
          <t>04228734000183</t>
        </is>
      </c>
      <c r="E15" t="inlineStr"/>
      <c r="F15" t="inlineStr">
        <is>
          <t>05/09/2024 00:00:00</t>
        </is>
      </c>
      <c r="G15" t="inlineStr">
        <is>
          <t>05/09/2026</t>
        </is>
      </c>
      <c r="H15" t="inlineStr">
        <is>
          <t>Ativo</t>
        </is>
      </c>
      <c r="I15" t="inlineStr">
        <is>
          <t>Ordinária</t>
        </is>
      </c>
      <c r="J15" t="inlineStr"/>
    </row>
    <row r="16">
      <c r="A16" t="inlineStr">
        <is>
          <t>TCOM - 248.2024</t>
        </is>
      </c>
      <c r="B16" t="inlineStr">
        <is>
          <t>Promover o intercâmbio e a cooperação entre as instituições, possibilitando a troca e ampliação do conhecimento por meio das diversas modalidades de ensino oferecidas pelo SENAC/MS, proporcionando ações educacionais de forma a capacitar os colaboradores do CEDENTE, nas diversas áreas do</t>
        </is>
      </c>
      <c r="C16" t="inlineStr">
        <is>
          <t>CLINICA DE CAMPO GRANDE SA</t>
        </is>
      </c>
      <c r="D16" t="inlineStr">
        <is>
          <t>00860841000179</t>
        </is>
      </c>
      <c r="E16" t="inlineStr"/>
      <c r="F16" t="inlineStr">
        <is>
          <t>10/02/2025 00:00:00</t>
        </is>
      </c>
      <c r="G16" t="inlineStr">
        <is>
          <t>10/12/2026</t>
        </is>
      </c>
      <c r="H16" t="inlineStr">
        <is>
          <t>Prorrogado</t>
        </is>
      </c>
      <c r="I16" t="inlineStr">
        <is>
          <t>Ordinária</t>
        </is>
      </c>
      <c r="J16" t="inlineStr"/>
    </row>
    <row r="17">
      <c r="A17" t="inlineStr">
        <is>
          <t>TCOM - E67.2024</t>
        </is>
      </c>
      <c r="B17" t="inlineStr">
        <is>
          <t>Este Acordo de Cooperação e o Anexo I, que faz parte integrante e indissociável do presente instrumento, estabelecem Cooperação Recíproca entre as partes e o préstimo de serviços socioassistenciais pelo CIEE, visando o desenvolvimento de atividades para promoção da integração de estudantes ao</t>
        </is>
      </c>
      <c r="C17" t="inlineStr">
        <is>
          <t>CIEE</t>
        </is>
      </c>
      <c r="D17" t="inlineStr">
        <is>
          <t>61600839000155</t>
        </is>
      </c>
      <c r="E17" t="inlineStr"/>
      <c r="F17" t="inlineStr">
        <is>
          <t>18/01/2024 00:00:00</t>
        </is>
      </c>
      <c r="G17" t="inlineStr">
        <is>
          <t>18/01/2029</t>
        </is>
      </c>
      <c r="H17" t="inlineStr">
        <is>
          <t>Ativo</t>
        </is>
      </c>
      <c r="I17" t="inlineStr">
        <is>
          <t>Ordinária</t>
        </is>
      </c>
      <c r="J17" t="inlineStr"/>
    </row>
    <row r="18">
      <c r="A18" t="inlineStr">
        <is>
          <t>TCOM - 292.2026</t>
        </is>
      </c>
      <c r="B18" t="inlineStr">
        <is>
          <t>Permanência da unidade móvel nas dependências do PARCEIRO.</t>
        </is>
      </c>
      <c r="C18" t="inlineStr">
        <is>
          <t>Hospital do Pênfigo</t>
        </is>
      </c>
      <c r="D18" t="inlineStr">
        <is>
          <t>24823958000221</t>
        </is>
      </c>
      <c r="E18" t="inlineStr"/>
      <c r="F18" t="inlineStr">
        <is>
          <t>25/05/2026 00:00:00</t>
        </is>
      </c>
      <c r="G18" t="inlineStr">
        <is>
          <t>30/06/2026</t>
        </is>
      </c>
      <c r="H18" t="inlineStr">
        <is>
          <t>Encerrado</t>
        </is>
      </c>
      <c r="I18" t="inlineStr">
        <is>
          <t>Ordinária</t>
        </is>
      </c>
      <c r="J18" t="inlineStr"/>
    </row>
    <row r="19">
      <c r="A19" t="inlineStr">
        <is>
          <t>TCOM - 253.2025</t>
        </is>
      </c>
      <c r="B19" t="inlineStr">
        <is>
          <t>O presente Contrato tem por objeto fornecer, exclusivamente, Estágio Obrigatório Supervisionado em Técnico em Enfermagem, a serem realizados nas dependências da CASSEMS em Três Lagoas, visando oportunizar aos alunos aquisição de conhecimento através do acompanhamento das atividades desenvolvidas</t>
        </is>
      </c>
      <c r="C19" t="inlineStr">
        <is>
          <t>CASSEMS TRÊS LAGOAS</t>
        </is>
      </c>
      <c r="D19" t="inlineStr">
        <is>
          <t>04311093001521</t>
        </is>
      </c>
      <c r="E19" t="inlineStr"/>
      <c r="F19" t="inlineStr">
        <is>
          <t>24/06/2025 00:00:00</t>
        </is>
      </c>
      <c r="G19" t="inlineStr">
        <is>
          <t>30/06/2026</t>
        </is>
      </c>
      <c r="H19" t="inlineStr">
        <is>
          <t>Ativo</t>
        </is>
      </c>
      <c r="I19" t="inlineStr">
        <is>
          <t>Ordinária</t>
        </is>
      </c>
      <c r="J19" t="inlineStr"/>
    </row>
    <row r="20">
      <c r="A20" t="inlineStr">
        <is>
          <t>TCOM - 262.2025</t>
        </is>
      </c>
      <c r="B20" t="inlineStr">
        <is>
          <t>cedência de espaço para realização de cursos corporativos e cursos gratuitos, bem como campo para Estágio Obrigatório Supervisionado em Técnico em Enfermagem, a serem realizados nas dependências das Secretarias de Educação, Assistência Social e Saúde, como o Hospital Municipal, visando oportunizar</t>
        </is>
      </c>
      <c r="C20" t="inlineStr">
        <is>
          <t>MUNICIPIO DE INOCENCIA</t>
        </is>
      </c>
      <c r="D20" t="inlineStr">
        <is>
          <t>03342938000188</t>
        </is>
      </c>
      <c r="E20" t="inlineStr"/>
      <c r="F20" t="inlineStr">
        <is>
          <t>01/09/2025 00:00:00</t>
        </is>
      </c>
      <c r="G20" t="inlineStr">
        <is>
          <t>31/03/2028</t>
        </is>
      </c>
      <c r="H20" t="inlineStr">
        <is>
          <t>Prorrogado</t>
        </is>
      </c>
      <c r="I20" t="inlineStr">
        <is>
          <t>Ordinária</t>
        </is>
      </c>
      <c r="J20" t="inlineStr"/>
    </row>
    <row r="21">
      <c r="A21" t="inlineStr">
        <is>
          <t>TCOM - 273.2025</t>
        </is>
      </c>
      <c r="B21" t="inlineStr">
        <is>
          <t>Conjugação de esforços para promover a permanência da unidade móvel de Gastronomia no Município de Corumbá/MS, sob a responsabilidade deste, pelo período de 123 (cento e vinte e três) dias, com a finalidade de realização de cursos voltados para a capacitação profissional desenvolvidas pelo SENAC/MS</t>
        </is>
      </c>
      <c r="C21" t="inlineStr">
        <is>
          <t>FUNDTUR PANTANAL</t>
        </is>
      </c>
      <c r="D21" t="inlineStr">
        <is>
          <t>17375226000170</t>
        </is>
      </c>
      <c r="E21" t="inlineStr"/>
      <c r="F21" t="inlineStr">
        <is>
          <t>06/10/2025 00:00:00</t>
        </is>
      </c>
      <c r="G21" t="inlineStr">
        <is>
          <t>06/10/2026</t>
        </is>
      </c>
      <c r="H21" t="inlineStr">
        <is>
          <t>Ativo</t>
        </is>
      </c>
      <c r="I21" t="inlineStr">
        <is>
          <t>Ordinária</t>
        </is>
      </c>
      <c r="J21" t="inlineStr"/>
    </row>
  </sheetData>
  <pageMargins left="0.75" right="0.75" top="1" bottom="1" header="0.5" footer="0.5"/>
</worksheet>
</file>

<file path=xl/worksheets/sheet42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Departamento Nacional </t>
        </is>
      </c>
      <c r="C2" t="inlineStr">
        <is>
          <t>33.469.172/0001-68</t>
        </is>
      </c>
      <c r="D2" t="inlineStr">
        <is>
          <t>Despesas rateadas</t>
        </is>
      </c>
      <c r="E2" t="inlineStr">
        <is>
          <t>Compartilhamento de estruturas físicas, infraestrutura tecnológica e ações conjuntas entre as Entidades.</t>
        </is>
      </c>
      <c r="F2" t="inlineStr">
        <is>
          <t>R$ 211.597,86</t>
        </is>
      </c>
    </row>
    <row r="3">
      <c r="A3" t="inlineStr">
        <is>
          <t>2026</t>
        </is>
      </c>
      <c r="B3" t="inlineStr">
        <is>
          <t>Federação do Comercio Bens e Serviços MS</t>
        </is>
      </c>
      <c r="C3" t="inlineStr">
        <is>
          <t>15.461.676/0001-50</t>
        </is>
      </c>
      <c r="D3" t="inlineStr">
        <is>
          <t xml:space="preserve">Transferência Regimental - Federação do Comércio </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R$ 557.775,30</t>
        </is>
      </c>
    </row>
    <row r="4">
      <c r="A4" t="inlineStr">
        <is>
          <t>2026</t>
        </is>
      </c>
      <c r="B4" t="inlineStr">
        <is>
          <t xml:space="preserve">Receita Federal </t>
        </is>
      </c>
      <c r="C4" t="inlineStr">
        <is>
          <t>00.394.460/0058-87</t>
        </is>
      </c>
      <c r="D4" t="inlineStr">
        <is>
          <t xml:space="preserve">Comissão ao órgão arrecadador </t>
        </is>
      </c>
      <c r="E4" t="inlineStr">
        <is>
          <t>Comissão à Receita Federal do Brasil, com desconto da quota de três e meio por cento sobre a cifra da Arrecadação Geral, conforme § 1º do Art.32 do Decreto 61.843 de 05 de dezembro de 1967.</t>
        </is>
      </c>
      <c r="F4" t="inlineStr">
        <is>
          <t>R$ 379.438,96</t>
        </is>
      </c>
    </row>
    <row r="5">
      <c r="A5" t="inlineStr">
        <is>
          <t>2026</t>
        </is>
      </c>
      <c r="B5" t="inlineStr">
        <is>
          <t>Senac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sheetData>
  <pageMargins left="0.75" right="0.75" top="1" bottom="1" header="0.5" footer="0.5"/>
</worksheet>
</file>

<file path=xl/worksheets/sheet42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Departamento Nacional </t>
        </is>
      </c>
      <c r="C2" t="inlineStr">
        <is>
          <t>33.469.172/0001-68</t>
        </is>
      </c>
      <c r="D2" t="inlineStr">
        <is>
          <t>Despesas rateadas</t>
        </is>
      </c>
      <c r="E2" t="inlineStr">
        <is>
          <t>Compartilhamento de estruturas físicas, infraestrutura tecnológica e ações conjuntas entre as Entidades.</t>
        </is>
      </c>
      <c r="F2" t="inlineStr">
        <is>
          <t>R$ 211.597,86</t>
        </is>
      </c>
    </row>
    <row r="3">
      <c r="A3" t="inlineStr">
        <is>
          <t>2026</t>
        </is>
      </c>
      <c r="B3" t="inlineStr">
        <is>
          <t>Federação do Comercio Bens e Serviços MS</t>
        </is>
      </c>
      <c r="C3" t="inlineStr">
        <is>
          <t>15.461.676/0001-50</t>
        </is>
      </c>
      <c r="D3" t="inlineStr">
        <is>
          <t xml:space="preserve">Transferência Regimental - Federação do Comércio </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R$ 557.775,30</t>
        </is>
      </c>
    </row>
    <row r="4">
      <c r="A4" t="inlineStr">
        <is>
          <t>2026</t>
        </is>
      </c>
      <c r="B4" t="inlineStr">
        <is>
          <t xml:space="preserve">Receita Federal </t>
        </is>
      </c>
      <c r="C4" t="inlineStr">
        <is>
          <t>00.394.460/0058-87</t>
        </is>
      </c>
      <c r="D4" t="inlineStr">
        <is>
          <t xml:space="preserve">Comissão ao órgão arrecadador </t>
        </is>
      </c>
      <c r="E4" t="inlineStr">
        <is>
          <t>Comissão à Receita Federal do Brasil, com desconto da quota de três e meio por cento sobre a cifra da Arrecadação Geral, conforme § 1º do Art.32 do Decreto 61.843 de 05 de dezembro de 1967.</t>
        </is>
      </c>
      <c r="F4" t="inlineStr">
        <is>
          <t>R$ 379.438,96</t>
        </is>
      </c>
    </row>
    <row r="5">
      <c r="A5" t="inlineStr">
        <is>
          <t>2026</t>
        </is>
      </c>
      <c r="B5" t="inlineStr">
        <is>
          <t>Senac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sheetData>
  <pageMargins left="0.75" right="0.75" top="1" bottom="1" header="0.5" footer="0.5"/>
</worksheet>
</file>

<file path=xl/worksheets/sheet422.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 xml:space="preserve">Departamento Nacional </t>
        </is>
      </c>
      <c r="C2" t="inlineStr">
        <is>
          <t>33.469.172/0001-68</t>
        </is>
      </c>
      <c r="D2" t="inlineStr">
        <is>
          <t>Despesas rateadas</t>
        </is>
      </c>
      <c r="E2" t="inlineStr">
        <is>
          <t>Compartilhamento de estruturas físicas, infraestrutura tecnológica e ações conjuntas entre as Entidades.</t>
        </is>
      </c>
      <c r="F2" t="inlineStr">
        <is>
          <t>R$ 211.597,86</t>
        </is>
      </c>
    </row>
    <row r="3">
      <c r="A3" t="inlineStr">
        <is>
          <t>2026</t>
        </is>
      </c>
      <c r="B3" t="inlineStr">
        <is>
          <t>Federação do Comercio Bens e Serviços MS</t>
        </is>
      </c>
      <c r="C3" t="inlineStr">
        <is>
          <t>15.461.676/0001-50</t>
        </is>
      </c>
      <c r="D3" t="inlineStr">
        <is>
          <t xml:space="preserve">Transferência Regimental - Federação do Comércio </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R$ 557.775,30</t>
        </is>
      </c>
    </row>
    <row r="4">
      <c r="A4" t="inlineStr">
        <is>
          <t>2026</t>
        </is>
      </c>
      <c r="B4" t="inlineStr">
        <is>
          <t xml:space="preserve">Receita Federal </t>
        </is>
      </c>
      <c r="C4" t="inlineStr">
        <is>
          <t>00.394.460/0058-87</t>
        </is>
      </c>
      <c r="D4" t="inlineStr">
        <is>
          <t xml:space="preserve">Comissão ao órgão arrecadador </t>
        </is>
      </c>
      <c r="E4" t="inlineStr">
        <is>
          <t>Comissão à Receita Federal do Brasil, com desconto da quota de três e meio por cento sobre a cifra da Arrecadação Geral, conforme § 1º do Art.32 do Decreto 61.843 de 05 de dezembro de 1967.</t>
        </is>
      </c>
      <c r="F4" t="inlineStr">
        <is>
          <t>R$ 379.438,96</t>
        </is>
      </c>
    </row>
    <row r="5">
      <c r="A5" t="inlineStr">
        <is>
          <t>2026</t>
        </is>
      </c>
      <c r="B5" t="inlineStr">
        <is>
          <t>Senac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sheetData>
  <pageMargins left="0.75" right="0.75" top="1" bottom="1" header="0.5" footer="0.5"/>
</worksheet>
</file>

<file path=xl/worksheets/sheet4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R$71.744.700,00</t>
        </is>
      </c>
      <c r="D2" t="inlineStr">
        <is>
          <t>51,89%</t>
        </is>
      </c>
    </row>
    <row r="3">
      <c r="A3" t="inlineStr">
        <is>
          <t>132500</t>
        </is>
      </c>
      <c r="B3" t="inlineStr">
        <is>
          <t>Remuneração de Depósitos Bancários</t>
        </is>
      </c>
      <c r="C3" t="inlineStr">
        <is>
          <t>R$15.124.896,00</t>
        </is>
      </c>
      <c r="D3" t="inlineStr">
        <is>
          <t>10,94%</t>
        </is>
      </c>
    </row>
    <row r="4">
      <c r="A4" t="inlineStr">
        <is>
          <t>160016</t>
        </is>
      </c>
      <c r="B4" t="inlineStr">
        <is>
          <t>Serviços Educacionais</t>
        </is>
      </c>
      <c r="C4" t="inlineStr">
        <is>
          <t>R$4.444.008,00</t>
        </is>
      </c>
      <c r="D4" t="inlineStr">
        <is>
          <t>3,21%</t>
        </is>
      </c>
    </row>
    <row r="5">
      <c r="A5" t="inlineStr">
        <is>
          <t>191899</t>
        </is>
      </c>
      <c r="B5" t="inlineStr">
        <is>
          <t>Outras Multas e Juros de Mora</t>
        </is>
      </c>
      <c r="C5" t="inlineStr">
        <is>
          <t>R$39.996,00</t>
        </is>
      </c>
      <c r="D5" t="inlineStr">
        <is>
          <t>0,03%</t>
        </is>
      </c>
    </row>
    <row r="6">
      <c r="A6" t="inlineStr">
        <is>
          <t>192299</t>
        </is>
      </c>
      <c r="B6" t="inlineStr">
        <is>
          <t>Outras Restituições</t>
        </is>
      </c>
      <c r="C6" t="inlineStr">
        <is>
          <t>R$20.004,00</t>
        </is>
      </c>
      <c r="D6" t="inlineStr">
        <is>
          <t>0,01%</t>
        </is>
      </c>
    </row>
    <row r="7">
      <c r="A7" t="inlineStr">
        <is>
          <t>199099</t>
        </is>
      </c>
      <c r="B7" t="inlineStr">
        <is>
          <t>Outras Receitas</t>
        </is>
      </c>
      <c r="C7" t="inlineStr">
        <is>
          <t>R$26.112,00</t>
        </is>
      </c>
      <c r="D7" t="inlineStr">
        <is>
          <t>0,02%</t>
        </is>
      </c>
    </row>
    <row r="8">
      <c r="A8" t="inlineStr">
        <is>
          <t>999000</t>
        </is>
      </c>
      <c r="B8" t="inlineStr">
        <is>
          <t>Recursos Arrecadados Exerc. Anteriores</t>
        </is>
      </c>
      <c r="C8" t="inlineStr">
        <is>
          <t>R$46.858.284,00</t>
        </is>
      </c>
      <c r="D8" t="inlineStr">
        <is>
          <t>33,89%</t>
        </is>
      </c>
    </row>
  </sheetData>
  <pageMargins left="0.75" right="0.75" top="1" bottom="1" header="0.5" footer="0.5"/>
</worksheet>
</file>

<file path=xl/worksheets/sheet42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R$45.577.044,00</t>
        </is>
      </c>
      <c r="D2" t="inlineStr">
        <is>
          <t>32,97%</t>
        </is>
      </c>
    </row>
    <row r="3">
      <c r="A3" t="inlineStr">
        <is>
          <t>319013</t>
        </is>
      </c>
      <c r="B3" t="inlineStr">
        <is>
          <t>Obrigações Patronais</t>
        </is>
      </c>
      <c r="C3" t="inlineStr">
        <is>
          <t>R$3.712.428,00</t>
        </is>
      </c>
      <c r="D3" t="inlineStr">
        <is>
          <t>2,69%</t>
        </is>
      </c>
    </row>
    <row r="4">
      <c r="A4" t="inlineStr">
        <is>
          <t>319016</t>
        </is>
      </c>
      <c r="B4" t="inlineStr">
        <is>
          <t>Outras Despesas Variáveis</t>
        </is>
      </c>
      <c r="C4" t="inlineStr">
        <is>
          <t>R$96.528,00</t>
        </is>
      </c>
      <c r="D4" t="inlineStr">
        <is>
          <t>0,07%</t>
        </is>
      </c>
    </row>
    <row r="5">
      <c r="A5" t="inlineStr">
        <is>
          <t>319091</t>
        </is>
      </c>
      <c r="B5" t="inlineStr">
        <is>
          <t>Sentenças Judiciais - Pessoal e Encargos</t>
        </is>
      </c>
      <c r="C5" t="inlineStr">
        <is>
          <t>R$21.996,00</t>
        </is>
      </c>
      <c r="D5" t="inlineStr">
        <is>
          <t>0,02%</t>
        </is>
      </c>
    </row>
    <row r="6">
      <c r="A6" t="inlineStr">
        <is>
          <t>319094</t>
        </is>
      </c>
      <c r="B6" t="inlineStr">
        <is>
          <t>Indenizações e Restituições Trabalhistas</t>
        </is>
      </c>
      <c r="C6" t="inlineStr">
        <is>
          <t>R$914.340,00</t>
        </is>
      </c>
      <c r="D6" t="inlineStr">
        <is>
          <t>0,66%</t>
        </is>
      </c>
    </row>
    <row r="7">
      <c r="A7" t="inlineStr">
        <is>
          <t>335041</t>
        </is>
      </c>
      <c r="B7" t="inlineStr">
        <is>
          <t>Contribuições</t>
        </is>
      </c>
      <c r="C7" t="inlineStr">
        <is>
          <t>R$1.701.600,00</t>
        </is>
      </c>
      <c r="D7" t="inlineStr">
        <is>
          <t>1,23%</t>
        </is>
      </c>
    </row>
    <row r="8">
      <c r="A8" t="inlineStr">
        <is>
          <t>339014</t>
        </is>
      </c>
      <c r="B8" t="inlineStr">
        <is>
          <t>Diárias</t>
        </is>
      </c>
      <c r="C8" t="inlineStr">
        <is>
          <t>R$2.477.424,00</t>
        </is>
      </c>
      <c r="D8" t="inlineStr">
        <is>
          <t>1,79%</t>
        </is>
      </c>
    </row>
    <row r="9">
      <c r="A9" t="inlineStr">
        <is>
          <t>339030</t>
        </is>
      </c>
      <c r="B9" t="inlineStr">
        <is>
          <t>Material de Consumo</t>
        </is>
      </c>
      <c r="C9" t="inlineStr">
        <is>
          <t>R$7.920.648,00</t>
        </is>
      </c>
      <c r="D9" t="inlineStr">
        <is>
          <t>5,73%</t>
        </is>
      </c>
    </row>
    <row r="10">
      <c r="A10" t="inlineStr">
        <is>
          <t>339033</t>
        </is>
      </c>
      <c r="B10" t="inlineStr">
        <is>
          <t>Passagens e Despesas de Locomoção</t>
        </is>
      </c>
      <c r="C10" t="inlineStr">
        <is>
          <t>R$837.744,00</t>
        </is>
      </c>
      <c r="D10" t="inlineStr">
        <is>
          <t>0,61%</t>
        </is>
      </c>
    </row>
    <row r="11">
      <c r="A11" t="inlineStr">
        <is>
          <t>339036</t>
        </is>
      </c>
      <c r="B11" t="inlineStr">
        <is>
          <t>Outros Serviços Terceiros - P. Física</t>
        </is>
      </c>
      <c r="C11" t="inlineStr">
        <is>
          <t>R$1.027.716,00</t>
        </is>
      </c>
      <c r="D11" t="inlineStr">
        <is>
          <t>0,74%</t>
        </is>
      </c>
    </row>
    <row r="12">
      <c r="A12" t="inlineStr">
        <is>
          <t>339037</t>
        </is>
      </c>
      <c r="B12" t="inlineStr">
        <is>
          <t>Locação de Mão de Obra</t>
        </is>
      </c>
      <c r="C12" t="inlineStr">
        <is>
          <t>R$997.992,00</t>
        </is>
      </c>
      <c r="D12" t="inlineStr">
        <is>
          <t>0,72%</t>
        </is>
      </c>
    </row>
    <row r="13">
      <c r="A13" t="inlineStr">
        <is>
          <t>339039</t>
        </is>
      </c>
      <c r="B13" t="inlineStr">
        <is>
          <t>Outros Serviços Terceiros - P. Jurídica</t>
        </is>
      </c>
      <c r="C13" t="inlineStr">
        <is>
          <t>R$38.204.916,00</t>
        </is>
      </c>
      <c r="D13" t="inlineStr">
        <is>
          <t>27,63%</t>
        </is>
      </c>
    </row>
    <row r="14">
      <c r="A14" t="inlineStr">
        <is>
          <t>339047</t>
        </is>
      </c>
      <c r="B14" t="inlineStr">
        <is>
          <t>Obrigações Tributárias e Contributivas</t>
        </is>
      </c>
      <c r="C14" t="inlineStr">
        <is>
          <t>R$193.224,00</t>
        </is>
      </c>
      <c r="D14" t="inlineStr">
        <is>
          <t>0,14%</t>
        </is>
      </c>
    </row>
    <row r="15">
      <c r="A15" t="inlineStr">
        <is>
          <t>339091</t>
        </is>
      </c>
      <c r="B15" t="inlineStr">
        <is>
          <t>Sentenças Judiciais-Outras DespCorrentes</t>
        </is>
      </c>
      <c r="C15" t="inlineStr">
        <is>
          <t>R$9.000,00</t>
        </is>
      </c>
      <c r="D15" t="inlineStr">
        <is>
          <t>0,01%</t>
        </is>
      </c>
    </row>
    <row r="16">
      <c r="A16" t="inlineStr">
        <is>
          <t>449051</t>
        </is>
      </c>
      <c r="B16" t="inlineStr">
        <is>
          <t>Obras e Instalações</t>
        </is>
      </c>
      <c r="C16" t="inlineStr">
        <is>
          <t>R$2.040.000,00</t>
        </is>
      </c>
      <c r="D16" t="inlineStr">
        <is>
          <t>1,48%</t>
        </is>
      </c>
    </row>
    <row r="17">
      <c r="A17" t="inlineStr">
        <is>
          <t>449052</t>
        </is>
      </c>
      <c r="B17" t="inlineStr">
        <is>
          <t>Equipamentos e Material Permanente</t>
        </is>
      </c>
      <c r="C17" t="inlineStr">
        <is>
          <t>R$26.225.400,00</t>
        </is>
      </c>
      <c r="D17" t="inlineStr">
        <is>
          <t>18,97%</t>
        </is>
      </c>
    </row>
    <row r="18">
      <c r="A18" t="inlineStr">
        <is>
          <t>459061</t>
        </is>
      </c>
      <c r="B18" t="inlineStr">
        <is>
          <t>Aquisição de Imóveis</t>
        </is>
      </c>
      <c r="C18" t="inlineStr">
        <is>
          <t>R$6.300.000,00</t>
        </is>
      </c>
      <c r="D18" t="inlineStr">
        <is>
          <t>4,56%</t>
        </is>
      </c>
    </row>
  </sheetData>
  <pageMargins left="0.75" right="0.75" top="1" bottom="1" header="0.5" footer="0.5"/>
</worksheet>
</file>

<file path=xl/worksheets/sheet42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R$19.103.472,00</t>
        </is>
      </c>
      <c r="C2" t="inlineStr">
        <is>
          <t>13,82%</t>
        </is>
      </c>
    </row>
    <row r="3">
      <c r="A3" t="inlineStr">
        <is>
          <t>02 - Administração Financeira</t>
        </is>
      </c>
      <c r="B3" t="inlineStr">
        <is>
          <t>R$3.967.008,00</t>
        </is>
      </c>
      <c r="C3" t="inlineStr">
        <is>
          <t>2,87%</t>
        </is>
      </c>
    </row>
    <row r="4">
      <c r="A4" t="inlineStr">
        <is>
          <t>03 - Formação de Recursos Humanos</t>
        </is>
      </c>
      <c r="B4" t="inlineStr">
        <is>
          <t>R$714.996,00</t>
        </is>
      </c>
      <c r="C4" t="inlineStr">
        <is>
          <t>0,52%</t>
        </is>
      </c>
    </row>
    <row r="5">
      <c r="A5" t="inlineStr">
        <is>
          <t>04 - Comunicação Social</t>
        </is>
      </c>
      <c r="B5" t="inlineStr">
        <is>
          <t>R$6.941.052,00</t>
        </is>
      </c>
      <c r="C5" t="inlineStr">
        <is>
          <t>5,02%</t>
        </is>
      </c>
    </row>
    <row r="6">
      <c r="A6" t="inlineStr">
        <is>
          <t>05 - Atenção Básica</t>
        </is>
      </c>
      <c r="B6" t="inlineStr">
        <is>
          <t>R$2.982.600,00</t>
        </is>
      </c>
      <c r="C6" t="inlineStr">
        <is>
          <t>2,16%</t>
        </is>
      </c>
    </row>
    <row r="7">
      <c r="A7" t="inlineStr">
        <is>
          <t>06 - Proteção e Benefícios ao Trabalhador</t>
        </is>
      </c>
      <c r="B7" t="inlineStr">
        <is>
          <t>R$9.191.088,00</t>
        </is>
      </c>
      <c r="C7" t="inlineStr">
        <is>
          <t>6,65%</t>
        </is>
      </c>
    </row>
    <row r="8">
      <c r="A8" t="inlineStr">
        <is>
          <t>07 - Empregabilidade</t>
        </is>
      </c>
      <c r="B8" t="inlineStr">
        <is>
          <t>R$95.357.784,00</t>
        </is>
      </c>
      <c r="C8" t="inlineStr">
        <is>
          <t>68,97%</t>
        </is>
      </c>
    </row>
  </sheetData>
  <pageMargins left="0.75" right="0.75" top="1" bottom="1" header="0.5" footer="0.5"/>
</worksheet>
</file>

<file path=xl/worksheets/sheet426.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R$91.399.716,00</t>
        </is>
      </c>
      <c r="C2" t="inlineStr">
        <is>
          <t>R$92.281.566,91</t>
        </is>
      </c>
      <c r="D2" t="inlineStr">
        <is>
          <t>100,96%</t>
        </is>
      </c>
      <c r="E2" t="inlineStr">
        <is>
          <t>100,00%</t>
        </is>
      </c>
    </row>
    <row r="3">
      <c r="A3" t="inlineStr">
        <is>
          <t>RECEITA DE CONTRIBUIÇÕES</t>
        </is>
      </c>
      <c r="B3" t="inlineStr">
        <is>
          <t>R$71.744.700,00</t>
        </is>
      </c>
      <c r="C3" t="inlineStr">
        <is>
          <t>R$69.768.502,55</t>
        </is>
      </c>
      <c r="D3" t="inlineStr">
        <is>
          <t>97,25%</t>
        </is>
      </c>
      <c r="E3" t="inlineStr">
        <is>
          <t>75,60%</t>
        </is>
      </c>
    </row>
    <row r="4">
      <c r="A4" t="inlineStr">
        <is>
          <t>Contribuições para o Senac</t>
        </is>
      </c>
      <c r="B4" t="inlineStr">
        <is>
          <t>R$71.744.700,00</t>
        </is>
      </c>
      <c r="C4" t="inlineStr">
        <is>
          <t>R$69.768.502,55</t>
        </is>
      </c>
      <c r="D4" t="inlineStr">
        <is>
          <t>97,25%</t>
        </is>
      </c>
      <c r="E4" t="inlineStr">
        <is>
          <t>75,60%</t>
        </is>
      </c>
    </row>
    <row r="5">
      <c r="A5" t="inlineStr">
        <is>
          <t>RECEITA PATRIMONIAL</t>
        </is>
      </c>
      <c r="B5" t="inlineStr">
        <is>
          <t>R$15.124.896,00</t>
        </is>
      </c>
      <c r="C5" t="inlineStr">
        <is>
          <t>R$16.939.915,76</t>
        </is>
      </c>
      <c r="D5" t="inlineStr">
        <is>
          <t>112,00%</t>
        </is>
      </c>
      <c r="E5" t="inlineStr">
        <is>
          <t>18,36%</t>
        </is>
      </c>
    </row>
    <row r="6">
      <c r="A6" t="inlineStr">
        <is>
          <t>Remuneração de Depósitos Bancários</t>
        </is>
      </c>
      <c r="B6" t="inlineStr">
        <is>
          <t>R$15.124.896,00</t>
        </is>
      </c>
      <c r="C6" t="inlineStr">
        <is>
          <t>R$16.939.915,76</t>
        </is>
      </c>
      <c r="D6" t="inlineStr">
        <is>
          <t>112,00%</t>
        </is>
      </c>
      <c r="E6" t="inlineStr">
        <is>
          <t>18,36%</t>
        </is>
      </c>
    </row>
    <row r="7">
      <c r="A7" t="inlineStr">
        <is>
          <t>RECEITA DE SERVIÇOS</t>
        </is>
      </c>
      <c r="B7" t="inlineStr">
        <is>
          <t>R$4.444.008,00</t>
        </is>
      </c>
      <c r="C7" t="inlineStr">
        <is>
          <t>R$5.534.533,83</t>
        </is>
      </c>
      <c r="D7" t="inlineStr">
        <is>
          <t>124,54%</t>
        </is>
      </c>
      <c r="E7" t="inlineStr">
        <is>
          <t>6,00%</t>
        </is>
      </c>
    </row>
    <row r="8">
      <c r="A8" t="inlineStr">
        <is>
          <t>Serviços Educacionais</t>
        </is>
      </c>
      <c r="B8" t="inlineStr">
        <is>
          <t>R$4.444.008,00</t>
        </is>
      </c>
      <c r="C8" t="inlineStr">
        <is>
          <t>R$5.534.533,83</t>
        </is>
      </c>
      <c r="D8" t="inlineStr">
        <is>
          <t>124,54%</t>
        </is>
      </c>
      <c r="E8" t="inlineStr">
        <is>
          <t>6,00%</t>
        </is>
      </c>
    </row>
    <row r="9">
      <c r="A9" t="inlineStr">
        <is>
          <t>OUTRAS RECEITAS CORRENTES</t>
        </is>
      </c>
      <c r="B9" t="inlineStr">
        <is>
          <t>R$86.112,00</t>
        </is>
      </c>
      <c r="C9" t="inlineStr">
        <is>
          <t>R$38.614,77</t>
        </is>
      </c>
      <c r="D9" t="inlineStr">
        <is>
          <t>44,84%</t>
        </is>
      </c>
      <c r="E9" t="inlineStr">
        <is>
          <t>0,04%</t>
        </is>
      </c>
    </row>
    <row r="10">
      <c r="A10" t="inlineStr">
        <is>
          <t>Outras Multas e Juros de Mora</t>
        </is>
      </c>
      <c r="B10" t="inlineStr">
        <is>
          <t>R$39.996,00</t>
        </is>
      </c>
      <c r="C10" t="inlineStr">
        <is>
          <t>R$21.028,03</t>
        </is>
      </c>
      <c r="D10" t="inlineStr">
        <is>
          <t>52,58%</t>
        </is>
      </c>
      <c r="E10" t="inlineStr">
        <is>
          <t>0,02%</t>
        </is>
      </c>
    </row>
    <row r="11">
      <c r="A11" t="inlineStr">
        <is>
          <t>Outras Restituições</t>
        </is>
      </c>
      <c r="B11" t="inlineStr">
        <is>
          <t>R$20.004,00</t>
        </is>
      </c>
      <c r="C11" t="inlineStr">
        <is>
          <t>R$2.868,83</t>
        </is>
      </c>
      <c r="D11" t="inlineStr">
        <is>
          <t>14,34%</t>
        </is>
      </c>
      <c r="E11" t="inlineStr">
        <is>
          <t>0,00%</t>
        </is>
      </c>
    </row>
    <row r="12">
      <c r="A12" t="inlineStr">
        <is>
          <t>Outras Receitas</t>
        </is>
      </c>
      <c r="B12" t="inlineStr">
        <is>
          <t>R$26.112,00</t>
        </is>
      </c>
      <c r="C12" t="inlineStr">
        <is>
          <t>R$14.717,91</t>
        </is>
      </c>
      <c r="D12" t="inlineStr">
        <is>
          <t>56,36%</t>
        </is>
      </c>
      <c r="E12" t="inlineStr">
        <is>
          <t>0,02%</t>
        </is>
      </c>
    </row>
    <row r="13">
      <c r="A13" t="inlineStr">
        <is>
          <t>RECURSOS ARREC. EXERC. ANTER.</t>
        </is>
      </c>
      <c r="B13" t="inlineStr">
        <is>
          <t>R$46.858.284,00</t>
        </is>
      </c>
      <c r="C13" t="inlineStr">
        <is>
          <t>R$0,00</t>
        </is>
      </c>
      <c r="D13" t="inlineStr">
        <is>
          <t>0,00%</t>
        </is>
      </c>
      <c r="E13" t="inlineStr">
        <is>
          <t>0,00%</t>
        </is>
      </c>
    </row>
    <row r="14">
      <c r="A14" t="inlineStr">
        <is>
          <t>RECURSOS ARRECADADOS EXERC. ANTERIORES</t>
        </is>
      </c>
      <c r="B14" t="inlineStr">
        <is>
          <t>R$46.858.284,00</t>
        </is>
      </c>
      <c r="C14" t="inlineStr">
        <is>
          <t>R$0,00</t>
        </is>
      </c>
      <c r="D14" t="inlineStr">
        <is>
          <t>0,00%</t>
        </is>
      </c>
      <c r="E14" t="inlineStr">
        <is>
          <t>0,00%</t>
        </is>
      </c>
    </row>
    <row r="15">
      <c r="A15" t="inlineStr">
        <is>
          <t>Recursos Arrecadados Exerc. Anteriores</t>
        </is>
      </c>
      <c r="B15" t="inlineStr">
        <is>
          <t>R$46.858.284,00</t>
        </is>
      </c>
      <c r="C15" t="inlineStr">
        <is>
          <t>R$0,00</t>
        </is>
      </c>
      <c r="D15" t="inlineStr">
        <is>
          <t>0,00%</t>
        </is>
      </c>
      <c r="E15" t="inlineStr">
        <is>
          <t>0,00%</t>
        </is>
      </c>
    </row>
  </sheetData>
  <pageMargins left="0.75" right="0.75" top="1" bottom="1" header="0.5" footer="0.5"/>
</worksheet>
</file>

<file path=xl/worksheets/sheet42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R$103.692.600,00</t>
        </is>
      </c>
      <c r="C2" t="inlineStr">
        <is>
          <t>R$84.409.864,27</t>
        </is>
      </c>
      <c r="D2" t="inlineStr">
        <is>
          <t>81,40%</t>
        </is>
      </c>
      <c r="E2" t="inlineStr">
        <is>
          <t>82,56%</t>
        </is>
      </c>
    </row>
    <row r="3">
      <c r="A3" t="inlineStr">
        <is>
          <t>PESSOAL E ENCARGOS SOCIAIS</t>
        </is>
      </c>
      <c r="B3" t="inlineStr">
        <is>
          <t>R$50.322.336,00</t>
        </is>
      </c>
      <c r="C3" t="inlineStr">
        <is>
          <t>R$42.404.834,46</t>
        </is>
      </c>
      <c r="D3" t="inlineStr">
        <is>
          <t>84,27%</t>
        </is>
      </c>
      <c r="E3" t="inlineStr">
        <is>
          <t>41,47%</t>
        </is>
      </c>
    </row>
    <row r="4">
      <c r="A4" t="inlineStr">
        <is>
          <t>Vencimentos e Vantagens Fixas</t>
        </is>
      </c>
      <c r="B4" t="inlineStr">
        <is>
          <t>R$45.577.044,00</t>
        </is>
      </c>
      <c r="C4" t="inlineStr">
        <is>
          <t>R$38.641.235,32</t>
        </is>
      </c>
      <c r="D4" t="inlineStr">
        <is>
          <t>84,78%</t>
        </is>
      </c>
      <c r="E4" t="inlineStr">
        <is>
          <t>37,79%</t>
        </is>
      </c>
    </row>
    <row r="5">
      <c r="A5" t="inlineStr">
        <is>
          <t>Obrigações Patronais</t>
        </is>
      </c>
      <c r="B5" t="inlineStr">
        <is>
          <t>R$3.712.428,00</t>
        </is>
      </c>
      <c r="C5" t="inlineStr">
        <is>
          <t>R$3.098.549,96</t>
        </is>
      </c>
      <c r="D5" t="inlineStr">
        <is>
          <t>83,46%</t>
        </is>
      </c>
      <c r="E5" t="inlineStr">
        <is>
          <t>3,03%</t>
        </is>
      </c>
    </row>
    <row r="6">
      <c r="A6" t="inlineStr">
        <is>
          <t>Outras Despesas Variáveis</t>
        </is>
      </c>
      <c r="B6" t="inlineStr">
        <is>
          <t>R$96.528,00</t>
        </is>
      </c>
      <c r="C6" t="inlineStr">
        <is>
          <t>R$210.629,25</t>
        </is>
      </c>
      <c r="D6" t="inlineStr">
        <is>
          <t>218,21%</t>
        </is>
      </c>
      <c r="E6" t="inlineStr">
        <is>
          <t>0,21%</t>
        </is>
      </c>
    </row>
    <row r="7">
      <c r="A7" t="inlineStr">
        <is>
          <t>Sentenças Judiciais - Pessoal e Encargos</t>
        </is>
      </c>
      <c r="B7" t="inlineStr">
        <is>
          <t>R$21.996,00</t>
        </is>
      </c>
      <c r="C7" t="inlineStr">
        <is>
          <t>R$11.352,00</t>
        </is>
      </c>
      <c r="D7" t="inlineStr">
        <is>
          <t>51,61%</t>
        </is>
      </c>
      <c r="E7" t="inlineStr">
        <is>
          <t>0,01%</t>
        </is>
      </c>
    </row>
    <row r="8">
      <c r="A8" t="inlineStr">
        <is>
          <t>Indenizações e Restituições Trabalhistas</t>
        </is>
      </c>
      <c r="B8" t="inlineStr">
        <is>
          <t>R$914.340,00</t>
        </is>
      </c>
      <c r="C8" t="inlineStr">
        <is>
          <t>R$443.067,93</t>
        </is>
      </c>
      <c r="D8" t="inlineStr">
        <is>
          <t>48,46%</t>
        </is>
      </c>
      <c r="E8" t="inlineStr">
        <is>
          <t>0,43%</t>
        </is>
      </c>
    </row>
    <row r="9">
      <c r="A9" t="inlineStr">
        <is>
          <t>OUTRAS DESPESAS CORRENTES</t>
        </is>
      </c>
      <c r="B9" t="inlineStr">
        <is>
          <t>R$53.370.264,00</t>
        </is>
      </c>
      <c r="C9" t="inlineStr">
        <is>
          <t>R$42.005.029,81</t>
        </is>
      </c>
      <c r="D9" t="inlineStr">
        <is>
          <t>78,70%</t>
        </is>
      </c>
      <c r="E9" t="inlineStr">
        <is>
          <t>41,08%</t>
        </is>
      </c>
    </row>
    <row r="10">
      <c r="A10" t="inlineStr">
        <is>
          <t>Contribuições</t>
        </is>
      </c>
      <c r="B10" t="inlineStr">
        <is>
          <t>R$1.701.600,00</t>
        </is>
      </c>
      <c r="C10" t="inlineStr">
        <is>
          <t>R$1.721.060,47</t>
        </is>
      </c>
      <c r="D10" t="inlineStr">
        <is>
          <t>101,14%</t>
        </is>
      </c>
      <c r="E10" t="inlineStr">
        <is>
          <t>1,68%</t>
        </is>
      </c>
    </row>
    <row r="11">
      <c r="A11" t="inlineStr">
        <is>
          <t>Diárias</t>
        </is>
      </c>
      <c r="B11" t="inlineStr">
        <is>
          <t>R$2.477.424,00</t>
        </is>
      </c>
      <c r="C11" t="inlineStr">
        <is>
          <t>R$2.622.992,71</t>
        </is>
      </c>
      <c r="D11" t="inlineStr">
        <is>
          <t>105,88%</t>
        </is>
      </c>
      <c r="E11" t="inlineStr">
        <is>
          <t>2,57%</t>
        </is>
      </c>
    </row>
    <row r="12">
      <c r="A12" t="inlineStr">
        <is>
          <t>Material de Consumo</t>
        </is>
      </c>
      <c r="B12" t="inlineStr">
        <is>
          <t>R$7.920.648,00</t>
        </is>
      </c>
      <c r="C12" t="inlineStr">
        <is>
          <t>R$6.775.794,45</t>
        </is>
      </c>
      <c r="D12" t="inlineStr">
        <is>
          <t>85,55%</t>
        </is>
      </c>
      <c r="E12" t="inlineStr">
        <is>
          <t>6,63%</t>
        </is>
      </c>
    </row>
    <row r="13">
      <c r="A13" t="inlineStr">
        <is>
          <t>Passagens e Despesas de Locomoção</t>
        </is>
      </c>
      <c r="B13" t="inlineStr">
        <is>
          <t>R$837.744,00</t>
        </is>
      </c>
      <c r="C13" t="inlineStr">
        <is>
          <t>R$736.801,33</t>
        </is>
      </c>
      <c r="D13" t="inlineStr">
        <is>
          <t>87,95%</t>
        </is>
      </c>
      <c r="E13" t="inlineStr">
        <is>
          <t>0,72%</t>
        </is>
      </c>
    </row>
    <row r="14">
      <c r="A14" t="inlineStr">
        <is>
          <t>Outros Serviços Terceiros - P. Física</t>
        </is>
      </c>
      <c r="B14" t="inlineStr">
        <is>
          <t>R$1.027.716,00</t>
        </is>
      </c>
      <c r="C14" t="inlineStr">
        <is>
          <t>R$1.501.658,38</t>
        </is>
      </c>
      <c r="D14" t="inlineStr">
        <is>
          <t>146,12%</t>
        </is>
      </c>
      <c r="E14" t="inlineStr">
        <is>
          <t>1,47%</t>
        </is>
      </c>
    </row>
    <row r="15">
      <c r="A15" t="inlineStr">
        <is>
          <t>Locação de Mão de Obra</t>
        </is>
      </c>
      <c r="B15" t="inlineStr">
        <is>
          <t>R$997.992,00</t>
        </is>
      </c>
      <c r="C15" t="inlineStr">
        <is>
          <t>R$1.073.258,18</t>
        </is>
      </c>
      <c r="D15" t="inlineStr">
        <is>
          <t>107,54%</t>
        </is>
      </c>
      <c r="E15" t="inlineStr">
        <is>
          <t>1,05%</t>
        </is>
      </c>
    </row>
    <row r="16">
      <c r="A16" t="inlineStr">
        <is>
          <t>Outros Serviços Terceiros - P. Jurídica</t>
        </is>
      </c>
      <c r="B16" t="inlineStr">
        <is>
          <t>R$38.204.916,00</t>
        </is>
      </c>
      <c r="C16" t="inlineStr">
        <is>
          <t>R$27.141.891,70</t>
        </is>
      </c>
      <c r="D16" t="inlineStr">
        <is>
          <t>71,04%</t>
        </is>
      </c>
      <c r="E16" t="inlineStr">
        <is>
          <t>26,55%</t>
        </is>
      </c>
    </row>
    <row r="17">
      <c r="A17" t="inlineStr">
        <is>
          <t>Obrigações Tributárias e Contributivas</t>
        </is>
      </c>
      <c r="B17" t="inlineStr">
        <is>
          <t>R$193.224,00</t>
        </is>
      </c>
      <c r="C17" t="inlineStr">
        <is>
          <t>R$370.960,09</t>
        </is>
      </c>
      <c r="D17" t="inlineStr">
        <is>
          <t>191,98%</t>
        </is>
      </c>
      <c r="E17" t="inlineStr">
        <is>
          <t>0,36%</t>
        </is>
      </c>
    </row>
    <row r="18">
      <c r="A18" t="inlineStr">
        <is>
          <t>Sentenças Judiciais-Outras DespCorrentes</t>
        </is>
      </c>
      <c r="B18" t="inlineStr">
        <is>
          <t>R$9.000,00</t>
        </is>
      </c>
      <c r="C18" t="inlineStr">
        <is>
          <t>R$60.612,50</t>
        </is>
      </c>
      <c r="D18" t="inlineStr">
        <is>
          <t>673,47%</t>
        </is>
      </c>
      <c r="E18" t="inlineStr">
        <is>
          <t>0,06%</t>
        </is>
      </c>
    </row>
    <row r="19">
      <c r="A19" t="inlineStr">
        <is>
          <t>DESPESAS DE CAPITAL</t>
        </is>
      </c>
      <c r="B19" t="inlineStr">
        <is>
          <t>R$34.565.400,00</t>
        </is>
      </c>
      <c r="C19" t="inlineStr">
        <is>
          <t>R$17.833.415,96</t>
        </is>
      </c>
      <c r="D19" t="inlineStr">
        <is>
          <t>51,59%</t>
        </is>
      </c>
      <c r="E19" t="inlineStr">
        <is>
          <t>17,44%</t>
        </is>
      </c>
    </row>
    <row r="20">
      <c r="A20" t="inlineStr">
        <is>
          <t>INVESTIMENTOS</t>
        </is>
      </c>
      <c r="B20" t="inlineStr">
        <is>
          <t>R$28.265.400,00</t>
        </is>
      </c>
      <c r="C20" t="inlineStr">
        <is>
          <t>R$11.833.415,96</t>
        </is>
      </c>
      <c r="D20" t="inlineStr">
        <is>
          <t>41,87%</t>
        </is>
      </c>
      <c r="E20" t="inlineStr">
        <is>
          <t>11,57%</t>
        </is>
      </c>
    </row>
    <row r="21">
      <c r="A21" t="inlineStr">
        <is>
          <t>Obras e Instalações</t>
        </is>
      </c>
      <c r="B21" t="inlineStr">
        <is>
          <t>R$2.040.000,00</t>
        </is>
      </c>
      <c r="C21" t="inlineStr">
        <is>
          <t>R$1.213.365,35</t>
        </is>
      </c>
      <c r="D21" t="inlineStr">
        <is>
          <t>59,48%</t>
        </is>
      </c>
      <c r="E21" t="inlineStr">
        <is>
          <t>1,19%</t>
        </is>
      </c>
    </row>
  </sheetData>
  <pageMargins left="0.75" right="0.75" top="1" bottom="1" header="0.5" footer="0.5"/>
</worksheet>
</file>

<file path=xl/worksheets/sheet42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R$ 19.103.472,00</t>
        </is>
      </c>
      <c r="C2" t="inlineStr">
        <is>
          <t>R$ 16.195.365,24</t>
        </is>
      </c>
      <c r="D2" t="inlineStr">
        <is>
          <t>84,78%</t>
        </is>
      </c>
      <c r="E2" t="inlineStr">
        <is>
          <t>15,84%</t>
        </is>
      </c>
    </row>
    <row r="3">
      <c r="A3" t="inlineStr">
        <is>
          <t>02 - Administração Financeira</t>
        </is>
      </c>
      <c r="B3" t="inlineStr">
        <is>
          <t>R$ 3.967.008,00</t>
        </is>
      </c>
      <c r="C3" t="inlineStr">
        <is>
          <t>R$ 3.735.912,81</t>
        </is>
      </c>
      <c r="D3" t="inlineStr">
        <is>
          <t>94,17%</t>
        </is>
      </c>
      <c r="E3" t="inlineStr">
        <is>
          <t>3,65%</t>
        </is>
      </c>
    </row>
    <row r="4">
      <c r="A4" t="inlineStr">
        <is>
          <t>03 - Formação de Recursos Humanos</t>
        </is>
      </c>
      <c r="B4" t="inlineStr">
        <is>
          <t>R$ 714.996,00</t>
        </is>
      </c>
      <c r="C4" t="inlineStr">
        <is>
          <t>R$ 508.972,19</t>
        </is>
      </c>
      <c r="D4" t="inlineStr">
        <is>
          <t>71,19%</t>
        </is>
      </c>
      <c r="E4" t="inlineStr">
        <is>
          <t>0,50%</t>
        </is>
      </c>
    </row>
    <row r="5">
      <c r="A5" t="inlineStr">
        <is>
          <t>04 - Comunicação Social</t>
        </is>
      </c>
      <c r="B5" t="inlineStr">
        <is>
          <t>R$ 6.941.052,00</t>
        </is>
      </c>
      <c r="C5" t="inlineStr">
        <is>
          <t>R$ 5.463.690,07</t>
        </is>
      </c>
      <c r="D5" t="inlineStr">
        <is>
          <t>78,72%</t>
        </is>
      </c>
      <c r="E5" t="inlineStr">
        <is>
          <t>5,34%</t>
        </is>
      </c>
    </row>
    <row r="6">
      <c r="A6" t="inlineStr">
        <is>
          <t>05 - Atenção Básica</t>
        </is>
      </c>
      <c r="B6" t="inlineStr">
        <is>
          <t>R$ 2.982.600,00</t>
        </is>
      </c>
      <c r="C6" t="inlineStr">
        <is>
          <t>R$ 2.606.301,86</t>
        </is>
      </c>
      <c r="D6" t="inlineStr">
        <is>
          <t>87,38%</t>
        </is>
      </c>
      <c r="E6" t="inlineStr">
        <is>
          <t>2,55%</t>
        </is>
      </c>
    </row>
    <row r="7">
      <c r="A7" t="inlineStr">
        <is>
          <t>06 - Proteção e Benefícios ao Trabalhador</t>
        </is>
      </c>
      <c r="B7" t="inlineStr">
        <is>
          <t>R$ 9.191.088,00</t>
        </is>
      </c>
      <c r="C7" t="inlineStr">
        <is>
          <t>R$ 6.643.064,00</t>
        </is>
      </c>
      <c r="D7" t="inlineStr">
        <is>
          <t>72,28%</t>
        </is>
      </c>
      <c r="E7" t="inlineStr">
        <is>
          <t>6,50%</t>
        </is>
      </c>
    </row>
    <row r="8">
      <c r="A8" t="inlineStr">
        <is>
          <t>07 - Empregabilidade</t>
        </is>
      </c>
      <c r="B8" t="inlineStr">
        <is>
          <t>R$ 95.357.784,00</t>
        </is>
      </c>
      <c r="C8" t="inlineStr">
        <is>
          <t>R$ 67.089.974,06</t>
        </is>
      </c>
      <c r="D8" t="inlineStr">
        <is>
          <t>70,36%</t>
        </is>
      </c>
      <c r="E8" t="inlineStr">
        <is>
          <t>65,62%</t>
        </is>
      </c>
    </row>
  </sheetData>
  <pageMargins left="0.75" right="0.75" top="1" bottom="1" header="0.5" footer="0.5"/>
</worksheet>
</file>

<file path=xl/worksheets/sheet42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R$ 88.476.696,00</t>
        </is>
      </c>
      <c r="D2" t="inlineStr">
        <is>
          <t>46,33%</t>
        </is>
      </c>
    </row>
    <row r="3">
      <c r="A3" t="inlineStr">
        <is>
          <t>13210100</t>
        </is>
      </c>
      <c r="B3" t="inlineStr">
        <is>
          <t>Remuneração de Depósitos Bancários</t>
        </is>
      </c>
      <c r="C3" t="inlineStr">
        <is>
          <t>R$ 16.061.004,00</t>
        </is>
      </c>
      <c r="D3" t="inlineStr">
        <is>
          <t>8,41%</t>
        </is>
      </c>
    </row>
    <row r="4">
      <c r="A4" t="inlineStr">
        <is>
          <t>16999900</t>
        </is>
      </c>
      <c r="B4" t="inlineStr">
        <is>
          <t>Serviços Educacionais</t>
        </is>
      </c>
      <c r="C4" t="inlineStr">
        <is>
          <t>R$ 18.094.044,00</t>
        </is>
      </c>
      <c r="D4" t="inlineStr">
        <is>
          <t>9,47%</t>
        </is>
      </c>
    </row>
    <row r="5">
      <c r="A5" t="inlineStr">
        <is>
          <t>19110900</t>
        </is>
      </c>
      <c r="B5" t="inlineStr">
        <is>
          <t xml:space="preserve">Multas e Juros </t>
        </is>
      </c>
      <c r="C5" t="inlineStr">
        <is>
          <t>R$ 39.804,00</t>
        </is>
      </c>
      <c r="D5" t="inlineStr">
        <is>
          <t>0,02%</t>
        </is>
      </c>
    </row>
    <row r="6">
      <c r="A6" t="inlineStr">
        <is>
          <t>19229900</t>
        </is>
      </c>
      <c r="B6" t="inlineStr">
        <is>
          <t>Outras Restituições</t>
        </is>
      </c>
      <c r="C6" t="inlineStr">
        <is>
          <t>R$ 15.204,00</t>
        </is>
      </c>
      <c r="D6" t="inlineStr">
        <is>
          <t>0,01%</t>
        </is>
      </c>
    </row>
    <row r="7">
      <c r="A7" t="inlineStr">
        <is>
          <t>19999900</t>
        </is>
      </c>
      <c r="B7" t="inlineStr">
        <is>
          <t>Outras Receitas Correntes</t>
        </is>
      </c>
      <c r="C7" t="inlineStr">
        <is>
          <t>R$ 22.476,00</t>
        </is>
      </c>
      <c r="D7" t="inlineStr">
        <is>
          <t>0,01%</t>
        </is>
      </c>
    </row>
    <row r="8">
      <c r="A8" t="inlineStr">
        <is>
          <t>99999910</t>
        </is>
      </c>
      <c r="B8" t="inlineStr">
        <is>
          <t>Recurso Arrecadado em Exerc. Anteriores</t>
        </is>
      </c>
      <c r="C8" t="inlineStr">
        <is>
          <t>R$ 68.270.772,00</t>
        </is>
      </c>
      <c r="D8" t="inlineStr">
        <is>
          <t>35,75%</t>
        </is>
      </c>
    </row>
  </sheetData>
  <pageMargins left="0.75" right="0.75" top="1" bottom="1" header="0.5" footer="0.5"/>
</worksheet>
</file>

<file path=xl/worksheets/sheet43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R$59.853.720,00</t>
        </is>
      </c>
      <c r="D2" t="inlineStr">
        <is>
          <t>31,34%</t>
        </is>
      </c>
    </row>
    <row r="3">
      <c r="A3" t="inlineStr">
        <is>
          <t>31901300</t>
        </is>
      </c>
      <c r="B3" t="inlineStr">
        <is>
          <t>Obrigações Patronais</t>
        </is>
      </c>
      <c r="C3" t="inlineStr">
        <is>
          <t>R$5.748.696,00</t>
        </is>
      </c>
      <c r="D3" t="inlineStr">
        <is>
          <t>3,01%</t>
        </is>
      </c>
    </row>
    <row r="4">
      <c r="A4" t="inlineStr">
        <is>
          <t>31901600</t>
        </is>
      </c>
      <c r="B4" t="inlineStr">
        <is>
          <t>Outras Despesas Variáveis</t>
        </is>
      </c>
      <c r="C4" t="inlineStr">
        <is>
          <t>R$329.700,00</t>
        </is>
      </c>
      <c r="D4" t="inlineStr">
        <is>
          <t>0,17%</t>
        </is>
      </c>
    </row>
    <row r="5">
      <c r="A5" t="inlineStr">
        <is>
          <t>31909100</t>
        </is>
      </c>
      <c r="B5" t="inlineStr">
        <is>
          <t xml:space="preserve">Sentenças Judiciais </t>
        </is>
      </c>
      <c r="C5" t="inlineStr">
        <is>
          <t>R$64.620,00</t>
        </is>
      </c>
      <c r="D5" t="inlineStr">
        <is>
          <t>0,03%</t>
        </is>
      </c>
    </row>
    <row r="6">
      <c r="A6" t="inlineStr">
        <is>
          <t>31909400</t>
        </is>
      </c>
      <c r="B6" t="inlineStr">
        <is>
          <t>Indenizações e Restituições Trabalhistas</t>
        </is>
      </c>
      <c r="C6" t="inlineStr">
        <is>
          <t>R$1.371.132,00</t>
        </is>
      </c>
      <c r="D6" t="inlineStr">
        <is>
          <t>0,72%</t>
        </is>
      </c>
    </row>
    <row r="7">
      <c r="A7" t="inlineStr">
        <is>
          <t>33504100</t>
        </is>
      </c>
      <c r="B7" t="inlineStr">
        <is>
          <t>Contribuições</t>
        </is>
      </c>
      <c r="C7" t="inlineStr">
        <is>
          <t>R$1.992.000,00</t>
        </is>
      </c>
      <c r="D7" t="inlineStr">
        <is>
          <t>1,04%</t>
        </is>
      </c>
    </row>
    <row r="8">
      <c r="A8" t="inlineStr">
        <is>
          <t>33901400</t>
        </is>
      </c>
      <c r="B8" t="inlineStr">
        <is>
          <t>Diárias</t>
        </is>
      </c>
      <c r="C8" t="inlineStr">
        <is>
          <t>R$2.086.236,00</t>
        </is>
      </c>
      <c r="D8" t="inlineStr">
        <is>
          <t>1,09%</t>
        </is>
      </c>
    </row>
    <row r="9">
      <c r="A9" t="inlineStr">
        <is>
          <t>33901800</t>
        </is>
      </c>
      <c r="B9" t="inlineStr">
        <is>
          <t>Auxílio Financeiro a Estudantes</t>
        </is>
      </c>
      <c r="C9" t="inlineStr">
        <is>
          <t>R$100.008,00</t>
        </is>
      </c>
      <c r="D9" t="inlineStr">
        <is>
          <t>0,05%</t>
        </is>
      </c>
    </row>
    <row r="10">
      <c r="A10" t="inlineStr">
        <is>
          <t>33903000</t>
        </is>
      </c>
      <c r="B10" t="inlineStr">
        <is>
          <t>Material de Consumo</t>
        </is>
      </c>
      <c r="C10" t="inlineStr">
        <is>
          <t>R$9.469.380,00</t>
        </is>
      </c>
      <c r="D10" t="inlineStr">
        <is>
          <t>4,96%</t>
        </is>
      </c>
    </row>
    <row r="11">
      <c r="A11" t="inlineStr">
        <is>
          <t>33903300</t>
        </is>
      </c>
      <c r="B11" t="inlineStr">
        <is>
          <t>Passagens e Despesas de Locomoção</t>
        </is>
      </c>
      <c r="C11" t="inlineStr">
        <is>
          <t>R$2.976.168,00</t>
        </is>
      </c>
      <c r="D11" t="inlineStr">
        <is>
          <t>1,56%</t>
        </is>
      </c>
    </row>
    <row r="12">
      <c r="A12" t="inlineStr">
        <is>
          <t>33903600</t>
        </is>
      </c>
      <c r="B12" t="inlineStr">
        <is>
          <t>Outros Serviços de Terceiros - PF</t>
        </is>
      </c>
      <c r="C12" t="inlineStr">
        <is>
          <t>R$1.227.216,00</t>
        </is>
      </c>
      <c r="D12" t="inlineStr">
        <is>
          <t>0,64%</t>
        </is>
      </c>
    </row>
    <row r="13">
      <c r="A13" t="inlineStr">
        <is>
          <t>33903700</t>
        </is>
      </c>
      <c r="B13" t="inlineStr">
        <is>
          <t>Locação de Mão de Obra</t>
        </is>
      </c>
      <c r="C13" t="inlineStr">
        <is>
          <t>R$1.064.604,00</t>
        </is>
      </c>
      <c r="D13" t="inlineStr">
        <is>
          <t>0,56%</t>
        </is>
      </c>
    </row>
    <row r="14">
      <c r="A14" t="inlineStr">
        <is>
          <t>33903900</t>
        </is>
      </c>
      <c r="B14" t="inlineStr">
        <is>
          <t>Outros Serviços Terceiros - P. Jurídica</t>
        </is>
      </c>
      <c r="C14" t="inlineStr">
        <is>
          <t>R$48.759.300,00</t>
        </is>
      </c>
      <c r="D14" t="inlineStr">
        <is>
          <t>25,53%</t>
        </is>
      </c>
    </row>
    <row r="15">
      <c r="A15" t="inlineStr">
        <is>
          <t>33904000</t>
        </is>
      </c>
      <c r="B15" t="inlineStr">
        <is>
          <t>Serv. Tecn. da Inform. Comunicação - PJ.</t>
        </is>
      </c>
      <c r="C15" t="inlineStr">
        <is>
          <t>R$6.940.284,00</t>
        </is>
      </c>
      <c r="D15" t="inlineStr">
        <is>
          <t>3,63%</t>
        </is>
      </c>
    </row>
    <row r="16">
      <c r="A16" t="inlineStr">
        <is>
          <t>33904700</t>
        </is>
      </c>
      <c r="B16" t="inlineStr">
        <is>
          <t>Obrigações Tributárias e Contributivas</t>
        </is>
      </c>
      <c r="C16" t="inlineStr">
        <is>
          <t>R$640.884,00</t>
        </is>
      </c>
      <c r="D16" t="inlineStr">
        <is>
          <t>0,34%</t>
        </is>
      </c>
    </row>
    <row r="17">
      <c r="A17" t="inlineStr">
        <is>
          <t>33909100</t>
        </is>
      </c>
      <c r="B17" t="inlineStr">
        <is>
          <t>Sentenças Judiciais</t>
        </is>
      </c>
      <c r="C17" t="inlineStr">
        <is>
          <t>R$215.976,00</t>
        </is>
      </c>
      <c r="D17" t="inlineStr">
        <is>
          <t>0,11%</t>
        </is>
      </c>
    </row>
    <row r="18">
      <c r="A18" t="inlineStr">
        <is>
          <t>44905100</t>
        </is>
      </c>
      <c r="B18" t="inlineStr">
        <is>
          <t>Obras e Instalações</t>
        </is>
      </c>
      <c r="C18" t="inlineStr">
        <is>
          <t>R$12.756.516,00</t>
        </is>
      </c>
      <c r="D18" t="inlineStr">
        <is>
          <t>6,68%</t>
        </is>
      </c>
    </row>
    <row r="19">
      <c r="A19" t="inlineStr">
        <is>
          <t>44905200</t>
        </is>
      </c>
      <c r="B19" t="inlineStr">
        <is>
          <t>Equipamentos e Material Permanente</t>
        </is>
      </c>
      <c r="C19" t="inlineStr">
        <is>
          <t>R$28.318.056,00</t>
        </is>
      </c>
      <c r="D19" t="inlineStr">
        <is>
          <t>14,83%</t>
        </is>
      </c>
    </row>
    <row r="20">
      <c r="A20" t="inlineStr">
        <is>
          <t>45906100</t>
        </is>
      </c>
      <c r="B20" t="inlineStr">
        <is>
          <t>Aquisição de Imóveis</t>
        </is>
      </c>
      <c r="C20" t="inlineStr">
        <is>
          <t>R$7.065.504,00</t>
        </is>
      </c>
      <c r="D20" t="inlineStr">
        <is>
          <t>3,70%</t>
        </is>
      </c>
    </row>
  </sheetData>
  <pageMargins left="0.75" right="0.75" top="1" bottom="1" header="0.5" footer="0.5"/>
</worksheet>
</file>

<file path=xl/worksheets/sheet43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R$22.035.408,00</t>
        </is>
      </c>
      <c r="C2" t="inlineStr">
        <is>
          <t>11,54%</t>
        </is>
      </c>
    </row>
    <row r="3">
      <c r="A3" t="inlineStr">
        <is>
          <t>02 - Administração Financeira</t>
        </is>
      </c>
      <c r="B3" t="inlineStr">
        <is>
          <t>R$4.874.592,00</t>
        </is>
      </c>
      <c r="C3" t="inlineStr">
        <is>
          <t>2,55%</t>
        </is>
      </c>
    </row>
    <row r="4">
      <c r="A4" t="inlineStr">
        <is>
          <t>03 - Formação de Recursos Humanos</t>
        </is>
      </c>
      <c r="B4" t="inlineStr">
        <is>
          <t>R$1.630.416,00</t>
        </is>
      </c>
      <c r="C4" t="inlineStr">
        <is>
          <t>0,85%</t>
        </is>
      </c>
    </row>
    <row r="5">
      <c r="A5" t="inlineStr">
        <is>
          <t>04 - Comunicação Social</t>
        </is>
      </c>
      <c r="B5" t="inlineStr">
        <is>
          <t>R$9.361.440,00</t>
        </is>
      </c>
      <c r="C5" t="inlineStr">
        <is>
          <t>4,90%</t>
        </is>
      </c>
    </row>
    <row r="6">
      <c r="A6" t="inlineStr">
        <is>
          <t>05 - Atenção Básica</t>
        </is>
      </c>
      <c r="B6" t="inlineStr">
        <is>
          <t>R$5.333.280,00</t>
        </is>
      </c>
      <c r="C6" t="inlineStr">
        <is>
          <t>2,79%</t>
        </is>
      </c>
    </row>
    <row r="7">
      <c r="A7" t="inlineStr">
        <is>
          <t>06 - Proteção e Benefícios ao Trabalhador</t>
        </is>
      </c>
      <c r="B7" t="inlineStr">
        <is>
          <t>R$11.169.264,00</t>
        </is>
      </c>
      <c r="C7" t="inlineStr">
        <is>
          <t>5,85%</t>
        </is>
      </c>
    </row>
    <row r="8">
      <c r="A8" t="inlineStr">
        <is>
          <t>07 - Empregabilidade</t>
        </is>
      </c>
      <c r="B8" t="inlineStr">
        <is>
          <t>R$136.575.600,00</t>
        </is>
      </c>
      <c r="C8" t="inlineStr">
        <is>
          <t>71,51%</t>
        </is>
      </c>
    </row>
  </sheetData>
  <pageMargins left="0.75" right="0.75" top="1" bottom="1" header="0.5" footer="0.5"/>
</worksheet>
</file>

<file path=xl/worksheets/sheet43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R$122.709.228,00</t>
        </is>
      </c>
      <c r="C2" t="inlineStr">
        <is>
          <t>R$116.166.548,81</t>
        </is>
      </c>
      <c r="D2" t="inlineStr">
        <is>
          <t>94,67%</t>
        </is>
      </c>
      <c r="E2" t="inlineStr">
        <is>
          <t>100,00%</t>
        </is>
      </c>
    </row>
    <row r="3">
      <c r="A3" t="inlineStr">
        <is>
          <t>Contr. para Ent. Privadas Serviço Social e de Formação Prof.</t>
        </is>
      </c>
      <c r="B3" t="inlineStr">
        <is>
          <t>R$88.476.696,00</t>
        </is>
      </c>
      <c r="C3" t="inlineStr">
        <is>
          <t>R$83.895.820,56</t>
        </is>
      </c>
      <c r="D3" t="inlineStr">
        <is>
          <t>94,82%</t>
        </is>
      </c>
      <c r="E3" t="inlineStr">
        <is>
          <t>72,22%</t>
        </is>
      </c>
    </row>
    <row r="4">
      <c r="A4" t="inlineStr">
        <is>
          <t>Contribuições para o Senac</t>
        </is>
      </c>
      <c r="B4" t="inlineStr">
        <is>
          <t>R$88.476.696,00</t>
        </is>
      </c>
      <c r="C4" t="inlineStr">
        <is>
          <t>R$83.895.820,56</t>
        </is>
      </c>
      <c r="D4" t="inlineStr">
        <is>
          <t>94,82%</t>
        </is>
      </c>
      <c r="E4" t="inlineStr">
        <is>
          <t>72,22%</t>
        </is>
      </c>
    </row>
    <row r="5">
      <c r="A5" t="inlineStr">
        <is>
          <t>Receita Patrimonial</t>
        </is>
      </c>
      <c r="B5" t="inlineStr">
        <is>
          <t>R$16.061.004,00</t>
        </is>
      </c>
      <c r="C5" t="inlineStr">
        <is>
          <t>R$18.065.513,02</t>
        </is>
      </c>
      <c r="D5" t="inlineStr">
        <is>
          <t>112,48%</t>
        </is>
      </c>
      <c r="E5" t="inlineStr">
        <is>
          <t>15,55%</t>
        </is>
      </c>
    </row>
    <row r="6">
      <c r="A6" t="inlineStr">
        <is>
          <t>Remuneração de Depósitos Bancários</t>
        </is>
      </c>
      <c r="B6" t="inlineStr">
        <is>
          <t>R$16.061.004,00</t>
        </is>
      </c>
      <c r="C6" t="inlineStr">
        <is>
          <t>R$18.065.513,02</t>
        </is>
      </c>
      <c r="D6" t="inlineStr">
        <is>
          <t>112,48%</t>
        </is>
      </c>
      <c r="E6" t="inlineStr">
        <is>
          <t>15,55%</t>
        </is>
      </c>
    </row>
    <row r="7">
      <c r="A7" t="inlineStr">
        <is>
          <t>Receita de Serviços</t>
        </is>
      </c>
      <c r="B7" t="inlineStr">
        <is>
          <t>R$18.094.044,00</t>
        </is>
      </c>
      <c r="C7" t="inlineStr">
        <is>
          <t>R$14.117.801,82</t>
        </is>
      </c>
      <c r="D7" t="inlineStr">
        <is>
          <t>78,02%</t>
        </is>
      </c>
      <c r="E7" t="inlineStr">
        <is>
          <t>12,15%</t>
        </is>
      </c>
    </row>
    <row r="8">
      <c r="A8" t="inlineStr">
        <is>
          <t>Serviços Educacionais</t>
        </is>
      </c>
      <c r="B8" t="inlineStr">
        <is>
          <t>R$18.094.044,00</t>
        </is>
      </c>
      <c r="C8" t="inlineStr">
        <is>
          <t>R$14.117.801,82</t>
        </is>
      </c>
      <c r="D8" t="inlineStr">
        <is>
          <t>78,02%</t>
        </is>
      </c>
      <c r="E8" t="inlineStr">
        <is>
          <t>12,15%</t>
        </is>
      </c>
    </row>
    <row r="9">
      <c r="A9" t="inlineStr">
        <is>
          <t>Outras Receitas Correntes</t>
        </is>
      </c>
      <c r="B9" t="inlineStr">
        <is>
          <t>R$77.484,00</t>
        </is>
      </c>
      <c r="C9" t="inlineStr">
        <is>
          <t>R$87.413,41</t>
        </is>
      </c>
      <c r="D9" t="inlineStr">
        <is>
          <t>112,81%</t>
        </is>
      </c>
      <c r="E9" t="inlineStr">
        <is>
          <t>0,08%</t>
        </is>
      </c>
    </row>
    <row r="10">
      <c r="A10" t="inlineStr">
        <is>
          <t xml:space="preserve">Multas e Juros </t>
        </is>
      </c>
      <c r="B10" t="inlineStr">
        <is>
          <t>R$39.804,00</t>
        </is>
      </c>
      <c r="C10" t="inlineStr">
        <is>
          <t>R$30.769,92</t>
        </is>
      </c>
      <c r="D10" t="inlineStr">
        <is>
          <t>77,30%</t>
        </is>
      </c>
      <c r="E10" t="inlineStr">
        <is>
          <t>0,03%</t>
        </is>
      </c>
    </row>
    <row r="11">
      <c r="A11" t="inlineStr">
        <is>
          <t>Outras Indenizações</t>
        </is>
      </c>
      <c r="B11" t="inlineStr">
        <is>
          <t>R$0,00</t>
        </is>
      </c>
      <c r="C11" t="inlineStr">
        <is>
          <t>R$6.185,31</t>
        </is>
      </c>
      <c r="D11" t="inlineStr">
        <is>
          <t>0,00%</t>
        </is>
      </c>
      <c r="E11" t="inlineStr">
        <is>
          <t>0,01%</t>
        </is>
      </c>
    </row>
    <row r="12">
      <c r="A12" t="inlineStr">
        <is>
          <t>Outras Restituições</t>
        </is>
      </c>
      <c r="B12" t="inlineStr">
        <is>
          <t>R$15.204,00</t>
        </is>
      </c>
      <c r="C12" t="inlineStr">
        <is>
          <t>R$37.593,58</t>
        </is>
      </c>
      <c r="D12" t="inlineStr">
        <is>
          <t>247,26%</t>
        </is>
      </c>
      <c r="E12" t="inlineStr">
        <is>
          <t>0,03%</t>
        </is>
      </c>
    </row>
    <row r="13">
      <c r="A13" t="inlineStr">
        <is>
          <t>Outras Receitas Correntes</t>
        </is>
      </c>
      <c r="B13" t="inlineStr">
        <is>
          <t>R$22.476,00</t>
        </is>
      </c>
      <c r="C13" t="inlineStr">
        <is>
          <t>R$12.864,60</t>
        </is>
      </c>
      <c r="D13" t="inlineStr">
        <is>
          <t>57,24%</t>
        </is>
      </c>
      <c r="E13" t="inlineStr">
        <is>
          <t>0,01%</t>
        </is>
      </c>
    </row>
    <row r="14">
      <c r="A14" t="inlineStr">
        <is>
          <t>RECURSOS ARREC. EXERC. ANTER.</t>
        </is>
      </c>
      <c r="B14" t="inlineStr">
        <is>
          <t>R$68.270.772,00</t>
        </is>
      </c>
      <c r="C14" t="inlineStr">
        <is>
          <t>R$0,00</t>
        </is>
      </c>
      <c r="D14" t="inlineStr">
        <is>
          <t>0,00%</t>
        </is>
      </c>
      <c r="E14" t="inlineStr">
        <is>
          <t>0,00%</t>
        </is>
      </c>
    </row>
    <row r="15">
      <c r="A15" t="inlineStr">
        <is>
          <t>Recurso Arrecadado em Exerc. Anteriores</t>
        </is>
      </c>
      <c r="B15" t="inlineStr">
        <is>
          <t>R$68.270.772,00</t>
        </is>
      </c>
      <c r="C15" t="inlineStr">
        <is>
          <t>R$0,00</t>
        </is>
      </c>
      <c r="D15" t="inlineStr">
        <is>
          <t>0,00%</t>
        </is>
      </c>
      <c r="E15" t="inlineStr">
        <is>
          <t>0,00%</t>
        </is>
      </c>
    </row>
    <row r="16">
      <c r="A16" t="inlineStr">
        <is>
          <t>Recurso Arrecadado em Exerc. Anteriores</t>
        </is>
      </c>
      <c r="B16" t="inlineStr">
        <is>
          <t>R$68.270.772,00</t>
        </is>
      </c>
      <c r="C16" t="inlineStr">
        <is>
          <t>R$0,00</t>
        </is>
      </c>
      <c r="D16" t="inlineStr">
        <is>
          <t>0,00%</t>
        </is>
      </c>
      <c r="E16" t="inlineStr">
        <is>
          <t>0,00%</t>
        </is>
      </c>
    </row>
  </sheetData>
  <pageMargins left="0.75" right="0.75" top="1" bottom="1" header="0.5" footer="0.5"/>
</worksheet>
</file>

<file path=xl/worksheets/sheet43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R$142.839.924,00</t>
        </is>
      </c>
      <c r="C2" t="inlineStr">
        <is>
          <t>R$126.745.364,15</t>
        </is>
      </c>
      <c r="D2" t="inlineStr">
        <is>
          <t>88,73%</t>
        </is>
      </c>
      <c r="E2" t="inlineStr">
        <is>
          <t>80,18%</t>
        </is>
      </c>
    </row>
    <row r="3">
      <c r="A3" t="inlineStr">
        <is>
          <t>Pessoal e Encargos Sociais</t>
        </is>
      </c>
      <c r="B3" t="inlineStr">
        <is>
          <t>R$67.367.868,00</t>
        </is>
      </c>
      <c r="C3" t="inlineStr">
        <is>
          <t>R$61.290.334,77</t>
        </is>
      </c>
      <c r="D3" t="inlineStr">
        <is>
          <t>90,98%</t>
        </is>
      </c>
      <c r="E3" t="inlineStr">
        <is>
          <t>38,77%</t>
        </is>
      </c>
    </row>
    <row r="4">
      <c r="A4" t="inlineStr">
        <is>
          <t>Vencimentos e Vantagens Fixas</t>
        </is>
      </c>
      <c r="B4" t="inlineStr">
        <is>
          <t>R$59.853.720,00</t>
        </is>
      </c>
      <c r="C4" t="inlineStr">
        <is>
          <t>R$55.586.084,26</t>
        </is>
      </c>
      <c r="D4" t="inlineStr">
        <is>
          <t>92,87%</t>
        </is>
      </c>
      <c r="E4" t="inlineStr">
        <is>
          <t>35,16%</t>
        </is>
      </c>
    </row>
    <row r="5">
      <c r="A5" t="inlineStr">
        <is>
          <t>Obrigações Patronais</t>
        </is>
      </c>
      <c r="B5" t="inlineStr">
        <is>
          <t>R$5.748.696,00</t>
        </is>
      </c>
      <c r="C5" t="inlineStr">
        <is>
          <t>R$4.456.104,49</t>
        </is>
      </c>
      <c r="D5" t="inlineStr">
        <is>
          <t>77,52%</t>
        </is>
      </c>
      <c r="E5" t="inlineStr">
        <is>
          <t>2,82%</t>
        </is>
      </c>
    </row>
    <row r="6">
      <c r="A6" t="inlineStr">
        <is>
          <t>Outras Despesas Variáveis</t>
        </is>
      </c>
      <c r="B6" t="inlineStr">
        <is>
          <t>R$329.700,00</t>
        </is>
      </c>
      <c r="C6" t="inlineStr">
        <is>
          <t>R$273.378,04</t>
        </is>
      </c>
      <c r="D6" t="inlineStr">
        <is>
          <t>82,92%</t>
        </is>
      </c>
      <c r="E6" t="inlineStr">
        <is>
          <t>0,17%</t>
        </is>
      </c>
    </row>
    <row r="7">
      <c r="A7" t="inlineStr">
        <is>
          <t xml:space="preserve">Sentenças Judiciais </t>
        </is>
      </c>
      <c r="B7" t="inlineStr">
        <is>
          <t>R$64.620,00</t>
        </is>
      </c>
      <c r="C7" t="inlineStr">
        <is>
          <t>R$10.000,00</t>
        </is>
      </c>
      <c r="D7" t="inlineStr">
        <is>
          <t>15,48%</t>
        </is>
      </c>
      <c r="E7" t="inlineStr">
        <is>
          <t>0,01%</t>
        </is>
      </c>
    </row>
    <row r="8">
      <c r="A8" t="inlineStr">
        <is>
          <t>Indenizações e Restituições Trabalhistas</t>
        </is>
      </c>
      <c r="B8" t="inlineStr">
        <is>
          <t>R$1.371.132,00</t>
        </is>
      </c>
      <c r="C8" t="inlineStr">
        <is>
          <t>R$964.767,98</t>
        </is>
      </c>
      <c r="D8" t="inlineStr">
        <is>
          <t>70,36%</t>
        </is>
      </c>
      <c r="E8" t="inlineStr">
        <is>
          <t>0,61%</t>
        </is>
      </c>
    </row>
    <row r="9">
      <c r="A9" t="inlineStr">
        <is>
          <t>Outras Despesas Correntes</t>
        </is>
      </c>
      <c r="B9" t="inlineStr">
        <is>
          <t>R$75.472.056,00</t>
        </is>
      </c>
      <c r="C9" t="inlineStr">
        <is>
          <t>R$65.455.029,38</t>
        </is>
      </c>
      <c r="D9" t="inlineStr">
        <is>
          <t>86,73%</t>
        </is>
      </c>
      <c r="E9" t="inlineStr">
        <is>
          <t>41,41%</t>
        </is>
      </c>
    </row>
    <row r="10">
      <c r="A10" t="inlineStr">
        <is>
          <t>Contribuições</t>
        </is>
      </c>
      <c r="B10" t="inlineStr">
        <is>
          <t>R$1.992.000,00</t>
        </is>
      </c>
      <c r="C10" t="inlineStr">
        <is>
          <t>R$1.884.866,49</t>
        </is>
      </c>
      <c r="D10" t="inlineStr">
        <is>
          <t>94,62%</t>
        </is>
      </c>
      <c r="E10" t="inlineStr">
        <is>
          <t>1,19%</t>
        </is>
      </c>
    </row>
    <row r="11">
      <c r="A11" t="inlineStr">
        <is>
          <t>Diárias</t>
        </is>
      </c>
      <c r="B11" t="inlineStr">
        <is>
          <t>R$2.086.236,00</t>
        </is>
      </c>
      <c r="C11" t="inlineStr">
        <is>
          <t>R$2.720.903,84</t>
        </is>
      </c>
      <c r="D11" t="inlineStr">
        <is>
          <t>130,42%</t>
        </is>
      </c>
      <c r="E11" t="inlineStr">
        <is>
          <t>1,72%</t>
        </is>
      </c>
    </row>
    <row r="12">
      <c r="A12" t="inlineStr">
        <is>
          <t>Auxílio Financeiro a Estudantes</t>
        </is>
      </c>
      <c r="B12" t="inlineStr">
        <is>
          <t>R$100.008,00</t>
        </is>
      </c>
      <c r="C12" t="inlineStr">
        <is>
          <t>R$50.000,00</t>
        </is>
      </c>
      <c r="D12" t="inlineStr">
        <is>
          <t>50,00%</t>
        </is>
      </c>
      <c r="E12" t="inlineStr">
        <is>
          <t>0,03%</t>
        </is>
      </c>
    </row>
    <row r="13">
      <c r="A13" t="inlineStr">
        <is>
          <t>Material de Consumo</t>
        </is>
      </c>
      <c r="B13" t="inlineStr">
        <is>
          <t>R$9.469.380,00</t>
        </is>
      </c>
      <c r="C13" t="inlineStr">
        <is>
          <t>R$9.465.351,74</t>
        </is>
      </c>
      <c r="D13" t="inlineStr">
        <is>
          <t>99,96%</t>
        </is>
      </c>
      <c r="E13" t="inlineStr">
        <is>
          <t>5,99%</t>
        </is>
      </c>
    </row>
    <row r="14">
      <c r="A14" t="inlineStr">
        <is>
          <t>Passagens e Despesas de Locomoção</t>
        </is>
      </c>
      <c r="B14" t="inlineStr">
        <is>
          <t>R$2.976.168,00</t>
        </is>
      </c>
      <c r="C14" t="inlineStr">
        <is>
          <t>R$2.474.878,56</t>
        </is>
      </c>
      <c r="D14" t="inlineStr">
        <is>
          <t>83,16%</t>
        </is>
      </c>
      <c r="E14" t="inlineStr">
        <is>
          <t>1,57%</t>
        </is>
      </c>
    </row>
    <row r="15">
      <c r="A15" t="inlineStr">
        <is>
          <t>Outros Serviços de Terceiros - PF</t>
        </is>
      </c>
      <c r="B15" t="inlineStr">
        <is>
          <t>R$1.227.216,00</t>
        </is>
      </c>
      <c r="C15" t="inlineStr">
        <is>
          <t>R$1.107.265,16</t>
        </is>
      </c>
      <c r="D15" t="inlineStr">
        <is>
          <t>90,23%</t>
        </is>
      </c>
      <c r="E15" t="inlineStr">
        <is>
          <t>0,70%</t>
        </is>
      </c>
    </row>
    <row r="16">
      <c r="A16" t="inlineStr">
        <is>
          <t>Locação de Mão de Obra</t>
        </is>
      </c>
      <c r="B16" t="inlineStr">
        <is>
          <t>R$1.064.604,00</t>
        </is>
      </c>
      <c r="C16" t="inlineStr">
        <is>
          <t>R$893.904,83</t>
        </is>
      </c>
      <c r="D16" t="inlineStr">
        <is>
          <t>83,97%</t>
        </is>
      </c>
      <c r="E16" t="inlineStr">
        <is>
          <t>0,57%</t>
        </is>
      </c>
    </row>
    <row r="17">
      <c r="A17" t="inlineStr">
        <is>
          <t>Outros Serviços Terceiros - P. Jurídica</t>
        </is>
      </c>
      <c r="B17" t="inlineStr">
        <is>
          <t>R$48.759.300,00</t>
        </is>
      </c>
      <c r="C17" t="inlineStr">
        <is>
          <t>R$42.135.707,66</t>
        </is>
      </c>
      <c r="D17" t="inlineStr">
        <is>
          <t>86,42%</t>
        </is>
      </c>
      <c r="E17" t="inlineStr">
        <is>
          <t>26,65%</t>
        </is>
      </c>
    </row>
    <row r="18">
      <c r="A18" t="inlineStr">
        <is>
          <t>Serv. Tecn. da Inform. Comunicação - PJ.</t>
        </is>
      </c>
      <c r="B18" t="inlineStr">
        <is>
          <t>R$6.940.284,00</t>
        </is>
      </c>
      <c r="C18" t="inlineStr">
        <is>
          <t>R$4.415.995,85</t>
        </is>
      </c>
      <c r="D18" t="inlineStr">
        <is>
          <t>63,63%</t>
        </is>
      </c>
      <c r="E18" t="inlineStr">
        <is>
          <t>2,79%</t>
        </is>
      </c>
    </row>
    <row r="19">
      <c r="A19" t="inlineStr">
        <is>
          <t>Obrigações Tributárias e Contributivas</t>
        </is>
      </c>
      <c r="B19" t="inlineStr">
        <is>
          <t>R$640.884,00</t>
        </is>
      </c>
      <c r="C19" t="inlineStr">
        <is>
          <t>R$303.614,51</t>
        </is>
      </c>
      <c r="D19" t="inlineStr">
        <is>
          <t>47,37%</t>
        </is>
      </c>
      <c r="E19" t="inlineStr">
        <is>
          <t>0,19%</t>
        </is>
      </c>
    </row>
    <row r="20">
      <c r="A20" t="inlineStr">
        <is>
          <t>Sentenças Judiciais</t>
        </is>
      </c>
      <c r="B20" t="inlineStr">
        <is>
          <t>R$215.976,00</t>
        </is>
      </c>
      <c r="C20" t="inlineStr">
        <is>
          <t>R$2.540,74</t>
        </is>
      </c>
      <c r="D20" t="inlineStr">
        <is>
          <t>1,18%</t>
        </is>
      </c>
      <c r="E20" t="inlineStr">
        <is>
          <t>0,00%</t>
        </is>
      </c>
    </row>
    <row r="21">
      <c r="A21" t="inlineStr">
        <is>
          <t>DESPESAS DE CAPITAL</t>
        </is>
      </c>
      <c r="B21" t="inlineStr">
        <is>
          <t>R$48.140.076,00</t>
        </is>
      </c>
      <c r="C21" t="inlineStr">
        <is>
          <t>R$31.333.729,59</t>
        </is>
      </c>
      <c r="D21" t="inlineStr">
        <is>
          <t>65,09%</t>
        </is>
      </c>
      <c r="E21" t="inlineStr">
        <is>
          <t>19,82%</t>
        </is>
      </c>
    </row>
  </sheetData>
  <pageMargins left="0.75" right="0.75" top="1" bottom="1" header="0.5" footer="0.5"/>
</worksheet>
</file>

<file path=xl/worksheets/sheet43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R$ 22.035.408,00</t>
        </is>
      </c>
      <c r="C2" t="inlineStr">
        <is>
          <t>R$ 18.371.823,97</t>
        </is>
      </c>
      <c r="D2" t="inlineStr">
        <is>
          <t>83,37%</t>
        </is>
      </c>
      <c r="E2" t="inlineStr">
        <is>
          <t>11,62%</t>
        </is>
      </c>
    </row>
    <row r="3">
      <c r="A3" t="inlineStr">
        <is>
          <t>02 - Administração Financeira</t>
        </is>
      </c>
      <c r="B3" t="inlineStr">
        <is>
          <t>R$ 4.874.592,00</t>
        </is>
      </c>
      <c r="C3" t="inlineStr">
        <is>
          <t>R$ 4.364.223,19</t>
        </is>
      </c>
      <c r="D3" t="inlineStr">
        <is>
          <t>89,53%</t>
        </is>
      </c>
      <c r="E3" t="inlineStr">
        <is>
          <t>2,76%</t>
        </is>
      </c>
    </row>
    <row r="4">
      <c r="A4" t="inlineStr">
        <is>
          <t>03 - Formação de Recursos Humanos</t>
        </is>
      </c>
      <c r="B4" t="inlineStr">
        <is>
          <t>R$ 1.630.416,00</t>
        </is>
      </c>
      <c r="C4" t="inlineStr">
        <is>
          <t>R$ 1.461.796,07</t>
        </is>
      </c>
      <c r="D4" t="inlineStr">
        <is>
          <t>89,66%</t>
        </is>
      </c>
      <c r="E4" t="inlineStr">
        <is>
          <t>0,92%</t>
        </is>
      </c>
    </row>
    <row r="5">
      <c r="A5" t="inlineStr">
        <is>
          <t>04 - Comunicação Social</t>
        </is>
      </c>
      <c r="B5" t="inlineStr">
        <is>
          <t>R$ 9.361.440,00</t>
        </is>
      </c>
      <c r="C5" t="inlineStr">
        <is>
          <t>R$ 8.317.932,07</t>
        </is>
      </c>
      <c r="D5" t="inlineStr">
        <is>
          <t>88,85%</t>
        </is>
      </c>
      <c r="E5" t="inlineStr">
        <is>
          <t>5,26%</t>
        </is>
      </c>
    </row>
    <row r="6">
      <c r="A6" t="inlineStr">
        <is>
          <t>05 - Atenção Básica</t>
        </is>
      </c>
      <c r="B6" t="inlineStr">
        <is>
          <t>R$ 5.333.280,00</t>
        </is>
      </c>
      <c r="C6" t="inlineStr">
        <is>
          <t>R$ 4.143.632,86</t>
        </is>
      </c>
      <c r="D6" t="inlineStr">
        <is>
          <t>77,69%</t>
        </is>
      </c>
      <c r="E6" t="inlineStr">
        <is>
          <t>2,62%</t>
        </is>
      </c>
    </row>
    <row r="7">
      <c r="A7" t="inlineStr">
        <is>
          <t>06 - Proteção e Benefícios ao Trabalhador</t>
        </is>
      </c>
      <c r="B7" t="inlineStr">
        <is>
          <t>R$ 11.169.264,00</t>
        </is>
      </c>
      <c r="C7" t="inlineStr">
        <is>
          <t>R$ 10.837.278,13</t>
        </is>
      </c>
      <c r="D7" t="inlineStr">
        <is>
          <t>97,03%</t>
        </is>
      </c>
      <c r="E7" t="inlineStr">
        <is>
          <t>6,86%</t>
        </is>
      </c>
    </row>
    <row r="8">
      <c r="A8" t="inlineStr">
        <is>
          <t>07 - Empregabilidade</t>
        </is>
      </c>
      <c r="B8" t="inlineStr">
        <is>
          <t>R$ 136.575.600,00</t>
        </is>
      </c>
      <c r="C8" t="inlineStr">
        <is>
          <t>R$ 110.582.407,45</t>
        </is>
      </c>
      <c r="D8" t="inlineStr">
        <is>
          <t>80,97%</t>
        </is>
      </c>
      <c r="E8" t="inlineStr">
        <is>
          <t>69,95%</t>
        </is>
      </c>
    </row>
  </sheetData>
  <pageMargins left="0.75" right="0.75" top="1" bottom="1" header="0.5" footer="0.5"/>
</worksheet>
</file>

<file path=xl/worksheets/sheet4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R$ 84.069.996,00</t>
        </is>
      </c>
      <c r="D2" t="inlineStr">
        <is>
          <t>37,09%</t>
        </is>
      </c>
    </row>
    <row r="3">
      <c r="A3" t="inlineStr">
        <is>
          <t>13210100</t>
        </is>
      </c>
      <c r="B3" t="inlineStr">
        <is>
          <t>Remuneração de Depósitos Bancários</t>
        </is>
      </c>
      <c r="C3" t="inlineStr">
        <is>
          <t>R$ 17.706.348,00</t>
        </is>
      </c>
      <c r="D3" t="inlineStr">
        <is>
          <t>7,81%</t>
        </is>
      </c>
    </row>
    <row r="4">
      <c r="A4" t="inlineStr">
        <is>
          <t>16999900</t>
        </is>
      </c>
      <c r="B4" t="inlineStr">
        <is>
          <t>Serviços Educacionais</t>
        </is>
      </c>
      <c r="C4" t="inlineStr">
        <is>
          <t>R$ 18.337.788,00</t>
        </is>
      </c>
      <c r="D4" t="inlineStr">
        <is>
          <t>8,09%</t>
        </is>
      </c>
    </row>
    <row r="5">
      <c r="A5" t="inlineStr">
        <is>
          <t>19110900</t>
        </is>
      </c>
      <c r="B5" t="inlineStr">
        <is>
          <t xml:space="preserve">Multas e Juros </t>
        </is>
      </c>
      <c r="C5" t="inlineStr">
        <is>
          <t>R$ 37.500,00</t>
        </is>
      </c>
      <c r="D5" t="inlineStr">
        <is>
          <t>0,02%</t>
        </is>
      </c>
    </row>
    <row r="6">
      <c r="A6" t="inlineStr">
        <is>
          <t>19229900</t>
        </is>
      </c>
      <c r="B6" t="inlineStr">
        <is>
          <t>Outras Restituições</t>
        </is>
      </c>
      <c r="C6" t="inlineStr">
        <is>
          <t>R$ 8.400,00</t>
        </is>
      </c>
      <c r="D6" t="inlineStr">
        <is>
          <t>0,00%</t>
        </is>
      </c>
    </row>
    <row r="7">
      <c r="A7" t="inlineStr">
        <is>
          <t>19999900</t>
        </is>
      </c>
      <c r="B7" t="inlineStr">
        <is>
          <t>Outras Receitas Correntes</t>
        </is>
      </c>
      <c r="C7" t="inlineStr">
        <is>
          <t>R$ 17.784,00</t>
        </is>
      </c>
      <c r="D7" t="inlineStr">
        <is>
          <t>0,01%</t>
        </is>
      </c>
    </row>
    <row r="8">
      <c r="A8" t="inlineStr">
        <is>
          <t>99999910</t>
        </is>
      </c>
      <c r="B8" t="inlineStr">
        <is>
          <t>Recurso Arrecadado em Exerc. Anteriores</t>
        </is>
      </c>
      <c r="C8" t="inlineStr">
        <is>
          <t>R$ 106.502.184,00</t>
        </is>
      </c>
      <c r="D8" t="inlineStr">
        <is>
          <t>46,98%</t>
        </is>
      </c>
    </row>
  </sheetData>
  <pageMargins left="0.75" right="0.75" top="1" bottom="1" header="0.5" footer="0.5"/>
</worksheet>
</file>

<file path=xl/worksheets/sheet43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R$62.959.872,00</t>
        </is>
      </c>
      <c r="D2" t="inlineStr">
        <is>
          <t>27,77%</t>
        </is>
      </c>
    </row>
    <row r="3">
      <c r="A3" t="inlineStr">
        <is>
          <t>31901300</t>
        </is>
      </c>
      <c r="B3" t="inlineStr">
        <is>
          <t>Obrigações Patronais</t>
        </is>
      </c>
      <c r="C3" t="inlineStr">
        <is>
          <t>R$5.301.324,00</t>
        </is>
      </c>
      <c r="D3" t="inlineStr">
        <is>
          <t>2,34%</t>
        </is>
      </c>
    </row>
    <row r="4">
      <c r="A4" t="inlineStr">
        <is>
          <t>31901600</t>
        </is>
      </c>
      <c r="B4" t="inlineStr">
        <is>
          <t>Outras Despesas Variáveis</t>
        </is>
      </c>
      <c r="C4" t="inlineStr">
        <is>
          <t>R$255.204,00</t>
        </is>
      </c>
      <c r="D4" t="inlineStr">
        <is>
          <t>0,11%</t>
        </is>
      </c>
    </row>
    <row r="5">
      <c r="A5" t="inlineStr">
        <is>
          <t>31909100</t>
        </is>
      </c>
      <c r="B5" t="inlineStr">
        <is>
          <t xml:space="preserve">Sentenças Judiciais </t>
        </is>
      </c>
      <c r="C5" t="inlineStr">
        <is>
          <t>R$76.248,00</t>
        </is>
      </c>
      <c r="D5" t="inlineStr">
        <is>
          <t>0,03%</t>
        </is>
      </c>
    </row>
    <row r="6">
      <c r="A6" t="inlineStr">
        <is>
          <t>31909400</t>
        </is>
      </c>
      <c r="B6" t="inlineStr">
        <is>
          <t>Indenizações e Restituições Trabalhistas</t>
        </is>
      </c>
      <c r="C6" t="inlineStr">
        <is>
          <t>R$686.496,00</t>
        </is>
      </c>
      <c r="D6" t="inlineStr">
        <is>
          <t>0,30%</t>
        </is>
      </c>
    </row>
    <row r="7">
      <c r="A7" t="inlineStr">
        <is>
          <t>33504100</t>
        </is>
      </c>
      <c r="B7" t="inlineStr">
        <is>
          <t>Contribuições</t>
        </is>
      </c>
      <c r="C7" t="inlineStr">
        <is>
          <t>R$2.100.000,00</t>
        </is>
      </c>
      <c r="D7" t="inlineStr">
        <is>
          <t>0,93%</t>
        </is>
      </c>
    </row>
    <row r="8">
      <c r="A8" t="inlineStr">
        <is>
          <t>33901400</t>
        </is>
      </c>
      <c r="B8" t="inlineStr">
        <is>
          <t>Diárias</t>
        </is>
      </c>
      <c r="C8" t="inlineStr">
        <is>
          <t>R$3.413.376,00</t>
        </is>
      </c>
      <c r="D8" t="inlineStr">
        <is>
          <t>1,51%</t>
        </is>
      </c>
    </row>
    <row r="9">
      <c r="A9" t="inlineStr">
        <is>
          <t>33901800</t>
        </is>
      </c>
      <c r="B9" t="inlineStr">
        <is>
          <t>Auxílio Financeiro a Estudantes</t>
        </is>
      </c>
      <c r="C9" t="inlineStr">
        <is>
          <t>R$100.008,00</t>
        </is>
      </c>
      <c r="D9" t="inlineStr">
        <is>
          <t>0,04%</t>
        </is>
      </c>
    </row>
    <row r="10">
      <c r="A10" t="inlineStr">
        <is>
          <t>33903000</t>
        </is>
      </c>
      <c r="B10" t="inlineStr">
        <is>
          <t>Material de Consumo</t>
        </is>
      </c>
      <c r="C10" t="inlineStr">
        <is>
          <t>R$11.663.160,00</t>
        </is>
      </c>
      <c r="D10" t="inlineStr">
        <is>
          <t>5,15%</t>
        </is>
      </c>
    </row>
    <row r="11">
      <c r="A11" t="inlineStr">
        <is>
          <t>33903300</t>
        </is>
      </c>
      <c r="B11" t="inlineStr">
        <is>
          <t>Passagens e Despesas de Locomoção</t>
        </is>
      </c>
      <c r="C11" t="inlineStr">
        <is>
          <t>R$2.307.336,00</t>
        </is>
      </c>
      <c r="D11" t="inlineStr">
        <is>
          <t>1,02%</t>
        </is>
      </c>
    </row>
    <row r="12">
      <c r="A12" t="inlineStr">
        <is>
          <t>33903600</t>
        </is>
      </c>
      <c r="B12" t="inlineStr">
        <is>
          <t>Outros Serviços de Terceiros - PF</t>
        </is>
      </c>
      <c r="C12" t="inlineStr">
        <is>
          <t>R$1.591.020,00</t>
        </is>
      </c>
      <c r="D12" t="inlineStr">
        <is>
          <t>0,70%</t>
        </is>
      </c>
    </row>
    <row r="13">
      <c r="A13" t="inlineStr">
        <is>
          <t>33903700</t>
        </is>
      </c>
      <c r="B13" t="inlineStr">
        <is>
          <t>Locação de Mão de Obra</t>
        </is>
      </c>
      <c r="C13" t="inlineStr">
        <is>
          <t>R$1.167.000,00</t>
        </is>
      </c>
      <c r="D13" t="inlineStr">
        <is>
          <t>0,51%</t>
        </is>
      </c>
    </row>
    <row r="14">
      <c r="A14" t="inlineStr">
        <is>
          <t>33903900</t>
        </is>
      </c>
      <c r="B14" t="inlineStr">
        <is>
          <t>Outros Serviços Terceiros - P. Jurídica</t>
        </is>
      </c>
      <c r="C14" t="inlineStr">
        <is>
          <t>R$47.210.316,00</t>
        </is>
      </c>
      <c r="D14" t="inlineStr">
        <is>
          <t>20,83%</t>
        </is>
      </c>
    </row>
    <row r="15">
      <c r="A15" t="inlineStr">
        <is>
          <t>33904000</t>
        </is>
      </c>
      <c r="B15" t="inlineStr">
        <is>
          <t>Serv. Tecn. da Inform. Comunicação - PJ.</t>
        </is>
      </c>
      <c r="C15" t="inlineStr">
        <is>
          <t>R$8.524.440,00</t>
        </is>
      </c>
      <c r="D15" t="inlineStr">
        <is>
          <t>3,76%</t>
        </is>
      </c>
    </row>
    <row r="16">
      <c r="A16" t="inlineStr">
        <is>
          <t>33904700</t>
        </is>
      </c>
      <c r="B16" t="inlineStr">
        <is>
          <t>Obrigações Tributárias e Contributivas</t>
        </is>
      </c>
      <c r="C16" t="inlineStr">
        <is>
          <t>R$195.648,00</t>
        </is>
      </c>
      <c r="D16" t="inlineStr">
        <is>
          <t>0,09%</t>
        </is>
      </c>
    </row>
    <row r="17">
      <c r="A17" t="inlineStr">
        <is>
          <t>33909100</t>
        </is>
      </c>
      <c r="B17" t="inlineStr">
        <is>
          <t>Sentenças Judiciais</t>
        </is>
      </c>
      <c r="C17" t="inlineStr">
        <is>
          <t>R$242.736,00</t>
        </is>
      </c>
      <c r="D17" t="inlineStr">
        <is>
          <t>0,11%</t>
        </is>
      </c>
    </row>
    <row r="18">
      <c r="A18" t="inlineStr">
        <is>
          <t>44905100</t>
        </is>
      </c>
      <c r="B18" t="inlineStr">
        <is>
          <t>Obras e Instalações</t>
        </is>
      </c>
      <c r="C18" t="inlineStr">
        <is>
          <t>R$45.969.828,00</t>
        </is>
      </c>
      <c r="D18" t="inlineStr">
        <is>
          <t>20,28%</t>
        </is>
      </c>
    </row>
    <row r="19">
      <c r="A19" t="inlineStr">
        <is>
          <t>44905200</t>
        </is>
      </c>
      <c r="B19" t="inlineStr">
        <is>
          <t>Equipamentos e Material Permanente</t>
        </is>
      </c>
      <c r="C19" t="inlineStr">
        <is>
          <t>R$26.915.988,00</t>
        </is>
      </c>
      <c r="D19" t="inlineStr">
        <is>
          <t>11,87%</t>
        </is>
      </c>
    </row>
    <row r="20">
      <c r="A20" t="inlineStr">
        <is>
          <t>45906100</t>
        </is>
      </c>
      <c r="B20" t="inlineStr">
        <is>
          <t>Aquisição de Imóveis</t>
        </is>
      </c>
      <c r="C20" t="inlineStr">
        <is>
          <t>R$6.000.000,00</t>
        </is>
      </c>
      <c r="D20" t="inlineStr">
        <is>
          <t>2,65%</t>
        </is>
      </c>
    </row>
  </sheetData>
  <pageMargins left="0.75" right="0.75" top="1" bottom="1" header="0.5" footer="0.5"/>
</worksheet>
</file>

<file path=xl/worksheets/sheet43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R$25.650.036,00</t>
        </is>
      </c>
      <c r="C2" t="inlineStr">
        <is>
          <t>11,32%</t>
        </is>
      </c>
    </row>
    <row r="3">
      <c r="A3" t="inlineStr">
        <is>
          <t>02 - Administração Financeira</t>
        </is>
      </c>
      <c r="B3" t="inlineStr">
        <is>
          <t>R$4.932.000,00</t>
        </is>
      </c>
      <c r="C3" t="inlineStr">
        <is>
          <t>2,18%</t>
        </is>
      </c>
    </row>
    <row r="4">
      <c r="A4" t="inlineStr">
        <is>
          <t>03 - Formação de Recursos Humanos</t>
        </is>
      </c>
      <c r="B4" t="inlineStr">
        <is>
          <t>R$2.321.532,00</t>
        </is>
      </c>
      <c r="C4" t="inlineStr">
        <is>
          <t>1,02%</t>
        </is>
      </c>
    </row>
    <row r="5">
      <c r="A5" t="inlineStr">
        <is>
          <t>04 - Comunicação Social</t>
        </is>
      </c>
      <c r="B5" t="inlineStr">
        <is>
          <t>R$10.802.460,00</t>
        </is>
      </c>
      <c r="C5" t="inlineStr">
        <is>
          <t>4,77%</t>
        </is>
      </c>
    </row>
    <row r="6">
      <c r="A6" t="inlineStr">
        <is>
          <t>05 - Atenção Básica</t>
        </is>
      </c>
      <c r="B6" t="inlineStr">
        <is>
          <t>R$7.317.996,00</t>
        </is>
      </c>
      <c r="C6" t="inlineStr">
        <is>
          <t>3,23%</t>
        </is>
      </c>
    </row>
    <row r="7">
      <c r="A7" t="inlineStr">
        <is>
          <t>06 - Proteção e Benefícios ao Trabalhador</t>
        </is>
      </c>
      <c r="B7" t="inlineStr">
        <is>
          <t>R$13.434.396,00</t>
        </is>
      </c>
      <c r="C7" t="inlineStr">
        <is>
          <t>5,93%</t>
        </is>
      </c>
    </row>
    <row r="8">
      <c r="A8" t="inlineStr">
        <is>
          <t>07 - Empregabilidade</t>
        </is>
      </c>
      <c r="B8" t="inlineStr">
        <is>
          <t>R$162.221.580,00</t>
        </is>
      </c>
      <c r="C8" t="inlineStr">
        <is>
          <t>71,56%</t>
        </is>
      </c>
    </row>
  </sheetData>
  <pageMargins left="0.75" right="0.75" top="1" bottom="1" header="0.5" footer="0.5"/>
</worksheet>
</file>

<file path=xl/worksheets/sheet43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R$ 120.177.816,00</t>
        </is>
      </c>
      <c r="C2" t="inlineStr">
        <is>
          <t>R$ 53.801.962,90</t>
        </is>
      </c>
      <c r="D2" t="inlineStr">
        <is>
          <t>44,77%</t>
        </is>
      </c>
      <c r="E2" t="inlineStr">
        <is>
          <t>100,00%</t>
        </is>
      </c>
    </row>
    <row r="3">
      <c r="A3" t="inlineStr">
        <is>
          <t>Contr. para Ent. Privadas Serviço Social e de Formação Prof.</t>
        </is>
      </c>
      <c r="B3" t="inlineStr">
        <is>
          <t>R$ 84.069.996,00</t>
        </is>
      </c>
      <c r="C3" t="inlineStr">
        <is>
          <t>R$ 38.970.896,22</t>
        </is>
      </c>
      <c r="D3" t="inlineStr">
        <is>
          <t>46,36%</t>
        </is>
      </c>
      <c r="E3" t="inlineStr">
        <is>
          <t>72,43%</t>
        </is>
      </c>
    </row>
    <row r="4">
      <c r="A4" t="inlineStr">
        <is>
          <t>Contribuições para o Senac</t>
        </is>
      </c>
      <c r="B4" t="inlineStr">
        <is>
          <t>R$ 84.069.996,00</t>
        </is>
      </c>
      <c r="C4" t="inlineStr">
        <is>
          <t>R$ 38.970.896,22</t>
        </is>
      </c>
      <c r="D4" t="inlineStr">
        <is>
          <t>46,36%</t>
        </is>
      </c>
      <c r="E4" t="inlineStr">
        <is>
          <t>72,43%</t>
        </is>
      </c>
    </row>
    <row r="5">
      <c r="A5" t="inlineStr">
        <is>
          <t>Receita Patrimonial</t>
        </is>
      </c>
      <c r="B5" t="inlineStr">
        <is>
          <t>R$ 17.706.348,00</t>
        </is>
      </c>
      <c r="C5" t="inlineStr">
        <is>
          <t>R$ 6.566.214,81</t>
        </is>
      </c>
      <c r="D5" t="inlineStr">
        <is>
          <t>37,08%</t>
        </is>
      </c>
      <c r="E5" t="inlineStr">
        <is>
          <t>12,20%</t>
        </is>
      </c>
    </row>
    <row r="6">
      <c r="A6" t="inlineStr">
        <is>
          <t>Remuneração de Depósitos Bancários</t>
        </is>
      </c>
      <c r="B6" t="inlineStr">
        <is>
          <t>R$ 17.706.348,00</t>
        </is>
      </c>
      <c r="C6" t="inlineStr">
        <is>
          <t>R$ 6.566.214,81</t>
        </is>
      </c>
      <c r="D6" t="inlineStr">
        <is>
          <t>37,08%</t>
        </is>
      </c>
      <c r="E6" t="inlineStr">
        <is>
          <t>12,20%</t>
        </is>
      </c>
    </row>
    <row r="7">
      <c r="A7" t="inlineStr">
        <is>
          <t>Receita de Serviços</t>
        </is>
      </c>
      <c r="B7" t="inlineStr">
        <is>
          <t>R$ 18.337.788,00</t>
        </is>
      </c>
      <c r="C7" t="inlineStr">
        <is>
          <t>R$ 8.230.675,02</t>
        </is>
      </c>
      <c r="D7" t="inlineStr">
        <is>
          <t>44,88%</t>
        </is>
      </c>
      <c r="E7" t="inlineStr">
        <is>
          <t>15,30%</t>
        </is>
      </c>
    </row>
    <row r="8">
      <c r="A8" t="inlineStr">
        <is>
          <t>Serviços Educacionais</t>
        </is>
      </c>
      <c r="B8" t="inlineStr">
        <is>
          <t>R$ 18.337.788,00</t>
        </is>
      </c>
      <c r="C8" t="inlineStr">
        <is>
          <t>R$ 8.230.675,02</t>
        </is>
      </c>
      <c r="D8" t="inlineStr">
        <is>
          <t>44,88%</t>
        </is>
      </c>
      <c r="E8" t="inlineStr">
        <is>
          <t>15,30%</t>
        </is>
      </c>
    </row>
    <row r="9">
      <c r="A9" t="inlineStr">
        <is>
          <t>Outras Receitas Correntes</t>
        </is>
      </c>
      <c r="B9" t="inlineStr">
        <is>
          <t>R$ 63.684,00</t>
        </is>
      </c>
      <c r="C9" t="inlineStr">
        <is>
          <t>R$ 34.176,85</t>
        </is>
      </c>
      <c r="D9" t="inlineStr">
        <is>
          <t>53,67%</t>
        </is>
      </c>
      <c r="E9" t="inlineStr">
        <is>
          <t>0,06%</t>
        </is>
      </c>
    </row>
    <row r="10">
      <c r="A10" t="inlineStr">
        <is>
          <t xml:space="preserve">Multas e Juros </t>
        </is>
      </c>
      <c r="B10" t="inlineStr">
        <is>
          <t>R$ 37.500,00</t>
        </is>
      </c>
      <c r="C10" t="inlineStr">
        <is>
          <t>R$ 16.171,43</t>
        </is>
      </c>
      <c r="D10" t="inlineStr">
        <is>
          <t>43,12%</t>
        </is>
      </c>
      <c r="E10" t="inlineStr">
        <is>
          <t>0,03%</t>
        </is>
      </c>
    </row>
    <row r="11">
      <c r="A11" t="inlineStr">
        <is>
          <t>Outras Restituições</t>
        </is>
      </c>
      <c r="B11" t="inlineStr">
        <is>
          <t>R$ 8.400,00</t>
        </is>
      </c>
      <c r="C11" t="inlineStr">
        <is>
          <t>R$ 0,00</t>
        </is>
      </c>
      <c r="D11" t="inlineStr">
        <is>
          <t>0,00%</t>
        </is>
      </c>
      <c r="E11" t="inlineStr">
        <is>
          <t>0,00%</t>
        </is>
      </c>
    </row>
    <row r="12">
      <c r="A12" t="inlineStr">
        <is>
          <t>Outras Receitas Correntes</t>
        </is>
      </c>
      <c r="B12" t="inlineStr">
        <is>
          <t>R$ 17.784,00</t>
        </is>
      </c>
      <c r="C12" t="inlineStr">
        <is>
          <t>R$ 18.005,42</t>
        </is>
      </c>
      <c r="D12" t="inlineStr">
        <is>
          <t>101,25%</t>
        </is>
      </c>
      <c r="E12" t="inlineStr">
        <is>
          <t>0,03%</t>
        </is>
      </c>
    </row>
    <row r="13">
      <c r="A13" t="inlineStr">
        <is>
          <t>RECURSOS ARREC. EXERC. ANTER.</t>
        </is>
      </c>
      <c r="B13" t="inlineStr">
        <is>
          <t>R$ 106.502.184,00</t>
        </is>
      </c>
      <c r="C13" t="inlineStr">
        <is>
          <t>R$ 0,00</t>
        </is>
      </c>
      <c r="D13" t="inlineStr">
        <is>
          <t>0,00%</t>
        </is>
      </c>
      <c r="E13" t="inlineStr">
        <is>
          <t>0,00%</t>
        </is>
      </c>
    </row>
    <row r="14">
      <c r="A14" t="inlineStr">
        <is>
          <t>Recurso Arrecadado em Exerc. Anteriores</t>
        </is>
      </c>
      <c r="B14" t="inlineStr">
        <is>
          <t>R$ 106.502.184,00</t>
        </is>
      </c>
      <c r="C14" t="inlineStr">
        <is>
          <t>R$ 0,00</t>
        </is>
      </c>
      <c r="D14" t="inlineStr">
        <is>
          <t>0,00%</t>
        </is>
      </c>
      <c r="E14" t="inlineStr">
        <is>
          <t>0,00%</t>
        </is>
      </c>
    </row>
    <row r="15">
      <c r="A15" t="inlineStr">
        <is>
          <t>Recurso Arrecadado em Exerc. Anteriores</t>
        </is>
      </c>
      <c r="B15" t="inlineStr">
        <is>
          <t>R$ 106.502.184,00</t>
        </is>
      </c>
      <c r="C15" t="inlineStr">
        <is>
          <t>R$ 0,00</t>
        </is>
      </c>
      <c r="D15" t="inlineStr">
        <is>
          <t>0,00%</t>
        </is>
      </c>
      <c r="E15" t="inlineStr">
        <is>
          <t>0,00%</t>
        </is>
      </c>
    </row>
  </sheetData>
  <pageMargins left="0.75" right="0.75" top="1" bottom="1" header="0.5" footer="0.5"/>
</worksheet>
</file>

<file path=xl/worksheets/sheet43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R$ 147.794.184,00</t>
        </is>
      </c>
      <c r="C2" t="inlineStr">
        <is>
          <t>R$ 64.477.127,99</t>
        </is>
      </c>
      <c r="D2" t="inlineStr">
        <is>
          <t>43,63%</t>
        </is>
      </c>
      <c r="E2" t="inlineStr">
        <is>
          <t>86,42%</t>
        </is>
      </c>
    </row>
    <row r="3">
      <c r="A3" t="inlineStr">
        <is>
          <t>Pessoal e Encargos Sociais</t>
        </is>
      </c>
      <c r="B3" t="inlineStr">
        <is>
          <t>R$ 69.279.144,00</t>
        </is>
      </c>
      <c r="C3" t="inlineStr">
        <is>
          <t>R$ 33.683.593,07</t>
        </is>
      </c>
      <c r="D3" t="inlineStr">
        <is>
          <t>48,62%</t>
        </is>
      </c>
      <c r="E3" t="inlineStr">
        <is>
          <t>45,15%</t>
        </is>
      </c>
    </row>
    <row r="4">
      <c r="A4" t="inlineStr">
        <is>
          <t>Vencimentos e Vantagens Fixas</t>
        </is>
      </c>
      <c r="B4" t="inlineStr">
        <is>
          <t>R$ 62.959.872,00</t>
        </is>
      </c>
      <c r="C4" t="inlineStr">
        <is>
          <t>R$ 30.096.532,73</t>
        </is>
      </c>
      <c r="D4" t="inlineStr">
        <is>
          <t>47,80%</t>
        </is>
      </c>
      <c r="E4" t="inlineStr">
        <is>
          <t>40,34%</t>
        </is>
      </c>
    </row>
    <row r="5">
      <c r="A5" t="inlineStr">
        <is>
          <t>Obrigações Patronais</t>
        </is>
      </c>
      <c r="B5" t="inlineStr">
        <is>
          <t>R$ 5.301.324,00</t>
        </is>
      </c>
      <c r="C5" t="inlineStr">
        <is>
          <t>R$ 2.497.851,83</t>
        </is>
      </c>
      <c r="D5" t="inlineStr">
        <is>
          <t>47,12%</t>
        </is>
      </c>
      <c r="E5" t="inlineStr">
        <is>
          <t>3,35%</t>
        </is>
      </c>
    </row>
    <row r="6">
      <c r="A6" t="inlineStr">
        <is>
          <t>Outras Despesas Variáveis</t>
        </is>
      </c>
      <c r="B6" t="inlineStr">
        <is>
          <t>R$ 255.204,00</t>
        </is>
      </c>
      <c r="C6" t="inlineStr">
        <is>
          <t>R$ 97.759,21</t>
        </is>
      </c>
      <c r="D6" t="inlineStr">
        <is>
          <t>38,31%</t>
        </is>
      </c>
      <c r="E6" t="inlineStr">
        <is>
          <t>0,13%</t>
        </is>
      </c>
    </row>
    <row r="7">
      <c r="A7" t="inlineStr">
        <is>
          <t xml:space="preserve">Sentenças Judiciais </t>
        </is>
      </c>
      <c r="B7" t="inlineStr">
        <is>
          <t>R$ 76.248,00</t>
        </is>
      </c>
      <c r="C7" t="inlineStr">
        <is>
          <t>R$ 0,00</t>
        </is>
      </c>
      <c r="D7" t="inlineStr">
        <is>
          <t>0,00%</t>
        </is>
      </c>
      <c r="E7" t="inlineStr">
        <is>
          <t>0,00%</t>
        </is>
      </c>
    </row>
    <row r="8">
      <c r="A8" t="inlineStr">
        <is>
          <t>Indenizações e Restituições Trabalhistas</t>
        </is>
      </c>
      <c r="B8" t="inlineStr">
        <is>
          <t>R$ 686.496,00</t>
        </is>
      </c>
      <c r="C8" t="inlineStr">
        <is>
          <t>R$ 991.449,30</t>
        </is>
      </c>
      <c r="D8" t="inlineStr">
        <is>
          <t>144,42%</t>
        </is>
      </c>
      <c r="E8" t="inlineStr">
        <is>
          <t>1,33%</t>
        </is>
      </c>
    </row>
    <row r="9">
      <c r="A9" t="inlineStr">
        <is>
          <t>Outras Despesas Correntes</t>
        </is>
      </c>
      <c r="B9" t="inlineStr">
        <is>
          <t>R$ 78.515.040,00</t>
        </is>
      </c>
      <c r="C9" t="inlineStr">
        <is>
          <t>R$ 30.793.534,92</t>
        </is>
      </c>
      <c r="D9" t="inlineStr">
        <is>
          <t>39,22%</t>
        </is>
      </c>
      <c r="E9" t="inlineStr">
        <is>
          <t>41,27%</t>
        </is>
      </c>
    </row>
    <row r="10">
      <c r="A10" t="inlineStr">
        <is>
          <t>Contribuições</t>
        </is>
      </c>
      <c r="B10" t="inlineStr">
        <is>
          <t>R$ 2.100.000,00</t>
        </is>
      </c>
      <c r="C10" t="inlineStr">
        <is>
          <t>R$ 973.625,34</t>
        </is>
      </c>
      <c r="D10" t="inlineStr">
        <is>
          <t>46,36%</t>
        </is>
      </c>
      <c r="E10" t="inlineStr">
        <is>
          <t>1,30%</t>
        </is>
      </c>
    </row>
    <row r="11">
      <c r="A11" t="inlineStr">
        <is>
          <t>Diárias</t>
        </is>
      </c>
      <c r="B11" t="inlineStr">
        <is>
          <t>R$ 3.413.376,00</t>
        </is>
      </c>
      <c r="C11" t="inlineStr">
        <is>
          <t>R$ 1.279.678,49</t>
        </is>
      </c>
      <c r="D11" t="inlineStr">
        <is>
          <t>37,49%</t>
        </is>
      </c>
      <c r="E11" t="inlineStr">
        <is>
          <t>1,72%</t>
        </is>
      </c>
    </row>
    <row r="12">
      <c r="A12" t="inlineStr">
        <is>
          <t>Auxílio Financeiro a Estudantes</t>
        </is>
      </c>
      <c r="B12" t="inlineStr">
        <is>
          <t>R$ 100.008,00</t>
        </is>
      </c>
      <c r="C12" t="inlineStr">
        <is>
          <t>R$ 0,00</t>
        </is>
      </c>
      <c r="D12" t="inlineStr">
        <is>
          <t>0,00%</t>
        </is>
      </c>
      <c r="E12" t="inlineStr">
        <is>
          <t>0,00%</t>
        </is>
      </c>
    </row>
    <row r="13">
      <c r="A13" t="inlineStr">
        <is>
          <t>Material de Consumo</t>
        </is>
      </c>
      <c r="B13" t="inlineStr">
        <is>
          <t>R$ 11.663.160,00</t>
        </is>
      </c>
      <c r="C13" t="inlineStr">
        <is>
          <t>R$ 5.186.902,30</t>
        </is>
      </c>
      <c r="D13" t="inlineStr">
        <is>
          <t>44,47%</t>
        </is>
      </c>
      <c r="E13" t="inlineStr">
        <is>
          <t>6,95%</t>
        </is>
      </c>
    </row>
    <row r="14">
      <c r="A14" t="inlineStr">
        <is>
          <t>Passagens e Despesas de Locomoção</t>
        </is>
      </c>
      <c r="B14" t="inlineStr">
        <is>
          <t>R$ 2.307.336,00</t>
        </is>
      </c>
      <c r="C14" t="inlineStr">
        <is>
          <t>R$ 806.534,53</t>
        </is>
      </c>
      <c r="D14" t="inlineStr">
        <is>
          <t>34,96%</t>
        </is>
      </c>
      <c r="E14" t="inlineStr">
        <is>
          <t>1,08%</t>
        </is>
      </c>
    </row>
    <row r="15">
      <c r="A15" t="inlineStr">
        <is>
          <t>Outros Serviços de Terceiros - PF</t>
        </is>
      </c>
      <c r="B15" t="inlineStr">
        <is>
          <t>R$ 1.591.020,00</t>
        </is>
      </c>
      <c r="C15" t="inlineStr">
        <is>
          <t>R$ 334.880,99</t>
        </is>
      </c>
      <c r="D15" t="inlineStr">
        <is>
          <t>21,05%</t>
        </is>
      </c>
      <c r="E15" t="inlineStr">
        <is>
          <t>0,45%</t>
        </is>
      </c>
    </row>
    <row r="16">
      <c r="A16" t="inlineStr">
        <is>
          <t>Locação de Mão de Obra</t>
        </is>
      </c>
      <c r="B16" t="inlineStr">
        <is>
          <t>R$ 1.167.000,00</t>
        </is>
      </c>
      <c r="C16" t="inlineStr">
        <is>
          <t>R$ 595.322,90</t>
        </is>
      </c>
      <c r="D16" t="inlineStr">
        <is>
          <t>51,01%</t>
        </is>
      </c>
      <c r="E16" t="inlineStr">
        <is>
          <t>0,80%</t>
        </is>
      </c>
    </row>
    <row r="17">
      <c r="A17" t="inlineStr">
        <is>
          <t>Outros Serviços Terceiros - P. Jurídica</t>
        </is>
      </c>
      <c r="B17" t="inlineStr">
        <is>
          <t>R$ 47.210.316,00</t>
        </is>
      </c>
      <c r="C17" t="inlineStr">
        <is>
          <t>R$ 19.913.834,19</t>
        </is>
      </c>
      <c r="D17" t="inlineStr">
        <is>
          <t>42,18%</t>
        </is>
      </c>
      <c r="E17" t="inlineStr">
        <is>
          <t>26,69%</t>
        </is>
      </c>
    </row>
    <row r="18">
      <c r="A18" t="inlineStr">
        <is>
          <t>Serv. Tecn. da Inform. Comunicação - PJ.</t>
        </is>
      </c>
      <c r="B18" t="inlineStr">
        <is>
          <t>R$ 8.524.440,00</t>
        </is>
      </c>
      <c r="C18" t="inlineStr">
        <is>
          <t>R$ 1.407.757,28</t>
        </is>
      </c>
      <c r="D18" t="inlineStr">
        <is>
          <t>16,51%</t>
        </is>
      </c>
      <c r="E18" t="inlineStr">
        <is>
          <t>1,89%</t>
        </is>
      </c>
    </row>
    <row r="19">
      <c r="A19" t="inlineStr">
        <is>
          <t>Obrigações Tributárias e Contributivas</t>
        </is>
      </c>
      <c r="B19" t="inlineStr">
        <is>
          <t>R$ 195.648,00</t>
        </is>
      </c>
      <c r="C19" t="inlineStr">
        <is>
          <t>R$ 187.387,81</t>
        </is>
      </c>
      <c r="D19" t="inlineStr">
        <is>
          <t>95,78%</t>
        </is>
      </c>
      <c r="E19" t="inlineStr">
        <is>
          <t>0,25%</t>
        </is>
      </c>
    </row>
    <row r="20">
      <c r="A20" t="inlineStr">
        <is>
          <t>Sentenças Judiciais</t>
        </is>
      </c>
      <c r="B20" t="inlineStr">
        <is>
          <t>R$ 242.736,00</t>
        </is>
      </c>
      <c r="C20" t="inlineStr">
        <is>
          <t>R$ 96.000,00</t>
        </is>
      </c>
      <c r="D20" t="inlineStr">
        <is>
          <t>39,55%</t>
        </is>
      </c>
      <c r="E20" t="inlineStr">
        <is>
          <t>0,13%</t>
        </is>
      </c>
    </row>
    <row r="21">
      <c r="A21" t="inlineStr">
        <is>
          <t>Indenizações e Restituições</t>
        </is>
      </c>
      <c r="B21" t="inlineStr">
        <is>
          <t>R$ 0,00</t>
        </is>
      </c>
      <c r="C21" t="inlineStr">
        <is>
          <t>R$ 11.611,09</t>
        </is>
      </c>
      <c r="D21" t="inlineStr">
        <is>
          <t>0,00%</t>
        </is>
      </c>
      <c r="E21" t="inlineStr">
        <is>
          <t>0,02%</t>
        </is>
      </c>
    </row>
  </sheetData>
  <pageMargins left="0.75" right="0.75" top="1" bottom="1" header="0.5" footer="0.5"/>
</worksheet>
</file>

<file path=xl/worksheets/sheet4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R$25.650.036,00</t>
        </is>
      </c>
      <c r="C2" t="inlineStr">
        <is>
          <t>R$8.975.065,89</t>
        </is>
      </c>
      <c r="D2" t="inlineStr">
        <is>
          <t>34,99%</t>
        </is>
      </c>
      <c r="E2" t="inlineStr">
        <is>
          <t>12,03%</t>
        </is>
      </c>
    </row>
    <row r="3">
      <c r="A3" t="inlineStr">
        <is>
          <t>02 - Administração Financeira</t>
        </is>
      </c>
      <c r="B3" t="inlineStr">
        <is>
          <t>R$4.932.000,00</t>
        </is>
      </c>
      <c r="C3" t="inlineStr">
        <is>
          <t>R$2.273.969,10</t>
        </is>
      </c>
      <c r="D3" t="inlineStr">
        <is>
          <t>46,11%</t>
        </is>
      </c>
      <c r="E3" t="inlineStr">
        <is>
          <t>3,05%</t>
        </is>
      </c>
    </row>
    <row r="4">
      <c r="A4" t="inlineStr">
        <is>
          <t>03 - Formação de Recursos Humanos</t>
        </is>
      </c>
      <c r="B4" t="inlineStr">
        <is>
          <t>R$2.321.532,00</t>
        </is>
      </c>
      <c r="C4" t="inlineStr">
        <is>
          <t>R$398.778,07</t>
        </is>
      </c>
      <c r="D4" t="inlineStr">
        <is>
          <t>17,18%</t>
        </is>
      </c>
      <c r="E4" t="inlineStr">
        <is>
          <t>0,53%</t>
        </is>
      </c>
    </row>
    <row r="5">
      <c r="A5" t="inlineStr">
        <is>
          <t>04 - Comunicação Social</t>
        </is>
      </c>
      <c r="B5" t="inlineStr">
        <is>
          <t>R$10.802.460,00</t>
        </is>
      </c>
      <c r="C5" t="inlineStr">
        <is>
          <t>R$5.024.046,19</t>
        </is>
      </c>
      <c r="D5" t="inlineStr">
        <is>
          <t>46,51%</t>
        </is>
      </c>
      <c r="E5" t="inlineStr">
        <is>
          <t>6,73%</t>
        </is>
      </c>
    </row>
    <row r="6">
      <c r="A6" t="inlineStr">
        <is>
          <t>05 - Atenção Básica</t>
        </is>
      </c>
      <c r="B6" t="inlineStr">
        <is>
          <t>R$7.317.996,00</t>
        </is>
      </c>
      <c r="C6" t="inlineStr">
        <is>
          <t>R$2.427.983,77</t>
        </is>
      </c>
      <c r="D6" t="inlineStr">
        <is>
          <t>33,18%</t>
        </is>
      </c>
      <c r="E6" t="inlineStr">
        <is>
          <t>3,25%</t>
        </is>
      </c>
    </row>
    <row r="7">
      <c r="A7" t="inlineStr">
        <is>
          <t>06 - Proteção e Benefícios ao Trabalhador</t>
        </is>
      </c>
      <c r="B7" t="inlineStr">
        <is>
          <t>R$13.434.396,00</t>
        </is>
      </c>
      <c r="C7" t="inlineStr">
        <is>
          <t>R$6.871.672,79</t>
        </is>
      </c>
      <c r="D7" t="inlineStr">
        <is>
          <t>51,15%</t>
        </is>
      </c>
      <c r="E7" t="inlineStr">
        <is>
          <t>9,21%</t>
        </is>
      </c>
    </row>
    <row r="8">
      <c r="A8" t="inlineStr">
        <is>
          <t>07 - Empregabilidade</t>
        </is>
      </c>
      <c r="B8" t="inlineStr">
        <is>
          <t>R$162.221.580,00</t>
        </is>
      </c>
      <c r="C8" t="inlineStr">
        <is>
          <t>R$48.637.682,57</t>
        </is>
      </c>
      <c r="D8" t="inlineStr">
        <is>
          <t>29,98%</t>
        </is>
      </c>
      <c r="E8" t="inlineStr">
        <is>
          <t>65,19%</t>
        </is>
      </c>
    </row>
  </sheetData>
  <pageMargins left="0.75" right="0.75" top="1" bottom="1" header="0.5" footer="0.5"/>
</worksheet>
</file>

<file path=xl/worksheets/sheet44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83.895.820,56</t>
        </is>
      </c>
    </row>
    <row r="3">
      <c r="A3" t="inlineStr">
        <is>
          <t>2025</t>
        </is>
      </c>
      <c r="B3" t="inlineStr">
        <is>
          <t>2025</t>
        </is>
      </c>
      <c r="C3" t="inlineStr">
        <is>
          <t>Ingressos</t>
        </is>
      </c>
      <c r="D3" t="inlineStr">
        <is>
          <t>RECEITA ORÇAMENTÁRIA</t>
        </is>
      </c>
      <c r="E3" t="inlineStr">
        <is>
          <t>Receita Patrimonial</t>
        </is>
      </c>
      <c r="F3" t="inlineStr">
        <is>
          <t>18.065.513,02</t>
        </is>
      </c>
    </row>
    <row r="4">
      <c r="A4" t="inlineStr">
        <is>
          <t>2025</t>
        </is>
      </c>
      <c r="B4" t="inlineStr">
        <is>
          <t>2025</t>
        </is>
      </c>
      <c r="C4" t="inlineStr">
        <is>
          <t>Ingressos</t>
        </is>
      </c>
      <c r="D4" t="inlineStr">
        <is>
          <t>RECEITA ORÇAMENTÁRIA</t>
        </is>
      </c>
      <c r="E4" t="inlineStr">
        <is>
          <t>Receitas de Serviços</t>
        </is>
      </c>
      <c r="F4" t="inlineStr">
        <is>
          <t>14.117.801,82</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87.413,41</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 xml:space="preserve"> -   </t>
        </is>
      </c>
    </row>
    <row r="12">
      <c r="A12" t="inlineStr">
        <is>
          <t>2025</t>
        </is>
      </c>
      <c r="B12" t="inlineStr">
        <is>
          <t>2025</t>
        </is>
      </c>
      <c r="C12" t="inlineStr">
        <is>
          <t>Ingressos</t>
        </is>
      </c>
      <c r="D12" t="inlineStr">
        <is>
          <t>RECEBIMENTOS EXTRAORÇAMENTÁRIOS</t>
        </is>
      </c>
      <c r="E12" t="inlineStr">
        <is>
          <t>Demais Creditos e Valores a Curto Prazo</t>
        </is>
      </c>
      <c r="F12" t="inlineStr">
        <is>
          <t>70.230.726,41</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1.502.933,18</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83.200,67</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44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83.895.820,56</t>
        </is>
      </c>
    </row>
    <row r="3">
      <c r="A3" t="inlineStr">
        <is>
          <t>2025</t>
        </is>
      </c>
      <c r="B3" t="inlineStr">
        <is>
          <t>2025</t>
        </is>
      </c>
      <c r="C3" t="inlineStr">
        <is>
          <t>Ingressos</t>
        </is>
      </c>
      <c r="D3" t="inlineStr">
        <is>
          <t>RECEITA ORÇAMENTÁRIA</t>
        </is>
      </c>
      <c r="E3" t="inlineStr">
        <is>
          <t>Receita Patrimonial</t>
        </is>
      </c>
      <c r="F3" t="inlineStr">
        <is>
          <t>18.065.513,02</t>
        </is>
      </c>
    </row>
    <row r="4">
      <c r="A4" t="inlineStr">
        <is>
          <t>2025</t>
        </is>
      </c>
      <c r="B4" t="inlineStr">
        <is>
          <t>2025</t>
        </is>
      </c>
      <c r="C4" t="inlineStr">
        <is>
          <t>Ingressos</t>
        </is>
      </c>
      <c r="D4" t="inlineStr">
        <is>
          <t>RECEITA ORÇAMENTÁRIA</t>
        </is>
      </c>
      <c r="E4" t="inlineStr">
        <is>
          <t>Receitas de Serviços</t>
        </is>
      </c>
      <c r="F4" t="inlineStr">
        <is>
          <t>14.117.801,82</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87.413,41</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 xml:space="preserve"> -   </t>
        </is>
      </c>
    </row>
    <row r="12">
      <c r="A12" t="inlineStr">
        <is>
          <t>2025</t>
        </is>
      </c>
      <c r="B12" t="inlineStr">
        <is>
          <t>2025</t>
        </is>
      </c>
      <c r="C12" t="inlineStr">
        <is>
          <t>Ingressos</t>
        </is>
      </c>
      <c r="D12" t="inlineStr">
        <is>
          <t>RECEBIMENTOS EXTRAORÇAMENTÁRIOS</t>
        </is>
      </c>
      <c r="E12" t="inlineStr">
        <is>
          <t>Demais Creditos e Valores a Curto Prazo</t>
        </is>
      </c>
      <c r="F12" t="inlineStr">
        <is>
          <t>70.230.726,41</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1.502.933,18</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83.200,67</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44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83.895.820,56</t>
        </is>
      </c>
    </row>
    <row r="3">
      <c r="A3" t="inlineStr">
        <is>
          <t>2025</t>
        </is>
      </c>
      <c r="B3" t="inlineStr">
        <is>
          <t>2025</t>
        </is>
      </c>
      <c r="C3" t="inlineStr">
        <is>
          <t>Ingressos</t>
        </is>
      </c>
      <c r="D3" t="inlineStr">
        <is>
          <t>RECEITA ORÇAMENTÁRIA</t>
        </is>
      </c>
      <c r="E3" t="inlineStr">
        <is>
          <t>Receita Patrimonial</t>
        </is>
      </c>
      <c r="F3" t="inlineStr">
        <is>
          <t>18.065.513,02</t>
        </is>
      </c>
    </row>
    <row r="4">
      <c r="A4" t="inlineStr">
        <is>
          <t>2025</t>
        </is>
      </c>
      <c r="B4" t="inlineStr">
        <is>
          <t>2025</t>
        </is>
      </c>
      <c r="C4" t="inlineStr">
        <is>
          <t>Ingressos</t>
        </is>
      </c>
      <c r="D4" t="inlineStr">
        <is>
          <t>RECEITA ORÇAMENTÁRIA</t>
        </is>
      </c>
      <c r="E4" t="inlineStr">
        <is>
          <t>Receitas de Serviços</t>
        </is>
      </c>
      <c r="F4" t="inlineStr">
        <is>
          <t>14.117.801,82</t>
        </is>
      </c>
    </row>
    <row r="5">
      <c r="A5" t="inlineStr">
        <is>
          <t>2025</t>
        </is>
      </c>
      <c r="B5" t="inlineStr">
        <is>
          <t>2025</t>
        </is>
      </c>
      <c r="C5" t="inlineStr">
        <is>
          <t>Ingressos</t>
        </is>
      </c>
      <c r="D5" t="inlineStr">
        <is>
          <t>RECEITA ORÇAMENTÁRIA</t>
        </is>
      </c>
      <c r="E5" t="inlineStr">
        <is>
          <t xml:space="preserve">Transferências correntes </t>
        </is>
      </c>
      <c r="F5" t="inlineStr">
        <is>
          <t xml:space="preserve"> -   </t>
        </is>
      </c>
    </row>
    <row r="6">
      <c r="A6" t="inlineStr">
        <is>
          <t>2025</t>
        </is>
      </c>
      <c r="B6" t="inlineStr">
        <is>
          <t>2025</t>
        </is>
      </c>
      <c r="C6" t="inlineStr">
        <is>
          <t>Ingressos</t>
        </is>
      </c>
      <c r="D6" t="inlineStr">
        <is>
          <t>RECEITA ORÇAMENTÁRIA</t>
        </is>
      </c>
      <c r="E6" t="inlineStr">
        <is>
          <t>Outras Receitas Correntes</t>
        </is>
      </c>
      <c r="F6" t="inlineStr">
        <is>
          <t>87.413,41</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 xml:space="preserve"> -   </t>
        </is>
      </c>
    </row>
    <row r="12">
      <c r="A12" t="inlineStr">
        <is>
          <t>2025</t>
        </is>
      </c>
      <c r="B12" t="inlineStr">
        <is>
          <t>2025</t>
        </is>
      </c>
      <c r="C12" t="inlineStr">
        <is>
          <t>Ingressos</t>
        </is>
      </c>
      <c r="D12" t="inlineStr">
        <is>
          <t>RECEBIMENTOS EXTRAORÇAMENTÁRIOS</t>
        </is>
      </c>
      <c r="E12" t="inlineStr">
        <is>
          <t>Demais Creditos e Valores a Curto Prazo</t>
        </is>
      </c>
      <c r="F12" t="inlineStr">
        <is>
          <t>70.230.726,41</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 xml:space="preserve"> -   </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1.502.933,18</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83.200,67</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row>
  </sheetData>
  <pageMargins left="0.75" right="0.75" top="1" bottom="1" header="0.5" footer="0.5"/>
</worksheet>
</file>

<file path=xl/worksheets/sheet44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 CC</t>
        </is>
      </c>
      <c r="B2" t="inlineStr">
        <is>
          <t>Contratação de empresa especializada na prestação de  serviços técnicos de engenharia, para execução da reforma e adequação do prédio locado a ser  ocupado pelo CEP Tangará da Serra, incluindo o fornecimento de materiais, ferramentas e mão de  obra necessários à plena execução do objeto</t>
        </is>
      </c>
      <c r="C2" t="inlineStr">
        <is>
          <t>15/07/2026 09:00:00</t>
        </is>
      </c>
      <c r="D2" t="inlineStr">
        <is>
          <t>Em processo</t>
        </is>
      </c>
      <c r="E2" t="inlineStr"/>
      <c r="F2" t="inlineStr"/>
      <c r="G2" t="inlineStr"/>
      <c r="H2" t="inlineStr"/>
    </row>
    <row r="3">
      <c r="A3" t="inlineStr">
        <is>
          <t>001/2026 CC</t>
        </is>
      </c>
      <c r="B3" t="inlineStr">
        <is>
          <t>Contratação de empresa para prestação de serviços de engenharia visando à reforma e adequação da unidade do SENAC/MT em Cuiabá-MT, com fornecimento de materiais, mão de obra e equipamentos.</t>
        </is>
      </c>
      <c r="C3" t="inlineStr">
        <is>
          <t>23/02/2026 09:00:00</t>
        </is>
      </c>
      <c r="D3" t="inlineStr">
        <is>
          <t>Finalizada</t>
        </is>
      </c>
      <c r="E3" t="inlineStr"/>
      <c r="F3" t="inlineStr">
        <is>
          <t>26/03/2026 09:00:00</t>
        </is>
      </c>
      <c r="G3" t="inlineStr"/>
      <c r="H3" t="inlineStr"/>
    </row>
    <row r="4">
      <c r="A4" t="inlineStr">
        <is>
          <t>002/2025</t>
        </is>
      </c>
      <c r="B4" t="inlineStr">
        <is>
          <t xml:space="preserve">Contratação de empresa especializada na prestação de serviços técnicos de engenharia para execução dos serviços de instalação de sistemas de climatização  (VRF e Split System). </t>
        </is>
      </c>
      <c r="C4" t="inlineStr">
        <is>
          <t>09/09/2025 08:30:00</t>
        </is>
      </c>
      <c r="D4" t="inlineStr">
        <is>
          <t>Finalizada</t>
        </is>
      </c>
      <c r="E4" t="inlineStr"/>
      <c r="F4" t="inlineStr">
        <is>
          <t>18/09/2025 14:10:00</t>
        </is>
      </c>
      <c r="G4" t="inlineStr"/>
      <c r="H4" t="inlineStr"/>
    </row>
    <row r="5">
      <c r="A5" t="inlineStr">
        <is>
          <t xml:space="preserve">001/2025 CC Republicação </t>
        </is>
      </c>
      <c r="B5" t="inlineStr">
        <is>
          <t>Contratação de empresa especializada na prestação de serviços técnicos de Engenharia para execução da reforma e adequação da unidade CEP Quantum do Senac/MT, incluindo fornecimento de material, mão-de-obra, ferramentas e todos os equipamentos necessários à plena realização dos serviços</t>
        </is>
      </c>
      <c r="C5" t="inlineStr">
        <is>
          <t>07/04/2025 08:00:00</t>
        </is>
      </c>
      <c r="D5" t="inlineStr">
        <is>
          <t>Finalizada</t>
        </is>
      </c>
      <c r="E5" t="inlineStr"/>
      <c r="F5" t="inlineStr">
        <is>
          <t>16/04/2025 18:00:00</t>
        </is>
      </c>
      <c r="G5" t="inlineStr"/>
      <c r="H5" t="inlineStr"/>
    </row>
    <row r="6">
      <c r="A6" t="inlineStr">
        <is>
          <t>001/2025 CC</t>
        </is>
      </c>
      <c r="B6" t="inlineStr">
        <is>
          <t>Contratação de empresa especializada na prestação de serviços técnicos de Engenharia para execução da reforma e adequação da unidade CEP Quan-tum do Senac/MT, conforme edital</t>
        </is>
      </c>
      <c r="C6" t="inlineStr">
        <is>
          <t>25/03/2025 08:00:00</t>
        </is>
      </c>
      <c r="D6" t="inlineStr">
        <is>
          <t>Cancelada</t>
        </is>
      </c>
      <c r="E6" t="inlineStr"/>
      <c r="F6" t="inlineStr">
        <is>
          <t>27/03/2025 10:00:00</t>
        </is>
      </c>
      <c r="G6" t="inlineStr"/>
      <c r="H6" t="inlineStr"/>
    </row>
    <row r="7">
      <c r="A7" t="inlineStr">
        <is>
          <t>004/2024 CC</t>
        </is>
      </c>
      <c r="B7" t="inlineStr">
        <is>
          <t>Contratação de empresa especializada na prestação de serviços técnicos de Engenharia para execução de serviços de construção civil em geral, destinados a revitalização da fachada do POLO IDIOMAS do Serviço Nacional de Aprendizagem Comercial de Mato Grosso – SENAC/MT</t>
        </is>
      </c>
      <c r="C7" t="inlineStr">
        <is>
          <t>08/01/2025 08:00:00</t>
        </is>
      </c>
      <c r="D7" t="inlineStr">
        <is>
          <t>Finalizada</t>
        </is>
      </c>
      <c r="E7" t="inlineStr"/>
      <c r="F7" t="inlineStr">
        <is>
          <t>10/01/2025 17:00:00</t>
        </is>
      </c>
      <c r="G7" t="inlineStr"/>
      <c r="H7" t="inlineStr"/>
    </row>
    <row r="8">
      <c r="A8" t="inlineStr">
        <is>
          <t>040/2026</t>
        </is>
      </c>
      <c r="B8" t="inlineStr">
        <is>
          <t>Contratação de empresa especializada no fornecimento de  equipamento de informática (notebook) para atender a gerencia de serviços educacionais do SENAC/MT,  conforme condições, quantidades e exigências estabelecidas neste Edital e seus anexos</t>
        </is>
      </c>
      <c r="C8" t="inlineStr">
        <is>
          <t>29/09/2026 09:00:00</t>
        </is>
      </c>
      <c r="D8" t="inlineStr">
        <is>
          <t>Em processo</t>
        </is>
      </c>
      <c r="E8" t="inlineStr"/>
      <c r="F8" t="inlineStr"/>
      <c r="G8" t="inlineStr"/>
      <c r="H8" t="inlineStr"/>
    </row>
    <row r="9">
      <c r="A9" t="inlineStr">
        <is>
          <t>035/2026</t>
        </is>
      </c>
      <c r="B9" t="inlineStr">
        <is>
          <t>Registro de preços para eventual contratação de empresa  especializada para fornecimento de materiais de consumo para construção civil em geral, em atendimento  das unidades operativas e Administração Regional do Senac/MT</t>
        </is>
      </c>
      <c r="C9" t="inlineStr">
        <is>
          <t>16/09/2026 09:00:00</t>
        </is>
      </c>
      <c r="D9" t="inlineStr">
        <is>
          <t>Em processo</t>
        </is>
      </c>
      <c r="E9" t="inlineStr"/>
      <c r="F9" t="inlineStr"/>
      <c r="G9" t="inlineStr"/>
      <c r="H9" t="inlineStr"/>
    </row>
    <row r="10">
      <c r="A10" t="inlineStr">
        <is>
          <t>033/2026</t>
        </is>
      </c>
      <c r="B10" t="inlineStr">
        <is>
          <t>Registro de preços para eventual contratação de empresa  especializada no fornecimento de materiais de Saúde e Odontológico estocáveis, visando atender as  necessidades das unidades operativas do Serviço Nacional de Aprendizagem Comercial do estado de Mato  Grosso (SENAC-MT)</t>
        </is>
      </c>
      <c r="C10" t="inlineStr">
        <is>
          <t>02/09/2026 09:00:00</t>
        </is>
      </c>
      <c r="D10" t="inlineStr">
        <is>
          <t>Em processo</t>
        </is>
      </c>
      <c r="E10" t="inlineStr"/>
      <c r="F10" t="inlineStr"/>
      <c r="G10" t="inlineStr"/>
      <c r="H10" t="inlineStr"/>
    </row>
    <row r="11">
      <c r="A11" t="inlineStr">
        <is>
          <t>030/2026</t>
        </is>
      </c>
      <c r="B11" t="inlineStr">
        <is>
          <t xml:space="preserve">Contratação de empresa especializada no serviço de  Plataforma de HotSpot Wi-Fi para gerenciamento de acessos e armazenamento de logs de acesso à internet  do SENAC/MT, conforme condições, quantidades e exigências estabelecidas neste Edital e seus anexos. </t>
        </is>
      </c>
      <c r="C11" t="inlineStr">
        <is>
          <t>20/08/2026 09:00:00</t>
        </is>
      </c>
      <c r="D11" t="inlineStr">
        <is>
          <t>Finalizada</t>
        </is>
      </c>
      <c r="E11" t="inlineStr"/>
      <c r="F11" t="inlineStr">
        <is>
          <t>25/09/2026 09:00:00</t>
        </is>
      </c>
      <c r="G11" t="inlineStr"/>
      <c r="H11" t="inlineStr"/>
    </row>
    <row r="12">
      <c r="A12" t="inlineStr">
        <is>
          <t>036/2026</t>
        </is>
      </c>
      <c r="B12" t="inlineStr">
        <is>
          <t>Contratação de empresa especializada para fabricação, fornecimento e instalação de gradil metálico e guarda-corpo, incluindo revestimento de rampa em cimento queimado no Centro de Distribuição do Senac e instalação de gradil metálico na sacada do CEP CPA Idiomas, em Cuiabá/MT.</t>
        </is>
      </c>
      <c r="C12" t="inlineStr">
        <is>
          <t>11/08/2026 09:00:00</t>
        </is>
      </c>
      <c r="D12" t="inlineStr">
        <is>
          <t>Cancelada</t>
        </is>
      </c>
      <c r="E12" t="inlineStr"/>
      <c r="F12" t="inlineStr">
        <is>
          <t>09/09/2026 09:00:00</t>
        </is>
      </c>
      <c r="G12" t="inlineStr"/>
      <c r="H12" t="inlineStr"/>
    </row>
    <row r="13">
      <c r="A13" t="inlineStr">
        <is>
          <t>031/2026</t>
        </is>
      </c>
      <c r="B13" t="inlineStr">
        <is>
          <t>Registro de preços para eventual contratação de empresa  especializada no fornecimento de materiais de papelaria e expediente, visando atender as necessidades das  unidades do Serviço Nacional de Aprendizagem Comercial do estado de Mato Grosso.</t>
        </is>
      </c>
      <c r="C13" t="inlineStr">
        <is>
          <t>16/07/2026 09:00:00</t>
        </is>
      </c>
      <c r="D13" t="inlineStr">
        <is>
          <t>Finalizada</t>
        </is>
      </c>
      <c r="E13" t="inlineStr"/>
      <c r="F13" t="inlineStr">
        <is>
          <t>25/09/2026 09:00:00</t>
        </is>
      </c>
      <c r="G13" t="inlineStr"/>
      <c r="H13" t="inlineStr"/>
    </row>
    <row r="14">
      <c r="A14" t="inlineStr">
        <is>
          <t>032/2026</t>
        </is>
      </c>
      <c r="B14" t="inlineStr">
        <is>
          <t>Contratação de empresa especializada para prestação de  serviços continuados de sustentação técnica e funcional do TOTVS RM, incluindo suporte por níveis,  parametrizações, customização e manutenção de relatórios, apoio a atualizações de versão e integrações com alocação por hora técnica por perfil.</t>
        </is>
      </c>
      <c r="C14" t="inlineStr">
        <is>
          <t>07/07/2026 09:00:00</t>
        </is>
      </c>
      <c r="D14" t="inlineStr">
        <is>
          <t>Finalizada</t>
        </is>
      </c>
      <c r="E14" t="inlineStr"/>
      <c r="F14" t="inlineStr">
        <is>
          <t>07/08/2026 09:00:00</t>
        </is>
      </c>
      <c r="G14" t="inlineStr"/>
      <c r="H14" t="inlineStr"/>
    </row>
    <row r="15">
      <c r="A15" t="inlineStr">
        <is>
          <t>029/2026</t>
        </is>
      </c>
      <c r="B15" t="inlineStr">
        <is>
          <t>Contratação de empresa especializada no fornecimento de  seguro predial e conteúdo, para atender as demandas de proteção dos bens patrimoniais do SENAC/MT</t>
        </is>
      </c>
      <c r="C15" t="inlineStr">
        <is>
          <t>29/06/2026 09:00:00</t>
        </is>
      </c>
      <c r="D15" t="inlineStr">
        <is>
          <t>Finalizada</t>
        </is>
      </c>
      <c r="E15" t="inlineStr"/>
      <c r="F15" t="inlineStr">
        <is>
          <t>10/08/2026 09:00:00</t>
        </is>
      </c>
      <c r="G15" t="inlineStr"/>
      <c r="H15" t="inlineStr"/>
    </row>
    <row r="16">
      <c r="A16" t="inlineStr">
        <is>
          <t>026/2026</t>
        </is>
      </c>
      <c r="B16" t="inlineStr">
        <is>
          <t>Registro de preços para eventual contratação de empresa  especializada em fornecimento de EPIs e itens ergonómicos para atender às unidades do SENAC-MT,  conforme condições, quantidades e exigências estabelecidas neste Edital e seus anexos.</t>
        </is>
      </c>
      <c r="C16" t="inlineStr">
        <is>
          <t>19/06/2026 09:00:00</t>
        </is>
      </c>
      <c r="D16" t="inlineStr">
        <is>
          <t>Finalizada</t>
        </is>
      </c>
      <c r="E16" t="inlineStr"/>
      <c r="F16" t="inlineStr">
        <is>
          <t>10/08/2026 09:00:00</t>
        </is>
      </c>
      <c r="G16" t="inlineStr"/>
      <c r="H16" t="inlineStr"/>
    </row>
    <row r="17">
      <c r="A17" t="inlineStr">
        <is>
          <t>001/2026</t>
        </is>
      </c>
      <c r="B17" t="inlineStr">
        <is>
          <t>Contratação de empresa especializada em prestação de ser viços de manutenção de jardinagem e paisagismo, com a finalidade de atender às necessidades do SE NAC/MT</t>
        </is>
      </c>
      <c r="C17" t="inlineStr">
        <is>
          <t>16/06/2026 09:00:00</t>
        </is>
      </c>
      <c r="D17" t="inlineStr">
        <is>
          <t>Finalizada</t>
        </is>
      </c>
      <c r="E17" t="inlineStr"/>
      <c r="F17" t="inlineStr">
        <is>
          <t>30/06/2026 09:00:00</t>
        </is>
      </c>
      <c r="G17" t="inlineStr"/>
      <c r="H17" t="inlineStr"/>
    </row>
    <row r="18">
      <c r="A18" t="inlineStr">
        <is>
          <t>028/2026</t>
        </is>
      </c>
      <c r="B18" t="inlineStr">
        <is>
          <t>Contratação de empresa especializada no fornecimento de  Máquina de Costura Uso Doméstico e Mesa de Bancada para máquina de Costura em atendimento ao Laboratório de Costura do CEP Rondonópolis - SENAC/MT, conforme condições, quantidades e exigências estabelecidas neste Edital e  seus anexos.</t>
        </is>
      </c>
      <c r="C18" t="inlineStr">
        <is>
          <t>15/06/2026 09:00:00</t>
        </is>
      </c>
      <c r="D18" t="inlineStr">
        <is>
          <t>Finalizada</t>
        </is>
      </c>
      <c r="E18" t="inlineStr"/>
      <c r="F18" t="inlineStr">
        <is>
          <t>10/08/2026 09:00:00</t>
        </is>
      </c>
      <c r="G18" t="inlineStr"/>
      <c r="H18" t="inlineStr"/>
    </row>
    <row r="19">
      <c r="A19" t="inlineStr">
        <is>
          <t>025/2026</t>
        </is>
      </c>
      <c r="B19" t="inlineStr">
        <is>
          <t>Contratação de empresa para monitoramento eletrônico 24h com CFTV e alarmes, incluindo fornecimento em comodato, instalação, manutenção e suporte nas unidades do SENAC/MT.</t>
        </is>
      </c>
      <c r="C19" t="inlineStr">
        <is>
          <t>10/06/2026 09:00:00</t>
        </is>
      </c>
      <c r="D19" t="inlineStr">
        <is>
          <t>Em processo</t>
        </is>
      </c>
      <c r="E19" t="inlineStr"/>
      <c r="F19" t="inlineStr"/>
      <c r="G19" t="inlineStr"/>
      <c r="H19" t="inlineStr"/>
    </row>
    <row r="20">
      <c r="A20" t="inlineStr">
        <is>
          <t>022/2026</t>
        </is>
      </c>
      <c r="B20" t="inlineStr">
        <is>
          <t>Contratação de solução omnichannel SaaS para atendimento do SENAC/MT, com automação e gestão de canais (WhatsApp, Instagram, Facebook, chat e e-mail/SMS), incluindo implantação, suporte e relatórios.</t>
        </is>
      </c>
      <c r="C20" t="inlineStr">
        <is>
          <t>09/06/2026 09:00:00</t>
        </is>
      </c>
      <c r="D20" t="inlineStr">
        <is>
          <t>Finalizada</t>
        </is>
      </c>
      <c r="E20" t="inlineStr"/>
      <c r="F20" t="inlineStr">
        <is>
          <t>04/09/2026 09:00:00</t>
        </is>
      </c>
      <c r="G20" t="inlineStr"/>
      <c r="H20" t="inlineStr"/>
    </row>
    <row r="21">
      <c r="A21" t="inlineStr">
        <is>
          <t>024/2026</t>
        </is>
      </c>
      <c r="B21" t="inlineStr">
        <is>
          <t>Contratação de empresa especializada em prestação de  serviço de seguro total para a frota de veículos e unidades móveis pertencentes ao SENAC/MT pelo período  de 12 (doze) meses, conforme condições, quantidades e exigências estabelecidas neste Edital e seus anexos.</t>
        </is>
      </c>
      <c r="C21" t="inlineStr">
        <is>
          <t>08/06/2026 09:00:00</t>
        </is>
      </c>
      <c r="D21" t="inlineStr">
        <is>
          <t>Finalizada</t>
        </is>
      </c>
      <c r="E21" t="inlineStr"/>
      <c r="F21" t="inlineStr">
        <is>
          <t>23/06/2026 09:00:00</t>
        </is>
      </c>
      <c r="G21" t="inlineStr"/>
      <c r="H21" t="inlineStr"/>
    </row>
  </sheetData>
  <pageMargins left="0.75" right="0.75" top="1" bottom="1" header="0.5" footer="0.5"/>
</worksheet>
</file>

<file path=xl/worksheets/sheet44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 CC</t>
        </is>
      </c>
      <c r="B2" t="inlineStr">
        <is>
          <t>Contratação de empresa especializada na prestação de  serviços técnicos de engenharia, para execução da reforma e adequação do prédio locado a ser  ocupado pelo CEP Tangará da Serra, incluindo o fornecimento de materiais, ferramentas e mão de  obra necessários à plena execução do objeto</t>
        </is>
      </c>
      <c r="C2" t="inlineStr">
        <is>
          <t>15/07/2026 09:00:00</t>
        </is>
      </c>
      <c r="D2" t="inlineStr">
        <is>
          <t>Em processo</t>
        </is>
      </c>
      <c r="E2" t="inlineStr"/>
      <c r="F2" t="inlineStr"/>
      <c r="G2" t="inlineStr"/>
      <c r="H2" t="inlineStr"/>
    </row>
    <row r="3">
      <c r="A3" t="inlineStr">
        <is>
          <t>001/2026 CC</t>
        </is>
      </c>
      <c r="B3" t="inlineStr">
        <is>
          <t>Contratação de empresa para prestação de serviços de engenharia visando à reforma e adequação da unidade do SENAC/MT em Cuiabá-MT, com fornecimento de materiais, mão de obra e equipamentos.</t>
        </is>
      </c>
      <c r="C3" t="inlineStr">
        <is>
          <t>23/02/2026 09:00:00</t>
        </is>
      </c>
      <c r="D3" t="inlineStr">
        <is>
          <t>Finalizada</t>
        </is>
      </c>
      <c r="E3" t="inlineStr"/>
      <c r="F3" t="inlineStr">
        <is>
          <t>26/03/2026 09:00:00</t>
        </is>
      </c>
      <c r="G3" t="inlineStr"/>
      <c r="H3" t="inlineStr"/>
    </row>
    <row r="4">
      <c r="A4" t="inlineStr">
        <is>
          <t>002/2025</t>
        </is>
      </c>
      <c r="B4" t="inlineStr">
        <is>
          <t xml:space="preserve">Contratação de empresa especializada na prestação de serviços técnicos de engenharia para execução dos serviços de instalação de sistemas de climatização  (VRF e Split System). </t>
        </is>
      </c>
      <c r="C4" t="inlineStr">
        <is>
          <t>09/09/2025 08:30:00</t>
        </is>
      </c>
      <c r="D4" t="inlineStr">
        <is>
          <t>Finalizada</t>
        </is>
      </c>
      <c r="E4" t="inlineStr"/>
      <c r="F4" t="inlineStr">
        <is>
          <t>18/09/2025 14:10:00</t>
        </is>
      </c>
      <c r="G4" t="inlineStr"/>
      <c r="H4" t="inlineStr"/>
    </row>
    <row r="5">
      <c r="A5" t="inlineStr">
        <is>
          <t xml:space="preserve">001/2025 CC Republicação </t>
        </is>
      </c>
      <c r="B5" t="inlineStr">
        <is>
          <t>Contratação de empresa especializada na prestação de serviços técnicos de Engenharia para execução da reforma e adequação da unidade CEP Quantum do Senac/MT, incluindo fornecimento de material, mão-de-obra, ferramentas e todos os equipamentos necessários à plena realização dos serviços</t>
        </is>
      </c>
      <c r="C5" t="inlineStr">
        <is>
          <t>07/04/2025 08:00:00</t>
        </is>
      </c>
      <c r="D5" t="inlineStr">
        <is>
          <t>Finalizada</t>
        </is>
      </c>
      <c r="E5" t="inlineStr"/>
      <c r="F5" t="inlineStr">
        <is>
          <t>16/04/2025 18:00:00</t>
        </is>
      </c>
      <c r="G5" t="inlineStr"/>
      <c r="H5" t="inlineStr"/>
    </row>
    <row r="6">
      <c r="A6" t="inlineStr">
        <is>
          <t>001/2025 CC</t>
        </is>
      </c>
      <c r="B6" t="inlineStr">
        <is>
          <t>Contratação de empresa especializada na prestação de serviços técnicos de Engenharia para execução da reforma e adequação da unidade CEP Quan-tum do Senac/MT, conforme edital</t>
        </is>
      </c>
      <c r="C6" t="inlineStr">
        <is>
          <t>25/03/2025 08:00:00</t>
        </is>
      </c>
      <c r="D6" t="inlineStr">
        <is>
          <t>Cancelada</t>
        </is>
      </c>
      <c r="E6" t="inlineStr"/>
      <c r="F6" t="inlineStr">
        <is>
          <t>27/03/2025 10:00:00</t>
        </is>
      </c>
      <c r="G6" t="inlineStr"/>
      <c r="H6" t="inlineStr"/>
    </row>
    <row r="7">
      <c r="A7" t="inlineStr">
        <is>
          <t>004/2024 CC</t>
        </is>
      </c>
      <c r="B7" t="inlineStr">
        <is>
          <t>Contratação de empresa especializada na prestação de serviços técnicos de Engenharia para execução de serviços de construção civil em geral, destinados a revitalização da fachada do POLO IDIOMAS do Serviço Nacional de Aprendizagem Comercial de Mato Grosso – SENAC/MT</t>
        </is>
      </c>
      <c r="C7" t="inlineStr">
        <is>
          <t>08/01/2025 08:00:00</t>
        </is>
      </c>
      <c r="D7" t="inlineStr">
        <is>
          <t>Finalizada</t>
        </is>
      </c>
      <c r="E7" t="inlineStr"/>
      <c r="F7" t="inlineStr">
        <is>
          <t>10/01/2025 17:00:00</t>
        </is>
      </c>
      <c r="G7" t="inlineStr"/>
      <c r="H7" t="inlineStr"/>
    </row>
    <row r="8">
      <c r="A8" t="inlineStr">
        <is>
          <t>040/2026</t>
        </is>
      </c>
      <c r="B8" t="inlineStr">
        <is>
          <t>Contratação de empresa especializada no fornecimento de  equipamento de informática (notebook) para atender a gerencia de serviços educacionais do SENAC/MT,  conforme condições, quantidades e exigências estabelecidas neste Edital e seus anexos</t>
        </is>
      </c>
      <c r="C8" t="inlineStr">
        <is>
          <t>29/09/2026 09:00:00</t>
        </is>
      </c>
      <c r="D8" t="inlineStr">
        <is>
          <t>Em processo</t>
        </is>
      </c>
      <c r="E8" t="inlineStr"/>
      <c r="F8" t="inlineStr"/>
      <c r="G8" t="inlineStr"/>
      <c r="H8" t="inlineStr"/>
    </row>
    <row r="9">
      <c r="A9" t="inlineStr">
        <is>
          <t>035/2026</t>
        </is>
      </c>
      <c r="B9" t="inlineStr">
        <is>
          <t>Registro de preços para eventual contratação de empresa  especializada para fornecimento de materiais de consumo para construção civil em geral, em atendimento  das unidades operativas e Administração Regional do Senac/MT</t>
        </is>
      </c>
      <c r="C9" t="inlineStr">
        <is>
          <t>16/09/2026 09:00:00</t>
        </is>
      </c>
      <c r="D9" t="inlineStr">
        <is>
          <t>Em processo</t>
        </is>
      </c>
      <c r="E9" t="inlineStr"/>
      <c r="F9" t="inlineStr"/>
      <c r="G9" t="inlineStr"/>
      <c r="H9" t="inlineStr"/>
    </row>
    <row r="10">
      <c r="A10" t="inlineStr">
        <is>
          <t>033/2026</t>
        </is>
      </c>
      <c r="B10" t="inlineStr">
        <is>
          <t>Registro de preços para eventual contratação de empresa  especializada no fornecimento de materiais de Saúde e Odontológico estocáveis, visando atender as  necessidades das unidades operativas do Serviço Nacional de Aprendizagem Comercial do estado de Mato  Grosso (SENAC-MT)</t>
        </is>
      </c>
      <c r="C10" t="inlineStr">
        <is>
          <t>02/09/2026 09:00:00</t>
        </is>
      </c>
      <c r="D10" t="inlineStr">
        <is>
          <t>Em processo</t>
        </is>
      </c>
      <c r="E10" t="inlineStr"/>
      <c r="F10" t="inlineStr"/>
      <c r="G10" t="inlineStr"/>
      <c r="H10" t="inlineStr"/>
    </row>
    <row r="11">
      <c r="A11" t="inlineStr">
        <is>
          <t>030/2026</t>
        </is>
      </c>
      <c r="B11" t="inlineStr">
        <is>
          <t xml:space="preserve">Contratação de empresa especializada no serviço de  Plataforma de HotSpot Wi-Fi para gerenciamento de acessos e armazenamento de logs de acesso à internet  do SENAC/MT, conforme condições, quantidades e exigências estabelecidas neste Edital e seus anexos. </t>
        </is>
      </c>
      <c r="C11" t="inlineStr">
        <is>
          <t>20/08/2026 09:00:00</t>
        </is>
      </c>
      <c r="D11" t="inlineStr">
        <is>
          <t>Finalizada</t>
        </is>
      </c>
      <c r="E11" t="inlineStr"/>
      <c r="F11" t="inlineStr">
        <is>
          <t>25/09/2026 09:00:00</t>
        </is>
      </c>
      <c r="G11" t="inlineStr"/>
      <c r="H11" t="inlineStr"/>
    </row>
    <row r="12">
      <c r="A12" t="inlineStr">
        <is>
          <t>036/2026</t>
        </is>
      </c>
      <c r="B12" t="inlineStr">
        <is>
          <t>Contratação de empresa especializada para fabricação, fornecimento e instalação de gradil metálico e guarda-corpo, incluindo revestimento de rampa em cimento queimado no Centro de Distribuição do Senac e instalação de gradil metálico na sacada do CEP CPA Idiomas, em Cuiabá/MT.</t>
        </is>
      </c>
      <c r="C12" t="inlineStr">
        <is>
          <t>11/08/2026 09:00:00</t>
        </is>
      </c>
      <c r="D12" t="inlineStr">
        <is>
          <t>Cancelada</t>
        </is>
      </c>
      <c r="E12" t="inlineStr"/>
      <c r="F12" t="inlineStr">
        <is>
          <t>09/09/2026 09:00:00</t>
        </is>
      </c>
      <c r="G12" t="inlineStr"/>
      <c r="H12" t="inlineStr"/>
    </row>
    <row r="13">
      <c r="A13" t="inlineStr">
        <is>
          <t>031/2026</t>
        </is>
      </c>
      <c r="B13" t="inlineStr">
        <is>
          <t>Registro de preços para eventual contratação de empresa  especializada no fornecimento de materiais de papelaria e expediente, visando atender as necessidades das  unidades do Serviço Nacional de Aprendizagem Comercial do estado de Mato Grosso.</t>
        </is>
      </c>
      <c r="C13" t="inlineStr">
        <is>
          <t>16/07/2026 09:00:00</t>
        </is>
      </c>
      <c r="D13" t="inlineStr">
        <is>
          <t>Finalizada</t>
        </is>
      </c>
      <c r="E13" t="inlineStr"/>
      <c r="F13" t="inlineStr">
        <is>
          <t>25/09/2026 09:00:00</t>
        </is>
      </c>
      <c r="G13" t="inlineStr"/>
      <c r="H13" t="inlineStr"/>
    </row>
    <row r="14">
      <c r="A14" t="inlineStr">
        <is>
          <t>032/2026</t>
        </is>
      </c>
      <c r="B14" t="inlineStr">
        <is>
          <t>Contratação de empresa especializada para prestação de  serviços continuados de sustentação técnica e funcional do TOTVS RM, incluindo suporte por níveis,  parametrizações, customização e manutenção de relatórios, apoio a atualizações de versão e integrações com alocação por hora técnica por perfil.</t>
        </is>
      </c>
      <c r="C14" t="inlineStr">
        <is>
          <t>07/07/2026 09:00:00</t>
        </is>
      </c>
      <c r="D14" t="inlineStr">
        <is>
          <t>Finalizada</t>
        </is>
      </c>
      <c r="E14" t="inlineStr"/>
      <c r="F14" t="inlineStr">
        <is>
          <t>07/08/2026 09:00:00</t>
        </is>
      </c>
      <c r="G14" t="inlineStr"/>
      <c r="H14" t="inlineStr"/>
    </row>
    <row r="15">
      <c r="A15" t="inlineStr">
        <is>
          <t>029/2026</t>
        </is>
      </c>
      <c r="B15" t="inlineStr">
        <is>
          <t>Contratação de empresa especializada no fornecimento de  seguro predial e conteúdo, para atender as demandas de proteção dos bens patrimoniais do SENAC/MT</t>
        </is>
      </c>
      <c r="C15" t="inlineStr">
        <is>
          <t>29/06/2026 09:00:00</t>
        </is>
      </c>
      <c r="D15" t="inlineStr">
        <is>
          <t>Finalizada</t>
        </is>
      </c>
      <c r="E15" t="inlineStr"/>
      <c r="F15" t="inlineStr">
        <is>
          <t>10/08/2026 09:00:00</t>
        </is>
      </c>
      <c r="G15" t="inlineStr"/>
      <c r="H15" t="inlineStr"/>
    </row>
    <row r="16">
      <c r="A16" t="inlineStr">
        <is>
          <t>026/2026</t>
        </is>
      </c>
      <c r="B16" t="inlineStr">
        <is>
          <t>Registro de preços para eventual contratação de empresa  especializada em fornecimento de EPIs e itens ergonómicos para atender às unidades do SENAC-MT,  conforme condições, quantidades e exigências estabelecidas neste Edital e seus anexos.</t>
        </is>
      </c>
      <c r="C16" t="inlineStr">
        <is>
          <t>19/06/2026 09:00:00</t>
        </is>
      </c>
      <c r="D16" t="inlineStr">
        <is>
          <t>Finalizada</t>
        </is>
      </c>
      <c r="E16" t="inlineStr"/>
      <c r="F16" t="inlineStr">
        <is>
          <t>10/08/2026 09:00:00</t>
        </is>
      </c>
      <c r="G16" t="inlineStr"/>
      <c r="H16" t="inlineStr"/>
    </row>
    <row r="17">
      <c r="A17" t="inlineStr">
        <is>
          <t>001/2026</t>
        </is>
      </c>
      <c r="B17" t="inlineStr">
        <is>
          <t>Contratação de empresa especializada em prestação de ser viços de manutenção de jardinagem e paisagismo, com a finalidade de atender às necessidades do SE NAC/MT</t>
        </is>
      </c>
      <c r="C17" t="inlineStr">
        <is>
          <t>16/06/2026 09:00:00</t>
        </is>
      </c>
      <c r="D17" t="inlineStr">
        <is>
          <t>Finalizada</t>
        </is>
      </c>
      <c r="E17" t="inlineStr"/>
      <c r="F17" t="inlineStr">
        <is>
          <t>30/06/2026 09:00:00</t>
        </is>
      </c>
      <c r="G17" t="inlineStr"/>
      <c r="H17" t="inlineStr"/>
    </row>
    <row r="18">
      <c r="A18" t="inlineStr">
        <is>
          <t>028/2026</t>
        </is>
      </c>
      <c r="B18" t="inlineStr">
        <is>
          <t>Contratação de empresa especializada no fornecimento de  Máquina de Costura Uso Doméstico e Mesa de Bancada para máquina de Costura em atendimento ao Laboratório de Costura do CEP Rondonópolis - SENAC/MT, conforme condições, quantidades e exigências estabelecidas neste Edital e  seus anexos.</t>
        </is>
      </c>
      <c r="C18" t="inlineStr">
        <is>
          <t>15/06/2026 09:00:00</t>
        </is>
      </c>
      <c r="D18" t="inlineStr">
        <is>
          <t>Finalizada</t>
        </is>
      </c>
      <c r="E18" t="inlineStr"/>
      <c r="F18" t="inlineStr">
        <is>
          <t>10/08/2026 09:00:00</t>
        </is>
      </c>
      <c r="G18" t="inlineStr"/>
      <c r="H18" t="inlineStr"/>
    </row>
    <row r="19">
      <c r="A19" t="inlineStr">
        <is>
          <t>025/2026</t>
        </is>
      </c>
      <c r="B19" t="inlineStr">
        <is>
          <t>Contratação de empresa para monitoramento eletrônico 24h com CFTV e alarmes, incluindo fornecimento em comodato, instalação, manutenção e suporte nas unidades do SENAC/MT.</t>
        </is>
      </c>
      <c r="C19" t="inlineStr">
        <is>
          <t>10/06/2026 09:00:00</t>
        </is>
      </c>
      <c r="D19" t="inlineStr">
        <is>
          <t>Em processo</t>
        </is>
      </c>
      <c r="E19" t="inlineStr"/>
      <c r="F19" t="inlineStr"/>
      <c r="G19" t="inlineStr"/>
      <c r="H19" t="inlineStr"/>
    </row>
    <row r="20">
      <c r="A20" t="inlineStr">
        <is>
          <t>022/2026</t>
        </is>
      </c>
      <c r="B20" t="inlineStr">
        <is>
          <t>Contratação de solução omnichannel SaaS para atendimento do SENAC/MT, com automação e gestão de canais (WhatsApp, Instagram, Facebook, chat e e-mail/SMS), incluindo implantação, suporte e relatórios.</t>
        </is>
      </c>
      <c r="C20" t="inlineStr">
        <is>
          <t>09/06/2026 09:00:00</t>
        </is>
      </c>
      <c r="D20" t="inlineStr">
        <is>
          <t>Finalizada</t>
        </is>
      </c>
      <c r="E20" t="inlineStr"/>
      <c r="F20" t="inlineStr">
        <is>
          <t>04/09/2026 09:00:00</t>
        </is>
      </c>
      <c r="G20" t="inlineStr"/>
      <c r="H20" t="inlineStr"/>
    </row>
    <row r="21">
      <c r="A21" t="inlineStr">
        <is>
          <t>024/2026</t>
        </is>
      </c>
      <c r="B21" t="inlineStr">
        <is>
          <t>Contratação de empresa especializada em prestação de  serviço de seguro total para a frota de veículos e unidades móveis pertencentes ao SENAC/MT pelo período  de 12 (doze) meses, conforme condições, quantidades e exigências estabelecidas neste Edital e seus anexos.</t>
        </is>
      </c>
      <c r="C21" t="inlineStr">
        <is>
          <t>08/06/2026 09:00:00</t>
        </is>
      </c>
      <c r="D21" t="inlineStr">
        <is>
          <t>Finalizada</t>
        </is>
      </c>
      <c r="E21" t="inlineStr"/>
      <c r="F21" t="inlineStr">
        <is>
          <t>23/06/2026 09:00:00</t>
        </is>
      </c>
      <c r="G21" t="inlineStr"/>
      <c r="H21" t="inlineStr"/>
    </row>
  </sheetData>
  <pageMargins left="0.75" right="0.75" top="1" bottom="1" header="0.5" footer="0.5"/>
</worksheet>
</file>

<file path=xl/worksheets/sheet44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 CC</t>
        </is>
      </c>
      <c r="B2" t="inlineStr">
        <is>
          <t>Contratação de empresa especializada na prestação de  serviços técnicos de engenharia, para execução da reforma e adequação do prédio locado a ser  ocupado pelo CEP Tangará da Serra, incluindo o fornecimento de materiais, ferramentas e mão de  obra necessários à plena execução do objeto</t>
        </is>
      </c>
      <c r="C2" t="inlineStr">
        <is>
          <t>15/07/2026 09:00:00</t>
        </is>
      </c>
      <c r="D2" t="inlineStr">
        <is>
          <t>Em processo</t>
        </is>
      </c>
      <c r="E2" t="inlineStr"/>
      <c r="F2" t="inlineStr"/>
      <c r="G2" t="inlineStr"/>
      <c r="H2" t="inlineStr"/>
    </row>
    <row r="3">
      <c r="A3" t="inlineStr">
        <is>
          <t>001/2026 CC</t>
        </is>
      </c>
      <c r="B3" t="inlineStr">
        <is>
          <t>Contratação de empresa para prestação de serviços de engenharia visando à reforma e adequação da unidade do SENAC/MT em Cuiabá-MT, com fornecimento de materiais, mão de obra e equipamentos.</t>
        </is>
      </c>
      <c r="C3" t="inlineStr">
        <is>
          <t>23/02/2026 09:00:00</t>
        </is>
      </c>
      <c r="D3" t="inlineStr">
        <is>
          <t>Finalizada</t>
        </is>
      </c>
      <c r="E3" t="inlineStr"/>
      <c r="F3" t="inlineStr">
        <is>
          <t>26/03/2026 09:00:00</t>
        </is>
      </c>
      <c r="G3" t="inlineStr"/>
      <c r="H3" t="inlineStr"/>
    </row>
    <row r="4">
      <c r="A4" t="inlineStr">
        <is>
          <t>002/2025</t>
        </is>
      </c>
      <c r="B4" t="inlineStr">
        <is>
          <t xml:space="preserve">Contratação de empresa especializada na prestação de serviços técnicos de engenharia para execução dos serviços de instalação de sistemas de climatização  (VRF e Split System). </t>
        </is>
      </c>
      <c r="C4" t="inlineStr">
        <is>
          <t>09/09/2025 08:30:00</t>
        </is>
      </c>
      <c r="D4" t="inlineStr">
        <is>
          <t>Finalizada</t>
        </is>
      </c>
      <c r="E4" t="inlineStr"/>
      <c r="F4" t="inlineStr">
        <is>
          <t>18/09/2025 14:10:00</t>
        </is>
      </c>
      <c r="G4" t="inlineStr"/>
      <c r="H4" t="inlineStr"/>
    </row>
    <row r="5">
      <c r="A5" t="inlineStr">
        <is>
          <t xml:space="preserve">001/2025 CC Republicação </t>
        </is>
      </c>
      <c r="B5" t="inlineStr">
        <is>
          <t>Contratação de empresa especializada na prestação de serviços técnicos de Engenharia para execução da reforma e adequação da unidade CEP Quantum do Senac/MT, incluindo fornecimento de material, mão-de-obra, ferramentas e todos os equipamentos necessários à plena realização dos serviços</t>
        </is>
      </c>
      <c r="C5" t="inlineStr">
        <is>
          <t>07/04/2025 08:00:00</t>
        </is>
      </c>
      <c r="D5" t="inlineStr">
        <is>
          <t>Finalizada</t>
        </is>
      </c>
      <c r="E5" t="inlineStr"/>
      <c r="F5" t="inlineStr">
        <is>
          <t>16/04/2025 18:00:00</t>
        </is>
      </c>
      <c r="G5" t="inlineStr"/>
      <c r="H5" t="inlineStr"/>
    </row>
    <row r="6">
      <c r="A6" t="inlineStr">
        <is>
          <t>001/2025 CC</t>
        </is>
      </c>
      <c r="B6" t="inlineStr">
        <is>
          <t>Contratação de empresa especializada na prestação de serviços técnicos de Engenharia para execução da reforma e adequação da unidade CEP Quan-tum do Senac/MT, conforme edital</t>
        </is>
      </c>
      <c r="C6" t="inlineStr">
        <is>
          <t>25/03/2025 08:00:00</t>
        </is>
      </c>
      <c r="D6" t="inlineStr">
        <is>
          <t>Cancelada</t>
        </is>
      </c>
      <c r="E6" t="inlineStr"/>
      <c r="F6" t="inlineStr">
        <is>
          <t>27/03/2025 10:00:00</t>
        </is>
      </c>
      <c r="G6" t="inlineStr"/>
      <c r="H6" t="inlineStr"/>
    </row>
    <row r="7">
      <c r="A7" t="inlineStr">
        <is>
          <t>004/2024 CC</t>
        </is>
      </c>
      <c r="B7" t="inlineStr">
        <is>
          <t>Contratação de empresa especializada na prestação de serviços técnicos de Engenharia para execução de serviços de construção civil em geral, destinados a revitalização da fachada do POLO IDIOMAS do Serviço Nacional de Aprendizagem Comercial de Mato Grosso – SENAC/MT</t>
        </is>
      </c>
      <c r="C7" t="inlineStr">
        <is>
          <t>08/01/2025 08:00:00</t>
        </is>
      </c>
      <c r="D7" t="inlineStr">
        <is>
          <t>Finalizada</t>
        </is>
      </c>
      <c r="E7" t="inlineStr"/>
      <c r="F7" t="inlineStr">
        <is>
          <t>10/01/2025 17:00:00</t>
        </is>
      </c>
      <c r="G7" t="inlineStr"/>
      <c r="H7" t="inlineStr"/>
    </row>
    <row r="8">
      <c r="A8" t="inlineStr">
        <is>
          <t>040/2026</t>
        </is>
      </c>
      <c r="B8" t="inlineStr">
        <is>
          <t>Contratação de empresa especializada no fornecimento de  equipamento de informática (notebook) para atender a gerencia de serviços educacionais do SENAC/MT,  conforme condições, quantidades e exigências estabelecidas neste Edital e seus anexos</t>
        </is>
      </c>
      <c r="C8" t="inlineStr">
        <is>
          <t>29/09/2026 09:00:00</t>
        </is>
      </c>
      <c r="D8" t="inlineStr">
        <is>
          <t>Em processo</t>
        </is>
      </c>
      <c r="E8" t="inlineStr"/>
      <c r="F8" t="inlineStr"/>
      <c r="G8" t="inlineStr"/>
      <c r="H8" t="inlineStr"/>
    </row>
    <row r="9">
      <c r="A9" t="inlineStr">
        <is>
          <t>035/2026</t>
        </is>
      </c>
      <c r="B9" t="inlineStr">
        <is>
          <t>Registro de preços para eventual contratação de empresa  especializada para fornecimento de materiais de consumo para construção civil em geral, em atendimento  das unidades operativas e Administração Regional do Senac/MT</t>
        </is>
      </c>
      <c r="C9" t="inlineStr">
        <is>
          <t>16/09/2026 09:00:00</t>
        </is>
      </c>
      <c r="D9" t="inlineStr">
        <is>
          <t>Em processo</t>
        </is>
      </c>
      <c r="E9" t="inlineStr"/>
      <c r="F9" t="inlineStr"/>
      <c r="G9" t="inlineStr"/>
      <c r="H9" t="inlineStr"/>
    </row>
    <row r="10">
      <c r="A10" t="inlineStr">
        <is>
          <t>033/2026</t>
        </is>
      </c>
      <c r="B10" t="inlineStr">
        <is>
          <t>Registro de preços para eventual contratação de empresa  especializada no fornecimento de materiais de Saúde e Odontológico estocáveis, visando atender as  necessidades das unidades operativas do Serviço Nacional de Aprendizagem Comercial do estado de Mato  Grosso (SENAC-MT)</t>
        </is>
      </c>
      <c r="C10" t="inlineStr">
        <is>
          <t>02/09/2026 09:00:00</t>
        </is>
      </c>
      <c r="D10" t="inlineStr">
        <is>
          <t>Em processo</t>
        </is>
      </c>
      <c r="E10" t="inlineStr"/>
      <c r="F10" t="inlineStr"/>
      <c r="G10" t="inlineStr"/>
      <c r="H10" t="inlineStr"/>
    </row>
    <row r="11">
      <c r="A11" t="inlineStr">
        <is>
          <t>030/2026</t>
        </is>
      </c>
      <c r="B11" t="inlineStr">
        <is>
          <t xml:space="preserve">Contratação de empresa especializada no serviço de  Plataforma de HotSpot Wi-Fi para gerenciamento de acessos e armazenamento de logs de acesso à internet  do SENAC/MT, conforme condições, quantidades e exigências estabelecidas neste Edital e seus anexos. </t>
        </is>
      </c>
      <c r="C11" t="inlineStr">
        <is>
          <t>20/08/2026 09:00:00</t>
        </is>
      </c>
      <c r="D11" t="inlineStr">
        <is>
          <t>Finalizada</t>
        </is>
      </c>
      <c r="E11" t="inlineStr"/>
      <c r="F11" t="inlineStr">
        <is>
          <t>25/09/2026 09:00:00</t>
        </is>
      </c>
      <c r="G11" t="inlineStr"/>
      <c r="H11" t="inlineStr"/>
    </row>
    <row r="12">
      <c r="A12" t="inlineStr">
        <is>
          <t>036/2026</t>
        </is>
      </c>
      <c r="B12" t="inlineStr">
        <is>
          <t>Contratação de empresa especializada para fabricação, fornecimento e instalação de gradil metálico e guarda-corpo, incluindo revestimento de rampa em cimento queimado no Centro de Distribuição do Senac e instalação de gradil metálico na sacada do CEP CPA Idiomas, em Cuiabá/MT.</t>
        </is>
      </c>
      <c r="C12" t="inlineStr">
        <is>
          <t>11/08/2026 09:00:00</t>
        </is>
      </c>
      <c r="D12" t="inlineStr">
        <is>
          <t>Cancelada</t>
        </is>
      </c>
      <c r="E12" t="inlineStr"/>
      <c r="F12" t="inlineStr">
        <is>
          <t>09/09/2026 09:00:00</t>
        </is>
      </c>
      <c r="G12" t="inlineStr"/>
      <c r="H12" t="inlineStr"/>
    </row>
    <row r="13">
      <c r="A13" t="inlineStr">
        <is>
          <t>031/2026</t>
        </is>
      </c>
      <c r="B13" t="inlineStr">
        <is>
          <t>Registro de preços para eventual contratação de empresa  especializada no fornecimento de materiais de papelaria e expediente, visando atender as necessidades das  unidades do Serviço Nacional de Aprendizagem Comercial do estado de Mato Grosso.</t>
        </is>
      </c>
      <c r="C13" t="inlineStr">
        <is>
          <t>16/07/2026 09:00:00</t>
        </is>
      </c>
      <c r="D13" t="inlineStr">
        <is>
          <t>Finalizada</t>
        </is>
      </c>
      <c r="E13" t="inlineStr"/>
      <c r="F13" t="inlineStr">
        <is>
          <t>25/09/2026 09:00:00</t>
        </is>
      </c>
      <c r="G13" t="inlineStr"/>
      <c r="H13" t="inlineStr"/>
    </row>
    <row r="14">
      <c r="A14" t="inlineStr">
        <is>
          <t>032/2026</t>
        </is>
      </c>
      <c r="B14" t="inlineStr">
        <is>
          <t>Contratação de empresa especializada para prestação de  serviços continuados de sustentação técnica e funcional do TOTVS RM, incluindo suporte por níveis,  parametrizações, customização e manutenção de relatórios, apoio a atualizações de versão e integrações com alocação por hora técnica por perfil.</t>
        </is>
      </c>
      <c r="C14" t="inlineStr">
        <is>
          <t>07/07/2026 09:00:00</t>
        </is>
      </c>
      <c r="D14" t="inlineStr">
        <is>
          <t>Finalizada</t>
        </is>
      </c>
      <c r="E14" t="inlineStr"/>
      <c r="F14" t="inlineStr">
        <is>
          <t>07/08/2026 09:00:00</t>
        </is>
      </c>
      <c r="G14" t="inlineStr"/>
      <c r="H14" t="inlineStr"/>
    </row>
    <row r="15">
      <c r="A15" t="inlineStr">
        <is>
          <t>029/2026</t>
        </is>
      </c>
      <c r="B15" t="inlineStr">
        <is>
          <t>Contratação de empresa especializada no fornecimento de  seguro predial e conteúdo, para atender as demandas de proteção dos bens patrimoniais do SENAC/MT</t>
        </is>
      </c>
      <c r="C15" t="inlineStr">
        <is>
          <t>29/06/2026 09:00:00</t>
        </is>
      </c>
      <c r="D15" t="inlineStr">
        <is>
          <t>Finalizada</t>
        </is>
      </c>
      <c r="E15" t="inlineStr"/>
      <c r="F15" t="inlineStr">
        <is>
          <t>10/08/2026 09:00:00</t>
        </is>
      </c>
      <c r="G15" t="inlineStr"/>
      <c r="H15" t="inlineStr"/>
    </row>
    <row r="16">
      <c r="A16" t="inlineStr">
        <is>
          <t>026/2026</t>
        </is>
      </c>
      <c r="B16" t="inlineStr">
        <is>
          <t>Registro de preços para eventual contratação de empresa  especializada em fornecimento de EPIs e itens ergonómicos para atender às unidades do SENAC-MT,  conforme condições, quantidades e exigências estabelecidas neste Edital e seus anexos.</t>
        </is>
      </c>
      <c r="C16" t="inlineStr">
        <is>
          <t>19/06/2026 09:00:00</t>
        </is>
      </c>
      <c r="D16" t="inlineStr">
        <is>
          <t>Finalizada</t>
        </is>
      </c>
      <c r="E16" t="inlineStr"/>
      <c r="F16" t="inlineStr">
        <is>
          <t>10/08/2026 09:00:00</t>
        </is>
      </c>
      <c r="G16" t="inlineStr"/>
      <c r="H16" t="inlineStr"/>
    </row>
    <row r="17">
      <c r="A17" t="inlineStr">
        <is>
          <t>001/2026</t>
        </is>
      </c>
      <c r="B17" t="inlineStr">
        <is>
          <t>Contratação de empresa especializada em prestação de ser viços de manutenção de jardinagem e paisagismo, com a finalidade de atender às necessidades do SE NAC/MT</t>
        </is>
      </c>
      <c r="C17" t="inlineStr">
        <is>
          <t>16/06/2026 09:00:00</t>
        </is>
      </c>
      <c r="D17" t="inlineStr">
        <is>
          <t>Finalizada</t>
        </is>
      </c>
      <c r="E17" t="inlineStr"/>
      <c r="F17" t="inlineStr">
        <is>
          <t>30/06/2026 09:00:00</t>
        </is>
      </c>
      <c r="G17" t="inlineStr"/>
      <c r="H17" t="inlineStr"/>
    </row>
    <row r="18">
      <c r="A18" t="inlineStr">
        <is>
          <t>028/2026</t>
        </is>
      </c>
      <c r="B18" t="inlineStr">
        <is>
          <t>Contratação de empresa especializada no fornecimento de  Máquina de Costura Uso Doméstico e Mesa de Bancada para máquina de Costura em atendimento ao Laboratório de Costura do CEP Rondonópolis - SENAC/MT, conforme condições, quantidades e exigências estabelecidas neste Edital e  seus anexos.</t>
        </is>
      </c>
      <c r="C18" t="inlineStr">
        <is>
          <t>15/06/2026 09:00:00</t>
        </is>
      </c>
      <c r="D18" t="inlineStr">
        <is>
          <t>Finalizada</t>
        </is>
      </c>
      <c r="E18" t="inlineStr"/>
      <c r="F18" t="inlineStr">
        <is>
          <t>10/08/2026 09:00:00</t>
        </is>
      </c>
      <c r="G18" t="inlineStr"/>
      <c r="H18" t="inlineStr"/>
    </row>
    <row r="19">
      <c r="A19" t="inlineStr">
        <is>
          <t>025/2026</t>
        </is>
      </c>
      <c r="B19" t="inlineStr">
        <is>
          <t>Contratação de empresa para monitoramento eletrônico 24h com CFTV e alarmes, incluindo fornecimento em comodato, instalação, manutenção e suporte nas unidades do SENAC/MT.</t>
        </is>
      </c>
      <c r="C19" t="inlineStr">
        <is>
          <t>10/06/2026 09:00:00</t>
        </is>
      </c>
      <c r="D19" t="inlineStr">
        <is>
          <t>Em processo</t>
        </is>
      </c>
      <c r="E19" t="inlineStr"/>
      <c r="F19" t="inlineStr"/>
      <c r="G19" t="inlineStr"/>
      <c r="H19" t="inlineStr"/>
    </row>
    <row r="20">
      <c r="A20" t="inlineStr">
        <is>
          <t>022/2026</t>
        </is>
      </c>
      <c r="B20" t="inlineStr">
        <is>
          <t>Contratação de solução omnichannel SaaS para atendimento do SENAC/MT, com automação e gestão de canais (WhatsApp, Instagram, Facebook, chat e e-mail/SMS), incluindo implantação, suporte e relatórios.</t>
        </is>
      </c>
      <c r="C20" t="inlineStr">
        <is>
          <t>09/06/2026 09:00:00</t>
        </is>
      </c>
      <c r="D20" t="inlineStr">
        <is>
          <t>Finalizada</t>
        </is>
      </c>
      <c r="E20" t="inlineStr"/>
      <c r="F20" t="inlineStr">
        <is>
          <t>04/09/2026 09:00:00</t>
        </is>
      </c>
      <c r="G20" t="inlineStr"/>
      <c r="H20" t="inlineStr"/>
    </row>
    <row r="21">
      <c r="A21" t="inlineStr">
        <is>
          <t>024/2026</t>
        </is>
      </c>
      <c r="B21" t="inlineStr">
        <is>
          <t>Contratação de empresa especializada em prestação de  serviço de seguro total para a frota de veículos e unidades móveis pertencentes ao SENAC/MT pelo período  de 12 (doze) meses, conforme condições, quantidades e exigências estabelecidas neste Edital e seus anexos.</t>
        </is>
      </c>
      <c r="C21" t="inlineStr">
        <is>
          <t>08/06/2026 09:00:00</t>
        </is>
      </c>
      <c r="D21" t="inlineStr">
        <is>
          <t>Finalizada</t>
        </is>
      </c>
      <c r="E21" t="inlineStr"/>
      <c r="F21" t="inlineStr">
        <is>
          <t>23/06/2026 09:00:00</t>
        </is>
      </c>
      <c r="G21" t="inlineStr"/>
      <c r="H21" t="inlineStr"/>
    </row>
  </sheetData>
  <pageMargins left="0.75" right="0.75" top="1" bottom="1" header="0.5" footer="0.5"/>
</worksheet>
</file>

<file path=xl/worksheets/sheet44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NA PRESTAÇÃO DE SERVIÇOS TÉCNICOS DE ENGENHARIA PARA EXECUÇÃO DA REFORMA E ADEQUAÇÃO DA UNIDADE DO SENAC/MT, LOCALIZADA NA RUA JESSÉ PINTO FREIRE, Nº 171, ESQUINA COM TRAVESSA ALICE FARIAS, BAIRRO CENTRO SUL, CUIABÁ-MT</t>
        </is>
      </c>
      <c r="B2" t="inlineStr">
        <is>
          <t>RETA PROJETOS E CONSTRUCOES LTDA</t>
        </is>
      </c>
      <c r="C2">
        <f>"00541815000188"</f>
        <v/>
      </c>
      <c r="D2" t="inlineStr">
        <is>
          <t>Concorrência</t>
        </is>
      </c>
      <c r="E2" t="inlineStr">
        <is>
          <t>21/05/2026 00:00:00</t>
        </is>
      </c>
      <c r="F2" t="inlineStr">
        <is>
          <t>06/11/2028</t>
        </is>
      </c>
      <c r="G2" t="inlineStr">
        <is>
          <t>Ativo</t>
        </is>
      </c>
      <c r="H2" t="inlineStr">
        <is>
          <t>Ordinária</t>
        </is>
      </c>
      <c r="I2" t="inlineStr"/>
      <c r="J2" t="inlineStr">
        <is>
          <t>18625182,21</t>
        </is>
      </c>
      <c r="K2" t="inlineStr">
        <is>
          <t>0,00</t>
        </is>
      </c>
      <c r="L2" t="inlineStr"/>
    </row>
    <row r="3">
      <c r="A3" t="inlineStr">
        <is>
          <t>CONSTITUI OBJETO DO PRESENTE INSTRUMENTO A LOCAÇÃO DO 1º (PRIMEIRO) PAVIMENTO, COM ÁREA PRIVATIVA DE 989,00 M², BEM COMO O DIREITO DE USO DAS ÁREAS COMUNS DO IMÓVEL,  NO MUNICÍPIO DE VÁRZEA GRANDE/MT</t>
        </is>
      </c>
      <c r="B3" t="inlineStr">
        <is>
          <t>FEDERACAO DO COMERCIO DE BENS, SERVICOS E TURISMO DO ESTADO DE MATO GROSSO</t>
        </is>
      </c>
      <c r="C3">
        <f>"03484896000110"</f>
        <v/>
      </c>
      <c r="D3" t="inlineStr">
        <is>
          <t>Inexigibilidade</t>
        </is>
      </c>
      <c r="E3" t="inlineStr">
        <is>
          <t>20/03/2026 00:00:00</t>
        </is>
      </c>
      <c r="F3" t="inlineStr">
        <is>
          <t>20/03/2036</t>
        </is>
      </c>
      <c r="G3" t="inlineStr">
        <is>
          <t>Ativo</t>
        </is>
      </c>
      <c r="H3" t="inlineStr">
        <is>
          <t>Ordinária</t>
        </is>
      </c>
      <c r="I3" t="inlineStr"/>
      <c r="J3" t="inlineStr">
        <is>
          <t>9404494,80</t>
        </is>
      </c>
      <c r="K3" t="inlineStr">
        <is>
          <t>313483,16</t>
        </is>
      </c>
      <c r="L3" t="inlineStr"/>
    </row>
    <row r="4">
      <c r="A4" t="inlineStr">
        <is>
          <t>CONTRATAÇÃO DE EMPRESA ESPECIALIZADA NA PRESTAÇÃO DE SERVIÇOS DE APOIO À EVENTOS INSTITUCIONAIS, SOB DEMANDA, DE INTERESSE DA GERÊNCIA DE MARKETING E COMUNICAÇÃO (GEMAC) DO SERVIÇO NACIONAL DE APRENDIZAGEM COMERCIAL -MT</t>
        </is>
      </c>
      <c r="B4" t="inlineStr">
        <is>
          <t>EXEMPLUS COMUNICACAO &amp; MARKETING LTDA</t>
        </is>
      </c>
      <c r="C4">
        <f>"72638372000159"</f>
        <v/>
      </c>
      <c r="D4" t="inlineStr">
        <is>
          <t>Pregão Eletrônico</t>
        </is>
      </c>
      <c r="E4" t="inlineStr">
        <is>
          <t>27/05/2026 00:00:00</t>
        </is>
      </c>
      <c r="F4" t="inlineStr">
        <is>
          <t>27/05/2027</t>
        </is>
      </c>
      <c r="G4" t="inlineStr">
        <is>
          <t>Ativo</t>
        </is>
      </c>
      <c r="H4" t="inlineStr">
        <is>
          <t>Ordinária</t>
        </is>
      </c>
      <c r="I4" t="inlineStr"/>
      <c r="J4" t="inlineStr">
        <is>
          <t>5615000,00</t>
        </is>
      </c>
      <c r="K4" t="inlineStr">
        <is>
          <t>25095,01</t>
        </is>
      </c>
      <c r="L4" t="inlineStr"/>
    </row>
    <row r="5">
      <c r="A5" t="inlineStr">
        <is>
          <t xml:space="preserve"> REGISTRO DE PREÇOS PARA EVENTUAL CONTRATAÇÃO DEEMPRESA ESPECIALIZADA NA LOCAÇÃO DE EQUIPAMENTOS DESTINADOS À EXECUÇÃO DOS EVENTOS REALIZADOS PELO SENAC/MT</t>
        </is>
      </c>
      <c r="B5" t="inlineStr">
        <is>
          <t>EVENTUAL LIVE MARKETING LTDA</t>
        </is>
      </c>
      <c r="C5">
        <f>"04433214000102"</f>
        <v/>
      </c>
      <c r="D5" t="inlineStr">
        <is>
          <t>Pregão Eletrônico</t>
        </is>
      </c>
      <c r="E5" t="inlineStr">
        <is>
          <t>16/01/2026 00:00:00</t>
        </is>
      </c>
      <c r="F5" t="inlineStr">
        <is>
          <t>16/01/2027</t>
        </is>
      </c>
      <c r="G5" t="inlineStr">
        <is>
          <t>Ativo</t>
        </is>
      </c>
      <c r="H5" t="inlineStr">
        <is>
          <t>Ordinária</t>
        </is>
      </c>
      <c r="I5" t="inlineStr"/>
      <c r="J5" t="inlineStr">
        <is>
          <t>3202300,00</t>
        </is>
      </c>
      <c r="K5" t="inlineStr">
        <is>
          <t>425677,00</t>
        </is>
      </c>
      <c r="L5" t="inlineStr"/>
    </row>
    <row r="6">
      <c r="A6" t="inlineStr">
        <is>
          <t>REGISTRO DE PREÇOS PARA EVENTUAL CONTRATAÇÃO DE EMPRESA ESPECIALIZADA NO FORNECIMENTO DE PRODUTOS DE LIMPEZA PROFISSIONAL, PRODUTOS DE LIMPEZA GERAL, MATERIAIS E EQUIPAMENTOS DE LIMPEZA, DESCARTÁVEIS DE PAPEL E HIGIENE, ESTOCÁVEIS</t>
        </is>
      </c>
      <c r="B6" t="inlineStr">
        <is>
          <t>SBORCHIA FABRICA DE PAPEIS LTDA</t>
        </is>
      </c>
      <c r="C6">
        <f>"10199538000120"</f>
        <v/>
      </c>
      <c r="D6" t="inlineStr">
        <is>
          <t>Pregão Eletrônico</t>
        </is>
      </c>
      <c r="E6" t="inlineStr">
        <is>
          <t>19/01/2026 00:00:00</t>
        </is>
      </c>
      <c r="F6" t="inlineStr">
        <is>
          <t>19/01/2027</t>
        </is>
      </c>
      <c r="G6" t="inlineStr">
        <is>
          <t>Ativo</t>
        </is>
      </c>
      <c r="H6" t="inlineStr">
        <is>
          <t>Ordinária</t>
        </is>
      </c>
      <c r="I6" t="inlineStr"/>
      <c r="J6" t="inlineStr">
        <is>
          <t>1202130,00</t>
        </is>
      </c>
      <c r="K6" t="inlineStr">
        <is>
          <t>102938,20</t>
        </is>
      </c>
      <c r="L6" t="inlineStr"/>
    </row>
    <row r="7">
      <c r="A7" t="inlineStr">
        <is>
          <t>REGISTRO DE PREÇOS PARA EVENTUAL CONTRATAÇÃO DE EMPRESA ESPECIALIZADA NO FORNECIMENTO DE MATERIAIS DE CONSUMO PARA INSTALAÇÕES ELÉTRICAS EM GERAL, EM ATENDIMENTO ÀS UNIDADES OPERATIVAS E À ADMINISTRAÇÃO REGIONAL DO SENAC/MT</t>
        </is>
      </c>
      <c r="B7" t="inlineStr">
        <is>
          <t>BRL LIGHT COMERCIO E REPRESENTACOES LTDA</t>
        </is>
      </c>
      <c r="C7">
        <f>"44301795000143"</f>
        <v/>
      </c>
      <c r="D7" t="inlineStr">
        <is>
          <t>Pregão Eletrônico</t>
        </is>
      </c>
      <c r="E7" t="inlineStr">
        <is>
          <t>10/06/2026 00:00:00</t>
        </is>
      </c>
      <c r="F7" t="inlineStr">
        <is>
          <t>10/06/2027</t>
        </is>
      </c>
      <c r="G7" t="inlineStr">
        <is>
          <t>Ativo</t>
        </is>
      </c>
      <c r="H7" t="inlineStr">
        <is>
          <t>Ordinária</t>
        </is>
      </c>
      <c r="I7" t="inlineStr"/>
      <c r="J7" t="inlineStr">
        <is>
          <t>772412,90</t>
        </is>
      </c>
      <c r="K7" t="inlineStr">
        <is>
          <t>1293,53</t>
        </is>
      </c>
      <c r="L7" t="inlineStr"/>
    </row>
    <row r="8">
      <c r="A8" t="inlineStr">
        <is>
          <t>CONTRATAÇÃO DE EMPRESA ESPECIALIZADA PARA A PRESTAÇÃO DE SERVIÇOS RELACIONADOS AO PROGRAMA DECOLA VAREJO 2026, ABRANGENDO A EXECUÇÃO DO FÓRUM DO VAREJO E DO CIRCUITO DO VAREJO NO ESTADO DE MATO GROSSO</t>
        </is>
      </c>
      <c r="B8" t="inlineStr">
        <is>
          <t>SERVICO DE APOIO AS MICRO E PEQ. EMPRESAS DO ESTADO DE MATO GROSSO</t>
        </is>
      </c>
      <c r="C8">
        <f>"03534450000152"</f>
        <v/>
      </c>
      <c r="D8" t="inlineStr">
        <is>
          <t>Dispensa</t>
        </is>
      </c>
      <c r="E8" t="inlineStr">
        <is>
          <t>11/03/2026 00:00:00</t>
        </is>
      </c>
      <c r="F8" t="inlineStr">
        <is>
          <t>11/08/2026</t>
        </is>
      </c>
      <c r="G8" t="inlineStr">
        <is>
          <t>Ativo</t>
        </is>
      </c>
      <c r="H8" t="inlineStr">
        <is>
          <t>Ordinária</t>
        </is>
      </c>
      <c r="I8" t="inlineStr"/>
      <c r="J8" t="inlineStr">
        <is>
          <t>645000,00</t>
        </is>
      </c>
      <c r="K8" t="inlineStr">
        <is>
          <t>0,00</t>
        </is>
      </c>
      <c r="L8" t="inlineStr"/>
    </row>
    <row r="9">
      <c r="A9" t="inlineStr">
        <is>
          <t>REGISTRO DE PREÇOS PARA EVENTUAL CONTRATAÇÃO DE EMPRESA ESPECIALIZADA NO FORNECIMENTO DE MATERIAIS DE CONSUMO PARA INSTALAÇÕES ELÉTRICAS EM GERAL, EM ATENDIMENTO ÀS UNIDADES OPERATIVAS E À ADMINISTRAÇÃO REGIONAL DO SENAC/MT</t>
        </is>
      </c>
      <c r="B9" t="inlineStr">
        <is>
          <t>ALLED DISTRIBUIDORA DE MATERIAIS PARA CONSTRUCAO LTDA</t>
        </is>
      </c>
      <c r="C9">
        <f>"35518733000288"</f>
        <v/>
      </c>
      <c r="D9" t="inlineStr">
        <is>
          <t>Pregão Eletrônico</t>
        </is>
      </c>
      <c r="E9" t="inlineStr">
        <is>
          <t>08/06/2026 00:00:00</t>
        </is>
      </c>
      <c r="F9" t="inlineStr">
        <is>
          <t>08/06/2027</t>
        </is>
      </c>
      <c r="G9" t="inlineStr">
        <is>
          <t>Ativo</t>
        </is>
      </c>
      <c r="H9" t="inlineStr">
        <is>
          <t>Ordinária</t>
        </is>
      </c>
      <c r="I9" t="inlineStr"/>
      <c r="J9" t="inlineStr">
        <is>
          <t>615650,00</t>
        </is>
      </c>
      <c r="K9" t="inlineStr">
        <is>
          <t>0,00</t>
        </is>
      </c>
      <c r="L9" t="inlineStr"/>
    </row>
    <row r="10">
      <c r="A10" t="inlineStr">
        <is>
          <t xml:space="preserve">REGISTRO DE PREÇOS PARA EVENTUAL CONTRATAÇÃO DE EMPRESA ESPECIALIZADA NO FORNECIMENTO DE PRODUTOS DE LIMPEZA PROFISSIONAL, PRODUTOS DE LIMPEZA GERAL, MATERIAIS E EQUIPAMENTOS DE LIMPEZA, DESCARTÁVEIS DE PAPEL E HIGIENE, ESTOCÁVEIS, VISANDO ATENDER AS NECESSIDADES DO SENAC-MT. </t>
        </is>
      </c>
      <c r="B10" t="inlineStr">
        <is>
          <t>G M EMBALAGENS LTDA</t>
        </is>
      </c>
      <c r="C10">
        <f>"52505574000115"</f>
        <v/>
      </c>
      <c r="D10" t="inlineStr">
        <is>
          <t>Pregão Eletrônico</t>
        </is>
      </c>
      <c r="E10" t="inlineStr">
        <is>
          <t>18/03/2026 00:00:00</t>
        </is>
      </c>
      <c r="F10" t="inlineStr">
        <is>
          <t>18/03/2027</t>
        </is>
      </c>
      <c r="G10" t="inlineStr">
        <is>
          <t>Ativo</t>
        </is>
      </c>
      <c r="H10" t="inlineStr">
        <is>
          <t>Ordinária</t>
        </is>
      </c>
      <c r="I10" t="inlineStr"/>
      <c r="J10" t="inlineStr">
        <is>
          <t>560264,00</t>
        </is>
      </c>
      <c r="K10" t="inlineStr">
        <is>
          <t>99106,58</t>
        </is>
      </c>
      <c r="L10" t="inlineStr"/>
    </row>
    <row r="11">
      <c r="A11" t="inlineStr">
        <is>
          <t>REGISTRO DE PREÇOS PARA EVENTUAL CONTRATAÇÃO DE EMPRESA ESPECIALIZADA NO FORNECIMENTO DE MATERIAIS DE CONSUMO PARA INSTALAÇÕES ELÉTRICAS EM GERAL, EM ATENDIMENTO ÀS UNIDADES OPERATIVAS E À ADMINISTRAÇÃO REGIONAL DO SENAC/MT</t>
        </is>
      </c>
      <c r="B11" t="inlineStr">
        <is>
          <t>MK MATERIAIS ELETRICOS E CONSTRUCAO LTDA</t>
        </is>
      </c>
      <c r="C11">
        <f>"54693472000104"</f>
        <v/>
      </c>
      <c r="D11" t="inlineStr">
        <is>
          <t>Pregão Eletrônico</t>
        </is>
      </c>
      <c r="E11" t="inlineStr">
        <is>
          <t>08/06/2026 00:00:00</t>
        </is>
      </c>
      <c r="F11" t="inlineStr">
        <is>
          <t>08/06/2027</t>
        </is>
      </c>
      <c r="G11" t="inlineStr">
        <is>
          <t>Ativo</t>
        </is>
      </c>
      <c r="H11" t="inlineStr">
        <is>
          <t>Ordinária</t>
        </is>
      </c>
      <c r="I11" t="inlineStr"/>
      <c r="J11" t="inlineStr">
        <is>
          <t>508846,18</t>
        </is>
      </c>
      <c r="K11" t="inlineStr">
        <is>
          <t>3344,40</t>
        </is>
      </c>
      <c r="L11" t="inlineStr"/>
    </row>
    <row r="12">
      <c r="A12" t="inlineStr">
        <is>
          <t>LOCAÇÃO TEMPORÁRIA DE 01 (UM) IMÓVEL URBANO DE 646,20M² DE ÁREA CONSTRUÍDA, CONSTRUÇÃO INSERIDA NO TERRENO DE 225,00M², INSCRITO NA MATRÍCULA Nº 19.886, SITUADO NA RUA ANTÔNIO HORTOLANI, Nº 47, QUADRA 70, LOTE 01-C, BAIRRO CENTRO, LOTEAMENTO CENTRO, CEP 78300-098, EM TANGARÁ DA SERRA/MT</t>
        </is>
      </c>
      <c r="B12" t="inlineStr">
        <is>
          <t>JPC SUPRIMENTOS DE INFORMATICA LTDA</t>
        </is>
      </c>
      <c r="C12">
        <f>"11508110000185"</f>
        <v/>
      </c>
      <c r="D12" t="inlineStr">
        <is>
          <t>Inexigibilidade</t>
        </is>
      </c>
      <c r="E12" t="inlineStr">
        <is>
          <t>28/05/2026 00:00:00</t>
        </is>
      </c>
      <c r="F12" t="inlineStr">
        <is>
          <t>28/05/2028</t>
        </is>
      </c>
      <c r="G12" t="inlineStr">
        <is>
          <t>Ativo</t>
        </is>
      </c>
      <c r="H12" t="inlineStr">
        <is>
          <t>Ordinária</t>
        </is>
      </c>
      <c r="I12" t="inlineStr"/>
      <c r="J12" t="inlineStr">
        <is>
          <t>480000,00</t>
        </is>
      </c>
      <c r="K12" t="inlineStr">
        <is>
          <t>0,00</t>
        </is>
      </c>
      <c r="L12" t="inlineStr"/>
    </row>
    <row r="13">
      <c r="A13" t="inlineStr">
        <is>
          <t>REGISTRO DE PREÇOS PARA EVENTUAL CONTRATAÇÃO DE EMPRESA ESPECIALIZADA FORNECIMENTO DE EQUIPAMENTOS E MÓVEIS DE LINHA PARA A COMPOSIÇÃO DAS COZINHAS PEDAGÓGICAS VISANDO ATENDER AS NECESSIDADES DAS UNIDADES DO SENAC-MT</t>
        </is>
      </c>
      <c r="B13" t="inlineStr">
        <is>
          <t>COZIL EQUIPAMENTOS INDUSTRIAIS LTDA</t>
        </is>
      </c>
      <c r="C13">
        <f>"54177886000172"</f>
        <v/>
      </c>
      <c r="D13" t="inlineStr">
        <is>
          <t>Pregão Eletrônico</t>
        </is>
      </c>
      <c r="E13" t="inlineStr">
        <is>
          <t>13/04/2026 00:00:00</t>
        </is>
      </c>
      <c r="F13" t="inlineStr">
        <is>
          <t>13/04/2027</t>
        </is>
      </c>
      <c r="G13" t="inlineStr">
        <is>
          <t>Ativo</t>
        </is>
      </c>
      <c r="H13" t="inlineStr">
        <is>
          <t>Ordinária</t>
        </is>
      </c>
      <c r="I13" t="inlineStr"/>
      <c r="J13" t="inlineStr">
        <is>
          <t>419500,00</t>
        </is>
      </c>
      <c r="K13" t="inlineStr">
        <is>
          <t>152135,00</t>
        </is>
      </c>
      <c r="L13" t="inlineStr"/>
    </row>
    <row r="14">
      <c r="A14" t="inlineStr">
        <is>
          <t xml:space="preserve"> REGISTRO DE PREÇOS PARA EVENTUAL CONTRATAÇÃO DE EMPRESA ESPECIALIZADA NO FORNECIMENTO DE MATERIAIS MÉDICOS E ODONTOLÓGICOS DO SEGMENTO DE SAÚDE, ESTOCÁVEIS.</t>
        </is>
      </c>
      <c r="B14" t="inlineStr">
        <is>
          <t>GOLDENPLUS - COMERCIO DE MEDICAMENTOS E PRODUTOS HOSPITALARES LTDA</t>
        </is>
      </c>
      <c r="C14">
        <f>"17472278000164"</f>
        <v/>
      </c>
      <c r="D14" t="inlineStr">
        <is>
          <t>Pregão Eletrônico</t>
        </is>
      </c>
      <c r="E14" t="inlineStr">
        <is>
          <t>13/01/2026 00:00:00</t>
        </is>
      </c>
      <c r="F14" t="inlineStr">
        <is>
          <t>13/01/2027</t>
        </is>
      </c>
      <c r="G14" t="inlineStr">
        <is>
          <t>Ativo</t>
        </is>
      </c>
      <c r="H14" t="inlineStr">
        <is>
          <t>Ordinária</t>
        </is>
      </c>
      <c r="I14" t="inlineStr"/>
      <c r="J14" t="inlineStr">
        <is>
          <t>387559,00</t>
        </is>
      </c>
      <c r="K14" t="inlineStr">
        <is>
          <t>4584,55</t>
        </is>
      </c>
      <c r="L14" t="inlineStr"/>
    </row>
    <row r="15">
      <c r="A15" t="inlineStr">
        <is>
          <t>CONTRATAÇÃO DE EMPRESA ESPECIALIZADA PARA PRESTAÇÃO DE SERVIÇOS ADVOCATÍCIOS PARA ATUAÇÃO MEDIANTE ASSESSORIA E CONSULTORIA JURÍDICA  DE ACORDO COM AS DEMANDAS DO SENAC/MT.</t>
        </is>
      </c>
      <c r="B15" t="inlineStr">
        <is>
          <t>JACOB SOCIEDADE INDIVIDUAL DE ADVOCACIA</t>
        </is>
      </c>
      <c r="C15">
        <f>"10292583000125"</f>
        <v/>
      </c>
      <c r="D15" t="inlineStr">
        <is>
          <t>Inexigibilidade</t>
        </is>
      </c>
      <c r="E15" t="inlineStr">
        <is>
          <t>13/03/2026 00:00:00</t>
        </is>
      </c>
      <c r="F15" t="inlineStr">
        <is>
          <t>13/03/2027</t>
        </is>
      </c>
      <c r="G15" t="inlineStr">
        <is>
          <t>Ativo</t>
        </is>
      </c>
      <c r="H15" t="inlineStr">
        <is>
          <t>Ordinária</t>
        </is>
      </c>
      <c r="I15" t="inlineStr"/>
      <c r="J15" t="inlineStr">
        <is>
          <t>336000,00</t>
        </is>
      </c>
      <c r="K15" t="inlineStr">
        <is>
          <t>112000,00</t>
        </is>
      </c>
      <c r="L15" t="inlineStr"/>
    </row>
    <row r="16">
      <c r="A16" t="inlineStr">
        <is>
          <t>REGISTRO DE PREÇOS PARA EVENTUAL CONTRATAÇÃO DE EMPRESA ESPECIALIZADA NO FORNECIMENTO DE MATERIAL BIBLIOGRÁFICO, CONSTITUÍDO POR LIVROS IMPRESSOS, SOB DEMANDA, PARA ATENDIMENTO DE CURSOS OFERTADOS PELAS UNIDADES OPERATIVAS DO SENAC/MT</t>
        </is>
      </c>
      <c r="B16" t="inlineStr">
        <is>
          <t>A PAGINA DISTRIBUIDORA DE LIVROS LTDA</t>
        </is>
      </c>
      <c r="C16">
        <f>"01795809000110"</f>
        <v/>
      </c>
      <c r="D16" t="inlineStr">
        <is>
          <t>Pregão Eletrônico</t>
        </is>
      </c>
      <c r="E16" t="inlineStr">
        <is>
          <t>27/05/2026 00:00:00</t>
        </is>
      </c>
      <c r="F16" t="inlineStr">
        <is>
          <t>27/05/2027</t>
        </is>
      </c>
      <c r="G16" t="inlineStr">
        <is>
          <t>Ativo</t>
        </is>
      </c>
      <c r="H16" t="inlineStr">
        <is>
          <t>Ordinária</t>
        </is>
      </c>
      <c r="I16" t="inlineStr"/>
      <c r="J16" t="inlineStr">
        <is>
          <t>314461,00</t>
        </is>
      </c>
      <c r="K16" t="inlineStr">
        <is>
          <t>0,00</t>
        </is>
      </c>
      <c r="L16" t="inlineStr"/>
    </row>
    <row r="17">
      <c r="A17"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7" t="inlineStr">
        <is>
          <t>SUELY RIBEIRO DE ALENCAR</t>
        </is>
      </c>
      <c r="C17">
        <f>"62749293120"</f>
        <v/>
      </c>
      <c r="D17" t="inlineStr">
        <is>
          <t>Inexigibilidade</t>
        </is>
      </c>
      <c r="E17" t="inlineStr">
        <is>
          <t>24/06/2026 00:00:00</t>
        </is>
      </c>
      <c r="F17" t="inlineStr">
        <is>
          <t>23/08/2026</t>
        </is>
      </c>
      <c r="G17" t="inlineStr">
        <is>
          <t>Ativo</t>
        </is>
      </c>
      <c r="H17" t="inlineStr">
        <is>
          <t>Ordinária</t>
        </is>
      </c>
      <c r="I17" t="inlineStr"/>
      <c r="J17" t="inlineStr">
        <is>
          <t>300000,00</t>
        </is>
      </c>
      <c r="K17" t="inlineStr">
        <is>
          <t>300000,00</t>
        </is>
      </c>
      <c r="L17" t="inlineStr"/>
    </row>
    <row r="18">
      <c r="A18"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8" t="inlineStr">
        <is>
          <t xml:space="preserve">THOME AUGUSTO JUNIOR </t>
        </is>
      </c>
      <c r="C18">
        <f>"35303433153"</f>
        <v/>
      </c>
      <c r="D18" t="inlineStr">
        <is>
          <t>Inexigibilidade</t>
        </is>
      </c>
      <c r="E18" t="inlineStr">
        <is>
          <t>24/06/2026 00:00:00</t>
        </is>
      </c>
      <c r="F18" t="inlineStr">
        <is>
          <t>23/08/2026</t>
        </is>
      </c>
      <c r="G18" t="inlineStr">
        <is>
          <t>Ativo</t>
        </is>
      </c>
      <c r="H18" t="inlineStr">
        <is>
          <t>Ordinária</t>
        </is>
      </c>
      <c r="I18" t="inlineStr"/>
      <c r="J18" t="inlineStr">
        <is>
          <t>300000,00</t>
        </is>
      </c>
      <c r="K18" t="inlineStr">
        <is>
          <t>300000,00</t>
        </is>
      </c>
      <c r="L18" t="inlineStr"/>
    </row>
    <row r="19">
      <c r="A19" t="inlineStr">
        <is>
          <t xml:space="preserve"> CONTRATAÇÃO DE EMPRESA ESPECIALIZADA NO FORNECIMENTO DE CELULARES DO TIPO SMARTPHONE. </t>
        </is>
      </c>
      <c r="B19" t="inlineStr">
        <is>
          <t>OLMI INFORMATICA LTDA</t>
        </is>
      </c>
      <c r="C19">
        <f>"00789321000117"</f>
        <v/>
      </c>
      <c r="D19" t="inlineStr">
        <is>
          <t>Pregão Eletrônico</t>
        </is>
      </c>
      <c r="E19" t="inlineStr">
        <is>
          <t>03/03/2026 00:00:00</t>
        </is>
      </c>
      <c r="F19" t="inlineStr">
        <is>
          <t>03/06/2026</t>
        </is>
      </c>
      <c r="G19" t="inlineStr">
        <is>
          <t>Encerrado</t>
        </is>
      </c>
      <c r="H19" t="inlineStr">
        <is>
          <t>Ordinária</t>
        </is>
      </c>
      <c r="I19" t="inlineStr"/>
      <c r="J19" t="inlineStr">
        <is>
          <t>277126,00</t>
        </is>
      </c>
      <c r="K19" t="inlineStr">
        <is>
          <t>277126,00</t>
        </is>
      </c>
      <c r="L19" t="inlineStr"/>
    </row>
    <row r="20">
      <c r="A20" t="inlineStr">
        <is>
          <t>CONTRATAÇÃO DE EMPRESA ESPECIALIZADA NA PRESTAÇÃO DE SERVIÇO DE LOCAÇÃO DE ESPAÇO PARA EVENTO E DE BUFFET PARA ATENDER AÇÕES DO EVENTO SEMANA S, PROMOVIDO PELO SENAC/MT, A REALIZAR-SE EM 15 DE MAIO DE 2026, ÀS 18H30, EM CUIABÁ/MT.</t>
        </is>
      </c>
      <c r="B20" t="inlineStr">
        <is>
          <t>BUFFET LEILA MALOUF LTDA</t>
        </is>
      </c>
      <c r="C20">
        <f>"01087130000176"</f>
        <v/>
      </c>
      <c r="D20" t="inlineStr">
        <is>
          <t>Inexigibilidade</t>
        </is>
      </c>
      <c r="E20" t="inlineStr">
        <is>
          <t>15/04/2026 00:00:00</t>
        </is>
      </c>
      <c r="F20" t="inlineStr">
        <is>
          <t>24/06/2026</t>
        </is>
      </c>
      <c r="G20" t="inlineStr">
        <is>
          <t>Encerrado</t>
        </is>
      </c>
      <c r="H20" t="inlineStr">
        <is>
          <t>Ordinária</t>
        </is>
      </c>
      <c r="I20" t="inlineStr"/>
      <c r="J20" t="inlineStr">
        <is>
          <t>274500,00</t>
        </is>
      </c>
      <c r="K20" t="inlineStr">
        <is>
          <t>274500,00</t>
        </is>
      </c>
      <c r="L20" t="inlineStr"/>
    </row>
    <row r="21">
      <c r="A21" t="inlineStr">
        <is>
          <t>REGISTRO DE PREÇOS PARA EVENTUAL CONTRATAÇÃO DE EMPRESA ESPECIALIZADA NO FORNECIMENTO DE MATERIAIS DE CONSUMO PARA INSTALAÇÕES ELÉTRICAS EM GERAL, EM ATENDIMENTO ÀS UNIDADES OPERATIVAS E À ADMINISTRAÇÃO REGIONAL DO SENAC/MT</t>
        </is>
      </c>
      <c r="B21" t="inlineStr">
        <is>
          <t>COTOVIA COMERCIO LTDA</t>
        </is>
      </c>
      <c r="C21">
        <f>"43853822000128"</f>
        <v/>
      </c>
      <c r="D21" t="inlineStr">
        <is>
          <t>Pregão Eletrônico</t>
        </is>
      </c>
      <c r="E21" t="inlineStr">
        <is>
          <t>10/06/2026 00:00:00</t>
        </is>
      </c>
      <c r="F21" t="inlineStr">
        <is>
          <t>10/06/2027</t>
        </is>
      </c>
      <c r="G21" t="inlineStr">
        <is>
          <t>Ativo</t>
        </is>
      </c>
      <c r="H21" t="inlineStr">
        <is>
          <t>Ordinária</t>
        </is>
      </c>
      <c r="I21" t="inlineStr"/>
      <c r="J21" t="inlineStr">
        <is>
          <t>242685,72</t>
        </is>
      </c>
      <c r="K21" t="inlineStr">
        <is>
          <t>2898,27</t>
        </is>
      </c>
      <c r="L21" t="inlineStr"/>
    </row>
  </sheetData>
  <pageMargins left="0.75" right="0.75" top="1" bottom="1" header="0.5" footer="0.5"/>
</worksheet>
</file>

<file path=xl/worksheets/sheet44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PT 001/2026</t>
        </is>
      </c>
      <c r="B2" t="inlineStr">
        <is>
          <t>O PATROCINADOR E O PATROCINADO, ACIMA JÁ QUALIFICADOS, FIRMAM ENTRE SI O PRESENTE CONTRATO, CUJO OBJETO É O PATROCÍNIO, COM APORTE FINANCEIRO INDIRETO, MEDIANTE O CUSTEIO DE  PALESTRANTE PARA PARTICIPAR DO EVENTO ?ENCONTRO REGIONAL DO SETOR ATACADISTA E DISTRIBUIDOR 2026?</t>
        </is>
      </c>
      <c r="C2" t="inlineStr">
        <is>
          <t>SINDICATO DO COMERCIO ATACADISTA E DISTRIBUIDOR DO ESTADO DE MATO GROSSO - SINCAD-MT</t>
        </is>
      </c>
      <c r="D2" t="inlineStr">
        <is>
          <t>08401015000173</t>
        </is>
      </c>
      <c r="E2" t="inlineStr">
        <is>
          <t>07/04/2026 00:00:00</t>
        </is>
      </c>
      <c r="F2" t="inlineStr">
        <is>
          <t>07/07/2026 00:00:00</t>
        </is>
      </c>
      <c r="G2" t="inlineStr">
        <is>
          <t>Encerrado</t>
        </is>
      </c>
      <c r="H2" t="inlineStr">
        <is>
          <t>Ordinária</t>
        </is>
      </c>
      <c r="I2" t="inlineStr">
        <is>
          <t>0,00</t>
        </is>
      </c>
    </row>
  </sheetData>
  <pageMargins left="0.75" right="0.75" top="1" bottom="1" header="0.5" footer="0.5"/>
</worksheet>
</file>

<file path=xl/worksheets/sheet44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NA PRESTAÇÃO DE SERVIÇOS TÉCNICOS DE ENGENHARIA PARA EXECUÇÃO DA REFORMA E ADEQUAÇÃO DA UNIDADE DO SENAC/MT, LOCALIZADA NA RUA JESSÉ PINTO FREIRE, Nº 171, ESQUINA COM TRAVESSA ALICE FARIAS, BAIRRO CENTRO SUL, CUIABÁ-MT</t>
        </is>
      </c>
      <c r="B2" t="inlineStr">
        <is>
          <t>RETA PROJETOS E CONSTRUCOES LTDA</t>
        </is>
      </c>
      <c r="C2">
        <f>"00541815000188"</f>
        <v/>
      </c>
      <c r="D2" t="inlineStr">
        <is>
          <t>Concorrência</t>
        </is>
      </c>
      <c r="E2" t="inlineStr">
        <is>
          <t>21/05/2026 00:00:00</t>
        </is>
      </c>
      <c r="F2" t="inlineStr">
        <is>
          <t>06/11/2028</t>
        </is>
      </c>
      <c r="G2" t="inlineStr">
        <is>
          <t>Ativo</t>
        </is>
      </c>
      <c r="H2" t="inlineStr">
        <is>
          <t>Ordinária</t>
        </is>
      </c>
      <c r="I2" t="inlineStr"/>
      <c r="J2" t="inlineStr">
        <is>
          <t>18625182,21</t>
        </is>
      </c>
      <c r="K2" t="inlineStr">
        <is>
          <t>0,00</t>
        </is>
      </c>
      <c r="L2" t="inlineStr"/>
    </row>
    <row r="3">
      <c r="A3" t="inlineStr">
        <is>
          <t>CONSTITUI OBJETO DO PRESENTE INSTRUMENTO A LOCAÇÃO DO 1º (PRIMEIRO) PAVIMENTO, COM ÁREA PRIVATIVA DE 989,00 M², BEM COMO O DIREITO DE USO DAS ÁREAS COMUNS DO IMÓVEL,  NO MUNICÍPIO DE VÁRZEA GRANDE/MT</t>
        </is>
      </c>
      <c r="B3" t="inlineStr">
        <is>
          <t>FEDERACAO DO COMERCIO DE BENS, SERVICOS E TURISMO DO ESTADO DE MATO GROSSO</t>
        </is>
      </c>
      <c r="C3">
        <f>"03484896000110"</f>
        <v/>
      </c>
      <c r="D3" t="inlineStr">
        <is>
          <t>Inexigibilidade</t>
        </is>
      </c>
      <c r="E3" t="inlineStr">
        <is>
          <t>20/03/2026 00:00:00</t>
        </is>
      </c>
      <c r="F3" t="inlineStr">
        <is>
          <t>20/03/2036</t>
        </is>
      </c>
      <c r="G3" t="inlineStr">
        <is>
          <t>Ativo</t>
        </is>
      </c>
      <c r="H3" t="inlineStr">
        <is>
          <t>Ordinária</t>
        </is>
      </c>
      <c r="I3" t="inlineStr"/>
      <c r="J3" t="inlineStr">
        <is>
          <t>9404494,80</t>
        </is>
      </c>
      <c r="K3" t="inlineStr">
        <is>
          <t>313483,16</t>
        </is>
      </c>
      <c r="L3" t="inlineStr"/>
    </row>
    <row r="4">
      <c r="A4" t="inlineStr">
        <is>
          <t>CONTRATAÇÃO DE EMPRESA ESPECIALIZADA NA PRESTAÇÃO DE SERVIÇOS DE APOIO À EVENTOS INSTITUCIONAIS, SOB DEMANDA, DE INTERESSE DA GERÊNCIA DE MARKETING E COMUNICAÇÃO (GEMAC) DO SERVIÇO NACIONAL DE APRENDIZAGEM COMERCIAL -MT</t>
        </is>
      </c>
      <c r="B4" t="inlineStr">
        <is>
          <t>EXEMPLUS COMUNICACAO &amp; MARKETING LTDA</t>
        </is>
      </c>
      <c r="C4">
        <f>"72638372000159"</f>
        <v/>
      </c>
      <c r="D4" t="inlineStr">
        <is>
          <t>Pregão Eletrônico</t>
        </is>
      </c>
      <c r="E4" t="inlineStr">
        <is>
          <t>27/05/2026 00:00:00</t>
        </is>
      </c>
      <c r="F4" t="inlineStr">
        <is>
          <t>27/05/2027</t>
        </is>
      </c>
      <c r="G4" t="inlineStr">
        <is>
          <t>Ativo</t>
        </is>
      </c>
      <c r="H4" t="inlineStr">
        <is>
          <t>Ordinária</t>
        </is>
      </c>
      <c r="I4" t="inlineStr"/>
      <c r="J4" t="inlineStr">
        <is>
          <t>5615000,00</t>
        </is>
      </c>
      <c r="K4" t="inlineStr">
        <is>
          <t>25095,01</t>
        </is>
      </c>
      <c r="L4" t="inlineStr"/>
    </row>
    <row r="5">
      <c r="A5" t="inlineStr">
        <is>
          <t xml:space="preserve"> REGISTRO DE PREÇOS PARA EVENTUAL CONTRATAÇÃO DEEMPRESA ESPECIALIZADA NA LOCAÇÃO DE EQUIPAMENTOS DESTINADOS À EXECUÇÃO DOS EVENTOS REALIZADOS PELO SENAC/MT</t>
        </is>
      </c>
      <c r="B5" t="inlineStr">
        <is>
          <t>EVENTUAL LIVE MARKETING LTDA</t>
        </is>
      </c>
      <c r="C5">
        <f>"04433214000102"</f>
        <v/>
      </c>
      <c r="D5" t="inlineStr">
        <is>
          <t>Pregão Eletrônico</t>
        </is>
      </c>
      <c r="E5" t="inlineStr">
        <is>
          <t>16/01/2026 00:00:00</t>
        </is>
      </c>
      <c r="F5" t="inlineStr">
        <is>
          <t>16/01/2027</t>
        </is>
      </c>
      <c r="G5" t="inlineStr">
        <is>
          <t>Ativo</t>
        </is>
      </c>
      <c r="H5" t="inlineStr">
        <is>
          <t>Ordinária</t>
        </is>
      </c>
      <c r="I5" t="inlineStr"/>
      <c r="J5" t="inlineStr">
        <is>
          <t>3202300,00</t>
        </is>
      </c>
      <c r="K5" t="inlineStr">
        <is>
          <t>425677,00</t>
        </is>
      </c>
      <c r="L5" t="inlineStr"/>
    </row>
    <row r="6">
      <c r="A6" t="inlineStr">
        <is>
          <t>REGISTRO DE PREÇOS PARA EVENTUAL CONTRATAÇÃO DE EMPRESA ESPECIALIZADA NO FORNECIMENTO DE PRODUTOS DE LIMPEZA PROFISSIONAL, PRODUTOS DE LIMPEZA GERAL, MATERIAIS E EQUIPAMENTOS DE LIMPEZA, DESCARTÁVEIS DE PAPEL E HIGIENE, ESTOCÁVEIS</t>
        </is>
      </c>
      <c r="B6" t="inlineStr">
        <is>
          <t>SBORCHIA FABRICA DE PAPEIS LTDA</t>
        </is>
      </c>
      <c r="C6">
        <f>"10199538000120"</f>
        <v/>
      </c>
      <c r="D6" t="inlineStr">
        <is>
          <t>Pregão Eletrônico</t>
        </is>
      </c>
      <c r="E6" t="inlineStr">
        <is>
          <t>19/01/2026 00:00:00</t>
        </is>
      </c>
      <c r="F6" t="inlineStr">
        <is>
          <t>19/01/2027</t>
        </is>
      </c>
      <c r="G6" t="inlineStr">
        <is>
          <t>Ativo</t>
        </is>
      </c>
      <c r="H6" t="inlineStr">
        <is>
          <t>Ordinária</t>
        </is>
      </c>
      <c r="I6" t="inlineStr"/>
      <c r="J6" t="inlineStr">
        <is>
          <t>1202130,00</t>
        </is>
      </c>
      <c r="K6" t="inlineStr">
        <is>
          <t>102938,20</t>
        </is>
      </c>
      <c r="L6" t="inlineStr"/>
    </row>
    <row r="7">
      <c r="A7" t="inlineStr">
        <is>
          <t>REGISTRO DE PREÇOS PARA EVENTUAL CONTRATAÇÃO DE EMPRESA ESPECIALIZADA NO FORNECIMENTO DE MATERIAIS DE CONSUMO PARA INSTALAÇÕES ELÉTRICAS EM GERAL, EM ATENDIMENTO ÀS UNIDADES OPERATIVAS E À ADMINISTRAÇÃO REGIONAL DO SENAC/MT</t>
        </is>
      </c>
      <c r="B7" t="inlineStr">
        <is>
          <t>BRL LIGHT COMERCIO E REPRESENTACOES LTDA</t>
        </is>
      </c>
      <c r="C7">
        <f>"44301795000143"</f>
        <v/>
      </c>
      <c r="D7" t="inlineStr">
        <is>
          <t>Pregão Eletrônico</t>
        </is>
      </c>
      <c r="E7" t="inlineStr">
        <is>
          <t>10/06/2026 00:00:00</t>
        </is>
      </c>
      <c r="F7" t="inlineStr">
        <is>
          <t>10/06/2027</t>
        </is>
      </c>
      <c r="G7" t="inlineStr">
        <is>
          <t>Ativo</t>
        </is>
      </c>
      <c r="H7" t="inlineStr">
        <is>
          <t>Ordinária</t>
        </is>
      </c>
      <c r="I7" t="inlineStr"/>
      <c r="J7" t="inlineStr">
        <is>
          <t>772412,90</t>
        </is>
      </c>
      <c r="K7" t="inlineStr">
        <is>
          <t>1293,53</t>
        </is>
      </c>
      <c r="L7" t="inlineStr"/>
    </row>
    <row r="8">
      <c r="A8" t="inlineStr">
        <is>
          <t>CONTRATAÇÃO DE EMPRESA ESPECIALIZADA PARA A PRESTAÇÃO DE SERVIÇOS RELACIONADOS AO PROGRAMA DECOLA VAREJO 2026, ABRANGENDO A EXECUÇÃO DO FÓRUM DO VAREJO E DO CIRCUITO DO VAREJO NO ESTADO DE MATO GROSSO</t>
        </is>
      </c>
      <c r="B8" t="inlineStr">
        <is>
          <t>SERVICO DE APOIO AS MICRO E PEQ. EMPRESAS DO ESTADO DE MATO GROSSO</t>
        </is>
      </c>
      <c r="C8">
        <f>"03534450000152"</f>
        <v/>
      </c>
      <c r="D8" t="inlineStr">
        <is>
          <t>Dispensa</t>
        </is>
      </c>
      <c r="E8" t="inlineStr">
        <is>
          <t>11/03/2026 00:00:00</t>
        </is>
      </c>
      <c r="F8" t="inlineStr">
        <is>
          <t>11/08/2026</t>
        </is>
      </c>
      <c r="G8" t="inlineStr">
        <is>
          <t>Ativo</t>
        </is>
      </c>
      <c r="H8" t="inlineStr">
        <is>
          <t>Ordinária</t>
        </is>
      </c>
      <c r="I8" t="inlineStr"/>
      <c r="J8" t="inlineStr">
        <is>
          <t>645000,00</t>
        </is>
      </c>
      <c r="K8" t="inlineStr">
        <is>
          <t>0,00</t>
        </is>
      </c>
      <c r="L8" t="inlineStr"/>
    </row>
    <row r="9">
      <c r="A9" t="inlineStr">
        <is>
          <t>REGISTRO DE PREÇOS PARA EVENTUAL CONTRATAÇÃO DE EMPRESA ESPECIALIZADA NO FORNECIMENTO DE MATERIAIS DE CONSUMO PARA INSTALAÇÕES ELÉTRICAS EM GERAL, EM ATENDIMENTO ÀS UNIDADES OPERATIVAS E À ADMINISTRAÇÃO REGIONAL DO SENAC/MT</t>
        </is>
      </c>
      <c r="B9" t="inlineStr">
        <is>
          <t>ALLED DISTRIBUIDORA DE MATERIAIS PARA CONSTRUCAO LTDA</t>
        </is>
      </c>
      <c r="C9">
        <f>"35518733000288"</f>
        <v/>
      </c>
      <c r="D9" t="inlineStr">
        <is>
          <t>Pregão Eletrônico</t>
        </is>
      </c>
      <c r="E9" t="inlineStr">
        <is>
          <t>08/06/2026 00:00:00</t>
        </is>
      </c>
      <c r="F9" t="inlineStr">
        <is>
          <t>08/06/2027</t>
        </is>
      </c>
      <c r="G9" t="inlineStr">
        <is>
          <t>Ativo</t>
        </is>
      </c>
      <c r="H9" t="inlineStr">
        <is>
          <t>Ordinária</t>
        </is>
      </c>
      <c r="I9" t="inlineStr"/>
      <c r="J9" t="inlineStr">
        <is>
          <t>615650,00</t>
        </is>
      </c>
      <c r="K9" t="inlineStr">
        <is>
          <t>0,00</t>
        </is>
      </c>
      <c r="L9" t="inlineStr"/>
    </row>
    <row r="10">
      <c r="A10" t="inlineStr">
        <is>
          <t xml:space="preserve">REGISTRO DE PREÇOS PARA EVENTUAL CONTRATAÇÃO DE EMPRESA ESPECIALIZADA NO FORNECIMENTO DE PRODUTOS DE LIMPEZA PROFISSIONAL, PRODUTOS DE LIMPEZA GERAL, MATERIAIS E EQUIPAMENTOS DE LIMPEZA, DESCARTÁVEIS DE PAPEL E HIGIENE, ESTOCÁVEIS, VISANDO ATENDER AS NECESSIDADES DO SENAC-MT. </t>
        </is>
      </c>
      <c r="B10" t="inlineStr">
        <is>
          <t>G M EMBALAGENS LTDA</t>
        </is>
      </c>
      <c r="C10">
        <f>"52505574000115"</f>
        <v/>
      </c>
      <c r="D10" t="inlineStr">
        <is>
          <t>Pregão Eletrônico</t>
        </is>
      </c>
      <c r="E10" t="inlineStr">
        <is>
          <t>18/03/2026 00:00:00</t>
        </is>
      </c>
      <c r="F10" t="inlineStr">
        <is>
          <t>18/03/2027</t>
        </is>
      </c>
      <c r="G10" t="inlineStr">
        <is>
          <t>Ativo</t>
        </is>
      </c>
      <c r="H10" t="inlineStr">
        <is>
          <t>Ordinária</t>
        </is>
      </c>
      <c r="I10" t="inlineStr"/>
      <c r="J10" t="inlineStr">
        <is>
          <t>560264,00</t>
        </is>
      </c>
      <c r="K10" t="inlineStr">
        <is>
          <t>99106,58</t>
        </is>
      </c>
      <c r="L10" t="inlineStr"/>
    </row>
    <row r="11">
      <c r="A11" t="inlineStr">
        <is>
          <t>REGISTRO DE PREÇOS PARA EVENTUAL CONTRATAÇÃO DE EMPRESA ESPECIALIZADA NO FORNECIMENTO DE MATERIAIS DE CONSUMO PARA INSTALAÇÕES ELÉTRICAS EM GERAL, EM ATENDIMENTO ÀS UNIDADES OPERATIVAS E À ADMINISTRAÇÃO REGIONAL DO SENAC/MT</t>
        </is>
      </c>
      <c r="B11" t="inlineStr">
        <is>
          <t>MK MATERIAIS ELETRICOS E CONSTRUCAO LTDA</t>
        </is>
      </c>
      <c r="C11">
        <f>"54693472000104"</f>
        <v/>
      </c>
      <c r="D11" t="inlineStr">
        <is>
          <t>Pregão Eletrônico</t>
        </is>
      </c>
      <c r="E11" t="inlineStr">
        <is>
          <t>08/06/2026 00:00:00</t>
        </is>
      </c>
      <c r="F11" t="inlineStr">
        <is>
          <t>08/06/2027</t>
        </is>
      </c>
      <c r="G11" t="inlineStr">
        <is>
          <t>Ativo</t>
        </is>
      </c>
      <c r="H11" t="inlineStr">
        <is>
          <t>Ordinária</t>
        </is>
      </c>
      <c r="I11" t="inlineStr"/>
      <c r="J11" t="inlineStr">
        <is>
          <t>508846,18</t>
        </is>
      </c>
      <c r="K11" t="inlineStr">
        <is>
          <t>3344,40</t>
        </is>
      </c>
      <c r="L11" t="inlineStr"/>
    </row>
    <row r="12">
      <c r="A12" t="inlineStr">
        <is>
          <t>LOCAÇÃO TEMPORÁRIA DE 01 (UM) IMÓVEL URBANO DE 646,20M² DE ÁREA CONSTRUÍDA, CONSTRUÇÃO INSERIDA NO TERRENO DE 225,00M², INSCRITO NA MATRÍCULA Nº 19.886, SITUADO NA RUA ANTÔNIO HORTOLANI, Nº 47, QUADRA 70, LOTE 01-C, BAIRRO CENTRO, LOTEAMENTO CENTRO, CEP 78300-098, EM TANGARÁ DA SERRA/MT</t>
        </is>
      </c>
      <c r="B12" t="inlineStr">
        <is>
          <t>JPC SUPRIMENTOS DE INFORMATICA LTDA</t>
        </is>
      </c>
      <c r="C12">
        <f>"11508110000185"</f>
        <v/>
      </c>
      <c r="D12" t="inlineStr">
        <is>
          <t>Inexigibilidade</t>
        </is>
      </c>
      <c r="E12" t="inlineStr">
        <is>
          <t>28/05/2026 00:00:00</t>
        </is>
      </c>
      <c r="F12" t="inlineStr">
        <is>
          <t>28/05/2028</t>
        </is>
      </c>
      <c r="G12" t="inlineStr">
        <is>
          <t>Ativo</t>
        </is>
      </c>
      <c r="H12" t="inlineStr">
        <is>
          <t>Ordinária</t>
        </is>
      </c>
      <c r="I12" t="inlineStr"/>
      <c r="J12" t="inlineStr">
        <is>
          <t>480000,00</t>
        </is>
      </c>
      <c r="K12" t="inlineStr">
        <is>
          <t>0,00</t>
        </is>
      </c>
      <c r="L12" t="inlineStr"/>
    </row>
    <row r="13">
      <c r="A13" t="inlineStr">
        <is>
          <t>REGISTRO DE PREÇOS PARA EVENTUAL CONTRATAÇÃO DE EMPRESA ESPECIALIZADA FORNECIMENTO DE EQUIPAMENTOS E MÓVEIS DE LINHA PARA A COMPOSIÇÃO DAS COZINHAS PEDAGÓGICAS VISANDO ATENDER AS NECESSIDADES DAS UNIDADES DO SENAC-MT</t>
        </is>
      </c>
      <c r="B13" t="inlineStr">
        <is>
          <t>COZIL EQUIPAMENTOS INDUSTRIAIS LTDA</t>
        </is>
      </c>
      <c r="C13">
        <f>"54177886000172"</f>
        <v/>
      </c>
      <c r="D13" t="inlineStr">
        <is>
          <t>Pregão Eletrônico</t>
        </is>
      </c>
      <c r="E13" t="inlineStr">
        <is>
          <t>13/04/2026 00:00:00</t>
        </is>
      </c>
      <c r="F13" t="inlineStr">
        <is>
          <t>13/04/2027</t>
        </is>
      </c>
      <c r="G13" t="inlineStr">
        <is>
          <t>Ativo</t>
        </is>
      </c>
      <c r="H13" t="inlineStr">
        <is>
          <t>Ordinária</t>
        </is>
      </c>
      <c r="I13" t="inlineStr"/>
      <c r="J13" t="inlineStr">
        <is>
          <t>419500,00</t>
        </is>
      </c>
      <c r="K13" t="inlineStr">
        <is>
          <t>152135,00</t>
        </is>
      </c>
      <c r="L13" t="inlineStr"/>
    </row>
    <row r="14">
      <c r="A14" t="inlineStr">
        <is>
          <t xml:space="preserve"> REGISTRO DE PREÇOS PARA EVENTUAL CONTRATAÇÃO DE EMPRESA ESPECIALIZADA NO FORNECIMENTO DE MATERIAIS MÉDICOS E ODONTOLÓGICOS DO SEGMENTO DE SAÚDE, ESTOCÁVEIS.</t>
        </is>
      </c>
      <c r="B14" t="inlineStr">
        <is>
          <t>GOLDENPLUS - COMERCIO DE MEDICAMENTOS E PRODUTOS HOSPITALARES LTDA</t>
        </is>
      </c>
      <c r="C14">
        <f>"17472278000164"</f>
        <v/>
      </c>
      <c r="D14" t="inlineStr">
        <is>
          <t>Pregão Eletrônico</t>
        </is>
      </c>
      <c r="E14" t="inlineStr">
        <is>
          <t>13/01/2026 00:00:00</t>
        </is>
      </c>
      <c r="F14" t="inlineStr">
        <is>
          <t>13/01/2027</t>
        </is>
      </c>
      <c r="G14" t="inlineStr">
        <is>
          <t>Ativo</t>
        </is>
      </c>
      <c r="H14" t="inlineStr">
        <is>
          <t>Ordinária</t>
        </is>
      </c>
      <c r="I14" t="inlineStr"/>
      <c r="J14" t="inlineStr">
        <is>
          <t>387559,00</t>
        </is>
      </c>
      <c r="K14" t="inlineStr">
        <is>
          <t>4584,55</t>
        </is>
      </c>
      <c r="L14" t="inlineStr"/>
    </row>
    <row r="15">
      <c r="A15" t="inlineStr">
        <is>
          <t>CONTRATAÇÃO DE EMPRESA ESPECIALIZADA PARA PRESTAÇÃO DE SERVIÇOS ADVOCATÍCIOS PARA ATUAÇÃO MEDIANTE ASSESSORIA E CONSULTORIA JURÍDICA  DE ACORDO COM AS DEMANDAS DO SENAC/MT.</t>
        </is>
      </c>
      <c r="B15" t="inlineStr">
        <is>
          <t>JACOB SOCIEDADE INDIVIDUAL DE ADVOCACIA</t>
        </is>
      </c>
      <c r="C15">
        <f>"10292583000125"</f>
        <v/>
      </c>
      <c r="D15" t="inlineStr">
        <is>
          <t>Inexigibilidade</t>
        </is>
      </c>
      <c r="E15" t="inlineStr">
        <is>
          <t>13/03/2026 00:00:00</t>
        </is>
      </c>
      <c r="F15" t="inlineStr">
        <is>
          <t>13/03/2027</t>
        </is>
      </c>
      <c r="G15" t="inlineStr">
        <is>
          <t>Ativo</t>
        </is>
      </c>
      <c r="H15" t="inlineStr">
        <is>
          <t>Ordinária</t>
        </is>
      </c>
      <c r="I15" t="inlineStr"/>
      <c r="J15" t="inlineStr">
        <is>
          <t>336000,00</t>
        </is>
      </c>
      <c r="K15" t="inlineStr">
        <is>
          <t>112000,00</t>
        </is>
      </c>
      <c r="L15" t="inlineStr"/>
    </row>
    <row r="16">
      <c r="A16" t="inlineStr">
        <is>
          <t>REGISTRO DE PREÇOS PARA EVENTUAL CONTRATAÇÃO DE EMPRESA ESPECIALIZADA NO FORNECIMENTO DE MATERIAL BIBLIOGRÁFICO, CONSTITUÍDO POR LIVROS IMPRESSOS, SOB DEMANDA, PARA ATENDIMENTO DE CURSOS OFERTADOS PELAS UNIDADES OPERATIVAS DO SENAC/MT</t>
        </is>
      </c>
      <c r="B16" t="inlineStr">
        <is>
          <t>A PAGINA DISTRIBUIDORA DE LIVROS LTDA</t>
        </is>
      </c>
      <c r="C16">
        <f>"01795809000110"</f>
        <v/>
      </c>
      <c r="D16" t="inlineStr">
        <is>
          <t>Pregão Eletrônico</t>
        </is>
      </c>
      <c r="E16" t="inlineStr">
        <is>
          <t>27/05/2026 00:00:00</t>
        </is>
      </c>
      <c r="F16" t="inlineStr">
        <is>
          <t>27/05/2027</t>
        </is>
      </c>
      <c r="G16" t="inlineStr">
        <is>
          <t>Ativo</t>
        </is>
      </c>
      <c r="H16" t="inlineStr">
        <is>
          <t>Ordinária</t>
        </is>
      </c>
      <c r="I16" t="inlineStr"/>
      <c r="J16" t="inlineStr">
        <is>
          <t>314461,00</t>
        </is>
      </c>
      <c r="K16" t="inlineStr">
        <is>
          <t>0,00</t>
        </is>
      </c>
      <c r="L16" t="inlineStr"/>
    </row>
    <row r="17">
      <c r="A17"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7" t="inlineStr">
        <is>
          <t>SUELY RIBEIRO DE ALENCAR</t>
        </is>
      </c>
      <c r="C17">
        <f>"62749293120"</f>
        <v/>
      </c>
      <c r="D17" t="inlineStr">
        <is>
          <t>Inexigibilidade</t>
        </is>
      </c>
      <c r="E17" t="inlineStr">
        <is>
          <t>24/06/2026 00:00:00</t>
        </is>
      </c>
      <c r="F17" t="inlineStr">
        <is>
          <t>23/08/2026</t>
        </is>
      </c>
      <c r="G17" t="inlineStr">
        <is>
          <t>Ativo</t>
        </is>
      </c>
      <c r="H17" t="inlineStr">
        <is>
          <t>Ordinária</t>
        </is>
      </c>
      <c r="I17" t="inlineStr"/>
      <c r="J17" t="inlineStr">
        <is>
          <t>300000,00</t>
        </is>
      </c>
      <c r="K17" t="inlineStr">
        <is>
          <t>300000,00</t>
        </is>
      </c>
      <c r="L17" t="inlineStr"/>
    </row>
    <row r="18">
      <c r="A18"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8" t="inlineStr">
        <is>
          <t xml:space="preserve">THOME AUGUSTO JUNIOR </t>
        </is>
      </c>
      <c r="C18">
        <f>"35303433153"</f>
        <v/>
      </c>
      <c r="D18" t="inlineStr">
        <is>
          <t>Inexigibilidade</t>
        </is>
      </c>
      <c r="E18" t="inlineStr">
        <is>
          <t>24/06/2026 00:00:00</t>
        </is>
      </c>
      <c r="F18" t="inlineStr">
        <is>
          <t>23/08/2026</t>
        </is>
      </c>
      <c r="G18" t="inlineStr">
        <is>
          <t>Ativo</t>
        </is>
      </c>
      <c r="H18" t="inlineStr">
        <is>
          <t>Ordinária</t>
        </is>
      </c>
      <c r="I18" t="inlineStr"/>
      <c r="J18" t="inlineStr">
        <is>
          <t>300000,00</t>
        </is>
      </c>
      <c r="K18" t="inlineStr">
        <is>
          <t>300000,00</t>
        </is>
      </c>
      <c r="L18" t="inlineStr"/>
    </row>
    <row r="19">
      <c r="A19" t="inlineStr">
        <is>
          <t xml:space="preserve"> CONTRATAÇÃO DE EMPRESA ESPECIALIZADA NO FORNECIMENTO DE CELULARES DO TIPO SMARTPHONE. </t>
        </is>
      </c>
      <c r="B19" t="inlineStr">
        <is>
          <t>OLMI INFORMATICA LTDA</t>
        </is>
      </c>
      <c r="C19">
        <f>"00789321000117"</f>
        <v/>
      </c>
      <c r="D19" t="inlineStr">
        <is>
          <t>Pregão Eletrônico</t>
        </is>
      </c>
      <c r="E19" t="inlineStr">
        <is>
          <t>03/03/2026 00:00:00</t>
        </is>
      </c>
      <c r="F19" t="inlineStr">
        <is>
          <t>03/06/2026</t>
        </is>
      </c>
      <c r="G19" t="inlineStr">
        <is>
          <t>Encerrado</t>
        </is>
      </c>
      <c r="H19" t="inlineStr">
        <is>
          <t>Ordinária</t>
        </is>
      </c>
      <c r="I19" t="inlineStr"/>
      <c r="J19" t="inlineStr">
        <is>
          <t>277126,00</t>
        </is>
      </c>
      <c r="K19" t="inlineStr">
        <is>
          <t>277126,00</t>
        </is>
      </c>
      <c r="L19" t="inlineStr"/>
    </row>
    <row r="20">
      <c r="A20" t="inlineStr">
        <is>
          <t>CONTRATAÇÃO DE EMPRESA ESPECIALIZADA NA PRESTAÇÃO DE SERVIÇO DE LOCAÇÃO DE ESPAÇO PARA EVENTO E DE BUFFET PARA ATENDER AÇÕES DO EVENTO SEMANA S, PROMOVIDO PELO SENAC/MT, A REALIZAR-SE EM 15 DE MAIO DE 2026, ÀS 18H30, EM CUIABÁ/MT.</t>
        </is>
      </c>
      <c r="B20" t="inlineStr">
        <is>
          <t>BUFFET LEILA MALOUF LTDA</t>
        </is>
      </c>
      <c r="C20">
        <f>"01087130000176"</f>
        <v/>
      </c>
      <c r="D20" t="inlineStr">
        <is>
          <t>Inexigibilidade</t>
        </is>
      </c>
      <c r="E20" t="inlineStr">
        <is>
          <t>15/04/2026 00:00:00</t>
        </is>
      </c>
      <c r="F20" t="inlineStr">
        <is>
          <t>24/06/2026</t>
        </is>
      </c>
      <c r="G20" t="inlineStr">
        <is>
          <t>Encerrado</t>
        </is>
      </c>
      <c r="H20" t="inlineStr">
        <is>
          <t>Ordinária</t>
        </is>
      </c>
      <c r="I20" t="inlineStr"/>
      <c r="J20" t="inlineStr">
        <is>
          <t>274500,00</t>
        </is>
      </c>
      <c r="K20" t="inlineStr">
        <is>
          <t>274500,00</t>
        </is>
      </c>
      <c r="L20" t="inlineStr"/>
    </row>
    <row r="21">
      <c r="A21" t="inlineStr">
        <is>
          <t>REGISTRO DE PREÇOS PARA EVENTUAL CONTRATAÇÃO DE EMPRESA ESPECIALIZADA NO FORNECIMENTO DE MATERIAIS DE CONSUMO PARA INSTALAÇÕES ELÉTRICAS EM GERAL, EM ATENDIMENTO ÀS UNIDADES OPERATIVAS E À ADMINISTRAÇÃO REGIONAL DO SENAC/MT</t>
        </is>
      </c>
      <c r="B21" t="inlineStr">
        <is>
          <t>COTOVIA COMERCIO LTDA</t>
        </is>
      </c>
      <c r="C21">
        <f>"43853822000128"</f>
        <v/>
      </c>
      <c r="D21" t="inlineStr">
        <is>
          <t>Pregão Eletrônico</t>
        </is>
      </c>
      <c r="E21" t="inlineStr">
        <is>
          <t>10/06/2026 00:00:00</t>
        </is>
      </c>
      <c r="F21" t="inlineStr">
        <is>
          <t>10/06/2027</t>
        </is>
      </c>
      <c r="G21" t="inlineStr">
        <is>
          <t>Ativo</t>
        </is>
      </c>
      <c r="H21" t="inlineStr">
        <is>
          <t>Ordinária</t>
        </is>
      </c>
      <c r="I21" t="inlineStr"/>
      <c r="J21" t="inlineStr">
        <is>
          <t>242685,72</t>
        </is>
      </c>
      <c r="K21" t="inlineStr">
        <is>
          <t>2898,27</t>
        </is>
      </c>
      <c r="L21" t="inlineStr"/>
    </row>
  </sheetData>
  <pageMargins left="0.75" right="0.75" top="1" bottom="1" header="0.5" footer="0.5"/>
</worksheet>
</file>

<file path=xl/worksheets/sheet450.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PT 001/2026</t>
        </is>
      </c>
      <c r="B2" t="inlineStr">
        <is>
          <t>O PATROCINADOR E O PATROCINADO, ACIMA JÁ QUALIFICADOS, FIRMAM ENTRE SI O PRESENTE CONTRATO, CUJO OBJETO É O PATROCÍNIO, COM APORTE FINANCEIRO INDIRETO, MEDIANTE O CUSTEIO DE  PALESTRANTE PARA PARTICIPAR DO EVENTO ?ENCONTRO REGIONAL DO SETOR ATACADISTA E DISTRIBUIDOR 2026?</t>
        </is>
      </c>
      <c r="C2" t="inlineStr">
        <is>
          <t>SINDICATO DO COMERCIO ATACADISTA E DISTRIBUIDOR DO ESTADO DE MATO GROSSO - SINCAD-MT</t>
        </is>
      </c>
      <c r="D2" t="inlineStr">
        <is>
          <t>08401015000173</t>
        </is>
      </c>
      <c r="E2" t="inlineStr">
        <is>
          <t>07/04/2026 00:00:00</t>
        </is>
      </c>
      <c r="F2" t="inlineStr">
        <is>
          <t>07/07/2026 00:00:00</t>
        </is>
      </c>
      <c r="G2" t="inlineStr">
        <is>
          <t>Encerrado</t>
        </is>
      </c>
      <c r="H2" t="inlineStr">
        <is>
          <t>Ordinária</t>
        </is>
      </c>
      <c r="I2" t="inlineStr">
        <is>
          <t>0,00</t>
        </is>
      </c>
    </row>
  </sheetData>
  <pageMargins left="0.75" right="0.75" top="1" bottom="1" header="0.5" footer="0.5"/>
</worksheet>
</file>

<file path=xl/worksheets/sheet45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NA PRESTAÇÃO DE SERVIÇOS TÉCNICOS DE ENGENHARIA PARA EXECUÇÃO DA REFORMA E ADEQUAÇÃO DA UNIDADE DO SENAC/MT, LOCALIZADA NA RUA JESSÉ PINTO FREIRE, Nº 171, ESQUINA COM TRAVESSA ALICE FARIAS, BAIRRO CENTRO SUL, CUIABÁ-MT</t>
        </is>
      </c>
      <c r="B2" t="inlineStr">
        <is>
          <t>RETA PROJETOS E CONSTRUCOES LTDA</t>
        </is>
      </c>
      <c r="C2">
        <f>"00541815000188"</f>
        <v/>
      </c>
      <c r="D2" t="inlineStr">
        <is>
          <t>Concorrência</t>
        </is>
      </c>
      <c r="E2" t="inlineStr">
        <is>
          <t>21/05/2026 00:00:00</t>
        </is>
      </c>
      <c r="F2" t="inlineStr">
        <is>
          <t>06/11/2028</t>
        </is>
      </c>
      <c r="G2" t="inlineStr">
        <is>
          <t>Ativo</t>
        </is>
      </c>
      <c r="H2" t="inlineStr">
        <is>
          <t>Ordinária</t>
        </is>
      </c>
      <c r="I2" t="inlineStr"/>
      <c r="J2" t="inlineStr">
        <is>
          <t>18625182,21</t>
        </is>
      </c>
      <c r="K2" t="inlineStr">
        <is>
          <t>0,00</t>
        </is>
      </c>
      <c r="L2" t="inlineStr"/>
    </row>
    <row r="3">
      <c r="A3" t="inlineStr">
        <is>
          <t>CONSTITUI OBJETO DO PRESENTE INSTRUMENTO A LOCAÇÃO DO 1º (PRIMEIRO) PAVIMENTO, COM ÁREA PRIVATIVA DE 989,00 M², BEM COMO O DIREITO DE USO DAS ÁREAS COMUNS DO IMÓVEL,  NO MUNICÍPIO DE VÁRZEA GRANDE/MT</t>
        </is>
      </c>
      <c r="B3" t="inlineStr">
        <is>
          <t>FEDERACAO DO COMERCIO DE BENS, SERVICOS E TURISMO DO ESTADO DE MATO GROSSO</t>
        </is>
      </c>
      <c r="C3">
        <f>"03484896000110"</f>
        <v/>
      </c>
      <c r="D3" t="inlineStr">
        <is>
          <t>Inexigibilidade</t>
        </is>
      </c>
      <c r="E3" t="inlineStr">
        <is>
          <t>20/03/2026 00:00:00</t>
        </is>
      </c>
      <c r="F3" t="inlineStr">
        <is>
          <t>20/03/2036</t>
        </is>
      </c>
      <c r="G3" t="inlineStr">
        <is>
          <t>Ativo</t>
        </is>
      </c>
      <c r="H3" t="inlineStr">
        <is>
          <t>Ordinária</t>
        </is>
      </c>
      <c r="I3" t="inlineStr"/>
      <c r="J3" t="inlineStr">
        <is>
          <t>9404494,80</t>
        </is>
      </c>
      <c r="K3" t="inlineStr">
        <is>
          <t>313483,16</t>
        </is>
      </c>
      <c r="L3" t="inlineStr"/>
    </row>
    <row r="4">
      <c r="A4" t="inlineStr">
        <is>
          <t>CONTRATAÇÃO DE EMPRESA ESPECIALIZADA NA PRESTAÇÃO DE SERVIÇOS DE APOIO À EVENTOS INSTITUCIONAIS, SOB DEMANDA, DE INTERESSE DA GERÊNCIA DE MARKETING E COMUNICAÇÃO (GEMAC) DO SERVIÇO NACIONAL DE APRENDIZAGEM COMERCIAL -MT</t>
        </is>
      </c>
      <c r="B4" t="inlineStr">
        <is>
          <t>EXEMPLUS COMUNICACAO &amp; MARKETING LTDA</t>
        </is>
      </c>
      <c r="C4">
        <f>"72638372000159"</f>
        <v/>
      </c>
      <c r="D4" t="inlineStr">
        <is>
          <t>Pregão Eletrônico</t>
        </is>
      </c>
      <c r="E4" t="inlineStr">
        <is>
          <t>27/05/2026 00:00:00</t>
        </is>
      </c>
      <c r="F4" t="inlineStr">
        <is>
          <t>27/05/2027</t>
        </is>
      </c>
      <c r="G4" t="inlineStr">
        <is>
          <t>Ativo</t>
        </is>
      </c>
      <c r="H4" t="inlineStr">
        <is>
          <t>Ordinária</t>
        </is>
      </c>
      <c r="I4" t="inlineStr"/>
      <c r="J4" t="inlineStr">
        <is>
          <t>5615000,00</t>
        </is>
      </c>
      <c r="K4" t="inlineStr">
        <is>
          <t>25095,01</t>
        </is>
      </c>
      <c r="L4" t="inlineStr"/>
    </row>
    <row r="5">
      <c r="A5" t="inlineStr">
        <is>
          <t xml:space="preserve"> REGISTRO DE PREÇOS PARA EVENTUAL CONTRATAÇÃO DEEMPRESA ESPECIALIZADA NA LOCAÇÃO DE EQUIPAMENTOS DESTINADOS À EXECUÇÃO DOS EVENTOS REALIZADOS PELO SENAC/MT</t>
        </is>
      </c>
      <c r="B5" t="inlineStr">
        <is>
          <t>EVENTUAL LIVE MARKETING LTDA</t>
        </is>
      </c>
      <c r="C5">
        <f>"04433214000102"</f>
        <v/>
      </c>
      <c r="D5" t="inlineStr">
        <is>
          <t>Pregão Eletrônico</t>
        </is>
      </c>
      <c r="E5" t="inlineStr">
        <is>
          <t>16/01/2026 00:00:00</t>
        </is>
      </c>
      <c r="F5" t="inlineStr">
        <is>
          <t>16/01/2027</t>
        </is>
      </c>
      <c r="G5" t="inlineStr">
        <is>
          <t>Ativo</t>
        </is>
      </c>
      <c r="H5" t="inlineStr">
        <is>
          <t>Ordinária</t>
        </is>
      </c>
      <c r="I5" t="inlineStr"/>
      <c r="J5" t="inlineStr">
        <is>
          <t>3202300,00</t>
        </is>
      </c>
      <c r="K5" t="inlineStr">
        <is>
          <t>425677,00</t>
        </is>
      </c>
      <c r="L5" t="inlineStr"/>
    </row>
    <row r="6">
      <c r="A6" t="inlineStr">
        <is>
          <t>REGISTRO DE PREÇOS PARA EVENTUAL CONTRATAÇÃO DE EMPRESA ESPECIALIZADA NO FORNECIMENTO DE PRODUTOS DE LIMPEZA PROFISSIONAL, PRODUTOS DE LIMPEZA GERAL, MATERIAIS E EQUIPAMENTOS DE LIMPEZA, DESCARTÁVEIS DE PAPEL E HIGIENE, ESTOCÁVEIS</t>
        </is>
      </c>
      <c r="B6" t="inlineStr">
        <is>
          <t>SBORCHIA FABRICA DE PAPEIS LTDA</t>
        </is>
      </c>
      <c r="C6">
        <f>"10199538000120"</f>
        <v/>
      </c>
      <c r="D6" t="inlineStr">
        <is>
          <t>Pregão Eletrônico</t>
        </is>
      </c>
      <c r="E6" t="inlineStr">
        <is>
          <t>19/01/2026 00:00:00</t>
        </is>
      </c>
      <c r="F6" t="inlineStr">
        <is>
          <t>19/01/2027</t>
        </is>
      </c>
      <c r="G6" t="inlineStr">
        <is>
          <t>Ativo</t>
        </is>
      </c>
      <c r="H6" t="inlineStr">
        <is>
          <t>Ordinária</t>
        </is>
      </c>
      <c r="I6" t="inlineStr"/>
      <c r="J6" t="inlineStr">
        <is>
          <t>1202130,00</t>
        </is>
      </c>
      <c r="K6" t="inlineStr">
        <is>
          <t>102938,20</t>
        </is>
      </c>
      <c r="L6" t="inlineStr"/>
    </row>
    <row r="7">
      <c r="A7" t="inlineStr">
        <is>
          <t>REGISTRO DE PREÇOS PARA EVENTUAL CONTRATAÇÃO DE EMPRESA ESPECIALIZADA NO FORNECIMENTO DE MATERIAIS DE CONSUMO PARA INSTALAÇÕES ELÉTRICAS EM GERAL, EM ATENDIMENTO ÀS UNIDADES OPERATIVAS E À ADMINISTRAÇÃO REGIONAL DO SENAC/MT</t>
        </is>
      </c>
      <c r="B7" t="inlineStr">
        <is>
          <t>BRL LIGHT COMERCIO E REPRESENTACOES LTDA</t>
        </is>
      </c>
      <c r="C7">
        <f>"44301795000143"</f>
        <v/>
      </c>
      <c r="D7" t="inlineStr">
        <is>
          <t>Pregão Eletrônico</t>
        </is>
      </c>
      <c r="E7" t="inlineStr">
        <is>
          <t>10/06/2026 00:00:00</t>
        </is>
      </c>
      <c r="F7" t="inlineStr">
        <is>
          <t>10/06/2027</t>
        </is>
      </c>
      <c r="G7" t="inlineStr">
        <is>
          <t>Ativo</t>
        </is>
      </c>
      <c r="H7" t="inlineStr">
        <is>
          <t>Ordinária</t>
        </is>
      </c>
      <c r="I7" t="inlineStr"/>
      <c r="J7" t="inlineStr">
        <is>
          <t>772412,90</t>
        </is>
      </c>
      <c r="K7" t="inlineStr">
        <is>
          <t>1293,53</t>
        </is>
      </c>
      <c r="L7" t="inlineStr"/>
    </row>
    <row r="8">
      <c r="A8" t="inlineStr">
        <is>
          <t>CONTRATAÇÃO DE EMPRESA ESPECIALIZADA PARA A PRESTAÇÃO DE SERVIÇOS RELACIONADOS AO PROGRAMA DECOLA VAREJO 2026, ABRANGENDO A EXECUÇÃO DO FÓRUM DO VAREJO E DO CIRCUITO DO VAREJO NO ESTADO DE MATO GROSSO</t>
        </is>
      </c>
      <c r="B8" t="inlineStr">
        <is>
          <t>SERVICO DE APOIO AS MICRO E PEQ. EMPRESAS DO ESTADO DE MATO GROSSO</t>
        </is>
      </c>
      <c r="C8">
        <f>"03534450000152"</f>
        <v/>
      </c>
      <c r="D8" t="inlineStr">
        <is>
          <t>Dispensa</t>
        </is>
      </c>
      <c r="E8" t="inlineStr">
        <is>
          <t>11/03/2026 00:00:00</t>
        </is>
      </c>
      <c r="F8" t="inlineStr">
        <is>
          <t>11/08/2026</t>
        </is>
      </c>
      <c r="G8" t="inlineStr">
        <is>
          <t>Ativo</t>
        </is>
      </c>
      <c r="H8" t="inlineStr">
        <is>
          <t>Ordinária</t>
        </is>
      </c>
      <c r="I8" t="inlineStr"/>
      <c r="J8" t="inlineStr">
        <is>
          <t>645000,00</t>
        </is>
      </c>
      <c r="K8" t="inlineStr">
        <is>
          <t>0,00</t>
        </is>
      </c>
      <c r="L8" t="inlineStr"/>
    </row>
    <row r="9">
      <c r="A9" t="inlineStr">
        <is>
          <t>REGISTRO DE PREÇOS PARA EVENTUAL CONTRATAÇÃO DE EMPRESA ESPECIALIZADA NO FORNECIMENTO DE MATERIAIS DE CONSUMO PARA INSTALAÇÕES ELÉTRICAS EM GERAL, EM ATENDIMENTO ÀS UNIDADES OPERATIVAS E À ADMINISTRAÇÃO REGIONAL DO SENAC/MT</t>
        </is>
      </c>
      <c r="B9" t="inlineStr">
        <is>
          <t>ALLED DISTRIBUIDORA DE MATERIAIS PARA CONSTRUCAO LTDA</t>
        </is>
      </c>
      <c r="C9">
        <f>"35518733000288"</f>
        <v/>
      </c>
      <c r="D9" t="inlineStr">
        <is>
          <t>Pregão Eletrônico</t>
        </is>
      </c>
      <c r="E9" t="inlineStr">
        <is>
          <t>08/06/2026 00:00:00</t>
        </is>
      </c>
      <c r="F9" t="inlineStr">
        <is>
          <t>08/06/2027</t>
        </is>
      </c>
      <c r="G9" t="inlineStr">
        <is>
          <t>Ativo</t>
        </is>
      </c>
      <c r="H9" t="inlineStr">
        <is>
          <t>Ordinária</t>
        </is>
      </c>
      <c r="I9" t="inlineStr"/>
      <c r="J9" t="inlineStr">
        <is>
          <t>615650,00</t>
        </is>
      </c>
      <c r="K9" t="inlineStr">
        <is>
          <t>0,00</t>
        </is>
      </c>
      <c r="L9" t="inlineStr"/>
    </row>
    <row r="10">
      <c r="A10" t="inlineStr">
        <is>
          <t xml:space="preserve">REGISTRO DE PREÇOS PARA EVENTUAL CONTRATAÇÃO DE EMPRESA ESPECIALIZADA NO FORNECIMENTO DE PRODUTOS DE LIMPEZA PROFISSIONAL, PRODUTOS DE LIMPEZA GERAL, MATERIAIS E EQUIPAMENTOS DE LIMPEZA, DESCARTÁVEIS DE PAPEL E HIGIENE, ESTOCÁVEIS, VISANDO ATENDER AS NECESSIDADES DO SENAC-MT. </t>
        </is>
      </c>
      <c r="B10" t="inlineStr">
        <is>
          <t>G M EMBALAGENS LTDA</t>
        </is>
      </c>
      <c r="C10">
        <f>"52505574000115"</f>
        <v/>
      </c>
      <c r="D10" t="inlineStr">
        <is>
          <t>Pregão Eletrônico</t>
        </is>
      </c>
      <c r="E10" t="inlineStr">
        <is>
          <t>18/03/2026 00:00:00</t>
        </is>
      </c>
      <c r="F10" t="inlineStr">
        <is>
          <t>18/03/2027</t>
        </is>
      </c>
      <c r="G10" t="inlineStr">
        <is>
          <t>Ativo</t>
        </is>
      </c>
      <c r="H10" t="inlineStr">
        <is>
          <t>Ordinária</t>
        </is>
      </c>
      <c r="I10" t="inlineStr"/>
      <c r="J10" t="inlineStr">
        <is>
          <t>560264,00</t>
        </is>
      </c>
      <c r="K10" t="inlineStr">
        <is>
          <t>99106,58</t>
        </is>
      </c>
      <c r="L10" t="inlineStr"/>
    </row>
    <row r="11">
      <c r="A11" t="inlineStr">
        <is>
          <t>REGISTRO DE PREÇOS PARA EVENTUAL CONTRATAÇÃO DE EMPRESA ESPECIALIZADA NO FORNECIMENTO DE MATERIAIS DE CONSUMO PARA INSTALAÇÕES ELÉTRICAS EM GERAL, EM ATENDIMENTO ÀS UNIDADES OPERATIVAS E À ADMINISTRAÇÃO REGIONAL DO SENAC/MT</t>
        </is>
      </c>
      <c r="B11" t="inlineStr">
        <is>
          <t>MK MATERIAIS ELETRICOS E CONSTRUCAO LTDA</t>
        </is>
      </c>
      <c r="C11">
        <f>"54693472000104"</f>
        <v/>
      </c>
      <c r="D11" t="inlineStr">
        <is>
          <t>Pregão Eletrônico</t>
        </is>
      </c>
      <c r="E11" t="inlineStr">
        <is>
          <t>08/06/2026 00:00:00</t>
        </is>
      </c>
      <c r="F11" t="inlineStr">
        <is>
          <t>08/06/2027</t>
        </is>
      </c>
      <c r="G11" t="inlineStr">
        <is>
          <t>Ativo</t>
        </is>
      </c>
      <c r="H11" t="inlineStr">
        <is>
          <t>Ordinária</t>
        </is>
      </c>
      <c r="I11" t="inlineStr"/>
      <c r="J11" t="inlineStr">
        <is>
          <t>508846,18</t>
        </is>
      </c>
      <c r="K11" t="inlineStr">
        <is>
          <t>3344,40</t>
        </is>
      </c>
      <c r="L11" t="inlineStr"/>
    </row>
    <row r="12">
      <c r="A12" t="inlineStr">
        <is>
          <t>LOCAÇÃO TEMPORÁRIA DE 01 (UM) IMÓVEL URBANO DE 646,20M² DE ÁREA CONSTRUÍDA, CONSTRUÇÃO INSERIDA NO TERRENO DE 225,00M², INSCRITO NA MATRÍCULA Nº 19.886, SITUADO NA RUA ANTÔNIO HORTOLANI, Nº 47, QUADRA 70, LOTE 01-C, BAIRRO CENTRO, LOTEAMENTO CENTRO, CEP 78300-098, EM TANGARÁ DA SERRA/MT</t>
        </is>
      </c>
      <c r="B12" t="inlineStr">
        <is>
          <t>JPC SUPRIMENTOS DE INFORMATICA LTDA</t>
        </is>
      </c>
      <c r="C12">
        <f>"11508110000185"</f>
        <v/>
      </c>
      <c r="D12" t="inlineStr">
        <is>
          <t>Inexigibilidade</t>
        </is>
      </c>
      <c r="E12" t="inlineStr">
        <is>
          <t>28/05/2026 00:00:00</t>
        </is>
      </c>
      <c r="F12" t="inlineStr">
        <is>
          <t>28/05/2028</t>
        </is>
      </c>
      <c r="G12" t="inlineStr">
        <is>
          <t>Ativo</t>
        </is>
      </c>
      <c r="H12" t="inlineStr">
        <is>
          <t>Ordinária</t>
        </is>
      </c>
      <c r="I12" t="inlineStr"/>
      <c r="J12" t="inlineStr">
        <is>
          <t>480000,00</t>
        </is>
      </c>
      <c r="K12" t="inlineStr">
        <is>
          <t>0,00</t>
        </is>
      </c>
      <c r="L12" t="inlineStr"/>
    </row>
    <row r="13">
      <c r="A13" t="inlineStr">
        <is>
          <t>REGISTRO DE PREÇOS PARA EVENTUAL CONTRATAÇÃO DE EMPRESA ESPECIALIZADA FORNECIMENTO DE EQUIPAMENTOS E MÓVEIS DE LINHA PARA A COMPOSIÇÃO DAS COZINHAS PEDAGÓGICAS VISANDO ATENDER AS NECESSIDADES DAS UNIDADES DO SENAC-MT</t>
        </is>
      </c>
      <c r="B13" t="inlineStr">
        <is>
          <t>COZIL EQUIPAMENTOS INDUSTRIAIS LTDA</t>
        </is>
      </c>
      <c r="C13">
        <f>"54177886000172"</f>
        <v/>
      </c>
      <c r="D13" t="inlineStr">
        <is>
          <t>Pregão Eletrônico</t>
        </is>
      </c>
      <c r="E13" t="inlineStr">
        <is>
          <t>13/04/2026 00:00:00</t>
        </is>
      </c>
      <c r="F13" t="inlineStr">
        <is>
          <t>13/04/2027</t>
        </is>
      </c>
      <c r="G13" t="inlineStr">
        <is>
          <t>Ativo</t>
        </is>
      </c>
      <c r="H13" t="inlineStr">
        <is>
          <t>Ordinária</t>
        </is>
      </c>
      <c r="I13" t="inlineStr"/>
      <c r="J13" t="inlineStr">
        <is>
          <t>419500,00</t>
        </is>
      </c>
      <c r="K13" t="inlineStr">
        <is>
          <t>152135,00</t>
        </is>
      </c>
      <c r="L13" t="inlineStr"/>
    </row>
    <row r="14">
      <c r="A14" t="inlineStr">
        <is>
          <t xml:space="preserve"> REGISTRO DE PREÇOS PARA EVENTUAL CONTRATAÇÃO DE EMPRESA ESPECIALIZADA NO FORNECIMENTO DE MATERIAIS MÉDICOS E ODONTOLÓGICOS DO SEGMENTO DE SAÚDE, ESTOCÁVEIS.</t>
        </is>
      </c>
      <c r="B14" t="inlineStr">
        <is>
          <t>GOLDENPLUS - COMERCIO DE MEDICAMENTOS E PRODUTOS HOSPITALARES LTDA</t>
        </is>
      </c>
      <c r="C14">
        <f>"17472278000164"</f>
        <v/>
      </c>
      <c r="D14" t="inlineStr">
        <is>
          <t>Pregão Eletrônico</t>
        </is>
      </c>
      <c r="E14" t="inlineStr">
        <is>
          <t>13/01/2026 00:00:00</t>
        </is>
      </c>
      <c r="F14" t="inlineStr">
        <is>
          <t>13/01/2027</t>
        </is>
      </c>
      <c r="G14" t="inlineStr">
        <is>
          <t>Ativo</t>
        </is>
      </c>
      <c r="H14" t="inlineStr">
        <is>
          <t>Ordinária</t>
        </is>
      </c>
      <c r="I14" t="inlineStr"/>
      <c r="J14" t="inlineStr">
        <is>
          <t>387559,00</t>
        </is>
      </c>
      <c r="K14" t="inlineStr">
        <is>
          <t>4584,55</t>
        </is>
      </c>
      <c r="L14" t="inlineStr"/>
    </row>
    <row r="15">
      <c r="A15" t="inlineStr">
        <is>
          <t>CONTRATAÇÃO DE EMPRESA ESPECIALIZADA PARA PRESTAÇÃO DE SERVIÇOS ADVOCATÍCIOS PARA ATUAÇÃO MEDIANTE ASSESSORIA E CONSULTORIA JURÍDICA  DE ACORDO COM AS DEMANDAS DO SENAC/MT.</t>
        </is>
      </c>
      <c r="B15" t="inlineStr">
        <is>
          <t>JACOB SOCIEDADE INDIVIDUAL DE ADVOCACIA</t>
        </is>
      </c>
      <c r="C15">
        <f>"10292583000125"</f>
        <v/>
      </c>
      <c r="D15" t="inlineStr">
        <is>
          <t>Inexigibilidade</t>
        </is>
      </c>
      <c r="E15" t="inlineStr">
        <is>
          <t>13/03/2026 00:00:00</t>
        </is>
      </c>
      <c r="F15" t="inlineStr">
        <is>
          <t>13/03/2027</t>
        </is>
      </c>
      <c r="G15" t="inlineStr">
        <is>
          <t>Ativo</t>
        </is>
      </c>
      <c r="H15" t="inlineStr">
        <is>
          <t>Ordinária</t>
        </is>
      </c>
      <c r="I15" t="inlineStr"/>
      <c r="J15" t="inlineStr">
        <is>
          <t>336000,00</t>
        </is>
      </c>
      <c r="K15" t="inlineStr">
        <is>
          <t>112000,00</t>
        </is>
      </c>
      <c r="L15" t="inlineStr"/>
    </row>
    <row r="16">
      <c r="A16" t="inlineStr">
        <is>
          <t>REGISTRO DE PREÇOS PARA EVENTUAL CONTRATAÇÃO DE EMPRESA ESPECIALIZADA NO FORNECIMENTO DE MATERIAL BIBLIOGRÁFICO, CONSTITUÍDO POR LIVROS IMPRESSOS, SOB DEMANDA, PARA ATENDIMENTO DE CURSOS OFERTADOS PELAS UNIDADES OPERATIVAS DO SENAC/MT</t>
        </is>
      </c>
      <c r="B16" t="inlineStr">
        <is>
          <t>A PAGINA DISTRIBUIDORA DE LIVROS LTDA</t>
        </is>
      </c>
      <c r="C16">
        <f>"01795809000110"</f>
        <v/>
      </c>
      <c r="D16" t="inlineStr">
        <is>
          <t>Pregão Eletrônico</t>
        </is>
      </c>
      <c r="E16" t="inlineStr">
        <is>
          <t>27/05/2026 00:00:00</t>
        </is>
      </c>
      <c r="F16" t="inlineStr">
        <is>
          <t>27/05/2027</t>
        </is>
      </c>
      <c r="G16" t="inlineStr">
        <is>
          <t>Ativo</t>
        </is>
      </c>
      <c r="H16" t="inlineStr">
        <is>
          <t>Ordinária</t>
        </is>
      </c>
      <c r="I16" t="inlineStr"/>
      <c r="J16" t="inlineStr">
        <is>
          <t>314461,00</t>
        </is>
      </c>
      <c r="K16" t="inlineStr">
        <is>
          <t>0,00</t>
        </is>
      </c>
      <c r="L16" t="inlineStr"/>
    </row>
    <row r="17">
      <c r="A17"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7" t="inlineStr">
        <is>
          <t>SUELY RIBEIRO DE ALENCAR</t>
        </is>
      </c>
      <c r="C17">
        <f>"62749293120"</f>
        <v/>
      </c>
      <c r="D17" t="inlineStr">
        <is>
          <t>Inexigibilidade</t>
        </is>
      </c>
      <c r="E17" t="inlineStr">
        <is>
          <t>24/06/2026 00:00:00</t>
        </is>
      </c>
      <c r="F17" t="inlineStr">
        <is>
          <t>23/08/2026</t>
        </is>
      </c>
      <c r="G17" t="inlineStr">
        <is>
          <t>Ativo</t>
        </is>
      </c>
      <c r="H17" t="inlineStr">
        <is>
          <t>Ordinária</t>
        </is>
      </c>
      <c r="I17" t="inlineStr"/>
      <c r="J17" t="inlineStr">
        <is>
          <t>300000,00</t>
        </is>
      </c>
      <c r="K17" t="inlineStr">
        <is>
          <t>300000,00</t>
        </is>
      </c>
      <c r="L17" t="inlineStr"/>
    </row>
    <row r="18">
      <c r="A18" t="inlineStr">
        <is>
          <t>AQUISIÇÃO DE UM IMÓVEL DO QUAL OS PROMITENTES VENDEDORES SÃO LEGÍTIMOS PROPRIETÁRIOS E POSSUIDORES, LOTE URBANO SEM EDIFICAÇÕES SITUADO NO MUNICÍPIO DE BARRA DO GARÇAS/MT, LOCALIZADO NA RUA AULET  FERREIRA, BAIRRO DERMAT, LOTEAMENTO DENOMINADO ?SANTA ROSA?, LOTE 09, QUADRA 10</t>
        </is>
      </c>
      <c r="B18" t="inlineStr">
        <is>
          <t xml:space="preserve">THOME AUGUSTO JUNIOR </t>
        </is>
      </c>
      <c r="C18">
        <f>"35303433153"</f>
        <v/>
      </c>
      <c r="D18" t="inlineStr">
        <is>
          <t>Inexigibilidade</t>
        </is>
      </c>
      <c r="E18" t="inlineStr">
        <is>
          <t>24/06/2026 00:00:00</t>
        </is>
      </c>
      <c r="F18" t="inlineStr">
        <is>
          <t>23/08/2026</t>
        </is>
      </c>
      <c r="G18" t="inlineStr">
        <is>
          <t>Ativo</t>
        </is>
      </c>
      <c r="H18" t="inlineStr">
        <is>
          <t>Ordinária</t>
        </is>
      </c>
      <c r="I18" t="inlineStr"/>
      <c r="J18" t="inlineStr">
        <is>
          <t>300000,00</t>
        </is>
      </c>
      <c r="K18" t="inlineStr">
        <is>
          <t>300000,00</t>
        </is>
      </c>
      <c r="L18" t="inlineStr"/>
    </row>
    <row r="19">
      <c r="A19" t="inlineStr">
        <is>
          <t xml:space="preserve"> CONTRATAÇÃO DE EMPRESA ESPECIALIZADA NO FORNECIMENTO DE CELULARES DO TIPO SMARTPHONE. </t>
        </is>
      </c>
      <c r="B19" t="inlineStr">
        <is>
          <t>OLMI INFORMATICA LTDA</t>
        </is>
      </c>
      <c r="C19">
        <f>"00789321000117"</f>
        <v/>
      </c>
      <c r="D19" t="inlineStr">
        <is>
          <t>Pregão Eletrônico</t>
        </is>
      </c>
      <c r="E19" t="inlineStr">
        <is>
          <t>03/03/2026 00:00:00</t>
        </is>
      </c>
      <c r="F19" t="inlineStr">
        <is>
          <t>03/06/2026</t>
        </is>
      </c>
      <c r="G19" t="inlineStr">
        <is>
          <t>Encerrado</t>
        </is>
      </c>
      <c r="H19" t="inlineStr">
        <is>
          <t>Ordinária</t>
        </is>
      </c>
      <c r="I19" t="inlineStr"/>
      <c r="J19" t="inlineStr">
        <is>
          <t>277126,00</t>
        </is>
      </c>
      <c r="K19" t="inlineStr">
        <is>
          <t>277126,00</t>
        </is>
      </c>
      <c r="L19" t="inlineStr"/>
    </row>
    <row r="20">
      <c r="A20" t="inlineStr">
        <is>
          <t>CONTRATAÇÃO DE EMPRESA ESPECIALIZADA NA PRESTAÇÃO DE SERVIÇO DE LOCAÇÃO DE ESPAÇO PARA EVENTO E DE BUFFET PARA ATENDER AÇÕES DO EVENTO SEMANA S, PROMOVIDO PELO SENAC/MT, A REALIZAR-SE EM 15 DE MAIO DE 2026, ÀS 18H30, EM CUIABÁ/MT.</t>
        </is>
      </c>
      <c r="B20" t="inlineStr">
        <is>
          <t>BUFFET LEILA MALOUF LTDA</t>
        </is>
      </c>
      <c r="C20">
        <f>"01087130000176"</f>
        <v/>
      </c>
      <c r="D20" t="inlineStr">
        <is>
          <t>Inexigibilidade</t>
        </is>
      </c>
      <c r="E20" t="inlineStr">
        <is>
          <t>15/04/2026 00:00:00</t>
        </is>
      </c>
      <c r="F20" t="inlineStr">
        <is>
          <t>24/06/2026</t>
        </is>
      </c>
      <c r="G20" t="inlineStr">
        <is>
          <t>Encerrado</t>
        </is>
      </c>
      <c r="H20" t="inlineStr">
        <is>
          <t>Ordinária</t>
        </is>
      </c>
      <c r="I20" t="inlineStr"/>
      <c r="J20" t="inlineStr">
        <is>
          <t>274500,00</t>
        </is>
      </c>
      <c r="K20" t="inlineStr">
        <is>
          <t>274500,00</t>
        </is>
      </c>
      <c r="L20" t="inlineStr"/>
    </row>
    <row r="21">
      <c r="A21" t="inlineStr">
        <is>
          <t>REGISTRO DE PREÇOS PARA EVENTUAL CONTRATAÇÃO DE EMPRESA ESPECIALIZADA NO FORNECIMENTO DE MATERIAIS DE CONSUMO PARA INSTALAÇÕES ELÉTRICAS EM GERAL, EM ATENDIMENTO ÀS UNIDADES OPERATIVAS E À ADMINISTRAÇÃO REGIONAL DO SENAC/MT</t>
        </is>
      </c>
      <c r="B21" t="inlineStr">
        <is>
          <t>COTOVIA COMERCIO LTDA</t>
        </is>
      </c>
      <c r="C21">
        <f>"43853822000128"</f>
        <v/>
      </c>
      <c r="D21" t="inlineStr">
        <is>
          <t>Pregão Eletrônico</t>
        </is>
      </c>
      <c r="E21" t="inlineStr">
        <is>
          <t>10/06/2026 00:00:00</t>
        </is>
      </c>
      <c r="F21" t="inlineStr">
        <is>
          <t>10/06/2027</t>
        </is>
      </c>
      <c r="G21" t="inlineStr">
        <is>
          <t>Ativo</t>
        </is>
      </c>
      <c r="H21" t="inlineStr">
        <is>
          <t>Ordinária</t>
        </is>
      </c>
      <c r="I21" t="inlineStr"/>
      <c r="J21" t="inlineStr">
        <is>
          <t>242685,72</t>
        </is>
      </c>
      <c r="K21" t="inlineStr">
        <is>
          <t>2898,27</t>
        </is>
      </c>
      <c r="L21" t="inlineStr"/>
    </row>
  </sheetData>
  <pageMargins left="0.75" right="0.75" top="1" bottom="1" header="0.5" footer="0.5"/>
</worksheet>
</file>

<file path=xl/worksheets/sheet45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PT 001/2026</t>
        </is>
      </c>
      <c r="B2" t="inlineStr">
        <is>
          <t>O PATROCINADOR E O PATROCINADO, ACIMA JÁ QUALIFICADOS, FIRMAM ENTRE SI O PRESENTE CONTRATO, CUJO OBJETO É O PATROCÍNIO, COM APORTE FINANCEIRO INDIRETO, MEDIANTE O CUSTEIO DE  PALESTRANTE PARA PARTICIPAR DO EVENTO ?ENCONTRO REGIONAL DO SETOR ATACADISTA E DISTRIBUIDOR 2026?</t>
        </is>
      </c>
      <c r="C2" t="inlineStr">
        <is>
          <t>SINDICATO DO COMERCIO ATACADISTA E DISTRIBUIDOR DO ESTADO DE MATO GROSSO - SINCAD-MT</t>
        </is>
      </c>
      <c r="D2" t="inlineStr">
        <is>
          <t>08401015000173</t>
        </is>
      </c>
      <c r="E2" t="inlineStr">
        <is>
          <t>07/04/2026 00:00:00</t>
        </is>
      </c>
      <c r="F2" t="inlineStr">
        <is>
          <t>07/07/2026 00:00:00</t>
        </is>
      </c>
      <c r="G2" t="inlineStr">
        <is>
          <t>Encerrado</t>
        </is>
      </c>
      <c r="H2" t="inlineStr">
        <is>
          <t>Ordinária</t>
        </is>
      </c>
      <c r="I2" t="inlineStr">
        <is>
          <t>0,00</t>
        </is>
      </c>
    </row>
  </sheetData>
  <pageMargins left="0.75" right="0.75" top="1" bottom="1" header="0.5" footer="0.5"/>
</worksheet>
</file>

<file path=xl/worksheets/sheet45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R$ 175.297,57</t>
        </is>
      </c>
    </row>
    <row r="3">
      <c r="A3" t="inlineStr">
        <is>
          <t>2026</t>
        </is>
      </c>
      <c r="B3" t="inlineStr">
        <is>
          <t>Federação Comércio Bens Serviços e Turismo Estado de MT</t>
        </is>
      </c>
      <c r="C3" t="inlineStr">
        <is>
          <t>03.484.896/0001-10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R$ 973.393,04</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R$ 662.330,15</t>
        </is>
      </c>
    </row>
    <row r="5">
      <c r="A5" t="inlineStr">
        <is>
          <t>2026</t>
        </is>
      </c>
      <c r="B5" t="inlineStr">
        <is>
          <t>SERVIÇO NACIONAL DE APRENDIZAGEM COMERCIAL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row r="6">
      <c r="A6" t="inlineStr">
        <is>
          <t>2026</t>
        </is>
      </c>
      <c r="B6" t="inlineStr">
        <is>
          <t>SERVIÇO NACIONAL DE APRENDIZAGEM COMERCIAL MATO GROSSO DO SUL</t>
        </is>
      </c>
      <c r="C6" t="inlineStr">
        <is>
          <t>03.644.843/0001-19</t>
        </is>
      </c>
      <c r="D6" t="inlineStr">
        <is>
          <t>Despesas rateadas</t>
        </is>
      </c>
      <c r="E6" t="inlineStr">
        <is>
          <t>Compartilhamento de estruturas físicas, infraestrutura tecnológica e ações conjuntas entre as Entidades.</t>
        </is>
      </c>
      <c r="F6" t="inlineStr">
        <is>
          <t>R$ 9.364,75</t>
        </is>
      </c>
    </row>
    <row r="7">
      <c r="A7" t="inlineStr">
        <is>
          <t>2026</t>
        </is>
      </c>
      <c r="B7" t="inlineStr">
        <is>
          <t>SERVICO SOCIAL DO COMERCIO DE MATO GROSSO</t>
        </is>
      </c>
      <c r="C7" t="inlineStr">
        <is>
          <t>03.658.968/0001-06</t>
        </is>
      </c>
      <c r="D7" t="inlineStr">
        <is>
          <t>Despesas rateadas</t>
        </is>
      </c>
      <c r="E7" t="inlineStr">
        <is>
          <t>Compartilhamento de estruturas físicas, infraestrutura tecnológica e ações conjuntas entre as Entidades.</t>
        </is>
      </c>
      <c r="F7" t="inlineStr">
        <is>
          <t>R$ 2.828,00</t>
        </is>
      </c>
    </row>
  </sheetData>
  <pageMargins left="0.75" right="0.75" top="1" bottom="1" header="0.5" footer="0.5"/>
</worksheet>
</file>

<file path=xl/worksheets/sheet45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R$ 175.297,57</t>
        </is>
      </c>
    </row>
    <row r="3">
      <c r="A3" t="inlineStr">
        <is>
          <t>2026</t>
        </is>
      </c>
      <c r="B3" t="inlineStr">
        <is>
          <t>Federação Comércio Bens Serviços e Turismo Estado de MT</t>
        </is>
      </c>
      <c r="C3" t="inlineStr">
        <is>
          <t>03.484.896/0001-10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R$ 973.393,04</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R$ 662.330,15</t>
        </is>
      </c>
    </row>
    <row r="5">
      <c r="A5" t="inlineStr">
        <is>
          <t>2026</t>
        </is>
      </c>
      <c r="B5" t="inlineStr">
        <is>
          <t>SERVIÇO NACIONAL DE APRENDIZAGEM COMERCIAL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row r="6">
      <c r="A6" t="inlineStr">
        <is>
          <t>2026</t>
        </is>
      </c>
      <c r="B6" t="inlineStr">
        <is>
          <t>SERVIÇO NACIONAL DE APRENDIZAGEM COMERCIAL MATO GROSSO DO SUL</t>
        </is>
      </c>
      <c r="C6" t="inlineStr">
        <is>
          <t>03.644.843/0001-19</t>
        </is>
      </c>
      <c r="D6" t="inlineStr">
        <is>
          <t>Despesas rateadas</t>
        </is>
      </c>
      <c r="E6" t="inlineStr">
        <is>
          <t>Compartilhamento de estruturas físicas, infraestrutura tecnológica e ações conjuntas entre as Entidades.</t>
        </is>
      </c>
      <c r="F6" t="inlineStr">
        <is>
          <t>R$ 9.364,75</t>
        </is>
      </c>
    </row>
    <row r="7">
      <c r="A7" t="inlineStr">
        <is>
          <t>2026</t>
        </is>
      </c>
      <c r="B7" t="inlineStr">
        <is>
          <t>SERVICO SOCIAL DO COMERCIO DE MATO GROSSO</t>
        </is>
      </c>
      <c r="C7" t="inlineStr">
        <is>
          <t>03.658.968/0001-06</t>
        </is>
      </c>
      <c r="D7" t="inlineStr">
        <is>
          <t>Despesas rateadas</t>
        </is>
      </c>
      <c r="E7" t="inlineStr">
        <is>
          <t>Compartilhamento de estruturas físicas, infraestrutura tecnológica e ações conjuntas entre as Entidades.</t>
        </is>
      </c>
      <c r="F7" t="inlineStr">
        <is>
          <t>R$ 2.828,00</t>
        </is>
      </c>
    </row>
  </sheetData>
  <pageMargins left="0.75" right="0.75" top="1" bottom="1" header="0.5" footer="0.5"/>
</worksheet>
</file>

<file path=xl/worksheets/sheet45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R$ 175.297,57</t>
        </is>
      </c>
    </row>
    <row r="3">
      <c r="A3" t="inlineStr">
        <is>
          <t>2026</t>
        </is>
      </c>
      <c r="B3" t="inlineStr">
        <is>
          <t>Federação Comércio Bens Serviços e Turismo Estado de MT</t>
        </is>
      </c>
      <c r="C3" t="inlineStr">
        <is>
          <t>03.484.896/0001-10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R$ 973.393,04</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R$ 662.330,15</t>
        </is>
      </c>
    </row>
    <row r="5">
      <c r="A5" t="inlineStr">
        <is>
          <t>2026</t>
        </is>
      </c>
      <c r="B5" t="inlineStr">
        <is>
          <t>SERVIÇO NACIONAL DE APRENDIZAGEM COMERCIAL DISTRITO FEDERAL</t>
        </is>
      </c>
      <c r="C5" t="inlineStr">
        <is>
          <t>03.296.968/0001-03</t>
        </is>
      </c>
      <c r="D5" t="inlineStr">
        <is>
          <t>Despesas rateadas</t>
        </is>
      </c>
      <c r="E5" t="inlineStr">
        <is>
          <t>Compartilhamento de estruturas físicas, infraestrutura tecnológica e ações conjuntas entre as Entidades.</t>
        </is>
      </c>
      <c r="F5" t="inlineStr">
        <is>
          <t>R$ 12.784,80</t>
        </is>
      </c>
    </row>
    <row r="6">
      <c r="A6" t="inlineStr">
        <is>
          <t>2026</t>
        </is>
      </c>
      <c r="B6" t="inlineStr">
        <is>
          <t>SERVIÇO NACIONAL DE APRENDIZAGEM COMERCIAL MATO GROSSO DO SUL</t>
        </is>
      </c>
      <c r="C6" t="inlineStr">
        <is>
          <t>03.644.843/0001-19</t>
        </is>
      </c>
      <c r="D6" t="inlineStr">
        <is>
          <t>Despesas rateadas</t>
        </is>
      </c>
      <c r="E6" t="inlineStr">
        <is>
          <t>Compartilhamento de estruturas físicas, infraestrutura tecnológica e ações conjuntas entre as Entidades.</t>
        </is>
      </c>
      <c r="F6" t="inlineStr">
        <is>
          <t>R$ 9.364,75</t>
        </is>
      </c>
    </row>
    <row r="7">
      <c r="A7" t="inlineStr">
        <is>
          <t>2026</t>
        </is>
      </c>
      <c r="B7" t="inlineStr">
        <is>
          <t>SERVICO SOCIAL DO COMERCIO DE MATO GROSSO</t>
        </is>
      </c>
      <c r="C7" t="inlineStr">
        <is>
          <t>03.658.968/0001-06</t>
        </is>
      </c>
      <c r="D7" t="inlineStr">
        <is>
          <t>Despesas rateadas</t>
        </is>
      </c>
      <c r="E7" t="inlineStr">
        <is>
          <t>Compartilhamento de estruturas físicas, infraestrutura tecnológica e ações conjuntas entre as Entidades.</t>
        </is>
      </c>
      <c r="F7" t="inlineStr">
        <is>
          <t>R$ 2.828,00</t>
        </is>
      </c>
    </row>
  </sheetData>
  <pageMargins left="0.75" right="0.75" top="1" bottom="1" header="0.5" footer="0.5"/>
</worksheet>
</file>

<file path=xl/worksheets/sheet45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R$ 75.157.500,00</t>
        </is>
      </c>
      <c r="D2" t="inlineStr">
        <is>
          <t>63,53%</t>
        </is>
      </c>
    </row>
    <row r="3">
      <c r="A3" t="inlineStr">
        <is>
          <t>132500</t>
        </is>
      </c>
      <c r="B3" t="inlineStr">
        <is>
          <t>Remuneração de Depósitos Bancários</t>
        </is>
      </c>
      <c r="C3" t="inlineStr">
        <is>
          <t>R$ 6.574.200,00</t>
        </is>
      </c>
      <c r="D3" t="inlineStr">
        <is>
          <t>5,56%</t>
        </is>
      </c>
    </row>
    <row r="4">
      <c r="A4" t="inlineStr">
        <is>
          <t>160016</t>
        </is>
      </c>
      <c r="B4" t="inlineStr">
        <is>
          <t>Serviços Educacionais</t>
        </is>
      </c>
      <c r="C4" t="inlineStr">
        <is>
          <t>R$ 7.000.200,00</t>
        </is>
      </c>
      <c r="D4" t="inlineStr">
        <is>
          <t>5,92%</t>
        </is>
      </c>
    </row>
    <row r="5">
      <c r="A5" t="inlineStr">
        <is>
          <t>191899</t>
        </is>
      </c>
      <c r="B5" t="inlineStr">
        <is>
          <t>Outras Multas e Juros de Mora</t>
        </is>
      </c>
      <c r="C5" t="inlineStr">
        <is>
          <t>R$ 65.700,00</t>
        </is>
      </c>
      <c r="D5" t="inlineStr">
        <is>
          <t>0,06%</t>
        </is>
      </c>
    </row>
    <row r="6">
      <c r="A6" t="inlineStr">
        <is>
          <t>192199</t>
        </is>
      </c>
      <c r="B6" t="inlineStr">
        <is>
          <t>Outras Indenizações</t>
        </is>
      </c>
      <c r="C6" t="inlineStr">
        <is>
          <t>R$ 15.000,00</t>
        </is>
      </c>
      <c r="D6" t="inlineStr">
        <is>
          <t>0,01%</t>
        </is>
      </c>
    </row>
    <row r="7">
      <c r="A7" t="inlineStr">
        <is>
          <t>199099</t>
        </is>
      </c>
      <c r="B7" t="inlineStr">
        <is>
          <t>Outras Receitas</t>
        </is>
      </c>
      <c r="C7" t="inlineStr">
        <is>
          <t>R$ 530.400,00</t>
        </is>
      </c>
      <c r="D7" t="inlineStr">
        <is>
          <t>0,45%</t>
        </is>
      </c>
    </row>
    <row r="8">
      <c r="A8" t="inlineStr">
        <is>
          <t>221500</t>
        </is>
      </c>
      <c r="B8" t="inlineStr">
        <is>
          <t>Alienação de Veículos</t>
        </is>
      </c>
      <c r="C8" t="inlineStr">
        <is>
          <t>R$ 772.800,00</t>
        </is>
      </c>
      <c r="D8" t="inlineStr">
        <is>
          <t>0,65%</t>
        </is>
      </c>
    </row>
    <row r="9">
      <c r="A9" t="inlineStr">
        <is>
          <t>999000</t>
        </is>
      </c>
      <c r="B9" t="inlineStr">
        <is>
          <t>Recursos Arrecadados Exerc. Anteriores</t>
        </is>
      </c>
      <c r="C9" t="inlineStr">
        <is>
          <t>R$ 28.187.880,00</t>
        </is>
      </c>
      <c r="D9" t="inlineStr">
        <is>
          <t>23,83%</t>
        </is>
      </c>
    </row>
  </sheetData>
  <pageMargins left="0.75" right="0.75" top="1" bottom="1" header="0.5" footer="0.5"/>
</worksheet>
</file>

<file path=xl/worksheets/sheet45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R$ 40.018.800,00</t>
        </is>
      </c>
      <c r="D2" t="inlineStr">
        <is>
          <t>33,83%</t>
        </is>
      </c>
    </row>
    <row r="3">
      <c r="A3" t="inlineStr">
        <is>
          <t>319013</t>
        </is>
      </c>
      <c r="B3" t="inlineStr">
        <is>
          <t>Obrigações Patronais</t>
        </is>
      </c>
      <c r="C3" t="inlineStr">
        <is>
          <t>R$ 3.272.700,00</t>
        </is>
      </c>
      <c r="D3" t="inlineStr">
        <is>
          <t>2,77%</t>
        </is>
      </c>
    </row>
    <row r="4">
      <c r="A4" t="inlineStr">
        <is>
          <t>319016</t>
        </is>
      </c>
      <c r="B4" t="inlineStr">
        <is>
          <t>Outras Despesas Variáveis</t>
        </is>
      </c>
      <c r="C4" t="inlineStr">
        <is>
          <t>R$ 1.064.400,00</t>
        </is>
      </c>
      <c r="D4" t="inlineStr">
        <is>
          <t>0,90%</t>
        </is>
      </c>
    </row>
    <row r="5">
      <c r="A5" t="inlineStr">
        <is>
          <t>319091</t>
        </is>
      </c>
      <c r="B5" t="inlineStr">
        <is>
          <t>Sentenças Judiciais - Pessoal e Encargos</t>
        </is>
      </c>
      <c r="C5" t="inlineStr">
        <is>
          <t>R$ 300.000,00</t>
        </is>
      </c>
      <c r="D5" t="inlineStr">
        <is>
          <t>0,25%</t>
        </is>
      </c>
    </row>
    <row r="6">
      <c r="A6" t="inlineStr">
        <is>
          <t>319094</t>
        </is>
      </c>
      <c r="B6" t="inlineStr">
        <is>
          <t>Indenizações e Restituições Trabalhistas</t>
        </is>
      </c>
      <c r="C6" t="inlineStr">
        <is>
          <t>R$ 876.900,00</t>
        </is>
      </c>
      <c r="D6" t="inlineStr">
        <is>
          <t>0,74%</t>
        </is>
      </c>
    </row>
    <row r="7">
      <c r="A7" t="inlineStr">
        <is>
          <t>335041</t>
        </is>
      </c>
      <c r="B7" t="inlineStr">
        <is>
          <t>Contribuições</t>
        </is>
      </c>
      <c r="C7" t="inlineStr">
        <is>
          <t>R$ 1.731.600,00</t>
        </is>
      </c>
      <c r="D7" t="inlineStr">
        <is>
          <t>1,46%</t>
        </is>
      </c>
    </row>
    <row r="8">
      <c r="A8" t="inlineStr">
        <is>
          <t>339014</t>
        </is>
      </c>
      <c r="B8" t="inlineStr">
        <is>
          <t>Diárias</t>
        </is>
      </c>
      <c r="C8" t="inlineStr">
        <is>
          <t>R$ 1.092.300,00</t>
        </is>
      </c>
      <c r="D8" t="inlineStr">
        <is>
          <t>0,92%</t>
        </is>
      </c>
    </row>
    <row r="9">
      <c r="A9" t="inlineStr">
        <is>
          <t>339030</t>
        </is>
      </c>
      <c r="B9" t="inlineStr">
        <is>
          <t>Material de Consumo</t>
        </is>
      </c>
      <c r="C9" t="inlineStr">
        <is>
          <t>R$ 4.501.800,00</t>
        </is>
      </c>
      <c r="D9" t="inlineStr">
        <is>
          <t>3,81%</t>
        </is>
      </c>
    </row>
    <row r="10">
      <c r="A10" t="inlineStr">
        <is>
          <t>339033</t>
        </is>
      </c>
      <c r="B10" t="inlineStr">
        <is>
          <t>Passagens e Despesas de Locomoção</t>
        </is>
      </c>
      <c r="C10" t="inlineStr">
        <is>
          <t>R$ 1.450.200,00</t>
        </is>
      </c>
      <c r="D10" t="inlineStr">
        <is>
          <t>1,23%</t>
        </is>
      </c>
    </row>
    <row r="11">
      <c r="A11" t="inlineStr">
        <is>
          <t>339036</t>
        </is>
      </c>
      <c r="B11" t="inlineStr">
        <is>
          <t>Outros Serviços Terceiros - P. Física</t>
        </is>
      </c>
      <c r="C11" t="inlineStr">
        <is>
          <t>R$ 1.480.500,00</t>
        </is>
      </c>
      <c r="D11" t="inlineStr">
        <is>
          <t>1,25%</t>
        </is>
      </c>
    </row>
    <row r="12">
      <c r="A12" t="inlineStr">
        <is>
          <t>339037</t>
        </is>
      </c>
      <c r="B12" t="inlineStr">
        <is>
          <t>Locação de Mão de Obra</t>
        </is>
      </c>
      <c r="C12" t="inlineStr">
        <is>
          <t>R$ 1.511.100,00</t>
        </is>
      </c>
      <c r="D12" t="inlineStr">
        <is>
          <t>1,28%</t>
        </is>
      </c>
    </row>
    <row r="13">
      <c r="A13" t="inlineStr">
        <is>
          <t>339039</t>
        </is>
      </c>
      <c r="B13" t="inlineStr">
        <is>
          <t>Outros Serviços Terceiros - P. Jurídica</t>
        </is>
      </c>
      <c r="C13" t="inlineStr">
        <is>
          <t>R$ 31.182.900,00</t>
        </is>
      </c>
      <c r="D13" t="inlineStr">
        <is>
          <t>26,36%</t>
        </is>
      </c>
    </row>
    <row r="14">
      <c r="A14" t="inlineStr">
        <is>
          <t>339047</t>
        </is>
      </c>
      <c r="B14" t="inlineStr">
        <is>
          <t>Obrigações Tributárias e Contributivas</t>
        </is>
      </c>
      <c r="C14" t="inlineStr">
        <is>
          <t>R$ 105.480,00</t>
        </is>
      </c>
      <c r="D14" t="inlineStr">
        <is>
          <t>0,09%</t>
        </is>
      </c>
    </row>
    <row r="15">
      <c r="A15" t="inlineStr">
        <is>
          <t>339091</t>
        </is>
      </c>
      <c r="B15" t="inlineStr">
        <is>
          <t>Sentenças Judiciais-Outras DespCorrentes</t>
        </is>
      </c>
      <c r="C15" t="inlineStr">
        <is>
          <t>R$ 4.500,00</t>
        </is>
      </c>
      <c r="D15" t="inlineStr">
        <is>
          <t>0,00%</t>
        </is>
      </c>
    </row>
    <row r="16">
      <c r="A16" t="inlineStr">
        <is>
          <t>449051</t>
        </is>
      </c>
      <c r="B16" t="inlineStr">
        <is>
          <t>Obras e Instalações</t>
        </is>
      </c>
      <c r="C16" t="inlineStr">
        <is>
          <t>R$ 10.255.500,00</t>
        </is>
      </c>
      <c r="D16" t="inlineStr">
        <is>
          <t>8,67%</t>
        </is>
      </c>
    </row>
    <row r="17">
      <c r="A17" t="inlineStr">
        <is>
          <t>449052</t>
        </is>
      </c>
      <c r="B17" t="inlineStr">
        <is>
          <t>Equipamentos e Material Permanente</t>
        </is>
      </c>
      <c r="C17" t="inlineStr">
        <is>
          <t>R$ 10.053.000,00</t>
        </is>
      </c>
      <c r="D17" t="inlineStr">
        <is>
          <t>8,50%</t>
        </is>
      </c>
    </row>
    <row r="18">
      <c r="A18" t="inlineStr">
        <is>
          <t>459061</t>
        </is>
      </c>
      <c r="B18" t="inlineStr">
        <is>
          <t>Aquisição de Imóveis</t>
        </is>
      </c>
      <c r="C18" t="inlineStr">
        <is>
          <t>R$ 9.402.000,00</t>
        </is>
      </c>
      <c r="D18" t="inlineStr">
        <is>
          <t>7,95%</t>
        </is>
      </c>
    </row>
  </sheetData>
  <pageMargins left="0.75" right="0.75" top="1" bottom="1" header="0.5" footer="0.5"/>
</worksheet>
</file>

<file path=xl/worksheets/sheet45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R$14.994.030,00</t>
        </is>
      </c>
      <c r="C2" t="inlineStr">
        <is>
          <t>12,67%</t>
        </is>
      </c>
    </row>
    <row r="3">
      <c r="A3" t="inlineStr">
        <is>
          <t>02 - Administração Financeira</t>
        </is>
      </c>
      <c r="B3" t="inlineStr">
        <is>
          <t>R$5.049.200,00</t>
        </is>
      </c>
      <c r="C3" t="inlineStr">
        <is>
          <t>4,27%</t>
        </is>
      </c>
    </row>
    <row r="4">
      <c r="A4" t="inlineStr">
        <is>
          <t>03 - Formação de Recursos Humanos</t>
        </is>
      </c>
      <c r="B4" t="inlineStr">
        <is>
          <t>R$2.366.670,00</t>
        </is>
      </c>
      <c r="C4" t="inlineStr">
        <is>
          <t>2,00%</t>
        </is>
      </c>
    </row>
    <row r="5">
      <c r="A5" t="inlineStr">
        <is>
          <t>04 - Comunicação Social</t>
        </is>
      </c>
      <c r="B5" t="inlineStr">
        <is>
          <t>R$1.249.210,00</t>
        </is>
      </c>
      <c r="C5" t="inlineStr">
        <is>
          <t>1,06%</t>
        </is>
      </c>
    </row>
    <row r="6">
      <c r="A6" t="inlineStr">
        <is>
          <t>05 - Atenção Básica</t>
        </is>
      </c>
      <c r="B6" t="inlineStr">
        <is>
          <t>R$2.879.870,00</t>
        </is>
      </c>
      <c r="C6" t="inlineStr">
        <is>
          <t>2,43%</t>
        </is>
      </c>
    </row>
    <row r="7">
      <c r="A7" t="inlineStr">
        <is>
          <t>06 - Proteção e Benefícios ao Trabalhador</t>
        </is>
      </c>
      <c r="B7" t="inlineStr">
        <is>
          <t>R$7.421.780,00</t>
        </is>
      </c>
      <c r="C7" t="inlineStr">
        <is>
          <t>6,27%</t>
        </is>
      </c>
    </row>
    <row r="8">
      <c r="A8" t="inlineStr">
        <is>
          <t>07 - Empregabilidade</t>
        </is>
      </c>
      <c r="B8" t="inlineStr">
        <is>
          <t>R$84.342.920,00</t>
        </is>
      </c>
      <c r="C8" t="inlineStr">
        <is>
          <t>71,29%</t>
        </is>
      </c>
    </row>
  </sheetData>
  <pageMargins left="0.75" right="0.75" top="1" bottom="1" header="0.5" footer="0.5"/>
</worksheet>
</file>

<file path=xl/worksheets/sheet45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R$89.343.000,00</t>
        </is>
      </c>
      <c r="C2" t="inlineStr">
        <is>
          <t>R$93.848.851,20</t>
        </is>
      </c>
      <c r="D2" t="inlineStr">
        <is>
          <t>105,04%</t>
        </is>
      </c>
      <c r="E2" t="inlineStr">
        <is>
          <t>99,23%</t>
        </is>
      </c>
    </row>
    <row r="3">
      <c r="A3" t="inlineStr">
        <is>
          <t>RECEITA DE CONTRIBUIÇÕES</t>
        </is>
      </c>
      <c r="B3" t="inlineStr">
        <is>
          <t>R$75.157.500,00</t>
        </is>
      </c>
      <c r="C3" t="inlineStr">
        <is>
          <t>R$83.024.341,05</t>
        </is>
      </c>
      <c r="D3" t="inlineStr">
        <is>
          <t>110,47%</t>
        </is>
      </c>
      <c r="E3" t="inlineStr">
        <is>
          <t>87,79%</t>
        </is>
      </c>
    </row>
    <row r="4">
      <c r="A4" t="inlineStr">
        <is>
          <t>Contribuições para o Senac</t>
        </is>
      </c>
      <c r="B4" t="inlineStr">
        <is>
          <t>R$75.157.500,00</t>
        </is>
      </c>
      <c r="C4" t="inlineStr">
        <is>
          <t>R$83.024.341,05</t>
        </is>
      </c>
      <c r="D4" t="inlineStr">
        <is>
          <t>110,47%</t>
        </is>
      </c>
      <c r="E4" t="inlineStr">
        <is>
          <t>87,79%</t>
        </is>
      </c>
    </row>
    <row r="5">
      <c r="A5" t="inlineStr">
        <is>
          <t>RECEITA PATRIMONIAL</t>
        </is>
      </c>
      <c r="B5" t="inlineStr">
        <is>
          <t>R$6.574.200,00</t>
        </is>
      </c>
      <c r="C5" t="inlineStr">
        <is>
          <t>R$5.797.981,89</t>
        </is>
      </c>
      <c r="D5" t="inlineStr">
        <is>
          <t>88,19%</t>
        </is>
      </c>
      <c r="E5" t="inlineStr">
        <is>
          <t>6,13%</t>
        </is>
      </c>
    </row>
    <row r="6">
      <c r="A6" t="inlineStr">
        <is>
          <t>Remuneração de Depósitos Bancários</t>
        </is>
      </c>
      <c r="B6" t="inlineStr">
        <is>
          <t>R$6.574.200,00</t>
        </is>
      </c>
      <c r="C6" t="inlineStr">
        <is>
          <t>R$5.797.981,89</t>
        </is>
      </c>
      <c r="D6" t="inlineStr">
        <is>
          <t>88,19%</t>
        </is>
      </c>
      <c r="E6" t="inlineStr">
        <is>
          <t>6,13%</t>
        </is>
      </c>
    </row>
    <row r="7">
      <c r="A7" t="inlineStr">
        <is>
          <t>RECEITA DE SERVIÇOS</t>
        </is>
      </c>
      <c r="B7" t="inlineStr">
        <is>
          <t>R$7.000.200,00</t>
        </is>
      </c>
      <c r="C7" t="inlineStr">
        <is>
          <t>R$4.388.883,56</t>
        </is>
      </c>
      <c r="D7" t="inlineStr">
        <is>
          <t>62,70%</t>
        </is>
      </c>
      <c r="E7" t="inlineStr">
        <is>
          <t>4,64%</t>
        </is>
      </c>
    </row>
    <row r="8">
      <c r="A8" t="inlineStr">
        <is>
          <t>Serviços Educacionais</t>
        </is>
      </c>
      <c r="B8" t="inlineStr">
        <is>
          <t>R$7.000.200,00</t>
        </is>
      </c>
      <c r="C8" t="inlineStr">
        <is>
          <t>R$4.388.883,56</t>
        </is>
      </c>
      <c r="D8" t="inlineStr">
        <is>
          <t>62,70%</t>
        </is>
      </c>
      <c r="E8" t="inlineStr">
        <is>
          <t>4,64%</t>
        </is>
      </c>
    </row>
    <row r="9">
      <c r="A9" t="inlineStr">
        <is>
          <t>OUTRAS RECEITAS CORRENTES</t>
        </is>
      </c>
      <c r="B9" t="inlineStr">
        <is>
          <t>R$611.100,00</t>
        </is>
      </c>
      <c r="C9" t="inlineStr">
        <is>
          <t>R$637.644,70</t>
        </is>
      </c>
      <c r="D9" t="inlineStr">
        <is>
          <t>104,34%</t>
        </is>
      </c>
      <c r="E9" t="inlineStr">
        <is>
          <t>0,67%</t>
        </is>
      </c>
    </row>
    <row r="10">
      <c r="A10" t="inlineStr">
        <is>
          <t>Outras Multas e Juros de Mora</t>
        </is>
      </c>
      <c r="B10" t="inlineStr">
        <is>
          <t>R$65.700,00</t>
        </is>
      </c>
      <c r="C10" t="inlineStr">
        <is>
          <t>R$88.927,77</t>
        </is>
      </c>
      <c r="D10" t="inlineStr">
        <is>
          <t>135,35%</t>
        </is>
      </c>
      <c r="E10" t="inlineStr">
        <is>
          <t>0,09%</t>
        </is>
      </c>
    </row>
    <row r="11">
      <c r="A11" t="inlineStr">
        <is>
          <t>Outras Indenizações</t>
        </is>
      </c>
      <c r="B11" t="inlineStr">
        <is>
          <t>R$15.000,00</t>
        </is>
      </c>
      <c r="C11" t="inlineStr">
        <is>
          <t>R$17.365,99</t>
        </is>
      </c>
      <c r="D11" t="inlineStr">
        <is>
          <t>115,77%</t>
        </is>
      </c>
      <c r="E11" t="inlineStr">
        <is>
          <t>0,02%</t>
        </is>
      </c>
    </row>
    <row r="12">
      <c r="A12" t="inlineStr">
        <is>
          <t>Outras Receitas</t>
        </is>
      </c>
      <c r="B12" t="inlineStr">
        <is>
          <t>R$530.400,00</t>
        </is>
      </c>
      <c r="C12" t="inlineStr">
        <is>
          <t>R$531.350,94</t>
        </is>
      </c>
      <c r="D12" t="inlineStr">
        <is>
          <t>100,18%</t>
        </is>
      </c>
      <c r="E12" t="inlineStr">
        <is>
          <t>0,56%</t>
        </is>
      </c>
    </row>
    <row r="13">
      <c r="A13" t="inlineStr">
        <is>
          <t>RECEITAS DE CAPITAL</t>
        </is>
      </c>
      <c r="B13" t="inlineStr">
        <is>
          <t>R$772.800,00</t>
        </is>
      </c>
      <c r="C13" t="inlineStr">
        <is>
          <t>R$726.420,08</t>
        </is>
      </c>
      <c r="D13" t="inlineStr">
        <is>
          <t>94,00%</t>
        </is>
      </c>
      <c r="E13" t="inlineStr">
        <is>
          <t>0,77%</t>
        </is>
      </c>
    </row>
    <row r="14">
      <c r="A14" t="inlineStr">
        <is>
          <t>ALIENAÇÃO DE BENS</t>
        </is>
      </c>
      <c r="B14" t="inlineStr">
        <is>
          <t>R$772.800,00</t>
        </is>
      </c>
      <c r="C14" t="inlineStr">
        <is>
          <t>R$726.420,08</t>
        </is>
      </c>
      <c r="D14" t="inlineStr">
        <is>
          <t>94,00%</t>
        </is>
      </c>
      <c r="E14" t="inlineStr">
        <is>
          <t>0,77%</t>
        </is>
      </c>
    </row>
    <row r="15">
      <c r="A15" t="inlineStr">
        <is>
          <t>Alienação de Veículos</t>
        </is>
      </c>
      <c r="B15" t="inlineStr">
        <is>
          <t>R$772.800,00</t>
        </is>
      </c>
      <c r="C15" t="inlineStr">
        <is>
          <t>R$700.920,08</t>
        </is>
      </c>
      <c r="D15" t="inlineStr">
        <is>
          <t>90,70%</t>
        </is>
      </c>
      <c r="E15" t="inlineStr">
        <is>
          <t>0,74%</t>
        </is>
      </c>
    </row>
    <row r="16">
      <c r="A16" t="inlineStr">
        <is>
          <t>Alienação de Móveis e Utensílios</t>
        </is>
      </c>
      <c r="B16" t="inlineStr">
        <is>
          <t>R$0,00</t>
        </is>
      </c>
      <c r="C16" t="inlineStr">
        <is>
          <t>R$25.500,00</t>
        </is>
      </c>
      <c r="D16" t="inlineStr">
        <is>
          <t>0,00%</t>
        </is>
      </c>
      <c r="E16" t="inlineStr">
        <is>
          <t>0,03%</t>
        </is>
      </c>
    </row>
    <row r="17">
      <c r="A17" t="inlineStr">
        <is>
          <t>RECURSOS ARREC. EXERC. ANTER.</t>
        </is>
      </c>
      <c r="B17" t="inlineStr">
        <is>
          <t>R$28.187.880,00</t>
        </is>
      </c>
      <c r="C17" t="inlineStr">
        <is>
          <t>R$0,00</t>
        </is>
      </c>
      <c r="D17" t="inlineStr">
        <is>
          <t>0,00%</t>
        </is>
      </c>
      <c r="E17" t="inlineStr">
        <is>
          <t>0,00%</t>
        </is>
      </c>
    </row>
    <row r="18">
      <c r="A18" t="inlineStr">
        <is>
          <t>RECURSOS ARRECADADOS EXERC. ANTERIORES</t>
        </is>
      </c>
      <c r="B18" t="inlineStr">
        <is>
          <t>R$28.187.880,00</t>
        </is>
      </c>
      <c r="C18" t="inlineStr">
        <is>
          <t>R$0,00</t>
        </is>
      </c>
      <c r="D18" t="inlineStr">
        <is>
          <t>0,00%</t>
        </is>
      </c>
      <c r="E18" t="inlineStr">
        <is>
          <t>0,00%</t>
        </is>
      </c>
    </row>
    <row r="19">
      <c r="A19" t="inlineStr">
        <is>
          <t>Recursos Arrecadados Exerc. Anteriores</t>
        </is>
      </c>
      <c r="B19" t="inlineStr">
        <is>
          <t>R$28.187.880,00</t>
        </is>
      </c>
      <c r="C19" t="inlineStr">
        <is>
          <t>R$0,00</t>
        </is>
      </c>
      <c r="D19" t="inlineStr">
        <is>
          <t>0,00%</t>
        </is>
      </c>
      <c r="E19" t="inlineStr">
        <is>
          <t>0,00%</t>
        </is>
      </c>
    </row>
  </sheetData>
  <pageMargins left="0.75" right="0.75" top="1" bottom="1" header="0.5" footer="0.5"/>
</worksheet>
</file>

<file path=xl/worksheets/sheet46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R$88.593.180,00</t>
        </is>
      </c>
      <c r="C2" t="inlineStr">
        <is>
          <t>R$72.719.164,65</t>
        </is>
      </c>
      <c r="D2" t="inlineStr">
        <is>
          <t>82,08%</t>
        </is>
      </c>
      <c r="E2" t="inlineStr">
        <is>
          <t>73,56%</t>
        </is>
      </c>
    </row>
    <row r="3">
      <c r="A3" t="inlineStr">
        <is>
          <t>PESSOAL E ENCARGOS SOCIAIS</t>
        </is>
      </c>
      <c r="B3" t="inlineStr">
        <is>
          <t>R$45.532.800,00</t>
        </is>
      </c>
      <c r="C3" t="inlineStr">
        <is>
          <t>R$36.152.887,73</t>
        </is>
      </c>
      <c r="D3" t="inlineStr">
        <is>
          <t>79,40%</t>
        </is>
      </c>
      <c r="E3" t="inlineStr">
        <is>
          <t>36,57%</t>
        </is>
      </c>
    </row>
    <row r="4">
      <c r="A4" t="inlineStr">
        <is>
          <t>Vencimentos e Vantagens Fixas</t>
        </is>
      </c>
      <c r="B4" t="inlineStr">
        <is>
          <t>R$40.018.800,00</t>
        </is>
      </c>
      <c r="C4" t="inlineStr">
        <is>
          <t>R$31.891.351,69</t>
        </is>
      </c>
      <c r="D4" t="inlineStr">
        <is>
          <t>79,69%</t>
        </is>
      </c>
      <c r="E4" t="inlineStr">
        <is>
          <t>32,26%</t>
        </is>
      </c>
    </row>
    <row r="5">
      <c r="A5" t="inlineStr">
        <is>
          <t>Obrigações Patronais</t>
        </is>
      </c>
      <c r="B5" t="inlineStr">
        <is>
          <t>R$3.272.700,00</t>
        </is>
      </c>
      <c r="C5" t="inlineStr">
        <is>
          <t>R$2.588.098,05</t>
        </is>
      </c>
      <c r="D5" t="inlineStr">
        <is>
          <t>79,08%</t>
        </is>
      </c>
      <c r="E5" t="inlineStr">
        <is>
          <t>2,62%</t>
        </is>
      </c>
    </row>
    <row r="6">
      <c r="A6" t="inlineStr">
        <is>
          <t>Outras Despesas Variáveis</t>
        </is>
      </c>
      <c r="B6" t="inlineStr">
        <is>
          <t>R$1.064.400,00</t>
        </is>
      </c>
      <c r="C6" t="inlineStr">
        <is>
          <t>R$789.700,37</t>
        </is>
      </c>
      <c r="D6" t="inlineStr">
        <is>
          <t>74,19%</t>
        </is>
      </c>
      <c r="E6" t="inlineStr">
        <is>
          <t>0,80%</t>
        </is>
      </c>
    </row>
    <row r="7">
      <c r="A7" t="inlineStr">
        <is>
          <t>Sentenças Judiciais - Pessoal e Encargos</t>
        </is>
      </c>
      <c r="B7" t="inlineStr">
        <is>
          <t>R$300.000,00</t>
        </is>
      </c>
      <c r="C7" t="inlineStr">
        <is>
          <t>R$0,00</t>
        </is>
      </c>
      <c r="D7" t="inlineStr">
        <is>
          <t>0,00%</t>
        </is>
      </c>
      <c r="E7" t="inlineStr">
        <is>
          <t>0,00%</t>
        </is>
      </c>
    </row>
    <row r="8">
      <c r="A8" t="inlineStr">
        <is>
          <t>Indenizações e Restituições Trabalhistas</t>
        </is>
      </c>
      <c r="B8" t="inlineStr">
        <is>
          <t>R$876.900,00</t>
        </is>
      </c>
      <c r="C8" t="inlineStr">
        <is>
          <t>R$883.737,62</t>
        </is>
      </c>
      <c r="D8" t="inlineStr">
        <is>
          <t>100,78%</t>
        </is>
      </c>
      <c r="E8" t="inlineStr">
        <is>
          <t>0,89%</t>
        </is>
      </c>
    </row>
    <row r="9">
      <c r="A9" t="inlineStr">
        <is>
          <t>OUTRAS DESPESAS CORRENTES</t>
        </is>
      </c>
      <c r="B9" t="inlineStr">
        <is>
          <t>R$43.060.380,00</t>
        </is>
      </c>
      <c r="C9" t="inlineStr">
        <is>
          <t>R$36.566.276,92</t>
        </is>
      </c>
      <c r="D9" t="inlineStr">
        <is>
          <t>84,92%</t>
        </is>
      </c>
      <c r="E9" t="inlineStr">
        <is>
          <t>36,99%</t>
        </is>
      </c>
    </row>
    <row r="10">
      <c r="A10" t="inlineStr">
        <is>
          <t>Contribuições</t>
        </is>
      </c>
      <c r="B10" t="inlineStr">
        <is>
          <t>R$1.731.600,00</t>
        </is>
      </c>
      <c r="C10" t="inlineStr">
        <is>
          <t>R$1.744.198,35</t>
        </is>
      </c>
      <c r="D10" t="inlineStr">
        <is>
          <t>100,73%</t>
        </is>
      </c>
      <c r="E10" t="inlineStr">
        <is>
          <t>1,76%</t>
        </is>
      </c>
    </row>
    <row r="11">
      <c r="A11" t="inlineStr">
        <is>
          <t>Diárias</t>
        </is>
      </c>
      <c r="B11" t="inlineStr">
        <is>
          <t>R$1.092.300,00</t>
        </is>
      </c>
      <c r="C11" t="inlineStr">
        <is>
          <t>R$707.995,62</t>
        </is>
      </c>
      <c r="D11" t="inlineStr">
        <is>
          <t>64,82%</t>
        </is>
      </c>
      <c r="E11" t="inlineStr">
        <is>
          <t>0,72%</t>
        </is>
      </c>
    </row>
    <row r="12">
      <c r="A12" t="inlineStr">
        <is>
          <t>Material de Consumo</t>
        </is>
      </c>
      <c r="B12" t="inlineStr">
        <is>
          <t>R$4.501.800,00</t>
        </is>
      </c>
      <c r="C12" t="inlineStr">
        <is>
          <t>R$3.447.774,94</t>
        </is>
      </c>
      <c r="D12" t="inlineStr">
        <is>
          <t>76,59%</t>
        </is>
      </c>
      <c r="E12" t="inlineStr">
        <is>
          <t>3,49%</t>
        </is>
      </c>
    </row>
    <row r="13">
      <c r="A13" t="inlineStr">
        <is>
          <t>Passagens e Despesas de Locomoção</t>
        </is>
      </c>
      <c r="B13" t="inlineStr">
        <is>
          <t>R$1.450.200,00</t>
        </is>
      </c>
      <c r="C13" t="inlineStr">
        <is>
          <t>R$1.041.199,74</t>
        </is>
      </c>
      <c r="D13" t="inlineStr">
        <is>
          <t>71,80%</t>
        </is>
      </c>
      <c r="E13" t="inlineStr">
        <is>
          <t>1,05%</t>
        </is>
      </c>
    </row>
    <row r="14">
      <c r="A14" t="inlineStr">
        <is>
          <t>Outros Serviços Terceiros - P. Física</t>
        </is>
      </c>
      <c r="B14" t="inlineStr">
        <is>
          <t>R$1.480.500,00</t>
        </is>
      </c>
      <c r="C14" t="inlineStr">
        <is>
          <t>R$1.313.990,42</t>
        </is>
      </c>
      <c r="D14" t="inlineStr">
        <is>
          <t>88,75%</t>
        </is>
      </c>
      <c r="E14" t="inlineStr">
        <is>
          <t>1,33%</t>
        </is>
      </c>
    </row>
    <row r="15">
      <c r="A15" t="inlineStr">
        <is>
          <t>Locação de Mão de Obra</t>
        </is>
      </c>
      <c r="B15" t="inlineStr">
        <is>
          <t>R$1.511.100,00</t>
        </is>
      </c>
      <c r="C15" t="inlineStr">
        <is>
          <t>R$1.411.045,33</t>
        </is>
      </c>
      <c r="D15" t="inlineStr">
        <is>
          <t>93,38%</t>
        </is>
      </c>
      <c r="E15" t="inlineStr">
        <is>
          <t>1,43%</t>
        </is>
      </c>
    </row>
    <row r="16">
      <c r="A16" t="inlineStr">
        <is>
          <t>Outros Serviços Terceiros - P. Jurídica</t>
        </is>
      </c>
      <c r="B16" t="inlineStr">
        <is>
          <t>R$31.182.900,00</t>
        </is>
      </c>
      <c r="C16" t="inlineStr">
        <is>
          <t>R$26.822.811,41</t>
        </is>
      </c>
      <c r="D16" t="inlineStr">
        <is>
          <t>86,02%</t>
        </is>
      </c>
      <c r="E16" t="inlineStr">
        <is>
          <t>27,13%</t>
        </is>
      </c>
    </row>
    <row r="17">
      <c r="A17" t="inlineStr">
        <is>
          <t>Obrigações Tributárias e Contributivas</t>
        </is>
      </c>
      <c r="B17" t="inlineStr">
        <is>
          <t>R$105.480,00</t>
        </is>
      </c>
      <c r="C17" t="inlineStr">
        <is>
          <t>R$77.261,11</t>
        </is>
      </c>
      <c r="D17" t="inlineStr">
        <is>
          <t>73,25%</t>
        </is>
      </c>
      <c r="E17" t="inlineStr">
        <is>
          <t>0,08%</t>
        </is>
      </c>
    </row>
    <row r="18">
      <c r="A18" t="inlineStr">
        <is>
          <t>Sentenças Judiciais-Outras DespCorrentes</t>
        </is>
      </c>
      <c r="B18" t="inlineStr">
        <is>
          <t>R$4.500,00</t>
        </is>
      </c>
      <c r="C18" t="inlineStr">
        <is>
          <t>R$0,00</t>
        </is>
      </c>
      <c r="D18" t="inlineStr">
        <is>
          <t>0,00%</t>
        </is>
      </c>
      <c r="E18" t="inlineStr">
        <is>
          <t>0,00%</t>
        </is>
      </c>
    </row>
    <row r="19">
      <c r="A19" t="inlineStr">
        <is>
          <t>DESPESAS DE CAPITAL</t>
        </is>
      </c>
      <c r="B19" t="inlineStr">
        <is>
          <t>R$29.710.500,00</t>
        </is>
      </c>
      <c r="C19" t="inlineStr">
        <is>
          <t>R$26.142.736,56</t>
        </is>
      </c>
      <c r="D19" t="inlineStr">
        <is>
          <t>87,99%</t>
        </is>
      </c>
      <c r="E19" t="inlineStr">
        <is>
          <t>26,44%</t>
        </is>
      </c>
    </row>
    <row r="20">
      <c r="A20" t="inlineStr">
        <is>
          <t>INVESTIMENTOS</t>
        </is>
      </c>
      <c r="B20" t="inlineStr">
        <is>
          <t>R$20.308.500,00</t>
        </is>
      </c>
      <c r="C20" t="inlineStr">
        <is>
          <t>R$16.742.994,56</t>
        </is>
      </c>
      <c r="D20" t="inlineStr">
        <is>
          <t>82,44%</t>
        </is>
      </c>
      <c r="E20" t="inlineStr">
        <is>
          <t>16,94%</t>
        </is>
      </c>
    </row>
    <row r="21">
      <c r="A21" t="inlineStr">
        <is>
          <t>Obras e Instalações</t>
        </is>
      </c>
      <c r="B21" t="inlineStr">
        <is>
          <t>R$10.255.500,00</t>
        </is>
      </c>
      <c r="C21" t="inlineStr">
        <is>
          <t>R$9.134.600,61</t>
        </is>
      </c>
      <c r="D21" t="inlineStr">
        <is>
          <t>89,07%</t>
        </is>
      </c>
      <c r="E21" t="inlineStr">
        <is>
          <t>9,24%</t>
        </is>
      </c>
    </row>
  </sheetData>
  <pageMargins left="0.75" right="0.75" top="1" bottom="1" header="0.5" footer="0.5"/>
</worksheet>
</file>

<file path=xl/worksheets/sheet46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R$14.994.030,00</t>
        </is>
      </c>
      <c r="C2" t="inlineStr">
        <is>
          <t>R$12.922.913,37</t>
        </is>
      </c>
      <c r="D2" t="inlineStr">
        <is>
          <t>86,19%</t>
        </is>
      </c>
      <c r="E2" t="inlineStr">
        <is>
          <t>13,07%</t>
        </is>
      </c>
    </row>
    <row r="3">
      <c r="A3" t="inlineStr">
        <is>
          <t>02 - Administração Financeira</t>
        </is>
      </c>
      <c r="B3" t="inlineStr">
        <is>
          <t>R$5.049.200,00</t>
        </is>
      </c>
      <c r="C3" t="inlineStr">
        <is>
          <t>R$4.781.487,96</t>
        </is>
      </c>
      <c r="D3" t="inlineStr">
        <is>
          <t>94,70%</t>
        </is>
      </c>
      <c r="E3" t="inlineStr">
        <is>
          <t>4,84%</t>
        </is>
      </c>
    </row>
    <row r="4">
      <c r="A4" t="inlineStr">
        <is>
          <t>03 - Formação de Recursos Humanos</t>
        </is>
      </c>
      <c r="B4" t="inlineStr">
        <is>
          <t>R$2.366.670,00</t>
        </is>
      </c>
      <c r="C4" t="inlineStr">
        <is>
          <t>R$1.382.822,38</t>
        </is>
      </c>
      <c r="D4" t="inlineStr">
        <is>
          <t>58,43%</t>
        </is>
      </c>
      <c r="E4" t="inlineStr">
        <is>
          <t>1,40%</t>
        </is>
      </c>
    </row>
    <row r="5">
      <c r="A5" t="inlineStr">
        <is>
          <t>04 - Comunicação Social</t>
        </is>
      </c>
      <c r="B5" t="inlineStr">
        <is>
          <t>R$1.249.210,00</t>
        </is>
      </c>
      <c r="C5" t="inlineStr">
        <is>
          <t>R$1.111.386,61</t>
        </is>
      </c>
      <c r="D5" t="inlineStr">
        <is>
          <t>88,97%</t>
        </is>
      </c>
      <c r="E5" t="inlineStr">
        <is>
          <t>1,12%</t>
        </is>
      </c>
    </row>
    <row r="6">
      <c r="A6" t="inlineStr">
        <is>
          <t>05 - Atenção Básica</t>
        </is>
      </c>
      <c r="B6" t="inlineStr">
        <is>
          <t>R$2.879.870,00</t>
        </is>
      </c>
      <c r="C6" t="inlineStr">
        <is>
          <t>R$2.439.227,48</t>
        </is>
      </c>
      <c r="D6" t="inlineStr">
        <is>
          <t>84,70%</t>
        </is>
      </c>
      <c r="E6" t="inlineStr">
        <is>
          <t>2,47%</t>
        </is>
      </c>
    </row>
    <row r="7">
      <c r="A7" t="inlineStr">
        <is>
          <t>06 - Proteção e Benefícios ao Trabalhador</t>
        </is>
      </c>
      <c r="B7" t="inlineStr">
        <is>
          <t>R$7.421.780,00</t>
        </is>
      </c>
      <c r="C7" t="inlineStr">
        <is>
          <t>R$6.547.229,30</t>
        </is>
      </c>
      <c r="D7" t="inlineStr">
        <is>
          <t>88,22%</t>
        </is>
      </c>
      <c r="E7" t="inlineStr">
        <is>
          <t>6,62%</t>
        </is>
      </c>
    </row>
    <row r="8">
      <c r="A8" t="inlineStr">
        <is>
          <t>07 - Empregabilidade</t>
        </is>
      </c>
      <c r="B8" t="inlineStr">
        <is>
          <t>R$84.342.920,00</t>
        </is>
      </c>
      <c r="C8" t="inlineStr">
        <is>
          <t>R$69.676.834,11</t>
        </is>
      </c>
      <c r="D8" t="inlineStr">
        <is>
          <t>82,61%</t>
        </is>
      </c>
      <c r="E8" t="inlineStr">
        <is>
          <t>70,48%</t>
        </is>
      </c>
    </row>
  </sheetData>
  <pageMargins left="0.75" right="0.75" top="1" bottom="1" header="0.5" footer="0.5"/>
</worksheet>
</file>

<file path=xl/worksheets/sheet46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R$ 91.200.540,00</t>
        </is>
      </c>
      <c r="D2" t="inlineStr">
        <is>
          <t>69,18%</t>
        </is>
      </c>
    </row>
    <row r="3">
      <c r="A3" t="inlineStr">
        <is>
          <t>13210100</t>
        </is>
      </c>
      <c r="B3" t="inlineStr">
        <is>
          <t>Remuneração de Depósitos Bancários</t>
        </is>
      </c>
      <c r="C3" t="inlineStr">
        <is>
          <t>R$ 6.372.120,00</t>
        </is>
      </c>
      <c r="D3" t="inlineStr">
        <is>
          <t>4,83%</t>
        </is>
      </c>
    </row>
    <row r="4">
      <c r="A4" t="inlineStr">
        <is>
          <t>16999900</t>
        </is>
      </c>
      <c r="B4" t="inlineStr">
        <is>
          <t>Serviços Educacionais</t>
        </is>
      </c>
      <c r="C4" t="inlineStr">
        <is>
          <t>R$ 6.124.116,00</t>
        </is>
      </c>
      <c r="D4" t="inlineStr">
        <is>
          <t>4,65%</t>
        </is>
      </c>
    </row>
    <row r="5">
      <c r="A5" t="inlineStr">
        <is>
          <t>19110900</t>
        </is>
      </c>
      <c r="B5" t="inlineStr">
        <is>
          <t xml:space="preserve">Multas e Juros </t>
        </is>
      </c>
      <c r="C5" t="inlineStr">
        <is>
          <t>R$ 60.108,00</t>
        </is>
      </c>
      <c r="D5" t="inlineStr">
        <is>
          <t>0,05%</t>
        </is>
      </c>
    </row>
    <row r="6">
      <c r="A6" t="inlineStr">
        <is>
          <t>19219900</t>
        </is>
      </c>
      <c r="B6" t="inlineStr">
        <is>
          <t>Outras Indenizações</t>
        </is>
      </c>
      <c r="C6" t="inlineStr">
        <is>
          <t>R$ 15.000,00</t>
        </is>
      </c>
      <c r="D6" t="inlineStr">
        <is>
          <t>0,01%</t>
        </is>
      </c>
    </row>
    <row r="7">
      <c r="A7" t="inlineStr">
        <is>
          <t>19999900</t>
        </is>
      </c>
      <c r="B7" t="inlineStr">
        <is>
          <t>Outras Receitas Correntes</t>
        </is>
      </c>
      <c r="C7" t="inlineStr">
        <is>
          <t>R$ 60.000,00</t>
        </is>
      </c>
      <c r="D7" t="inlineStr">
        <is>
          <t>0,05%</t>
        </is>
      </c>
    </row>
    <row r="8">
      <c r="A8" t="inlineStr">
        <is>
          <t>22130100</t>
        </is>
      </c>
      <c r="B8" t="inlineStr">
        <is>
          <t>Alienação de Bens Móveis</t>
        </is>
      </c>
      <c r="C8" t="inlineStr">
        <is>
          <t>R$ 30.000,00</t>
        </is>
      </c>
      <c r="D8" t="inlineStr">
        <is>
          <t>0,02%</t>
        </is>
      </c>
    </row>
    <row r="9">
      <c r="A9" t="inlineStr">
        <is>
          <t>99999910</t>
        </is>
      </c>
      <c r="B9" t="inlineStr">
        <is>
          <t>Recurso Arrecadado em Exerc. Anteriores</t>
        </is>
      </c>
      <c r="C9" t="inlineStr">
        <is>
          <t>R$ 27.975.984,00</t>
        </is>
      </c>
      <c r="D9" t="inlineStr">
        <is>
          <t>21,22%</t>
        </is>
      </c>
    </row>
  </sheetData>
  <pageMargins left="0.75" right="0.75" top="1" bottom="1" header="0.5" footer="0.5"/>
</worksheet>
</file>

<file path=xl/worksheets/sheet46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R$ 43.977.900,00</t>
        </is>
      </c>
      <c r="D2" t="inlineStr">
        <is>
          <t>33,36%</t>
        </is>
      </c>
    </row>
    <row r="3">
      <c r="A3" t="inlineStr">
        <is>
          <t>31901300</t>
        </is>
      </c>
      <c r="B3" t="inlineStr">
        <is>
          <t>Obrigações Patronais</t>
        </is>
      </c>
      <c r="C3" t="inlineStr">
        <is>
          <t>R$ 3.522.804,00</t>
        </is>
      </c>
      <c r="D3" t="inlineStr">
        <is>
          <t>2,67%</t>
        </is>
      </c>
    </row>
    <row r="4">
      <c r="A4" t="inlineStr">
        <is>
          <t>31901600</t>
        </is>
      </c>
      <c r="B4" t="inlineStr">
        <is>
          <t>Outras Despesas Variáveis</t>
        </is>
      </c>
      <c r="C4" t="inlineStr">
        <is>
          <t>R$ 1.285.308,00</t>
        </is>
      </c>
      <c r="D4" t="inlineStr">
        <is>
          <t>0,97%</t>
        </is>
      </c>
    </row>
    <row r="5">
      <c r="A5" t="inlineStr">
        <is>
          <t>31909100</t>
        </is>
      </c>
      <c r="B5" t="inlineStr">
        <is>
          <t xml:space="preserve">Sentenças Judiciais </t>
        </is>
      </c>
      <c r="C5" t="inlineStr">
        <is>
          <t>R$ 790.800,00</t>
        </is>
      </c>
      <c r="D5" t="inlineStr">
        <is>
          <t>0,60%</t>
        </is>
      </c>
    </row>
    <row r="6">
      <c r="A6" t="inlineStr">
        <is>
          <t>31909400</t>
        </is>
      </c>
      <c r="B6" t="inlineStr">
        <is>
          <t>Indenizações e Restituições Trabalhistas</t>
        </is>
      </c>
      <c r="C6" t="inlineStr">
        <is>
          <t>R$ 538.800,00</t>
        </is>
      </c>
      <c r="D6" t="inlineStr">
        <is>
          <t>0,41%</t>
        </is>
      </c>
    </row>
    <row r="7">
      <c r="A7" t="inlineStr">
        <is>
          <t>33504100</t>
        </is>
      </c>
      <c r="B7" t="inlineStr">
        <is>
          <t>Contribuições</t>
        </is>
      </c>
      <c r="C7" t="inlineStr">
        <is>
          <t>R$ 2.022.000,00</t>
        </is>
      </c>
      <c r="D7" t="inlineStr">
        <is>
          <t>1,53%</t>
        </is>
      </c>
    </row>
    <row r="8">
      <c r="A8" t="inlineStr">
        <is>
          <t>33901400</t>
        </is>
      </c>
      <c r="B8" t="inlineStr">
        <is>
          <t>Diárias</t>
        </is>
      </c>
      <c r="C8" t="inlineStr">
        <is>
          <t>R$ 849.456,00</t>
        </is>
      </c>
      <c r="D8" t="inlineStr">
        <is>
          <t>0,64%</t>
        </is>
      </c>
    </row>
    <row r="9">
      <c r="A9" t="inlineStr">
        <is>
          <t>33901800</t>
        </is>
      </c>
      <c r="B9" t="inlineStr">
        <is>
          <t>Auxílio Financeiro a Estudantes</t>
        </is>
      </c>
      <c r="C9" t="inlineStr">
        <is>
          <t>R$ 108.000,00</t>
        </is>
      </c>
      <c r="D9" t="inlineStr">
        <is>
          <t>0,08%</t>
        </is>
      </c>
    </row>
    <row r="10">
      <c r="A10" t="inlineStr">
        <is>
          <t>33903000</t>
        </is>
      </c>
      <c r="B10" t="inlineStr">
        <is>
          <t>Material de Consumo</t>
        </is>
      </c>
      <c r="C10" t="inlineStr">
        <is>
          <t>R$ 4.449.900,00</t>
        </is>
      </c>
      <c r="D10" t="inlineStr">
        <is>
          <t>3,38%</t>
        </is>
      </c>
    </row>
    <row r="11">
      <c r="A11" t="inlineStr">
        <is>
          <t>33903300</t>
        </is>
      </c>
      <c r="B11" t="inlineStr">
        <is>
          <t>Passagens e Despesas de Locomoção</t>
        </is>
      </c>
      <c r="C11" t="inlineStr">
        <is>
          <t>R$ 1.054.140,00</t>
        </is>
      </c>
      <c r="D11" t="inlineStr">
        <is>
          <t>0,80%</t>
        </is>
      </c>
    </row>
    <row r="12">
      <c r="A12" t="inlineStr">
        <is>
          <t>33903600</t>
        </is>
      </c>
      <c r="B12" t="inlineStr">
        <is>
          <t>Outros Serviços de Terceiros - PF</t>
        </is>
      </c>
      <c r="C12" t="inlineStr">
        <is>
          <t>R$ 1.339.260,00</t>
        </is>
      </c>
      <c r="D12" t="inlineStr">
        <is>
          <t>1,02%</t>
        </is>
      </c>
    </row>
    <row r="13">
      <c r="A13" t="inlineStr">
        <is>
          <t>33903700</t>
        </is>
      </c>
      <c r="B13" t="inlineStr">
        <is>
          <t>Locação de Mão de Obra</t>
        </is>
      </c>
      <c r="C13" t="inlineStr">
        <is>
          <t>R$ 1.639.800,00</t>
        </is>
      </c>
      <c r="D13" t="inlineStr">
        <is>
          <t>1,24%</t>
        </is>
      </c>
    </row>
    <row r="14">
      <c r="A14" t="inlineStr">
        <is>
          <t>33903900</t>
        </is>
      </c>
      <c r="B14" t="inlineStr">
        <is>
          <t>Outros Serviços Terceiros - P. Jurídica</t>
        </is>
      </c>
      <c r="C14" t="inlineStr">
        <is>
          <t>R$ 33.811.500,00</t>
        </is>
      </c>
      <c r="D14" t="inlineStr">
        <is>
          <t>25,65%</t>
        </is>
      </c>
    </row>
    <row r="15">
      <c r="A15" t="inlineStr">
        <is>
          <t>33904000</t>
        </is>
      </c>
      <c r="B15" t="inlineStr">
        <is>
          <t>Serv. Tecn. da Inform. Comunicação - PJ.</t>
        </is>
      </c>
      <c r="C15" t="inlineStr">
        <is>
          <t>R$ 2.537.616,00</t>
        </is>
      </c>
      <c r="D15" t="inlineStr">
        <is>
          <t>1,92%</t>
        </is>
      </c>
    </row>
    <row r="16">
      <c r="A16" t="inlineStr">
        <is>
          <t>33904700</t>
        </is>
      </c>
      <c r="B16" t="inlineStr">
        <is>
          <t>Obrigações Tributárias e Contributivas</t>
        </is>
      </c>
      <c r="C16" t="inlineStr">
        <is>
          <t>R$ 136.284,00</t>
        </is>
      </c>
      <c r="D16" t="inlineStr">
        <is>
          <t>0,10%</t>
        </is>
      </c>
    </row>
    <row r="17">
      <c r="A17" t="inlineStr">
        <is>
          <t>33909100</t>
        </is>
      </c>
      <c r="B17" t="inlineStr">
        <is>
          <t>Sentenças Judiciais</t>
        </is>
      </c>
      <c r="C17" t="inlineStr">
        <is>
          <t>R$ 200.700,00</t>
        </is>
      </c>
      <c r="D17" t="inlineStr">
        <is>
          <t>0,15%</t>
        </is>
      </c>
    </row>
    <row r="18">
      <c r="A18" t="inlineStr">
        <is>
          <t>44905100</t>
        </is>
      </c>
      <c r="B18" t="inlineStr">
        <is>
          <t>Obras e Instalações</t>
        </is>
      </c>
      <c r="C18" t="inlineStr">
        <is>
          <t>R$ 18.573.600,00</t>
        </is>
      </c>
      <c r="D18" t="inlineStr">
        <is>
          <t>14,09%</t>
        </is>
      </c>
    </row>
    <row r="19">
      <c r="A19" t="inlineStr">
        <is>
          <t>44905200</t>
        </is>
      </c>
      <c r="B19" t="inlineStr">
        <is>
          <t>Equipamentos e Material Permanente</t>
        </is>
      </c>
      <c r="C19" t="inlineStr">
        <is>
          <t>R$ 15.000.000,00</t>
        </is>
      </c>
      <c r="D19" t="inlineStr">
        <is>
          <t>11,38%</t>
        </is>
      </c>
    </row>
  </sheetData>
  <pageMargins left="0.75" right="0.75" top="1" bottom="1" header="0.5" footer="0.5"/>
</worksheet>
</file>

<file path=xl/worksheets/sheet46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R$18.846.735,00</t>
        </is>
      </c>
      <c r="C2" t="inlineStr">
        <is>
          <t>14,30%</t>
        </is>
      </c>
    </row>
    <row r="3">
      <c r="A3" t="inlineStr">
        <is>
          <t>02 - Administração Financeira</t>
        </is>
      </c>
      <c r="B3" t="inlineStr">
        <is>
          <t>R$6.117.430,00</t>
        </is>
      </c>
      <c r="C3" t="inlineStr">
        <is>
          <t>4,64%</t>
        </is>
      </c>
    </row>
    <row r="4">
      <c r="A4" t="inlineStr">
        <is>
          <t>03 - Formação de Recursos Humanos</t>
        </is>
      </c>
      <c r="B4" t="inlineStr">
        <is>
          <t>R$1.902.085,00</t>
        </is>
      </c>
      <c r="C4" t="inlineStr">
        <is>
          <t>1,44%</t>
        </is>
      </c>
    </row>
    <row r="5">
      <c r="A5" t="inlineStr">
        <is>
          <t>04 - Comunicação Social</t>
        </is>
      </c>
      <c r="B5" t="inlineStr">
        <is>
          <t>R$3.446.230,00</t>
        </is>
      </c>
      <c r="C5" t="inlineStr">
        <is>
          <t>2,61%</t>
        </is>
      </c>
    </row>
    <row r="6">
      <c r="A6" t="inlineStr">
        <is>
          <t>05 - Atenção Básica</t>
        </is>
      </c>
      <c r="B6" t="inlineStr">
        <is>
          <t>R$3.101.530,00</t>
        </is>
      </c>
      <c r="C6" t="inlineStr">
        <is>
          <t>2,35%</t>
        </is>
      </c>
    </row>
    <row r="7">
      <c r="A7" t="inlineStr">
        <is>
          <t>06 - Proteção e Benefícios ao Trabalhador</t>
        </is>
      </c>
      <c r="B7" t="inlineStr">
        <is>
          <t>R$9.654.834,00</t>
        </is>
      </c>
      <c r="C7" t="inlineStr">
        <is>
          <t>7,32%</t>
        </is>
      </c>
    </row>
    <row r="8">
      <c r="A8" t="inlineStr">
        <is>
          <t>07 - Empregabilidade</t>
        </is>
      </c>
      <c r="B8" t="inlineStr">
        <is>
          <t>R$88.769.024,00</t>
        </is>
      </c>
      <c r="C8" t="inlineStr">
        <is>
          <t>67,33%</t>
        </is>
      </c>
    </row>
  </sheetData>
  <pageMargins left="0.75" right="0.75" top="1" bottom="1" header="0.5" footer="0.5"/>
</worksheet>
</file>

<file path=xl/worksheets/sheet46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R$103.831.884,00</t>
        </is>
      </c>
      <c r="C2" t="inlineStr">
        <is>
          <t>R$101.502.481,98</t>
        </is>
      </c>
      <c r="D2" t="inlineStr">
        <is>
          <t>97,76%</t>
        </is>
      </c>
      <c r="E2" t="inlineStr">
        <is>
          <t>99,96%</t>
        </is>
      </c>
    </row>
    <row r="3">
      <c r="A3" t="inlineStr">
        <is>
          <t>Contr. para Ent. Privadas Serviço Social e de Formação Prof.</t>
        </is>
      </c>
      <c r="B3" t="inlineStr">
        <is>
          <t>R$91.200.540,00</t>
        </is>
      </c>
      <c r="C3" t="inlineStr">
        <is>
          <t>R$90.221.045,03</t>
        </is>
      </c>
      <c r="D3" t="inlineStr">
        <is>
          <t>98,93%</t>
        </is>
      </c>
      <c r="E3" t="inlineStr">
        <is>
          <t>88,85%</t>
        </is>
      </c>
    </row>
    <row r="4">
      <c r="A4" t="inlineStr">
        <is>
          <t>Contribuições para o Senac</t>
        </is>
      </c>
      <c r="B4" t="inlineStr">
        <is>
          <t>R$91.200.540,00</t>
        </is>
      </c>
      <c r="C4" t="inlineStr">
        <is>
          <t>R$90.221.045,03</t>
        </is>
      </c>
      <c r="D4" t="inlineStr">
        <is>
          <t>98,93%</t>
        </is>
      </c>
      <c r="E4" t="inlineStr">
        <is>
          <t>88,85%</t>
        </is>
      </c>
    </row>
    <row r="5">
      <c r="A5" t="inlineStr">
        <is>
          <t>Receita Patrimonial</t>
        </is>
      </c>
      <c r="B5" t="inlineStr">
        <is>
          <t>R$6.372.120,00</t>
        </is>
      </c>
      <c r="C5" t="inlineStr">
        <is>
          <t>R$6.981.112,18</t>
        </is>
      </c>
      <c r="D5" t="inlineStr">
        <is>
          <t>109,56%</t>
        </is>
      </c>
      <c r="E5" t="inlineStr">
        <is>
          <t>6,88%</t>
        </is>
      </c>
    </row>
    <row r="6">
      <c r="A6" t="inlineStr">
        <is>
          <t>Remuneração de Depósitos Bancários</t>
        </is>
      </c>
      <c r="B6" t="inlineStr">
        <is>
          <t>R$6.372.120,00</t>
        </is>
      </c>
      <c r="C6" t="inlineStr">
        <is>
          <t>R$6.981.112,18</t>
        </is>
      </c>
      <c r="D6" t="inlineStr">
        <is>
          <t>109,56%</t>
        </is>
      </c>
      <c r="E6" t="inlineStr">
        <is>
          <t>6,88%</t>
        </is>
      </c>
    </row>
    <row r="7">
      <c r="A7" t="inlineStr">
        <is>
          <t>Receita de Serviços</t>
        </is>
      </c>
      <c r="B7" t="inlineStr">
        <is>
          <t>R$6.124.116,00</t>
        </is>
      </c>
      <c r="C7" t="inlineStr">
        <is>
          <t>R$4.113.646,17</t>
        </is>
      </c>
      <c r="D7" t="inlineStr">
        <is>
          <t>67,17%</t>
        </is>
      </c>
      <c r="E7" t="inlineStr">
        <is>
          <t>4,05%</t>
        </is>
      </c>
    </row>
    <row r="8">
      <c r="A8" t="inlineStr">
        <is>
          <t>Serviços Educacionais</t>
        </is>
      </c>
      <c r="B8" t="inlineStr">
        <is>
          <t>R$6.124.116,00</t>
        </is>
      </c>
      <c r="C8" t="inlineStr">
        <is>
          <t>R$4.113.646,17</t>
        </is>
      </c>
      <c r="D8" t="inlineStr">
        <is>
          <t>67,17%</t>
        </is>
      </c>
      <c r="E8" t="inlineStr">
        <is>
          <t>4,05%</t>
        </is>
      </c>
    </row>
    <row r="9">
      <c r="A9" t="inlineStr">
        <is>
          <t>Outras Receitas Correntes</t>
        </is>
      </c>
      <c r="B9" t="inlineStr">
        <is>
          <t>R$135.108,00</t>
        </is>
      </c>
      <c r="C9" t="inlineStr">
        <is>
          <t>R$186.678,60</t>
        </is>
      </c>
      <c r="D9" t="inlineStr">
        <is>
          <t>138,17%</t>
        </is>
      </c>
      <c r="E9" t="inlineStr">
        <is>
          <t>0,18%</t>
        </is>
      </c>
    </row>
    <row r="10">
      <c r="A10" t="inlineStr">
        <is>
          <t xml:space="preserve">Multas e Juros </t>
        </is>
      </c>
      <c r="B10" t="inlineStr">
        <is>
          <t>R$60.108,00</t>
        </is>
      </c>
      <c r="C10" t="inlineStr">
        <is>
          <t>R$74.610,15</t>
        </is>
      </c>
      <c r="D10" t="inlineStr">
        <is>
          <t>124,13%</t>
        </is>
      </c>
      <c r="E10" t="inlineStr">
        <is>
          <t>0,07%</t>
        </is>
      </c>
    </row>
    <row r="11">
      <c r="A11" t="inlineStr">
        <is>
          <t>Outras Indenizações</t>
        </is>
      </c>
      <c r="B11" t="inlineStr">
        <is>
          <t>R$15.000,00</t>
        </is>
      </c>
      <c r="C11" t="inlineStr">
        <is>
          <t>R$8.717,54</t>
        </is>
      </c>
      <c r="D11" t="inlineStr">
        <is>
          <t>58,12%</t>
        </is>
      </c>
      <c r="E11" t="inlineStr">
        <is>
          <t>0,01%</t>
        </is>
      </c>
    </row>
    <row r="12">
      <c r="A12" t="inlineStr">
        <is>
          <t>Outras Receitas Correntes</t>
        </is>
      </c>
      <c r="B12" t="inlineStr">
        <is>
          <t>R$60.000,00</t>
        </is>
      </c>
      <c r="C12" t="inlineStr">
        <is>
          <t>R$103.350,91</t>
        </is>
      </c>
      <c r="D12" t="inlineStr">
        <is>
          <t>172,25%</t>
        </is>
      </c>
      <c r="E12" t="inlineStr">
        <is>
          <t>0,10%</t>
        </is>
      </c>
    </row>
    <row r="13">
      <c r="A13" t="inlineStr">
        <is>
          <t>RECEITAS DE CAPITAL</t>
        </is>
      </c>
      <c r="B13" t="inlineStr">
        <is>
          <t>R$30.000,00</t>
        </is>
      </c>
      <c r="C13" t="inlineStr">
        <is>
          <t>R$40.700,00</t>
        </is>
      </c>
      <c r="D13" t="inlineStr">
        <is>
          <t>135,67%</t>
        </is>
      </c>
      <c r="E13" t="inlineStr">
        <is>
          <t>0,04%</t>
        </is>
      </c>
    </row>
    <row r="14">
      <c r="A14" t="inlineStr">
        <is>
          <t>Alienação de Bens</t>
        </is>
      </c>
      <c r="B14" t="inlineStr">
        <is>
          <t>R$30.000,00</t>
        </is>
      </c>
      <c r="C14" t="inlineStr">
        <is>
          <t>R$40.700,00</t>
        </is>
      </c>
      <c r="D14" t="inlineStr">
        <is>
          <t>135,67%</t>
        </is>
      </c>
      <c r="E14" t="inlineStr">
        <is>
          <t>0,04%</t>
        </is>
      </c>
    </row>
    <row r="15">
      <c r="A15" t="inlineStr">
        <is>
          <t>Alienação de Bens Móveis</t>
        </is>
      </c>
      <c r="B15" t="inlineStr">
        <is>
          <t>R$30.000,00</t>
        </is>
      </c>
      <c r="C15" t="inlineStr">
        <is>
          <t>R$40.700,00</t>
        </is>
      </c>
      <c r="D15" t="inlineStr">
        <is>
          <t>135,67%</t>
        </is>
      </c>
      <c r="E15" t="inlineStr">
        <is>
          <t>0,04%</t>
        </is>
      </c>
    </row>
    <row r="16">
      <c r="A16" t="inlineStr">
        <is>
          <t>RECURSOS ARREC. EXERC. ANTER.</t>
        </is>
      </c>
      <c r="B16" t="inlineStr">
        <is>
          <t>R$27.975.984,00</t>
        </is>
      </c>
      <c r="C16" t="inlineStr">
        <is>
          <t>R$0,00</t>
        </is>
      </c>
      <c r="D16" t="inlineStr">
        <is>
          <t>0,00%</t>
        </is>
      </c>
      <c r="E16" t="inlineStr">
        <is>
          <t>0,00%</t>
        </is>
      </c>
    </row>
    <row r="17">
      <c r="A17" t="inlineStr">
        <is>
          <t>Recurso Arrecadado em Exerc. Anteriores</t>
        </is>
      </c>
      <c r="B17" t="inlineStr">
        <is>
          <t>R$27.975.984,00</t>
        </is>
      </c>
      <c r="C17" t="inlineStr">
        <is>
          <t>R$0,00</t>
        </is>
      </c>
      <c r="D17" t="inlineStr">
        <is>
          <t>0,00%</t>
        </is>
      </c>
      <c r="E17" t="inlineStr">
        <is>
          <t>0,00%</t>
        </is>
      </c>
    </row>
    <row r="18">
      <c r="A18" t="inlineStr">
        <is>
          <t>Recurso Arrecadado em Exerc. Anteriores</t>
        </is>
      </c>
      <c r="B18" t="inlineStr">
        <is>
          <t>R$27.975.984,00</t>
        </is>
      </c>
      <c r="C18" t="inlineStr">
        <is>
          <t>R$0,00</t>
        </is>
      </c>
      <c r="D18" t="inlineStr">
        <is>
          <t>0,00%</t>
        </is>
      </c>
      <c r="E18" t="inlineStr">
        <is>
          <t>0,00%</t>
        </is>
      </c>
    </row>
  </sheetData>
  <pageMargins left="0.75" right="0.75" top="1" bottom="1" header="0.5" footer="0.5"/>
</worksheet>
</file>

<file path=xl/worksheets/sheet46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R$98.264.268,00</t>
        </is>
      </c>
      <c r="C2" t="inlineStr">
        <is>
          <t>R$83.884.726,58</t>
        </is>
      </c>
      <c r="D2" t="inlineStr">
        <is>
          <t>85,37%</t>
        </is>
      </c>
      <c r="E2" t="inlineStr">
        <is>
          <t>75,33%</t>
        </is>
      </c>
    </row>
    <row r="3">
      <c r="A3" t="inlineStr">
        <is>
          <t>Pessoal e Encargos Sociais</t>
        </is>
      </c>
      <c r="B3" t="inlineStr">
        <is>
          <t>R$50.115.612,00</t>
        </is>
      </c>
      <c r="C3" t="inlineStr">
        <is>
          <t>R$42.581.393,21</t>
        </is>
      </c>
      <c r="D3" t="inlineStr">
        <is>
          <t>84,97%</t>
        </is>
      </c>
      <c r="E3" t="inlineStr">
        <is>
          <t>38,24%</t>
        </is>
      </c>
    </row>
    <row r="4">
      <c r="A4" t="inlineStr">
        <is>
          <t>Vencimentos e Vantagens Fixas</t>
        </is>
      </c>
      <c r="B4" t="inlineStr">
        <is>
          <t>R$43.977.900,00</t>
        </is>
      </c>
      <c r="C4" t="inlineStr">
        <is>
          <t>R$37.703.875,33</t>
        </is>
      </c>
      <c r="D4" t="inlineStr">
        <is>
          <t>85,73%</t>
        </is>
      </c>
      <c r="E4" t="inlineStr">
        <is>
          <t>33,86%</t>
        </is>
      </c>
    </row>
    <row r="5">
      <c r="A5" t="inlineStr">
        <is>
          <t>Obrigações Patronais</t>
        </is>
      </c>
      <c r="B5" t="inlineStr">
        <is>
          <t>R$3.522.804,00</t>
        </is>
      </c>
      <c r="C5" t="inlineStr">
        <is>
          <t>R$3.052.523,20</t>
        </is>
      </c>
      <c r="D5" t="inlineStr">
        <is>
          <t>86,65%</t>
        </is>
      </c>
      <c r="E5" t="inlineStr">
        <is>
          <t>2,74%</t>
        </is>
      </c>
    </row>
    <row r="6">
      <c r="A6" t="inlineStr">
        <is>
          <t>Outras Despesas Variáveis</t>
        </is>
      </c>
      <c r="B6" t="inlineStr">
        <is>
          <t>R$1.285.308,00</t>
        </is>
      </c>
      <c r="C6" t="inlineStr">
        <is>
          <t>R$1.123.434,95</t>
        </is>
      </c>
      <c r="D6" t="inlineStr">
        <is>
          <t>87,41%</t>
        </is>
      </c>
      <c r="E6" t="inlineStr">
        <is>
          <t>1,01%</t>
        </is>
      </c>
    </row>
    <row r="7">
      <c r="A7" t="inlineStr">
        <is>
          <t xml:space="preserve">Sentenças Judiciais </t>
        </is>
      </c>
      <c r="B7" t="inlineStr">
        <is>
          <t>R$790.800,00</t>
        </is>
      </c>
      <c r="C7" t="inlineStr">
        <is>
          <t>R$202.335,93</t>
        </is>
      </c>
      <c r="D7" t="inlineStr">
        <is>
          <t>25,59%</t>
        </is>
      </c>
      <c r="E7" t="inlineStr">
        <is>
          <t>0,18%</t>
        </is>
      </c>
    </row>
    <row r="8">
      <c r="A8" t="inlineStr">
        <is>
          <t>Indenizações e Restituições Trabalhistas</t>
        </is>
      </c>
      <c r="B8" t="inlineStr">
        <is>
          <t>R$538.800,00</t>
        </is>
      </c>
      <c r="C8" t="inlineStr">
        <is>
          <t>R$499.223,80</t>
        </is>
      </c>
      <c r="D8" t="inlineStr">
        <is>
          <t>92,65%</t>
        </is>
      </c>
      <c r="E8" t="inlineStr">
        <is>
          <t>0,45%</t>
        </is>
      </c>
    </row>
    <row r="9">
      <c r="A9" t="inlineStr">
        <is>
          <t>Outras Despesas Correntes</t>
        </is>
      </c>
      <c r="B9" t="inlineStr">
        <is>
          <t>R$48.148.656,00</t>
        </is>
      </c>
      <c r="C9" t="inlineStr">
        <is>
          <t>R$41.303.333,37</t>
        </is>
      </c>
      <c r="D9" t="inlineStr">
        <is>
          <t>85,78%</t>
        </is>
      </c>
      <c r="E9" t="inlineStr">
        <is>
          <t>37,09%</t>
        </is>
      </c>
    </row>
    <row r="10">
      <c r="A10" t="inlineStr">
        <is>
          <t>Contribuições</t>
        </is>
      </c>
      <c r="B10" t="inlineStr">
        <is>
          <t>R$2.022.000,00</t>
        </is>
      </c>
      <c r="C10" t="inlineStr">
        <is>
          <t>R$1.931.714,41</t>
        </is>
      </c>
      <c r="D10" t="inlineStr">
        <is>
          <t>95,53%</t>
        </is>
      </c>
      <c r="E10" t="inlineStr">
        <is>
          <t>1,73%</t>
        </is>
      </c>
    </row>
    <row r="11">
      <c r="A11" t="inlineStr">
        <is>
          <t>Diárias</t>
        </is>
      </c>
      <c r="B11" t="inlineStr">
        <is>
          <t>R$849.456,00</t>
        </is>
      </c>
      <c r="C11" t="inlineStr">
        <is>
          <t>R$682.641,36</t>
        </is>
      </c>
      <c r="D11" t="inlineStr">
        <is>
          <t>80,36%</t>
        </is>
      </c>
      <c r="E11" t="inlineStr">
        <is>
          <t>0,61%</t>
        </is>
      </c>
    </row>
    <row r="12">
      <c r="A12" t="inlineStr">
        <is>
          <t>Auxílio Financeiro a Estudantes</t>
        </is>
      </c>
      <c r="B12" t="inlineStr">
        <is>
          <t>R$108.000,00</t>
        </is>
      </c>
      <c r="C12" t="inlineStr">
        <is>
          <t>R$102.141,37</t>
        </is>
      </c>
      <c r="D12" t="inlineStr">
        <is>
          <t>94,58%</t>
        </is>
      </c>
      <c r="E12" t="inlineStr">
        <is>
          <t>0,09%</t>
        </is>
      </c>
    </row>
    <row r="13">
      <c r="A13" t="inlineStr">
        <is>
          <t>Material de Consumo</t>
        </is>
      </c>
      <c r="B13" t="inlineStr">
        <is>
          <t>R$4.449.900,00</t>
        </is>
      </c>
      <c r="C13" t="inlineStr">
        <is>
          <t>R$3.743.334,71</t>
        </is>
      </c>
      <c r="D13" t="inlineStr">
        <is>
          <t>84,12%</t>
        </is>
      </c>
      <c r="E13" t="inlineStr">
        <is>
          <t>3,36%</t>
        </is>
      </c>
    </row>
    <row r="14">
      <c r="A14" t="inlineStr">
        <is>
          <t>Passagens e Despesas de Locomoção</t>
        </is>
      </c>
      <c r="B14" t="inlineStr">
        <is>
          <t>R$1.054.140,00</t>
        </is>
      </c>
      <c r="C14" t="inlineStr">
        <is>
          <t>R$674.622,19</t>
        </is>
      </c>
      <c r="D14" t="inlineStr">
        <is>
          <t>64,00%</t>
        </is>
      </c>
      <c r="E14" t="inlineStr">
        <is>
          <t>0,61%</t>
        </is>
      </c>
    </row>
    <row r="15">
      <c r="A15" t="inlineStr">
        <is>
          <t>Outros Serviços de Terceiros - PF</t>
        </is>
      </c>
      <c r="B15" t="inlineStr">
        <is>
          <t>R$1.339.260,00</t>
        </is>
      </c>
      <c r="C15" t="inlineStr">
        <is>
          <t>R$1.321.080,35</t>
        </is>
      </c>
      <c r="D15" t="inlineStr">
        <is>
          <t>98,64%</t>
        </is>
      </c>
      <c r="E15" t="inlineStr">
        <is>
          <t>1,19%</t>
        </is>
      </c>
    </row>
    <row r="16">
      <c r="A16" t="inlineStr">
        <is>
          <t>Locação de Mão de Obra</t>
        </is>
      </c>
      <c r="B16" t="inlineStr">
        <is>
          <t>R$1.639.800,00</t>
        </is>
      </c>
      <c r="C16" t="inlineStr">
        <is>
          <t>R$1.502.963,89</t>
        </is>
      </c>
      <c r="D16" t="inlineStr">
        <is>
          <t>91,66%</t>
        </is>
      </c>
      <c r="E16" t="inlineStr">
        <is>
          <t>1,35%</t>
        </is>
      </c>
    </row>
    <row r="17">
      <c r="A17" t="inlineStr">
        <is>
          <t>Outros Serviços Terceiros - P. Jurídica</t>
        </is>
      </c>
      <c r="B17" t="inlineStr">
        <is>
          <t>R$33.811.500,00</t>
        </is>
      </c>
      <c r="C17" t="inlineStr">
        <is>
          <t>R$29.203.151,26</t>
        </is>
      </c>
      <c r="D17" t="inlineStr">
        <is>
          <t>86,37%</t>
        </is>
      </c>
      <c r="E17" t="inlineStr">
        <is>
          <t>26,22%</t>
        </is>
      </c>
    </row>
    <row r="18">
      <c r="A18" t="inlineStr">
        <is>
          <t>Serv. Tecn. da Inform. Comunicação - PJ.</t>
        </is>
      </c>
      <c r="B18" t="inlineStr">
        <is>
          <t>R$2.537.616,00</t>
        </is>
      </c>
      <c r="C18" t="inlineStr">
        <is>
          <t>R$2.041.107,88</t>
        </is>
      </c>
      <c r="D18" t="inlineStr">
        <is>
          <t>80,43%</t>
        </is>
      </c>
      <c r="E18" t="inlineStr">
        <is>
          <t>1,83%</t>
        </is>
      </c>
    </row>
    <row r="19">
      <c r="A19" t="inlineStr">
        <is>
          <t>Obrigações Tributárias e Contributivas</t>
        </is>
      </c>
      <c r="B19" t="inlineStr">
        <is>
          <t>R$136.284,00</t>
        </is>
      </c>
      <c r="C19" t="inlineStr">
        <is>
          <t>R$100.575,95</t>
        </is>
      </c>
      <c r="D19" t="inlineStr">
        <is>
          <t>73,80%</t>
        </is>
      </c>
      <c r="E19" t="inlineStr">
        <is>
          <t>0,09%</t>
        </is>
      </c>
    </row>
    <row r="20">
      <c r="A20" t="inlineStr">
        <is>
          <t>Sentenças Judiciais</t>
        </is>
      </c>
      <c r="B20" t="inlineStr">
        <is>
          <t>R$200.700,00</t>
        </is>
      </c>
      <c r="C20" t="inlineStr">
        <is>
          <t>R$0,00</t>
        </is>
      </c>
      <c r="D20" t="inlineStr">
        <is>
          <t>0,00%</t>
        </is>
      </c>
      <c r="E20" t="inlineStr">
        <is>
          <t>0,00%</t>
        </is>
      </c>
    </row>
    <row r="21">
      <c r="A21" t="inlineStr">
        <is>
          <t>DESPESAS DE CAPITAL</t>
        </is>
      </c>
      <c r="B21" t="inlineStr">
        <is>
          <t>R$33.573.600,00</t>
        </is>
      </c>
      <c r="C21" t="inlineStr">
        <is>
          <t>R$27.473.656,03</t>
        </is>
      </c>
      <c r="D21" t="inlineStr">
        <is>
          <t>81,83%</t>
        </is>
      </c>
      <c r="E21" t="inlineStr">
        <is>
          <t>24,67%</t>
        </is>
      </c>
    </row>
  </sheetData>
  <pageMargins left="0.75" right="0.75" top="1" bottom="1" header="0.5" footer="0.5"/>
</worksheet>
</file>

<file path=xl/worksheets/sheet46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R$18.846.735,00</t>
        </is>
      </c>
      <c r="C2" t="inlineStr">
        <is>
          <t>R$17.634.954,77</t>
        </is>
      </c>
      <c r="D2" t="inlineStr">
        <is>
          <t>93,57%</t>
        </is>
      </c>
      <c r="E2" t="inlineStr">
        <is>
          <t>15,84%</t>
        </is>
      </c>
    </row>
    <row r="3">
      <c r="A3" t="inlineStr">
        <is>
          <t>02 - Administração Financeira</t>
        </is>
      </c>
      <c r="B3" t="inlineStr">
        <is>
          <t>R$6.117.430,00</t>
        </is>
      </c>
      <c r="C3" t="inlineStr">
        <is>
          <t>R$5.544.182,52</t>
        </is>
      </c>
      <c r="D3" t="inlineStr">
        <is>
          <t>90,63%</t>
        </is>
      </c>
      <c r="E3" t="inlineStr">
        <is>
          <t>4,98%</t>
        </is>
      </c>
    </row>
    <row r="4">
      <c r="A4" t="inlineStr">
        <is>
          <t>03 - Formação de Recursos Humanos</t>
        </is>
      </c>
      <c r="B4" t="inlineStr">
        <is>
          <t>R$1.902.085,00</t>
        </is>
      </c>
      <c r="C4" t="inlineStr">
        <is>
          <t>R$1.333.890,33</t>
        </is>
      </c>
      <c r="D4" t="inlineStr">
        <is>
          <t>70,13%</t>
        </is>
      </c>
      <c r="E4" t="inlineStr">
        <is>
          <t>1,20%</t>
        </is>
      </c>
    </row>
    <row r="5">
      <c r="A5" t="inlineStr">
        <is>
          <t>04 - Comunicação Social</t>
        </is>
      </c>
      <c r="B5" t="inlineStr">
        <is>
          <t>R$3.446.230,00</t>
        </is>
      </c>
      <c r="C5" t="inlineStr">
        <is>
          <t>R$3.209.608,67</t>
        </is>
      </c>
      <c r="D5" t="inlineStr">
        <is>
          <t>93,13%</t>
        </is>
      </c>
      <c r="E5" t="inlineStr">
        <is>
          <t>2,88%</t>
        </is>
      </c>
    </row>
    <row r="6">
      <c r="A6" t="inlineStr">
        <is>
          <t>05 - Atenção Básica</t>
        </is>
      </c>
      <c r="B6" t="inlineStr">
        <is>
          <t>R$3.101.530,00</t>
        </is>
      </c>
      <c r="C6" t="inlineStr">
        <is>
          <t>R$2.832.064,72</t>
        </is>
      </c>
      <c r="D6" t="inlineStr">
        <is>
          <t>91,31%</t>
        </is>
      </c>
      <c r="E6" t="inlineStr">
        <is>
          <t>2,54%</t>
        </is>
      </c>
    </row>
    <row r="7">
      <c r="A7" t="inlineStr">
        <is>
          <t>06 - Proteção e Benefícios ao Trabalhador</t>
        </is>
      </c>
      <c r="B7" t="inlineStr">
        <is>
          <t>R$9.654.834,00</t>
        </is>
      </c>
      <c r="C7" t="inlineStr">
        <is>
          <t>R$8.503.604,02</t>
        </is>
      </c>
      <c r="D7" t="inlineStr">
        <is>
          <t>88,08%</t>
        </is>
      </c>
      <c r="E7" t="inlineStr">
        <is>
          <t>7,64%</t>
        </is>
      </c>
    </row>
    <row r="8">
      <c r="A8" t="inlineStr">
        <is>
          <t>07 - Empregabilidade</t>
        </is>
      </c>
      <c r="B8" t="inlineStr">
        <is>
          <t>R$88.769.024,00</t>
        </is>
      </c>
      <c r="C8" t="inlineStr">
        <is>
          <t>R$72.300.077,58</t>
        </is>
      </c>
      <c r="D8" t="inlineStr">
        <is>
          <t>81,45%</t>
        </is>
      </c>
      <c r="E8" t="inlineStr">
        <is>
          <t>64,93%</t>
        </is>
      </c>
    </row>
  </sheetData>
  <pageMargins left="0.75" right="0.75" top="1" bottom="1" header="0.5" footer="0.5"/>
</worksheet>
</file>

<file path=xl/worksheets/sheet46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R$ 91.407.456,00</t>
        </is>
      </c>
      <c r="D2" t="inlineStr">
        <is>
          <t>67,45%</t>
        </is>
      </c>
    </row>
    <row r="3">
      <c r="A3" t="inlineStr">
        <is>
          <t>13210100</t>
        </is>
      </c>
      <c r="B3" t="inlineStr">
        <is>
          <t>Remuneração de Depósitos Bancários</t>
        </is>
      </c>
      <c r="C3" t="inlineStr">
        <is>
          <t>R$ 4.822.500,00</t>
        </is>
      </c>
      <c r="D3" t="inlineStr">
        <is>
          <t>3,56%</t>
        </is>
      </c>
    </row>
    <row r="4">
      <c r="A4" t="inlineStr">
        <is>
          <t>16999900</t>
        </is>
      </c>
      <c r="B4" t="inlineStr">
        <is>
          <t>Serviços Educacionais</t>
        </is>
      </c>
      <c r="C4" t="inlineStr">
        <is>
          <t>R$ 5.100.000,00</t>
        </is>
      </c>
      <c r="D4" t="inlineStr">
        <is>
          <t>3,76%</t>
        </is>
      </c>
    </row>
    <row r="5">
      <c r="A5" t="inlineStr">
        <is>
          <t>19110900</t>
        </is>
      </c>
      <c r="B5" t="inlineStr">
        <is>
          <t xml:space="preserve">Multas e Juros </t>
        </is>
      </c>
      <c r="C5" t="inlineStr">
        <is>
          <t>R$ 51.000,00</t>
        </is>
      </c>
      <c r="D5" t="inlineStr">
        <is>
          <t>0,04%</t>
        </is>
      </c>
    </row>
    <row r="6">
      <c r="A6" t="inlineStr">
        <is>
          <t>19219900</t>
        </is>
      </c>
      <c r="B6" t="inlineStr">
        <is>
          <t>Outras Indenizações</t>
        </is>
      </c>
      <c r="C6" t="inlineStr">
        <is>
          <t>R$ 9.000,00</t>
        </is>
      </c>
      <c r="D6" t="inlineStr">
        <is>
          <t>0,01%</t>
        </is>
      </c>
    </row>
    <row r="7">
      <c r="A7" t="inlineStr">
        <is>
          <t>19999900</t>
        </is>
      </c>
      <c r="B7" t="inlineStr">
        <is>
          <t>Outras Receitas Correntes</t>
        </is>
      </c>
      <c r="C7" t="inlineStr">
        <is>
          <t>R$ 60.000,00</t>
        </is>
      </c>
      <c r="D7" t="inlineStr">
        <is>
          <t>0,04%</t>
        </is>
      </c>
    </row>
    <row r="8">
      <c r="A8" t="inlineStr">
        <is>
          <t>99999910</t>
        </is>
      </c>
      <c r="B8" t="inlineStr">
        <is>
          <t>Recurso Arrecadado em Exerc. Anteriores</t>
        </is>
      </c>
      <c r="C8" t="inlineStr">
        <is>
          <t>R$ 34.075.644,00</t>
        </is>
      </c>
      <c r="D8" t="inlineStr">
        <is>
          <t>25,14%</t>
        </is>
      </c>
    </row>
  </sheetData>
  <pageMargins left="0.75" right="0.75" top="1" bottom="1" header="0.5" footer="0.5"/>
</worksheet>
</file>

<file path=xl/worksheets/sheet469.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R$ 44.727.600,00</t>
        </is>
      </c>
      <c r="D2" t="inlineStr">
        <is>
          <t>33,00%</t>
        </is>
      </c>
    </row>
    <row r="3">
      <c r="A3" t="inlineStr">
        <is>
          <t>31901300</t>
        </is>
      </c>
      <c r="B3" t="inlineStr">
        <is>
          <t>Obrigações Patronais</t>
        </is>
      </c>
      <c r="C3" t="inlineStr">
        <is>
          <t>R$ 3.582.000,00</t>
        </is>
      </c>
      <c r="D3" t="inlineStr">
        <is>
          <t>2,64%</t>
        </is>
      </c>
    </row>
    <row r="4">
      <c r="A4" t="inlineStr">
        <is>
          <t>31901600</t>
        </is>
      </c>
      <c r="B4" t="inlineStr">
        <is>
          <t>Outras Despesas Variáveis</t>
        </is>
      </c>
      <c r="C4" t="inlineStr">
        <is>
          <t>R$ 1.116.000,00</t>
        </is>
      </c>
      <c r="D4" t="inlineStr">
        <is>
          <t>0,82%</t>
        </is>
      </c>
    </row>
    <row r="5">
      <c r="A5" t="inlineStr">
        <is>
          <t>31909100</t>
        </is>
      </c>
      <c r="B5" t="inlineStr">
        <is>
          <t xml:space="preserve">Sentenças Judiciais </t>
        </is>
      </c>
      <c r="C5" t="inlineStr">
        <is>
          <t>R$ 452.400,00</t>
        </is>
      </c>
      <c r="D5" t="inlineStr">
        <is>
          <t>0,33%</t>
        </is>
      </c>
    </row>
    <row r="6">
      <c r="A6" t="inlineStr">
        <is>
          <t>31909400</t>
        </is>
      </c>
      <c r="B6" t="inlineStr">
        <is>
          <t>Indenizações e Restituições Trabalhistas</t>
        </is>
      </c>
      <c r="C6" t="inlineStr">
        <is>
          <t>R$ 2.296.800,00</t>
        </is>
      </c>
      <c r="D6" t="inlineStr">
        <is>
          <t>1,69%</t>
        </is>
      </c>
    </row>
    <row r="7">
      <c r="A7" t="inlineStr">
        <is>
          <t>33504100</t>
        </is>
      </c>
      <c r="B7" t="inlineStr">
        <is>
          <t>Contribuições</t>
        </is>
      </c>
      <c r="C7" t="inlineStr">
        <is>
          <t>R$ 2.130.000,00</t>
        </is>
      </c>
      <c r="D7" t="inlineStr">
        <is>
          <t>1,57%</t>
        </is>
      </c>
    </row>
    <row r="8">
      <c r="A8" t="inlineStr">
        <is>
          <t>33901400</t>
        </is>
      </c>
      <c r="B8" t="inlineStr">
        <is>
          <t>Diárias</t>
        </is>
      </c>
      <c r="C8" t="inlineStr">
        <is>
          <t>R$ 852.000,00</t>
        </is>
      </c>
      <c r="D8" t="inlineStr">
        <is>
          <t>0,63%</t>
        </is>
      </c>
    </row>
    <row r="9">
      <c r="A9" t="inlineStr">
        <is>
          <t>33901800</t>
        </is>
      </c>
      <c r="B9" t="inlineStr">
        <is>
          <t>Auxílio Financeiro a Estudantes</t>
        </is>
      </c>
      <c r="C9" t="inlineStr">
        <is>
          <t>R$ 76.800,00</t>
        </is>
      </c>
      <c r="D9" t="inlineStr">
        <is>
          <t>0,06%</t>
        </is>
      </c>
    </row>
    <row r="10">
      <c r="A10" t="inlineStr">
        <is>
          <t>33903000</t>
        </is>
      </c>
      <c r="B10" t="inlineStr">
        <is>
          <t>Material de Consumo</t>
        </is>
      </c>
      <c r="C10" t="inlineStr">
        <is>
          <t>R$ 3.500.400,00</t>
        </is>
      </c>
      <c r="D10" t="inlineStr">
        <is>
          <t>2,58%</t>
        </is>
      </c>
    </row>
    <row r="11">
      <c r="A11" t="inlineStr">
        <is>
          <t>33903300</t>
        </is>
      </c>
      <c r="B11" t="inlineStr">
        <is>
          <t>Passagens e Despesas de Locomoção</t>
        </is>
      </c>
      <c r="C11" t="inlineStr">
        <is>
          <t>R$ 1.033.200,00</t>
        </is>
      </c>
      <c r="D11" t="inlineStr">
        <is>
          <t>0,76%</t>
        </is>
      </c>
    </row>
    <row r="12">
      <c r="A12" t="inlineStr">
        <is>
          <t>33903600</t>
        </is>
      </c>
      <c r="B12" t="inlineStr">
        <is>
          <t>Outros Serviços de Terceiros - PF</t>
        </is>
      </c>
      <c r="C12" t="inlineStr">
        <is>
          <t>R$ 1.447.200,00</t>
        </is>
      </c>
      <c r="D12" t="inlineStr">
        <is>
          <t>1,07%</t>
        </is>
      </c>
    </row>
    <row r="13">
      <c r="A13" t="inlineStr">
        <is>
          <t>33903700</t>
        </is>
      </c>
      <c r="B13" t="inlineStr">
        <is>
          <t>Locação de Mão de Obra</t>
        </is>
      </c>
      <c r="C13" t="inlineStr">
        <is>
          <t>R$ 1.994.400,00</t>
        </is>
      </c>
      <c r="D13" t="inlineStr">
        <is>
          <t>1,47%</t>
        </is>
      </c>
    </row>
    <row r="14">
      <c r="A14" t="inlineStr">
        <is>
          <t>33903900</t>
        </is>
      </c>
      <c r="B14" t="inlineStr">
        <is>
          <t>Outros Serviços Terceiros - P. Jurídica</t>
        </is>
      </c>
      <c r="C14" t="inlineStr">
        <is>
          <t>R$ 35.180.400,00</t>
        </is>
      </c>
      <c r="D14" t="inlineStr">
        <is>
          <t>25,96%</t>
        </is>
      </c>
    </row>
    <row r="15">
      <c r="A15" t="inlineStr">
        <is>
          <t>33904000</t>
        </is>
      </c>
      <c r="B15" t="inlineStr">
        <is>
          <t>Serv. Tecn. da Inform. Comunicação - PJ.</t>
        </is>
      </c>
      <c r="C15" t="inlineStr">
        <is>
          <t>R$ 2.743.200,00</t>
        </is>
      </c>
      <c r="D15" t="inlineStr">
        <is>
          <t>2,02%</t>
        </is>
      </c>
    </row>
    <row r="16">
      <c r="A16" t="inlineStr">
        <is>
          <t>33904700</t>
        </is>
      </c>
      <c r="B16" t="inlineStr">
        <is>
          <t>Obrigações Tributárias e Contributivas</t>
        </is>
      </c>
      <c r="C16" t="inlineStr">
        <is>
          <t>R$ 116.400,00</t>
        </is>
      </c>
      <c r="D16" t="inlineStr">
        <is>
          <t>0,09%</t>
        </is>
      </c>
    </row>
    <row r="17">
      <c r="A17" t="inlineStr">
        <is>
          <t>33909100</t>
        </is>
      </c>
      <c r="B17" t="inlineStr">
        <is>
          <t>Sentenças Judiciais</t>
        </is>
      </c>
      <c r="C17" t="inlineStr">
        <is>
          <t>R$ 198.000,00</t>
        </is>
      </c>
      <c r="D17" t="inlineStr">
        <is>
          <t>0,15%</t>
        </is>
      </c>
    </row>
    <row r="18">
      <c r="A18" t="inlineStr">
        <is>
          <t>44905100</t>
        </is>
      </c>
      <c r="B18" t="inlineStr">
        <is>
          <t>Obras e Instalações</t>
        </is>
      </c>
      <c r="C18" t="inlineStr">
        <is>
          <t>R$ 24.430.800,00</t>
        </is>
      </c>
      <c r="D18" t="inlineStr">
        <is>
          <t>18,03%</t>
        </is>
      </c>
    </row>
    <row r="19">
      <c r="A19" t="inlineStr">
        <is>
          <t>44905200</t>
        </is>
      </c>
      <c r="B19" t="inlineStr">
        <is>
          <t>Equipamentos e Material Permanente</t>
        </is>
      </c>
      <c r="C19" t="inlineStr">
        <is>
          <t>R$ 9.648.000,00</t>
        </is>
      </c>
      <c r="D19" t="inlineStr">
        <is>
          <t>7,12%</t>
        </is>
      </c>
    </row>
  </sheetData>
  <pageMargins left="0.75" right="0.75" top="1" bottom="1" header="0.5" footer="0.5"/>
</worksheet>
</file>

<file path=xl/worksheets/sheet47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R$ 17.531.450,00</t>
        </is>
      </c>
      <c r="C2" t="inlineStr">
        <is>
          <t>12,94%</t>
        </is>
      </c>
    </row>
    <row r="3">
      <c r="A3" t="inlineStr">
        <is>
          <t>02 - Administração Financeira</t>
        </is>
      </c>
      <c r="B3" t="inlineStr">
        <is>
          <t>R$ 6.302.230,00</t>
        </is>
      </c>
      <c r="C3" t="inlineStr">
        <is>
          <t>4,65%</t>
        </is>
      </c>
    </row>
    <row r="4">
      <c r="A4" t="inlineStr">
        <is>
          <t>03 - Formação de Recursos Humanos</t>
        </is>
      </c>
      <c r="B4" t="inlineStr">
        <is>
          <t>R$ 1.942.470,00</t>
        </is>
      </c>
      <c r="C4" t="inlineStr">
        <is>
          <t>1,43%</t>
        </is>
      </c>
    </row>
    <row r="5">
      <c r="A5" t="inlineStr">
        <is>
          <t>04 - Comunicação Social</t>
        </is>
      </c>
      <c r="B5" t="inlineStr">
        <is>
          <t>R$ 3.847.250,00</t>
        </is>
      </c>
      <c r="C5" t="inlineStr">
        <is>
          <t>2,84%</t>
        </is>
      </c>
    </row>
    <row r="6">
      <c r="A6" t="inlineStr">
        <is>
          <t>05 - Atenção Básica</t>
        </is>
      </c>
      <c r="B6" t="inlineStr">
        <is>
          <t>R$ 3.421.950,00</t>
        </is>
      </c>
      <c r="C6" t="inlineStr">
        <is>
          <t>2,52%</t>
        </is>
      </c>
    </row>
    <row r="7">
      <c r="A7" t="inlineStr">
        <is>
          <t>06 - Proteção e Benefícios ao Trabalhador</t>
        </is>
      </c>
      <c r="B7" t="inlineStr">
        <is>
          <t>R$ 9.552.010,00</t>
        </is>
      </c>
      <c r="C7" t="inlineStr">
        <is>
          <t>7,05%</t>
        </is>
      </c>
    </row>
    <row r="8">
      <c r="A8" t="inlineStr">
        <is>
          <t>07 - Empregabilidade</t>
        </is>
      </c>
      <c r="B8" t="inlineStr">
        <is>
          <t>R$ 92.928.240,00</t>
        </is>
      </c>
      <c r="C8" t="inlineStr">
        <is>
          <t>68,57%</t>
        </is>
      </c>
    </row>
  </sheetData>
  <pageMargins left="0.75" right="0.75" top="1" bottom="1" header="0.5" footer="0.5"/>
</worksheet>
</file>

<file path=xl/worksheets/sheet47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R$ 101.449.956,00</t>
        </is>
      </c>
      <c r="C2" t="inlineStr">
        <is>
          <t>R$ 47.571.931,75</t>
        </is>
      </c>
      <c r="D2" t="inlineStr">
        <is>
          <t>46,89%</t>
        </is>
      </c>
      <c r="E2" t="inlineStr">
        <is>
          <t>100,00%</t>
        </is>
      </c>
    </row>
    <row r="3">
      <c r="A3" t="inlineStr">
        <is>
          <t>Contr. para Ent. Privadas Serviço Social e de Formação Prof.</t>
        </is>
      </c>
      <c r="B3" t="inlineStr">
        <is>
          <t>R$ 91.407.456,00</t>
        </is>
      </c>
      <c r="C3" t="inlineStr">
        <is>
          <t>R$ 42.182.535,74</t>
        </is>
      </c>
      <c r="D3" t="inlineStr">
        <is>
          <t>46,15%</t>
        </is>
      </c>
      <c r="E3" t="inlineStr">
        <is>
          <t>88,67%</t>
        </is>
      </c>
    </row>
    <row r="4">
      <c r="A4" t="inlineStr">
        <is>
          <t>Contribuições para o Senac</t>
        </is>
      </c>
      <c r="B4" t="inlineStr">
        <is>
          <t>R$ 91.407.456,00</t>
        </is>
      </c>
      <c r="C4" t="inlineStr">
        <is>
          <t>R$ 42.182.535,74</t>
        </is>
      </c>
      <c r="D4" t="inlineStr">
        <is>
          <t>46,15%</t>
        </is>
      </c>
      <c r="E4" t="inlineStr">
        <is>
          <t>88,67%</t>
        </is>
      </c>
    </row>
    <row r="5">
      <c r="A5" t="inlineStr">
        <is>
          <t>Receita Patrimonial</t>
        </is>
      </c>
      <c r="B5" t="inlineStr">
        <is>
          <t>R$ 4.822.500,00</t>
        </is>
      </c>
      <c r="C5" t="inlineStr">
        <is>
          <t>R$ 3.463.306,34</t>
        </is>
      </c>
      <c r="D5" t="inlineStr">
        <is>
          <t>71,82%</t>
        </is>
      </c>
      <c r="E5" t="inlineStr">
        <is>
          <t>7,28%</t>
        </is>
      </c>
    </row>
    <row r="6">
      <c r="A6" t="inlineStr">
        <is>
          <t>Remuneração de Depósitos Bancários</t>
        </is>
      </c>
      <c r="B6" t="inlineStr">
        <is>
          <t>R$ 4.822.500,00</t>
        </is>
      </c>
      <c r="C6" t="inlineStr">
        <is>
          <t>R$ 3.463.306,34</t>
        </is>
      </c>
      <c r="D6" t="inlineStr">
        <is>
          <t>71,82%</t>
        </is>
      </c>
      <c r="E6" t="inlineStr">
        <is>
          <t>7,28%</t>
        </is>
      </c>
    </row>
    <row r="7">
      <c r="A7" t="inlineStr">
        <is>
          <t>Receita de Serviços</t>
        </is>
      </c>
      <c r="B7" t="inlineStr">
        <is>
          <t>R$ 5.100.000,00</t>
        </is>
      </c>
      <c r="C7" t="inlineStr">
        <is>
          <t>R$ 1.822.765,29</t>
        </is>
      </c>
      <c r="D7" t="inlineStr">
        <is>
          <t>35,74%</t>
        </is>
      </c>
      <c r="E7" t="inlineStr">
        <is>
          <t>3,83%</t>
        </is>
      </c>
    </row>
    <row r="8">
      <c r="A8" t="inlineStr">
        <is>
          <t>Serviços Educacionais</t>
        </is>
      </c>
      <c r="B8" t="inlineStr">
        <is>
          <t>R$ 5.100.000,00</t>
        </is>
      </c>
      <c r="C8" t="inlineStr">
        <is>
          <t>R$ 1.822.765,29</t>
        </is>
      </c>
      <c r="D8" t="inlineStr">
        <is>
          <t>35,74%</t>
        </is>
      </c>
      <c r="E8" t="inlineStr">
        <is>
          <t>3,83%</t>
        </is>
      </c>
    </row>
    <row r="9">
      <c r="A9" t="inlineStr">
        <is>
          <t>Outras Receitas Correntes</t>
        </is>
      </c>
      <c r="B9" t="inlineStr">
        <is>
          <t>R$ 120.000,00</t>
        </is>
      </c>
      <c r="C9" t="inlineStr">
        <is>
          <t>R$ 103.324,38</t>
        </is>
      </c>
      <c r="D9" t="inlineStr">
        <is>
          <t>86,10%</t>
        </is>
      </c>
      <c r="E9" t="inlineStr">
        <is>
          <t>0,22%</t>
        </is>
      </c>
    </row>
    <row r="10">
      <c r="A10" t="inlineStr">
        <is>
          <t xml:space="preserve">Multas e Juros </t>
        </is>
      </c>
      <c r="B10" t="inlineStr">
        <is>
          <t>R$ 51.000,00</t>
        </is>
      </c>
      <c r="C10" t="inlineStr">
        <is>
          <t>R$ 38.149,35</t>
        </is>
      </c>
      <c r="D10" t="inlineStr">
        <is>
          <t>74,80%</t>
        </is>
      </c>
      <c r="E10" t="inlineStr">
        <is>
          <t>0,08%</t>
        </is>
      </c>
    </row>
    <row r="11">
      <c r="A11" t="inlineStr">
        <is>
          <t>Outras Indenizações</t>
        </is>
      </c>
      <c r="B11" t="inlineStr">
        <is>
          <t>R$ 9.000,00</t>
        </is>
      </c>
      <c r="C11" t="inlineStr">
        <is>
          <t>R$ 0,00</t>
        </is>
      </c>
      <c r="D11" t="inlineStr">
        <is>
          <t>0,00%</t>
        </is>
      </c>
      <c r="E11" t="inlineStr">
        <is>
          <t>0,00%</t>
        </is>
      </c>
    </row>
    <row r="12">
      <c r="A12" t="inlineStr">
        <is>
          <t>Outras Receitas Correntes</t>
        </is>
      </c>
      <c r="B12" t="inlineStr">
        <is>
          <t>R$ 60.000,00</t>
        </is>
      </c>
      <c r="C12" t="inlineStr">
        <is>
          <t>R$ 65.175,03</t>
        </is>
      </c>
      <c r="D12" t="inlineStr">
        <is>
          <t>108,63%</t>
        </is>
      </c>
      <c r="E12" t="inlineStr">
        <is>
          <t>0,14%</t>
        </is>
      </c>
    </row>
    <row r="13">
      <c r="A13" t="inlineStr">
        <is>
          <t>RECURSOS ARREC. EXERC. ANTER.</t>
        </is>
      </c>
      <c r="B13" t="inlineStr">
        <is>
          <t>R$ 34.075.644,00</t>
        </is>
      </c>
      <c r="C13" t="inlineStr">
        <is>
          <t>R$ 0,00</t>
        </is>
      </c>
      <c r="D13" t="inlineStr">
        <is>
          <t>0,00%</t>
        </is>
      </c>
      <c r="E13" t="inlineStr">
        <is>
          <t>0,00%</t>
        </is>
      </c>
    </row>
    <row r="14">
      <c r="A14" t="inlineStr">
        <is>
          <t>Recurso Arrecadado em Exerc. Anteriores</t>
        </is>
      </c>
      <c r="B14" t="inlineStr">
        <is>
          <t>R$ 34.075.644,00</t>
        </is>
      </c>
      <c r="C14" t="inlineStr">
        <is>
          <t>R$ 0,00</t>
        </is>
      </c>
      <c r="D14" t="inlineStr">
        <is>
          <t>0,00%</t>
        </is>
      </c>
      <c r="E14" t="inlineStr">
        <is>
          <t>0,00%</t>
        </is>
      </c>
    </row>
    <row r="15">
      <c r="A15" t="inlineStr">
        <is>
          <t>Recurso Arrecadado em Exerc. Anteriores</t>
        </is>
      </c>
      <c r="B15" t="inlineStr">
        <is>
          <t>R$ 34.075.644,00</t>
        </is>
      </c>
      <c r="C15" t="inlineStr">
        <is>
          <t>R$ 0,00</t>
        </is>
      </c>
      <c r="D15" t="inlineStr">
        <is>
          <t>0,00%</t>
        </is>
      </c>
      <c r="E15" t="inlineStr">
        <is>
          <t>0,00%</t>
        </is>
      </c>
    </row>
  </sheetData>
  <pageMargins left="0.75" right="0.75" top="1" bottom="1" header="0.5" footer="0.5"/>
</worksheet>
</file>

<file path=xl/worksheets/sheet47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R$ 101.446.800,00</t>
        </is>
      </c>
      <c r="C2" t="inlineStr">
        <is>
          <t>R$ 42.917.453,52</t>
        </is>
      </c>
      <c r="D2" t="inlineStr">
        <is>
          <t>42,31%</t>
        </is>
      </c>
      <c r="E2" t="inlineStr">
        <is>
          <t>75,15%</t>
        </is>
      </c>
    </row>
    <row r="3">
      <c r="A3" t="inlineStr">
        <is>
          <t>Pessoal e Encargos Sociais</t>
        </is>
      </c>
      <c r="B3" t="inlineStr">
        <is>
          <t>R$ 52.174.800,00</t>
        </is>
      </c>
      <c r="C3" t="inlineStr">
        <is>
          <t>R$ 22.505.722,92</t>
        </is>
      </c>
      <c r="D3" t="inlineStr">
        <is>
          <t>43,14%</t>
        </is>
      </c>
      <c r="E3" t="inlineStr">
        <is>
          <t>39,41%</t>
        </is>
      </c>
    </row>
    <row r="4">
      <c r="A4" t="inlineStr">
        <is>
          <t>Vencimentos e Vantagens Fixas</t>
        </is>
      </c>
      <c r="B4" t="inlineStr">
        <is>
          <t>R$ 44.727.600,00</t>
        </is>
      </c>
      <c r="C4" t="inlineStr">
        <is>
          <t>R$ 19.514.675,39</t>
        </is>
      </c>
      <c r="D4" t="inlineStr">
        <is>
          <t>43,63%</t>
        </is>
      </c>
      <c r="E4" t="inlineStr">
        <is>
          <t>34,17%</t>
        </is>
      </c>
    </row>
    <row r="5">
      <c r="A5" t="inlineStr">
        <is>
          <t>Obrigações Patronais</t>
        </is>
      </c>
      <c r="B5" t="inlineStr">
        <is>
          <t>R$ 3.582.000,00</t>
        </is>
      </c>
      <c r="C5" t="inlineStr">
        <is>
          <t>R$ 1.585.416,98</t>
        </is>
      </c>
      <c r="D5" t="inlineStr">
        <is>
          <t>44,26%</t>
        </is>
      </c>
      <c r="E5" t="inlineStr">
        <is>
          <t>2,78%</t>
        </is>
      </c>
    </row>
    <row r="6">
      <c r="A6" t="inlineStr">
        <is>
          <t>Outras Despesas Variáveis</t>
        </is>
      </c>
      <c r="B6" t="inlineStr">
        <is>
          <t>R$ 1.116.000,00</t>
        </is>
      </c>
      <c r="C6" t="inlineStr">
        <is>
          <t>R$ 613.549,19</t>
        </is>
      </c>
      <c r="D6" t="inlineStr">
        <is>
          <t>54,98%</t>
        </is>
      </c>
      <c r="E6" t="inlineStr">
        <is>
          <t>1,07%</t>
        </is>
      </c>
    </row>
    <row r="7">
      <c r="A7" t="inlineStr">
        <is>
          <t xml:space="preserve">Sentenças Judiciais </t>
        </is>
      </c>
      <c r="B7" t="inlineStr">
        <is>
          <t>R$ 452.400,00</t>
        </is>
      </c>
      <c r="C7" t="inlineStr">
        <is>
          <t>R$ 27.679,07</t>
        </is>
      </c>
      <c r="D7" t="inlineStr">
        <is>
          <t>6,12%</t>
        </is>
      </c>
      <c r="E7" t="inlineStr">
        <is>
          <t>0,05%</t>
        </is>
      </c>
    </row>
    <row r="8">
      <c r="A8" t="inlineStr">
        <is>
          <t>Indenizações e Restituições Trabalhistas</t>
        </is>
      </c>
      <c r="B8" t="inlineStr">
        <is>
          <t>R$ 2.296.800,00</t>
        </is>
      </c>
      <c r="C8" t="inlineStr">
        <is>
          <t>R$ 764.402,29</t>
        </is>
      </c>
      <c r="D8" t="inlineStr">
        <is>
          <t>33,28%</t>
        </is>
      </c>
      <c r="E8" t="inlineStr">
        <is>
          <t>1,34%</t>
        </is>
      </c>
    </row>
    <row r="9">
      <c r="A9" t="inlineStr">
        <is>
          <t>Outras Despesas Correntes</t>
        </is>
      </c>
      <c r="B9" t="inlineStr">
        <is>
          <t>R$ 49.272.000,00</t>
        </is>
      </c>
      <c r="C9" t="inlineStr">
        <is>
          <t>R$ 20.411.730,60</t>
        </is>
      </c>
      <c r="D9" t="inlineStr">
        <is>
          <t>41,43%</t>
        </is>
      </c>
      <c r="E9" t="inlineStr">
        <is>
          <t>35,74%</t>
        </is>
      </c>
    </row>
    <row r="10">
      <c r="A10" t="inlineStr">
        <is>
          <t>Contribuições</t>
        </is>
      </c>
      <c r="B10" t="inlineStr">
        <is>
          <t>R$ 2.130.000,00</t>
        </is>
      </c>
      <c r="C10" t="inlineStr">
        <is>
          <t>R$ 969.848,22</t>
        </is>
      </c>
      <c r="D10" t="inlineStr">
        <is>
          <t>45,53%</t>
        </is>
      </c>
      <c r="E10" t="inlineStr">
        <is>
          <t>1,70%</t>
        </is>
      </c>
    </row>
    <row r="11">
      <c r="A11" t="inlineStr">
        <is>
          <t>Diárias</t>
        </is>
      </c>
      <c r="B11" t="inlineStr">
        <is>
          <t>R$ 852.000,00</t>
        </is>
      </c>
      <c r="C11" t="inlineStr">
        <is>
          <t>R$ 310.338,60</t>
        </is>
      </c>
      <c r="D11" t="inlineStr">
        <is>
          <t>36,42%</t>
        </is>
      </c>
      <c r="E11" t="inlineStr">
        <is>
          <t>0,54%</t>
        </is>
      </c>
    </row>
    <row r="12">
      <c r="A12" t="inlineStr">
        <is>
          <t>Auxílio Financeiro a Estudantes</t>
        </is>
      </c>
      <c r="B12" t="inlineStr">
        <is>
          <t>R$ 76.800,00</t>
        </is>
      </c>
      <c r="C12" t="inlineStr">
        <is>
          <t>R$ 0,00</t>
        </is>
      </c>
      <c r="D12" t="inlineStr">
        <is>
          <t>0,00%</t>
        </is>
      </c>
      <c r="E12" t="inlineStr">
        <is>
          <t>0,00%</t>
        </is>
      </c>
    </row>
    <row r="13">
      <c r="A13" t="inlineStr">
        <is>
          <t>Material de Consumo</t>
        </is>
      </c>
      <c r="B13" t="inlineStr">
        <is>
          <t>R$ 3.500.400,00</t>
        </is>
      </c>
      <c r="C13" t="inlineStr">
        <is>
          <t>R$ 1.669.789,52</t>
        </is>
      </c>
      <c r="D13" t="inlineStr">
        <is>
          <t>47,70%</t>
        </is>
      </c>
      <c r="E13" t="inlineStr">
        <is>
          <t>2,92%</t>
        </is>
      </c>
    </row>
    <row r="14">
      <c r="A14" t="inlineStr">
        <is>
          <t>Passagens e Despesas de Locomoção</t>
        </is>
      </c>
      <c r="B14" t="inlineStr">
        <is>
          <t>R$ 1.033.200,00</t>
        </is>
      </c>
      <c r="C14" t="inlineStr">
        <is>
          <t>R$ 333.172,46</t>
        </is>
      </c>
      <c r="D14" t="inlineStr">
        <is>
          <t>32,25%</t>
        </is>
      </c>
      <c r="E14" t="inlineStr">
        <is>
          <t>0,58%</t>
        </is>
      </c>
    </row>
    <row r="15">
      <c r="A15" t="inlineStr">
        <is>
          <t>Outros Serviços de Terceiros - PF</t>
        </is>
      </c>
      <c r="B15" t="inlineStr">
        <is>
          <t>R$ 1.447.200,00</t>
        </is>
      </c>
      <c r="C15" t="inlineStr">
        <is>
          <t>R$ 996.401,38</t>
        </is>
      </c>
      <c r="D15" t="inlineStr">
        <is>
          <t>68,85%</t>
        </is>
      </c>
      <c r="E15" t="inlineStr">
        <is>
          <t>1,74%</t>
        </is>
      </c>
    </row>
    <row r="16">
      <c r="A16" t="inlineStr">
        <is>
          <t>Locação de Mão de Obra</t>
        </is>
      </c>
      <c r="B16" t="inlineStr">
        <is>
          <t>R$ 1.994.400,00</t>
        </is>
      </c>
      <c r="C16" t="inlineStr">
        <is>
          <t>R$ 888.714,12</t>
        </is>
      </c>
      <c r="D16" t="inlineStr">
        <is>
          <t>44,56%</t>
        </is>
      </c>
      <c r="E16" t="inlineStr">
        <is>
          <t>1,56%</t>
        </is>
      </c>
    </row>
    <row r="17">
      <c r="A17" t="inlineStr">
        <is>
          <t>Outros Serviços Terceiros - P. Jurídica</t>
        </is>
      </c>
      <c r="B17" t="inlineStr">
        <is>
          <t>R$ 35.180.400,00</t>
        </is>
      </c>
      <c r="C17" t="inlineStr">
        <is>
          <t>R$ 14.227.313,88</t>
        </is>
      </c>
      <c r="D17" t="inlineStr">
        <is>
          <t>40,44%</t>
        </is>
      </c>
      <c r="E17" t="inlineStr">
        <is>
          <t>24,91%</t>
        </is>
      </c>
    </row>
    <row r="18">
      <c r="A18" t="inlineStr">
        <is>
          <t>Serv. Tecn. da Inform. Comunicação - PJ.</t>
        </is>
      </c>
      <c r="B18" t="inlineStr">
        <is>
          <t>R$ 2.743.200,00</t>
        </is>
      </c>
      <c r="C18" t="inlineStr">
        <is>
          <t>R$ 967.838,45</t>
        </is>
      </c>
      <c r="D18" t="inlineStr">
        <is>
          <t>35,28%</t>
        </is>
      </c>
      <c r="E18" t="inlineStr">
        <is>
          <t>1,69%</t>
        </is>
      </c>
    </row>
    <row r="19">
      <c r="A19" t="inlineStr">
        <is>
          <t>Obrigações Tributárias e Contributivas</t>
        </is>
      </c>
      <c r="B19" t="inlineStr">
        <is>
          <t>R$ 116.400,00</t>
        </is>
      </c>
      <c r="C19" t="inlineStr">
        <is>
          <t>R$ 45.653,56</t>
        </is>
      </c>
      <c r="D19" t="inlineStr">
        <is>
          <t>39,22%</t>
        </is>
      </c>
      <c r="E19" t="inlineStr">
        <is>
          <t>0,08%</t>
        </is>
      </c>
    </row>
    <row r="20">
      <c r="A20" t="inlineStr">
        <is>
          <t>Sentenças Judiciais</t>
        </is>
      </c>
      <c r="B20" t="inlineStr">
        <is>
          <t>R$ 198.000,00</t>
        </is>
      </c>
      <c r="C20" t="inlineStr">
        <is>
          <t>R$ 2.660,41</t>
        </is>
      </c>
      <c r="D20" t="inlineStr">
        <is>
          <t>1,34%</t>
        </is>
      </c>
      <c r="E20" t="inlineStr">
        <is>
          <t>0,00%</t>
        </is>
      </c>
    </row>
    <row r="21">
      <c r="A21" t="inlineStr">
        <is>
          <t>DESPESAS DE CAPITAL</t>
        </is>
      </c>
      <c r="B21" t="inlineStr">
        <is>
          <t>R$ 34.078.800,00</t>
        </is>
      </c>
      <c r="C21" t="inlineStr">
        <is>
          <t>R$ 14.191.157,92</t>
        </is>
      </c>
      <c r="D21" t="inlineStr">
        <is>
          <t>41,64%</t>
        </is>
      </c>
      <c r="E21" t="inlineStr">
        <is>
          <t>24,85%</t>
        </is>
      </c>
    </row>
  </sheetData>
  <pageMargins left="0.75" right="0.75" top="1" bottom="1" header="0.5" footer="0.5"/>
</worksheet>
</file>

<file path=xl/worksheets/sheet47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R$ 17.531.450,00</t>
        </is>
      </c>
      <c r="C2" t="inlineStr">
        <is>
          <t>R$ 6.991.278,87</t>
        </is>
      </c>
      <c r="D2" t="inlineStr">
        <is>
          <t>39,88%</t>
        </is>
      </c>
      <c r="E2" t="inlineStr">
        <is>
          <t>12,24%</t>
        </is>
      </c>
    </row>
    <row r="3">
      <c r="A3" t="inlineStr">
        <is>
          <t>02 - Administração Financeira</t>
        </is>
      </c>
      <c r="B3" t="inlineStr">
        <is>
          <t>R$ 6.302.230,00</t>
        </is>
      </c>
      <c r="C3" t="inlineStr">
        <is>
          <t>R$ 2.737.451,14</t>
        </is>
      </c>
      <c r="D3" t="inlineStr">
        <is>
          <t>43,44%</t>
        </is>
      </c>
      <c r="E3" t="inlineStr">
        <is>
          <t>4,79%</t>
        </is>
      </c>
    </row>
    <row r="4">
      <c r="A4" t="inlineStr">
        <is>
          <t>03 - Formação de Recursos Humanos</t>
        </is>
      </c>
      <c r="B4" t="inlineStr">
        <is>
          <t>R$ 1.942.470,00</t>
        </is>
      </c>
      <c r="C4" t="inlineStr">
        <is>
          <t>R$ 714.145,73</t>
        </is>
      </c>
      <c r="D4" t="inlineStr">
        <is>
          <t>36,76%</t>
        </is>
      </c>
      <c r="E4" t="inlineStr">
        <is>
          <t>1,25%</t>
        </is>
      </c>
    </row>
    <row r="5">
      <c r="A5" t="inlineStr">
        <is>
          <t>04 - Comunicação Social</t>
        </is>
      </c>
      <c r="B5" t="inlineStr">
        <is>
          <t>R$ 3.847.250,00</t>
        </is>
      </c>
      <c r="C5" t="inlineStr">
        <is>
          <t>R$ 2.587.545,82</t>
        </is>
      </c>
      <c r="D5" t="inlineStr">
        <is>
          <t>67,26%</t>
        </is>
      </c>
      <c r="E5" t="inlineStr">
        <is>
          <t>4,53%</t>
        </is>
      </c>
    </row>
    <row r="6">
      <c r="A6" t="inlineStr">
        <is>
          <t>05 - Atenção Básica</t>
        </is>
      </c>
      <c r="B6" t="inlineStr">
        <is>
          <t>R$ 3.421.950,00</t>
        </is>
      </c>
      <c r="C6" t="inlineStr">
        <is>
          <t>R$ 1.453.196,12</t>
        </is>
      </c>
      <c r="D6" t="inlineStr">
        <is>
          <t>42,47%</t>
        </is>
      </c>
      <c r="E6" t="inlineStr">
        <is>
          <t>2,54%</t>
        </is>
      </c>
    </row>
    <row r="7">
      <c r="A7" t="inlineStr">
        <is>
          <t>06 - Proteção e Benefícios ao Trabalhador</t>
        </is>
      </c>
      <c r="B7" t="inlineStr">
        <is>
          <t>R$ 9.552.010,00</t>
        </is>
      </c>
      <c r="C7" t="inlineStr">
        <is>
          <t>R$ 4.297.616,97</t>
        </is>
      </c>
      <c r="D7" t="inlineStr">
        <is>
          <t>44,99%</t>
        </is>
      </c>
      <c r="E7" t="inlineStr">
        <is>
          <t>7,53%</t>
        </is>
      </c>
    </row>
    <row r="8">
      <c r="A8" t="inlineStr">
        <is>
          <t>07 - Empregabilidade</t>
        </is>
      </c>
      <c r="B8" t="inlineStr">
        <is>
          <t>R$ 92.928.240,00</t>
        </is>
      </c>
      <c r="C8" t="inlineStr">
        <is>
          <t>R$ 38.327.376,79</t>
        </is>
      </c>
      <c r="D8" t="inlineStr">
        <is>
          <t>41,24%</t>
        </is>
      </c>
      <c r="E8" t="inlineStr">
        <is>
          <t>67,11%</t>
        </is>
      </c>
    </row>
  </sheetData>
  <pageMargins left="0.75" right="0.75" top="1" bottom="1" header="0.5" footer="0.5"/>
</worksheet>
</file>

<file path=xl/worksheets/sheet47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t>
        </is>
      </c>
      <c r="B2" t="inlineStr">
        <is>
          <t>Reforma de implantação da nova Unidade NEP-Redenção</t>
        </is>
      </c>
      <c r="C2" t="inlineStr">
        <is>
          <t>14/04/2026 14:00:00</t>
        </is>
      </c>
      <c r="D2" t="inlineStr">
        <is>
          <t>Finalizada</t>
        </is>
      </c>
      <c r="E2" t="inlineStr"/>
      <c r="F2" t="inlineStr">
        <is>
          <t>23/06/2026 00:00:00</t>
        </is>
      </c>
      <c r="G2" t="inlineStr"/>
      <c r="H2" t="inlineStr"/>
    </row>
    <row r="3">
      <c r="A3" t="inlineStr">
        <is>
          <t>001/2026</t>
        </is>
      </c>
      <c r="B3" t="inlineStr">
        <is>
          <t>Reforma da Cobertura, Substituição de Placas de Forro Fibromineral, Execução do Piso da Garagem Externa e Revitalização da Pintura Interna e Externa da Unidade NEP Paragominas.</t>
        </is>
      </c>
      <c r="C3" t="inlineStr">
        <is>
          <t>17/03/2026 14:00:00</t>
        </is>
      </c>
      <c r="D3" t="inlineStr">
        <is>
          <t>Finalizada</t>
        </is>
      </c>
      <c r="E3" t="inlineStr"/>
      <c r="F3" t="inlineStr">
        <is>
          <t>25/05/2026 00:00:00</t>
        </is>
      </c>
      <c r="G3" t="inlineStr"/>
      <c r="H3" t="inlineStr"/>
    </row>
    <row r="4">
      <c r="A4" t="inlineStr">
        <is>
          <t>009/2025</t>
        </is>
      </c>
      <c r="B4"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4" t="inlineStr">
        <is>
          <t>18/12/2025 14:00:00</t>
        </is>
      </c>
      <c r="D4" t="inlineStr">
        <is>
          <t>Finalizada</t>
        </is>
      </c>
      <c r="E4" t="inlineStr"/>
      <c r="F4" t="inlineStr">
        <is>
          <t>26/01/2026 00:00:00</t>
        </is>
      </c>
      <c r="G4" t="inlineStr"/>
      <c r="H4" t="inlineStr"/>
    </row>
    <row r="5">
      <c r="A5" t="inlineStr">
        <is>
          <t>008/2025</t>
        </is>
      </c>
      <c r="B5" t="inlineStr">
        <is>
          <t>Contratação de empresa especializada para fornecimento e instalação do sistema completo de climatização do Tipo VRV/VRF, incluindo toda a infraestrutura necessária, na nova Unidade CEP-Capanema.</t>
        </is>
      </c>
      <c r="C5" t="inlineStr">
        <is>
          <t>16/12/2025 14:00:00</t>
        </is>
      </c>
      <c r="D5" t="inlineStr">
        <is>
          <t>Finalizada</t>
        </is>
      </c>
      <c r="E5" t="inlineStr"/>
      <c r="F5" t="inlineStr">
        <is>
          <t>26/02/2026 00:00:00</t>
        </is>
      </c>
      <c r="G5" t="inlineStr"/>
      <c r="H5" t="inlineStr"/>
    </row>
    <row r="6">
      <c r="A6" t="inlineStr">
        <is>
          <t>007/2025</t>
        </is>
      </c>
      <c r="B6"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6" t="inlineStr">
        <is>
          <t>17/11/2025 14:00:00</t>
        </is>
      </c>
      <c r="D6" t="inlineStr">
        <is>
          <t>Finalizada</t>
        </is>
      </c>
      <c r="E6" t="inlineStr"/>
      <c r="F6" t="inlineStr">
        <is>
          <t>17/11/2025 15:00:00</t>
        </is>
      </c>
      <c r="G6" t="inlineStr"/>
      <c r="H6" t="inlineStr"/>
    </row>
    <row r="7">
      <c r="A7" t="inlineStr">
        <is>
          <t>006/2025</t>
        </is>
      </c>
      <c r="B7"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7" t="inlineStr">
        <is>
          <t>07/10/2025 14:00:00</t>
        </is>
      </c>
      <c r="D7" t="inlineStr">
        <is>
          <t>Finalizada</t>
        </is>
      </c>
      <c r="E7" t="inlineStr"/>
      <c r="F7" t="inlineStr">
        <is>
          <t>28/10/2025 00:00:00</t>
        </is>
      </c>
      <c r="G7" t="inlineStr"/>
      <c r="H7" t="inlineStr"/>
    </row>
    <row r="8">
      <c r="A8" t="inlineStr">
        <is>
          <t>005/2025</t>
        </is>
      </c>
      <c r="B8"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8" t="inlineStr">
        <is>
          <t>03/09/2025 14:00:00</t>
        </is>
      </c>
      <c r="D8" t="inlineStr">
        <is>
          <t>Finalizada</t>
        </is>
      </c>
      <c r="E8" t="inlineStr"/>
      <c r="F8" t="inlineStr">
        <is>
          <t>03/09/2025 00:00:00</t>
        </is>
      </c>
      <c r="G8" t="inlineStr"/>
      <c r="H8" t="inlineStr"/>
    </row>
    <row r="9">
      <c r="A9" t="inlineStr">
        <is>
          <t>004/2025</t>
        </is>
      </c>
      <c r="B9" t="inlineStr">
        <is>
          <t>Contratação de empresa para reforma do prédio administrativo e anexo da unidade CEP-Santarém/PA.</t>
        </is>
      </c>
      <c r="C9" t="inlineStr">
        <is>
          <t>26/08/2025 14:00:00</t>
        </is>
      </c>
      <c r="D9" t="inlineStr">
        <is>
          <t>Finalizada</t>
        </is>
      </c>
      <c r="E9" t="inlineStr"/>
      <c r="F9" t="inlineStr">
        <is>
          <t>14/11/2025 00:00:00</t>
        </is>
      </c>
      <c r="G9" t="inlineStr"/>
      <c r="H9" t="inlineStr"/>
    </row>
    <row r="10">
      <c r="A10" t="inlineStr">
        <is>
          <t>003/2025</t>
        </is>
      </c>
      <c r="B10" t="inlineStr">
        <is>
          <t>Contratação de empresa especializada para fornecimento e instalação do sistema completo de climatização do Tipo VRV/VRF, incluindo toda a infraestrutura necessária, na nova Unidade CEP-Capanema</t>
        </is>
      </c>
      <c r="C10" t="inlineStr">
        <is>
          <t>14/08/2025 14:00:00</t>
        </is>
      </c>
      <c r="D10" t="inlineStr">
        <is>
          <t>Finalizada</t>
        </is>
      </c>
      <c r="E10" t="inlineStr"/>
      <c r="F10" t="inlineStr">
        <is>
          <t>24/09/2025 00:00:00</t>
        </is>
      </c>
      <c r="G10" t="inlineStr"/>
      <c r="H10" t="inlineStr"/>
    </row>
    <row r="11">
      <c r="A11" t="inlineStr">
        <is>
          <t>002/2025</t>
        </is>
      </c>
      <c r="B11" t="inlineStr">
        <is>
          <t>Contratação de empresa especializada em serviços de higienização e desinfecção dos reservatórios prediais de água e controle sanitário, para atender as Unidades Operativas do SENAC/PA</t>
        </is>
      </c>
      <c r="C11" t="inlineStr">
        <is>
          <t>04/06/2025 14:00:00</t>
        </is>
      </c>
      <c r="D11" t="inlineStr">
        <is>
          <t>Finalizada</t>
        </is>
      </c>
      <c r="E11" t="inlineStr"/>
      <c r="F11" t="inlineStr">
        <is>
          <t>12/06/2025 00:00:00</t>
        </is>
      </c>
      <c r="G11" t="inlineStr"/>
      <c r="H11" t="inlineStr"/>
    </row>
    <row r="12">
      <c r="A12" t="inlineStr">
        <is>
          <t>001/2025</t>
        </is>
      </c>
      <c r="B12" t="inlineStr">
        <is>
          <t>Contratação de empresa especializada em prestação de serviços de Portaria, a serem executados em Unidades Educacionais do Serviço Nacional de Aprendizagem Comercial / Departamento Regional no Estado do Pará – SENAC/DR-PA</t>
        </is>
      </c>
      <c r="C12" t="inlineStr">
        <is>
          <t>14/05/2025 14:00:00</t>
        </is>
      </c>
      <c r="D12" t="inlineStr">
        <is>
          <t>Finalizada</t>
        </is>
      </c>
      <c r="E12" t="inlineStr"/>
      <c r="F12" t="inlineStr">
        <is>
          <t>29/09/2025 00:00:00</t>
        </is>
      </c>
      <c r="G12" t="inlineStr"/>
      <c r="H12" t="inlineStr"/>
    </row>
    <row r="13">
      <c r="A13" t="inlineStr">
        <is>
          <t>017/2024</t>
        </is>
      </c>
      <c r="B13" t="inlineStr">
        <is>
          <t>Contratação de empresa para reforma da sala de treinamento em saúde realístico, laboratório de informática do CEP-Parauapebas</t>
        </is>
      </c>
      <c r="C13" t="inlineStr">
        <is>
          <t>03/12/2024 14:00:00</t>
        </is>
      </c>
      <c r="D13" t="inlineStr">
        <is>
          <t>Finalizada</t>
        </is>
      </c>
      <c r="E13" t="inlineStr"/>
      <c r="F13" t="inlineStr">
        <is>
          <t>20/01/2025 00:00:00</t>
        </is>
      </c>
      <c r="G13" t="inlineStr"/>
      <c r="H13" t="inlineStr"/>
    </row>
    <row r="14">
      <c r="A14" t="inlineStr">
        <is>
          <t>016/2024</t>
        </is>
      </c>
      <c r="B14" t="inlineStr">
        <is>
          <t>Contratação de empresa para execução de infraestrutura do terreno em Salinópolis/PA.</t>
        </is>
      </c>
      <c r="C14" t="inlineStr">
        <is>
          <t>05/11/2024 14:00:00</t>
        </is>
      </c>
      <c r="D14" t="inlineStr">
        <is>
          <t>Finalizada</t>
        </is>
      </c>
      <c r="E14" t="inlineStr"/>
      <c r="F14" t="inlineStr">
        <is>
          <t>02/12/2024 16:20:00</t>
        </is>
      </c>
      <c r="G14" t="inlineStr"/>
      <c r="H14" t="inlineStr"/>
    </row>
    <row r="15">
      <c r="A15" t="inlineStr">
        <is>
          <t>015/2024</t>
        </is>
      </c>
      <c r="B15" t="inlineStr">
        <is>
          <t>Registro de Preço para fornecimento futuro e eventual de mobiliário, incluindo montagem, visando atender as necessidades do Senac/PA.</t>
        </is>
      </c>
      <c r="C15" t="inlineStr">
        <is>
          <t>30/10/2024 14:00:00</t>
        </is>
      </c>
      <c r="D15" t="inlineStr">
        <is>
          <t>Finalizada</t>
        </is>
      </c>
      <c r="E15" t="inlineStr"/>
      <c r="F15" t="inlineStr">
        <is>
          <t>18/02/2025 00:00:00</t>
        </is>
      </c>
      <c r="G15" t="inlineStr"/>
      <c r="H15" t="inlineStr"/>
    </row>
    <row r="16">
      <c r="A16" t="inlineStr">
        <is>
          <t>014/2024</t>
        </is>
      </c>
      <c r="B16" t="inlineStr">
        <is>
          <t>Contratação de empresa especializada em prestação de serviços de instalação, locação e manutenção de Sistema de Vigilância Eletrônica, integrado por Sistema de Alarmes e Sistema de Circuito Fechado de Televisão (CFTV), para atender as necessidades do Senac Pará</t>
        </is>
      </c>
      <c r="C16" t="inlineStr">
        <is>
          <t>07/10/2024 14:00:00</t>
        </is>
      </c>
      <c r="D16" t="inlineStr">
        <is>
          <t>Finalizada</t>
        </is>
      </c>
      <c r="E16" t="inlineStr"/>
      <c r="F16" t="inlineStr">
        <is>
          <t>21/10/2024 17:00:00</t>
        </is>
      </c>
      <c r="G16" t="inlineStr"/>
      <c r="H16" t="inlineStr"/>
    </row>
    <row r="17">
      <c r="A17" t="inlineStr">
        <is>
          <t>013/2024</t>
        </is>
      </c>
      <c r="B17" t="inlineStr">
        <is>
          <t>Contratação de empresa para substituição geral do telhado, forro e revitalização da pintura dos ambientes pedagógicos da unidade NEP Barcarena</t>
        </is>
      </c>
      <c r="C17" t="inlineStr">
        <is>
          <t>04/10/2024 14:00:00</t>
        </is>
      </c>
      <c r="D17" t="inlineStr">
        <is>
          <t>Finalizada</t>
        </is>
      </c>
      <c r="E17" t="inlineStr"/>
      <c r="F17" t="inlineStr">
        <is>
          <t>11/11/2024 14:00:00</t>
        </is>
      </c>
      <c r="G17" t="inlineStr"/>
      <c r="H17" t="inlineStr"/>
    </row>
    <row r="18">
      <c r="A18" t="inlineStr">
        <is>
          <t>012/2024</t>
        </is>
      </c>
      <c r="B18" t="inlineStr">
        <is>
          <t>Contratação de serviços de telecomunicações, para fornecimento de link de acesso à internet dedicado e link de acesso à Internet banda larga corporativa</t>
        </is>
      </c>
      <c r="C18" t="inlineStr">
        <is>
          <t>01/10/2024 14:00:00</t>
        </is>
      </c>
      <c r="D18" t="inlineStr">
        <is>
          <t>Finalizada</t>
        </is>
      </c>
      <c r="E18" t="inlineStr"/>
      <c r="F18" t="inlineStr">
        <is>
          <t>21/10/2024 17:00:00</t>
        </is>
      </c>
      <c r="G18" t="inlineStr"/>
      <c r="H18" t="inlineStr"/>
    </row>
    <row r="19">
      <c r="A19" t="inlineStr">
        <is>
          <t>011/2024</t>
        </is>
      </c>
      <c r="B19" t="inlineStr">
        <is>
          <t>Registro de Preço para fornecimento futuro e eventual de mobiliário, incluindo montagem, visando atender as necessidades do Senac/PA.</t>
        </is>
      </c>
      <c r="C19" t="inlineStr">
        <is>
          <t>04/09/2024 14:00:00</t>
        </is>
      </c>
      <c r="D19" t="inlineStr">
        <is>
          <t>Finalizada</t>
        </is>
      </c>
      <c r="E19" t="inlineStr"/>
      <c r="F19" t="inlineStr">
        <is>
          <t>20/09/2024 17:30:00</t>
        </is>
      </c>
      <c r="G19" t="inlineStr"/>
      <c r="H19" t="inlineStr"/>
    </row>
    <row r="20">
      <c r="A20" t="inlineStr">
        <is>
          <t>009/2024</t>
        </is>
      </c>
      <c r="B20" t="inlineStr">
        <is>
          <t>Contratação de Empresa para a Construção do Centro de Educação Profissional na cidade de Capanema/PA.</t>
        </is>
      </c>
      <c r="C20" t="inlineStr">
        <is>
          <t>10/06/2024 14:00:00</t>
        </is>
      </c>
      <c r="D20" t="inlineStr">
        <is>
          <t>Finalizada</t>
        </is>
      </c>
      <c r="E20" t="inlineStr"/>
      <c r="F20" t="inlineStr">
        <is>
          <t>02/08/2024 15:00:00</t>
        </is>
      </c>
      <c r="G20" t="inlineStr"/>
      <c r="H20" t="inlineStr"/>
    </row>
    <row r="21">
      <c r="A21" t="inlineStr">
        <is>
          <t>001/2026</t>
        </is>
      </c>
      <c r="B21" t="inlineStr">
        <is>
          <t>Aquisição de 01 (Um) Container Modular do Tipo Vestiário com Banheiro, com dimensões aproximadas de 3,00 m x 2,00 m, destinado ao NEP Salinópolis do SENAC/PA, incluindo fornecimento, transporte, entrega e instalação</t>
        </is>
      </c>
      <c r="C21" t="inlineStr">
        <is>
          <t>23/07/2026 14:00:00</t>
        </is>
      </c>
      <c r="D21" t="inlineStr">
        <is>
          <t>Finalizada</t>
        </is>
      </c>
      <c r="E21" t="inlineStr"/>
      <c r="F21" t="inlineStr">
        <is>
          <t>07/08/2026 00:00:00</t>
        </is>
      </c>
      <c r="G21" t="inlineStr"/>
      <c r="H21" t="inlineStr"/>
    </row>
  </sheetData>
  <pageMargins left="0.75" right="0.75" top="1" bottom="1" header="0.5" footer="0.5"/>
</worksheet>
</file>

<file path=xl/worksheets/sheet47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t>
        </is>
      </c>
      <c r="B2" t="inlineStr">
        <is>
          <t>Reforma de implantação da nova Unidade NEP-Redenção</t>
        </is>
      </c>
      <c r="C2" t="inlineStr">
        <is>
          <t>14/04/2026 14:00:00</t>
        </is>
      </c>
      <c r="D2" t="inlineStr">
        <is>
          <t>Finalizada</t>
        </is>
      </c>
      <c r="E2" t="inlineStr"/>
      <c r="F2" t="inlineStr">
        <is>
          <t>23/06/2026 00:00:00</t>
        </is>
      </c>
      <c r="G2" t="inlineStr"/>
      <c r="H2" t="inlineStr"/>
    </row>
    <row r="3">
      <c r="A3" t="inlineStr">
        <is>
          <t>001/2026</t>
        </is>
      </c>
      <c r="B3" t="inlineStr">
        <is>
          <t>Reforma da Cobertura, Substituição de Placas de Forro Fibromineral, Execução do Piso da Garagem Externa e Revitalização da Pintura Interna e Externa da Unidade NEP Paragominas.</t>
        </is>
      </c>
      <c r="C3" t="inlineStr">
        <is>
          <t>17/03/2026 14:00:00</t>
        </is>
      </c>
      <c r="D3" t="inlineStr">
        <is>
          <t>Finalizada</t>
        </is>
      </c>
      <c r="E3" t="inlineStr"/>
      <c r="F3" t="inlineStr">
        <is>
          <t>25/05/2026 00:00:00</t>
        </is>
      </c>
      <c r="G3" t="inlineStr"/>
      <c r="H3" t="inlineStr"/>
    </row>
    <row r="4">
      <c r="A4" t="inlineStr">
        <is>
          <t>009/2025</t>
        </is>
      </c>
      <c r="B4"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4" t="inlineStr">
        <is>
          <t>18/12/2025 14:00:00</t>
        </is>
      </c>
      <c r="D4" t="inlineStr">
        <is>
          <t>Finalizada</t>
        </is>
      </c>
      <c r="E4" t="inlineStr"/>
      <c r="F4" t="inlineStr">
        <is>
          <t>26/01/2026 00:00:00</t>
        </is>
      </c>
      <c r="G4" t="inlineStr"/>
      <c r="H4" t="inlineStr"/>
    </row>
    <row r="5">
      <c r="A5" t="inlineStr">
        <is>
          <t>008/2025</t>
        </is>
      </c>
      <c r="B5" t="inlineStr">
        <is>
          <t>Contratação de empresa especializada para fornecimento e instalação do sistema completo de climatização do Tipo VRV/VRF, incluindo toda a infraestrutura necessária, na nova Unidade CEP-Capanema.</t>
        </is>
      </c>
      <c r="C5" t="inlineStr">
        <is>
          <t>16/12/2025 14:00:00</t>
        </is>
      </c>
      <c r="D5" t="inlineStr">
        <is>
          <t>Finalizada</t>
        </is>
      </c>
      <c r="E5" t="inlineStr"/>
      <c r="F5" t="inlineStr">
        <is>
          <t>26/02/2026 00:00:00</t>
        </is>
      </c>
      <c r="G5" t="inlineStr"/>
      <c r="H5" t="inlineStr"/>
    </row>
    <row r="6">
      <c r="A6" t="inlineStr">
        <is>
          <t>007/2025</t>
        </is>
      </c>
      <c r="B6"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6" t="inlineStr">
        <is>
          <t>17/11/2025 14:00:00</t>
        </is>
      </c>
      <c r="D6" t="inlineStr">
        <is>
          <t>Finalizada</t>
        </is>
      </c>
      <c r="E6" t="inlineStr"/>
      <c r="F6" t="inlineStr">
        <is>
          <t>17/11/2025 15:00:00</t>
        </is>
      </c>
      <c r="G6" t="inlineStr"/>
      <c r="H6" t="inlineStr"/>
    </row>
    <row r="7">
      <c r="A7" t="inlineStr">
        <is>
          <t>006/2025</t>
        </is>
      </c>
      <c r="B7"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7" t="inlineStr">
        <is>
          <t>07/10/2025 14:00:00</t>
        </is>
      </c>
      <c r="D7" t="inlineStr">
        <is>
          <t>Finalizada</t>
        </is>
      </c>
      <c r="E7" t="inlineStr"/>
      <c r="F7" t="inlineStr">
        <is>
          <t>28/10/2025 00:00:00</t>
        </is>
      </c>
      <c r="G7" t="inlineStr"/>
      <c r="H7" t="inlineStr"/>
    </row>
    <row r="8">
      <c r="A8" t="inlineStr">
        <is>
          <t>005/2025</t>
        </is>
      </c>
      <c r="B8"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8" t="inlineStr">
        <is>
          <t>03/09/2025 14:00:00</t>
        </is>
      </c>
      <c r="D8" t="inlineStr">
        <is>
          <t>Finalizada</t>
        </is>
      </c>
      <c r="E8" t="inlineStr"/>
      <c r="F8" t="inlineStr">
        <is>
          <t>03/09/2025 00:00:00</t>
        </is>
      </c>
      <c r="G8" t="inlineStr"/>
      <c r="H8" t="inlineStr"/>
    </row>
    <row r="9">
      <c r="A9" t="inlineStr">
        <is>
          <t>004/2025</t>
        </is>
      </c>
      <c r="B9" t="inlineStr">
        <is>
          <t>Contratação de empresa para reforma do prédio administrativo e anexo da unidade CEP-Santarém/PA.</t>
        </is>
      </c>
      <c r="C9" t="inlineStr">
        <is>
          <t>26/08/2025 14:00:00</t>
        </is>
      </c>
      <c r="D9" t="inlineStr">
        <is>
          <t>Finalizada</t>
        </is>
      </c>
      <c r="E9" t="inlineStr"/>
      <c r="F9" t="inlineStr">
        <is>
          <t>14/11/2025 00:00:00</t>
        </is>
      </c>
      <c r="G9" t="inlineStr"/>
      <c r="H9" t="inlineStr"/>
    </row>
    <row r="10">
      <c r="A10" t="inlineStr">
        <is>
          <t>003/2025</t>
        </is>
      </c>
      <c r="B10" t="inlineStr">
        <is>
          <t>Contratação de empresa especializada para fornecimento e instalação do sistema completo de climatização do Tipo VRV/VRF, incluindo toda a infraestrutura necessária, na nova Unidade CEP-Capanema</t>
        </is>
      </c>
      <c r="C10" t="inlineStr">
        <is>
          <t>14/08/2025 14:00:00</t>
        </is>
      </c>
      <c r="D10" t="inlineStr">
        <is>
          <t>Finalizada</t>
        </is>
      </c>
      <c r="E10" t="inlineStr"/>
      <c r="F10" t="inlineStr">
        <is>
          <t>24/09/2025 00:00:00</t>
        </is>
      </c>
      <c r="G10" t="inlineStr"/>
      <c r="H10" t="inlineStr"/>
    </row>
    <row r="11">
      <c r="A11" t="inlineStr">
        <is>
          <t>002/2025</t>
        </is>
      </c>
      <c r="B11" t="inlineStr">
        <is>
          <t>Contratação de empresa especializada em serviços de higienização e desinfecção dos reservatórios prediais de água e controle sanitário, para atender as Unidades Operativas do SENAC/PA</t>
        </is>
      </c>
      <c r="C11" t="inlineStr">
        <is>
          <t>04/06/2025 14:00:00</t>
        </is>
      </c>
      <c r="D11" t="inlineStr">
        <is>
          <t>Finalizada</t>
        </is>
      </c>
      <c r="E11" t="inlineStr"/>
      <c r="F11" t="inlineStr">
        <is>
          <t>12/06/2025 00:00:00</t>
        </is>
      </c>
      <c r="G11" t="inlineStr"/>
      <c r="H11" t="inlineStr"/>
    </row>
    <row r="12">
      <c r="A12" t="inlineStr">
        <is>
          <t>001/2025</t>
        </is>
      </c>
      <c r="B12" t="inlineStr">
        <is>
          <t>Contratação de empresa especializada em prestação de serviços de Portaria, a serem executados em Unidades Educacionais do Serviço Nacional de Aprendizagem Comercial / Departamento Regional no Estado do Pará – SENAC/DR-PA</t>
        </is>
      </c>
      <c r="C12" t="inlineStr">
        <is>
          <t>14/05/2025 14:00:00</t>
        </is>
      </c>
      <c r="D12" t="inlineStr">
        <is>
          <t>Finalizada</t>
        </is>
      </c>
      <c r="E12" t="inlineStr"/>
      <c r="F12" t="inlineStr">
        <is>
          <t>29/09/2025 00:00:00</t>
        </is>
      </c>
      <c r="G12" t="inlineStr"/>
      <c r="H12" t="inlineStr"/>
    </row>
    <row r="13">
      <c r="A13" t="inlineStr">
        <is>
          <t>017/2024</t>
        </is>
      </c>
      <c r="B13" t="inlineStr">
        <is>
          <t>Contratação de empresa para reforma da sala de treinamento em saúde realístico, laboratório de informática do CEP-Parauapebas</t>
        </is>
      </c>
      <c r="C13" t="inlineStr">
        <is>
          <t>03/12/2024 14:00:00</t>
        </is>
      </c>
      <c r="D13" t="inlineStr">
        <is>
          <t>Finalizada</t>
        </is>
      </c>
      <c r="E13" t="inlineStr"/>
      <c r="F13" t="inlineStr">
        <is>
          <t>20/01/2025 00:00:00</t>
        </is>
      </c>
      <c r="G13" t="inlineStr"/>
      <c r="H13" t="inlineStr"/>
    </row>
    <row r="14">
      <c r="A14" t="inlineStr">
        <is>
          <t>016/2024</t>
        </is>
      </c>
      <c r="B14" t="inlineStr">
        <is>
          <t>Contratação de empresa para execução de infraestrutura do terreno em Salinópolis/PA.</t>
        </is>
      </c>
      <c r="C14" t="inlineStr">
        <is>
          <t>05/11/2024 14:00:00</t>
        </is>
      </c>
      <c r="D14" t="inlineStr">
        <is>
          <t>Finalizada</t>
        </is>
      </c>
      <c r="E14" t="inlineStr"/>
      <c r="F14" t="inlineStr">
        <is>
          <t>02/12/2024 16:20:00</t>
        </is>
      </c>
      <c r="G14" t="inlineStr"/>
      <c r="H14" t="inlineStr"/>
    </row>
    <row r="15">
      <c r="A15" t="inlineStr">
        <is>
          <t>015/2024</t>
        </is>
      </c>
      <c r="B15" t="inlineStr">
        <is>
          <t>Registro de Preço para fornecimento futuro e eventual de mobiliário, incluindo montagem, visando atender as necessidades do Senac/PA.</t>
        </is>
      </c>
      <c r="C15" t="inlineStr">
        <is>
          <t>30/10/2024 14:00:00</t>
        </is>
      </c>
      <c r="D15" t="inlineStr">
        <is>
          <t>Finalizada</t>
        </is>
      </c>
      <c r="E15" t="inlineStr"/>
      <c r="F15" t="inlineStr">
        <is>
          <t>18/02/2025 00:00:00</t>
        </is>
      </c>
      <c r="G15" t="inlineStr"/>
      <c r="H15" t="inlineStr"/>
    </row>
    <row r="16">
      <c r="A16" t="inlineStr">
        <is>
          <t>014/2024</t>
        </is>
      </c>
      <c r="B16" t="inlineStr">
        <is>
          <t>Contratação de empresa especializada em prestação de serviços de instalação, locação e manutenção de Sistema de Vigilância Eletrônica, integrado por Sistema de Alarmes e Sistema de Circuito Fechado de Televisão (CFTV), para atender as necessidades do Senac Pará</t>
        </is>
      </c>
      <c r="C16" t="inlineStr">
        <is>
          <t>07/10/2024 14:00:00</t>
        </is>
      </c>
      <c r="D16" t="inlineStr">
        <is>
          <t>Finalizada</t>
        </is>
      </c>
      <c r="E16" t="inlineStr"/>
      <c r="F16" t="inlineStr">
        <is>
          <t>21/10/2024 17:00:00</t>
        </is>
      </c>
      <c r="G16" t="inlineStr"/>
      <c r="H16" t="inlineStr"/>
    </row>
    <row r="17">
      <c r="A17" t="inlineStr">
        <is>
          <t>013/2024</t>
        </is>
      </c>
      <c r="B17" t="inlineStr">
        <is>
          <t>Contratação de empresa para substituição geral do telhado, forro e revitalização da pintura dos ambientes pedagógicos da unidade NEP Barcarena</t>
        </is>
      </c>
      <c r="C17" t="inlineStr">
        <is>
          <t>04/10/2024 14:00:00</t>
        </is>
      </c>
      <c r="D17" t="inlineStr">
        <is>
          <t>Finalizada</t>
        </is>
      </c>
      <c r="E17" t="inlineStr"/>
      <c r="F17" t="inlineStr">
        <is>
          <t>11/11/2024 14:00:00</t>
        </is>
      </c>
      <c r="G17" t="inlineStr"/>
      <c r="H17" t="inlineStr"/>
    </row>
    <row r="18">
      <c r="A18" t="inlineStr">
        <is>
          <t>012/2024</t>
        </is>
      </c>
      <c r="B18" t="inlineStr">
        <is>
          <t>Contratação de serviços de telecomunicações, para fornecimento de link de acesso à internet dedicado e link de acesso à Internet banda larga corporativa</t>
        </is>
      </c>
      <c r="C18" t="inlineStr">
        <is>
          <t>01/10/2024 14:00:00</t>
        </is>
      </c>
      <c r="D18" t="inlineStr">
        <is>
          <t>Finalizada</t>
        </is>
      </c>
      <c r="E18" t="inlineStr"/>
      <c r="F18" t="inlineStr">
        <is>
          <t>21/10/2024 17:00:00</t>
        </is>
      </c>
      <c r="G18" t="inlineStr"/>
      <c r="H18" t="inlineStr"/>
    </row>
    <row r="19">
      <c r="A19" t="inlineStr">
        <is>
          <t>011/2024</t>
        </is>
      </c>
      <c r="B19" t="inlineStr">
        <is>
          <t>Registro de Preço para fornecimento futuro e eventual de mobiliário, incluindo montagem, visando atender as necessidades do Senac/PA.</t>
        </is>
      </c>
      <c r="C19" t="inlineStr">
        <is>
          <t>04/09/2024 14:00:00</t>
        </is>
      </c>
      <c r="D19" t="inlineStr">
        <is>
          <t>Finalizada</t>
        </is>
      </c>
      <c r="E19" t="inlineStr"/>
      <c r="F19" t="inlineStr">
        <is>
          <t>20/09/2024 17:30:00</t>
        </is>
      </c>
      <c r="G19" t="inlineStr"/>
      <c r="H19" t="inlineStr"/>
    </row>
    <row r="20">
      <c r="A20" t="inlineStr">
        <is>
          <t>009/2024</t>
        </is>
      </c>
      <c r="B20" t="inlineStr">
        <is>
          <t>Contratação de Empresa para a Construção do Centro de Educação Profissional na cidade de Capanema/PA.</t>
        </is>
      </c>
      <c r="C20" t="inlineStr">
        <is>
          <t>10/06/2024 14:00:00</t>
        </is>
      </c>
      <c r="D20" t="inlineStr">
        <is>
          <t>Finalizada</t>
        </is>
      </c>
      <c r="E20" t="inlineStr"/>
      <c r="F20" t="inlineStr">
        <is>
          <t>02/08/2024 15:00:00</t>
        </is>
      </c>
      <c r="G20" t="inlineStr"/>
      <c r="H20" t="inlineStr"/>
    </row>
    <row r="21">
      <c r="A21" t="inlineStr">
        <is>
          <t>001/2026</t>
        </is>
      </c>
      <c r="B21" t="inlineStr">
        <is>
          <t>Aquisição de 01 (Um) Container Modular do Tipo Vestiário com Banheiro, com dimensões aproximadas de 3,00 m x 2,00 m, destinado ao NEP Salinópolis do SENAC/PA, incluindo fornecimento, transporte, entrega e instalação</t>
        </is>
      </c>
      <c r="C21" t="inlineStr">
        <is>
          <t>23/07/2026 14:00:00</t>
        </is>
      </c>
      <c r="D21" t="inlineStr">
        <is>
          <t>Finalizada</t>
        </is>
      </c>
      <c r="E21" t="inlineStr"/>
      <c r="F21" t="inlineStr">
        <is>
          <t>07/08/2026 00:00:00</t>
        </is>
      </c>
      <c r="G21" t="inlineStr"/>
      <c r="H21" t="inlineStr"/>
    </row>
  </sheetData>
  <pageMargins left="0.75" right="0.75" top="1" bottom="1" header="0.5" footer="0.5"/>
</worksheet>
</file>

<file path=xl/worksheets/sheet47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002/2026</t>
        </is>
      </c>
      <c r="B2" t="inlineStr">
        <is>
          <t>Reforma de implantação da nova Unidade NEP-Redenção</t>
        </is>
      </c>
      <c r="C2" t="inlineStr">
        <is>
          <t>14/04/2026 14:00:00</t>
        </is>
      </c>
      <c r="D2" t="inlineStr">
        <is>
          <t>Finalizada</t>
        </is>
      </c>
      <c r="E2" t="inlineStr"/>
      <c r="F2" t="inlineStr">
        <is>
          <t>23/06/2026 00:00:00</t>
        </is>
      </c>
      <c r="G2" t="inlineStr"/>
      <c r="H2" t="inlineStr"/>
    </row>
    <row r="3">
      <c r="A3" t="inlineStr">
        <is>
          <t>001/2026</t>
        </is>
      </c>
      <c r="B3" t="inlineStr">
        <is>
          <t>Reforma da Cobertura, Substituição de Placas de Forro Fibromineral, Execução do Piso da Garagem Externa e Revitalização da Pintura Interna e Externa da Unidade NEP Paragominas.</t>
        </is>
      </c>
      <c r="C3" t="inlineStr">
        <is>
          <t>17/03/2026 14:00:00</t>
        </is>
      </c>
      <c r="D3" t="inlineStr">
        <is>
          <t>Finalizada</t>
        </is>
      </c>
      <c r="E3" t="inlineStr"/>
      <c r="F3" t="inlineStr">
        <is>
          <t>25/05/2026 00:00:00</t>
        </is>
      </c>
      <c r="G3" t="inlineStr"/>
      <c r="H3" t="inlineStr"/>
    </row>
    <row r="4">
      <c r="A4" t="inlineStr">
        <is>
          <t>009/2025</t>
        </is>
      </c>
      <c r="B4"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4" t="inlineStr">
        <is>
          <t>18/12/2025 14:00:00</t>
        </is>
      </c>
      <c r="D4" t="inlineStr">
        <is>
          <t>Finalizada</t>
        </is>
      </c>
      <c r="E4" t="inlineStr"/>
      <c r="F4" t="inlineStr">
        <is>
          <t>26/01/2026 00:00:00</t>
        </is>
      </c>
      <c r="G4" t="inlineStr"/>
      <c r="H4" t="inlineStr"/>
    </row>
    <row r="5">
      <c r="A5" t="inlineStr">
        <is>
          <t>008/2025</t>
        </is>
      </c>
      <c r="B5" t="inlineStr">
        <is>
          <t>Contratação de empresa especializada para fornecimento e instalação do sistema completo de climatização do Tipo VRV/VRF, incluindo toda a infraestrutura necessária, na nova Unidade CEP-Capanema.</t>
        </is>
      </c>
      <c r="C5" t="inlineStr">
        <is>
          <t>16/12/2025 14:00:00</t>
        </is>
      </c>
      <c r="D5" t="inlineStr">
        <is>
          <t>Finalizada</t>
        </is>
      </c>
      <c r="E5" t="inlineStr"/>
      <c r="F5" t="inlineStr">
        <is>
          <t>26/02/2026 00:00:00</t>
        </is>
      </c>
      <c r="G5" t="inlineStr"/>
      <c r="H5" t="inlineStr"/>
    </row>
    <row r="6">
      <c r="A6" t="inlineStr">
        <is>
          <t>007/2025</t>
        </is>
      </c>
      <c r="B6" t="inlineStr">
        <is>
          <t>Contratação de empresa de comunicação visual para prestação de serviços de confecção e instalação de fachada, plotagens e peças de sinalização, com o objetivo de atender às necessidades do Núcleo de Educação Profissional do Senac em Barcarena – NEP Barcarena</t>
        </is>
      </c>
      <c r="C6" t="inlineStr">
        <is>
          <t>17/11/2025 14:00:00</t>
        </is>
      </c>
      <c r="D6" t="inlineStr">
        <is>
          <t>Finalizada</t>
        </is>
      </c>
      <c r="E6" t="inlineStr"/>
      <c r="F6" t="inlineStr">
        <is>
          <t>17/11/2025 15:00:00</t>
        </is>
      </c>
      <c r="G6" t="inlineStr"/>
      <c r="H6" t="inlineStr"/>
    </row>
    <row r="7">
      <c r="A7" t="inlineStr">
        <is>
          <t>006/2025</t>
        </is>
      </c>
      <c r="B7"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7" t="inlineStr">
        <is>
          <t>07/10/2025 14:00:00</t>
        </is>
      </c>
      <c r="D7" t="inlineStr">
        <is>
          <t>Finalizada</t>
        </is>
      </c>
      <c r="E7" t="inlineStr"/>
      <c r="F7" t="inlineStr">
        <is>
          <t>28/10/2025 00:00:00</t>
        </is>
      </c>
      <c r="G7" t="inlineStr"/>
      <c r="H7" t="inlineStr"/>
    </row>
    <row r="8">
      <c r="A8" t="inlineStr">
        <is>
          <t>005/2025</t>
        </is>
      </c>
      <c r="B8" t="inlineStr">
        <is>
          <t>Contratação de empresa especializada para prestação do serviço de higienização e desinfecção de bebedouros industriais e purificadores de água, para atendimento à Sede Administrativa e às Unidades Educacionais do Senac, pelo período de 12 (doze) meses</t>
        </is>
      </c>
      <c r="C8" t="inlineStr">
        <is>
          <t>03/09/2025 14:00:00</t>
        </is>
      </c>
      <c r="D8" t="inlineStr">
        <is>
          <t>Finalizada</t>
        </is>
      </c>
      <c r="E8" t="inlineStr"/>
      <c r="F8" t="inlineStr">
        <is>
          <t>03/09/2025 00:00:00</t>
        </is>
      </c>
      <c r="G8" t="inlineStr"/>
      <c r="H8" t="inlineStr"/>
    </row>
    <row r="9">
      <c r="A9" t="inlineStr">
        <is>
          <t>004/2025</t>
        </is>
      </c>
      <c r="B9" t="inlineStr">
        <is>
          <t>Contratação de empresa para reforma do prédio administrativo e anexo da unidade CEP-Santarém/PA.</t>
        </is>
      </c>
      <c r="C9" t="inlineStr">
        <is>
          <t>26/08/2025 14:00:00</t>
        </is>
      </c>
      <c r="D9" t="inlineStr">
        <is>
          <t>Finalizada</t>
        </is>
      </c>
      <c r="E9" t="inlineStr"/>
      <c r="F9" t="inlineStr">
        <is>
          <t>14/11/2025 00:00:00</t>
        </is>
      </c>
      <c r="G9" t="inlineStr"/>
      <c r="H9" t="inlineStr"/>
    </row>
    <row r="10">
      <c r="A10" t="inlineStr">
        <is>
          <t>003/2025</t>
        </is>
      </c>
      <c r="B10" t="inlineStr">
        <is>
          <t>Contratação de empresa especializada para fornecimento e instalação do sistema completo de climatização do Tipo VRV/VRF, incluindo toda a infraestrutura necessária, na nova Unidade CEP-Capanema</t>
        </is>
      </c>
      <c r="C10" t="inlineStr">
        <is>
          <t>14/08/2025 14:00:00</t>
        </is>
      </c>
      <c r="D10" t="inlineStr">
        <is>
          <t>Finalizada</t>
        </is>
      </c>
      <c r="E10" t="inlineStr"/>
      <c r="F10" t="inlineStr">
        <is>
          <t>24/09/2025 00:00:00</t>
        </is>
      </c>
      <c r="G10" t="inlineStr"/>
      <c r="H10" t="inlineStr"/>
    </row>
    <row r="11">
      <c r="A11" t="inlineStr">
        <is>
          <t>002/2025</t>
        </is>
      </c>
      <c r="B11" t="inlineStr">
        <is>
          <t>Contratação de empresa especializada em serviços de higienização e desinfecção dos reservatórios prediais de água e controle sanitário, para atender as Unidades Operativas do SENAC/PA</t>
        </is>
      </c>
      <c r="C11" t="inlineStr">
        <is>
          <t>04/06/2025 14:00:00</t>
        </is>
      </c>
      <c r="D11" t="inlineStr">
        <is>
          <t>Finalizada</t>
        </is>
      </c>
      <c r="E11" t="inlineStr"/>
      <c r="F11" t="inlineStr">
        <is>
          <t>12/06/2025 00:00:00</t>
        </is>
      </c>
      <c r="G11" t="inlineStr"/>
      <c r="H11" t="inlineStr"/>
    </row>
    <row r="12">
      <c r="A12" t="inlineStr">
        <is>
          <t>001/2025</t>
        </is>
      </c>
      <c r="B12" t="inlineStr">
        <is>
          <t>Contratação de empresa especializada em prestação de serviços de Portaria, a serem executados em Unidades Educacionais do Serviço Nacional de Aprendizagem Comercial / Departamento Regional no Estado do Pará – SENAC/DR-PA</t>
        </is>
      </c>
      <c r="C12" t="inlineStr">
        <is>
          <t>14/05/2025 14:00:00</t>
        </is>
      </c>
      <c r="D12" t="inlineStr">
        <is>
          <t>Finalizada</t>
        </is>
      </c>
      <c r="E12" t="inlineStr"/>
      <c r="F12" t="inlineStr">
        <is>
          <t>29/09/2025 00:00:00</t>
        </is>
      </c>
      <c r="G12" t="inlineStr"/>
      <c r="H12" t="inlineStr"/>
    </row>
    <row r="13">
      <c r="A13" t="inlineStr">
        <is>
          <t>017/2024</t>
        </is>
      </c>
      <c r="B13" t="inlineStr">
        <is>
          <t>Contratação de empresa para reforma da sala de treinamento em saúde realístico, laboratório de informática do CEP-Parauapebas</t>
        </is>
      </c>
      <c r="C13" t="inlineStr">
        <is>
          <t>03/12/2024 14:00:00</t>
        </is>
      </c>
      <c r="D13" t="inlineStr">
        <is>
          <t>Finalizada</t>
        </is>
      </c>
      <c r="E13" t="inlineStr"/>
      <c r="F13" t="inlineStr">
        <is>
          <t>20/01/2025 00:00:00</t>
        </is>
      </c>
      <c r="G13" t="inlineStr"/>
      <c r="H13" t="inlineStr"/>
    </row>
    <row r="14">
      <c r="A14" t="inlineStr">
        <is>
          <t>016/2024</t>
        </is>
      </c>
      <c r="B14" t="inlineStr">
        <is>
          <t>Contratação de empresa para execução de infraestrutura do terreno em Salinópolis/PA.</t>
        </is>
      </c>
      <c r="C14" t="inlineStr">
        <is>
          <t>05/11/2024 14:00:00</t>
        </is>
      </c>
      <c r="D14" t="inlineStr">
        <is>
          <t>Finalizada</t>
        </is>
      </c>
      <c r="E14" t="inlineStr"/>
      <c r="F14" t="inlineStr">
        <is>
          <t>02/12/2024 16:20:00</t>
        </is>
      </c>
      <c r="G14" t="inlineStr"/>
      <c r="H14" t="inlineStr"/>
    </row>
    <row r="15">
      <c r="A15" t="inlineStr">
        <is>
          <t>015/2024</t>
        </is>
      </c>
      <c r="B15" t="inlineStr">
        <is>
          <t>Registro de Preço para fornecimento futuro e eventual de mobiliário, incluindo montagem, visando atender as necessidades do Senac/PA.</t>
        </is>
      </c>
      <c r="C15" t="inlineStr">
        <is>
          <t>30/10/2024 14:00:00</t>
        </is>
      </c>
      <c r="D15" t="inlineStr">
        <is>
          <t>Finalizada</t>
        </is>
      </c>
      <c r="E15" t="inlineStr"/>
      <c r="F15" t="inlineStr">
        <is>
          <t>18/02/2025 00:00:00</t>
        </is>
      </c>
      <c r="G15" t="inlineStr"/>
      <c r="H15" t="inlineStr"/>
    </row>
    <row r="16">
      <c r="A16" t="inlineStr">
        <is>
          <t>014/2024</t>
        </is>
      </c>
      <c r="B16" t="inlineStr">
        <is>
          <t>Contratação de empresa especializada em prestação de serviços de instalação, locação e manutenção de Sistema de Vigilância Eletrônica, integrado por Sistema de Alarmes e Sistema de Circuito Fechado de Televisão (CFTV), para atender as necessidades do Senac Pará</t>
        </is>
      </c>
      <c r="C16" t="inlineStr">
        <is>
          <t>07/10/2024 14:00:00</t>
        </is>
      </c>
      <c r="D16" t="inlineStr">
        <is>
          <t>Finalizada</t>
        </is>
      </c>
      <c r="E16" t="inlineStr"/>
      <c r="F16" t="inlineStr">
        <is>
          <t>21/10/2024 17:00:00</t>
        </is>
      </c>
      <c r="G16" t="inlineStr"/>
      <c r="H16" t="inlineStr"/>
    </row>
    <row r="17">
      <c r="A17" t="inlineStr">
        <is>
          <t>013/2024</t>
        </is>
      </c>
      <c r="B17" t="inlineStr">
        <is>
          <t>Contratação de empresa para substituição geral do telhado, forro e revitalização da pintura dos ambientes pedagógicos da unidade NEP Barcarena</t>
        </is>
      </c>
      <c r="C17" t="inlineStr">
        <is>
          <t>04/10/2024 14:00:00</t>
        </is>
      </c>
      <c r="D17" t="inlineStr">
        <is>
          <t>Finalizada</t>
        </is>
      </c>
      <c r="E17" t="inlineStr"/>
      <c r="F17" t="inlineStr">
        <is>
          <t>11/11/2024 14:00:00</t>
        </is>
      </c>
      <c r="G17" t="inlineStr"/>
      <c r="H17" t="inlineStr"/>
    </row>
    <row r="18">
      <c r="A18" t="inlineStr">
        <is>
          <t>012/2024</t>
        </is>
      </c>
      <c r="B18" t="inlineStr">
        <is>
          <t>Contratação de serviços de telecomunicações, para fornecimento de link de acesso à internet dedicado e link de acesso à Internet banda larga corporativa</t>
        </is>
      </c>
      <c r="C18" t="inlineStr">
        <is>
          <t>01/10/2024 14:00:00</t>
        </is>
      </c>
      <c r="D18" t="inlineStr">
        <is>
          <t>Finalizada</t>
        </is>
      </c>
      <c r="E18" t="inlineStr"/>
      <c r="F18" t="inlineStr">
        <is>
          <t>21/10/2024 17:00:00</t>
        </is>
      </c>
      <c r="G18" t="inlineStr"/>
      <c r="H18" t="inlineStr"/>
    </row>
    <row r="19">
      <c r="A19" t="inlineStr">
        <is>
          <t>011/2024</t>
        </is>
      </c>
      <c r="B19" t="inlineStr">
        <is>
          <t>Registro de Preço para fornecimento futuro e eventual de mobiliário, incluindo montagem, visando atender as necessidades do Senac/PA.</t>
        </is>
      </c>
      <c r="C19" t="inlineStr">
        <is>
          <t>04/09/2024 14:00:00</t>
        </is>
      </c>
      <c r="D19" t="inlineStr">
        <is>
          <t>Finalizada</t>
        </is>
      </c>
      <c r="E19" t="inlineStr"/>
      <c r="F19" t="inlineStr">
        <is>
          <t>20/09/2024 17:30:00</t>
        </is>
      </c>
      <c r="G19" t="inlineStr"/>
      <c r="H19" t="inlineStr"/>
    </row>
    <row r="20">
      <c r="A20" t="inlineStr">
        <is>
          <t>009/2024</t>
        </is>
      </c>
      <c r="B20" t="inlineStr">
        <is>
          <t>Contratação de Empresa para a Construção do Centro de Educação Profissional na cidade de Capanema/PA.</t>
        </is>
      </c>
      <c r="C20" t="inlineStr">
        <is>
          <t>10/06/2024 14:00:00</t>
        </is>
      </c>
      <c r="D20" t="inlineStr">
        <is>
          <t>Finalizada</t>
        </is>
      </c>
      <c r="E20" t="inlineStr"/>
      <c r="F20" t="inlineStr">
        <is>
          <t>02/08/2024 15:00:00</t>
        </is>
      </c>
      <c r="G20" t="inlineStr"/>
      <c r="H20" t="inlineStr"/>
    </row>
    <row r="21">
      <c r="A21" t="inlineStr">
        <is>
          <t>001/2026</t>
        </is>
      </c>
      <c r="B21" t="inlineStr">
        <is>
          <t>Aquisição de 01 (Um) Container Modular do Tipo Vestiário com Banheiro, com dimensões aproximadas de 3,00 m x 2,00 m, destinado ao NEP Salinópolis do SENAC/PA, incluindo fornecimento, transporte, entrega e instalação</t>
        </is>
      </c>
      <c r="C21" t="inlineStr">
        <is>
          <t>23/07/2026 14:00:00</t>
        </is>
      </c>
      <c r="D21" t="inlineStr">
        <is>
          <t>Finalizada</t>
        </is>
      </c>
      <c r="E21" t="inlineStr"/>
      <c r="F21" t="inlineStr">
        <is>
          <t>07/08/2026 00:00:00</t>
        </is>
      </c>
      <c r="G21" t="inlineStr"/>
      <c r="H21" t="inlineStr"/>
    </row>
  </sheetData>
  <pageMargins left="0.75" right="0.75" top="1" bottom="1" header="0.5" footer="0.5"/>
</worksheet>
</file>

<file path=xl/worksheets/sheet47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COMPLEMENTAÇÃO EDUCACIONAL ATRAVÉS DO ESTÁGIO SUPERVISIONADO NAS DEPENDÊNCIAS DA CONCEDENTE, DOS ALUNOS DOS CURSOS TÉCNICOS EM ENFERMAGEM E TÉCNICO E FARMÁCIA, MANTIDOS PELO SENAC E DEVIDAMENTE AUTORIZADOS PELO CONSELHO ESTADUAL DE EDUCAÇÃO DO PARÁ, PELAS RESOLUÇÕES Nº 578/2000 E Nº 393/2001.</t>
        </is>
      </c>
      <c r="C2" t="inlineStr">
        <is>
          <t xml:space="preserve">FUNDAÇÃO SANTA CASA DE MISERICÓRDIA DO PARÁ </t>
        </is>
      </c>
      <c r="D2" t="inlineStr">
        <is>
          <t>04929345000185</t>
        </is>
      </c>
      <c r="E2" t="inlineStr"/>
      <c r="F2" t="inlineStr">
        <is>
          <t>26/02/2003 00:00:00</t>
        </is>
      </c>
      <c r="G2" t="inlineStr">
        <is>
          <t>11/12/2276</t>
        </is>
      </c>
      <c r="H2" t="inlineStr">
        <is>
          <t>Ativo</t>
        </is>
      </c>
      <c r="I2" t="inlineStr">
        <is>
          <t>Ordinária</t>
        </is>
      </c>
      <c r="J2" t="inlineStr">
        <is>
          <t>0,00</t>
        </is>
      </c>
    </row>
    <row r="3">
      <c r="A3" t="inlineStr">
        <is>
          <t>012/2023</t>
        </is>
      </c>
      <c r="B3" t="inlineStr">
        <is>
          <t>PROPORCIONAR AOS ESTUDANTES REGULARMENTE MATRICULADOS NA INSTITUIÇÃO DE ENSINO A OPORTUNIDADE DE REALIZAR ESTÁGIO CURRICULAR NO ÓRGÃOS DA ADMINISTRAÇÃO DIRETA E ENTIDADES AUTÁRQUICAS E FUNDACIONAIS DO ESTADO DO PARÁ.</t>
        </is>
      </c>
      <c r="C3" t="inlineStr">
        <is>
          <t>SECRETARIA DE ESTADO DE PLANEJAMENTO E ADMINISTRAÇÃO - SEPLAD</t>
        </is>
      </c>
      <c r="D3" t="inlineStr">
        <is>
          <t>35747782000101</t>
        </is>
      </c>
      <c r="E3" t="inlineStr"/>
      <c r="F3" t="inlineStr">
        <is>
          <t>26/09/2023 00:00:00</t>
        </is>
      </c>
      <c r="G3" t="inlineStr">
        <is>
          <t>26/09/2028</t>
        </is>
      </c>
      <c r="H3" t="inlineStr">
        <is>
          <t>Ativo</t>
        </is>
      </c>
      <c r="I3" t="inlineStr">
        <is>
          <t>Ordinária</t>
        </is>
      </c>
      <c r="J3" t="inlineStr">
        <is>
          <t>0,00</t>
        </is>
      </c>
    </row>
    <row r="4">
      <c r="A4" t="inlineStr">
        <is>
          <t>003/2026</t>
        </is>
      </c>
      <c r="B4" t="inlineStr">
        <is>
          <t>OFERTA EXCLUSIVA DE CURSOS PELO PROGRAMA SENAC DE GRATUIDADE - PSG, POR MEIO DA UNIDADE EDUCACIONAL NEP REDENÇÃO.</t>
        </is>
      </c>
      <c r="C4" t="inlineStr">
        <is>
          <t>ABR - ASSOCIACAO BENEFICENTE REDENCAO</t>
        </is>
      </c>
      <c r="D4" t="inlineStr">
        <is>
          <t>51825389000145</t>
        </is>
      </c>
      <c r="E4" t="inlineStr"/>
      <c r="F4" t="inlineStr">
        <is>
          <t>29/01/2026 00:00:00</t>
        </is>
      </c>
      <c r="G4" t="inlineStr">
        <is>
          <t>28/07/2026</t>
        </is>
      </c>
      <c r="H4" t="inlineStr">
        <is>
          <t>Ativo</t>
        </is>
      </c>
      <c r="I4" t="inlineStr">
        <is>
          <t>Emergencial</t>
        </is>
      </c>
      <c r="J4" t="inlineStr">
        <is>
          <t>0,00</t>
        </is>
      </c>
    </row>
    <row r="5">
      <c r="A5" t="inlineStr">
        <is>
          <t>-</t>
        </is>
      </c>
      <c r="B5" t="inlineStr">
        <is>
          <t>DESENVOLVIMENTO DE ATIVIDADES PARA PROMOÇÃO DA INTEGRAÇÃO DE ESTUDANTES AO MERCADO DE TRABALHO, POR MEIO DE PROGRAMAS DE ESTÁGIO DE ESTUDANTES, DE ACOROD COM A CF/88 (ART. 203, INCISO I E ART.214, INCISO IV).</t>
        </is>
      </c>
      <c r="C5" t="inlineStr">
        <is>
          <t>CENTRO DE INTEGRAÇÃO EMPRESA-ESCOLA - CIEE</t>
        </is>
      </c>
      <c r="D5" t="inlineStr">
        <is>
          <t>61600839000155</t>
        </is>
      </c>
      <c r="E5" t="inlineStr"/>
      <c r="F5" t="inlineStr">
        <is>
          <t>14/05/2014 00:00:00</t>
        </is>
      </c>
      <c r="G5" t="inlineStr">
        <is>
          <t>27/02/2288</t>
        </is>
      </c>
      <c r="H5" t="inlineStr">
        <is>
          <t>Ativo</t>
        </is>
      </c>
      <c r="I5" t="inlineStr">
        <is>
          <t>Ordinária</t>
        </is>
      </c>
      <c r="J5" t="inlineStr">
        <is>
          <t>0,00</t>
        </is>
      </c>
    </row>
    <row r="6">
      <c r="A6" t="inlineStr">
        <is>
          <t>01/2022</t>
        </is>
      </c>
      <c r="B6" t="inlineStr">
        <is>
          <t>ESTABELECER A MÚTUA COOPERAÇÃO ENTRE OS PARTÍCIPES EM ATIVIDADES DE ESTÁGIO SUPERVISIONADO A ALUNOS REGULARMENTE MATRICULADOS NOS SEGUINTES CURSOS TÉCNICOS DE NÍVEL MÉDIO DO SENAC: CURSO TÉCNICO EM ENFERMAGEM, TÉCNICO EM FARMÁCIA E TÉCNICO EM SEGURANÇA DO TRABALHO.</t>
        </is>
      </c>
      <c r="C6" t="inlineStr">
        <is>
          <t>FUNDAÇÃO SANTA CASA DE MISERICÓRDIA DO PARÁ</t>
        </is>
      </c>
      <c r="D6" t="inlineStr">
        <is>
          <t>04929345000185</t>
        </is>
      </c>
      <c r="E6" t="inlineStr"/>
      <c r="F6" t="inlineStr">
        <is>
          <t>17/02/2022 00:00:00</t>
        </is>
      </c>
      <c r="G6" t="inlineStr">
        <is>
          <t>16/02/2027</t>
        </is>
      </c>
      <c r="H6" t="inlineStr">
        <is>
          <t>Ativo</t>
        </is>
      </c>
      <c r="I6" t="inlineStr">
        <is>
          <t>Ordinária</t>
        </is>
      </c>
      <c r="J6" t="inlineStr">
        <is>
          <t>0,00</t>
        </is>
      </c>
    </row>
    <row r="7">
      <c r="A7" t="inlineStr">
        <is>
          <t>29359</t>
        </is>
      </c>
      <c r="B7" t="inlineStr">
        <is>
          <t>DESENVOLVIMENTO DE ATIVIDADES PARA PROMOÇÃO DA INTEGRAÇÃO DE ESTUDANTES AO MERCADO DE TRABALHO, POR MEIO E PROGRAMAS DE ESTÁGIO DE ESTUDANTES, DE ACORDO COM A CONSTITUIÇÃO FEDERAL VIGENTE (ART. 203, INCISO III E ART. 214, INCISO IV).</t>
        </is>
      </c>
      <c r="C7" t="inlineStr">
        <is>
          <t>CENTRO DE INTEGRAÇÃO EMPRESA-ESCOLA - CIEE</t>
        </is>
      </c>
      <c r="D7" t="inlineStr">
        <is>
          <t>61600839000155</t>
        </is>
      </c>
      <c r="E7" t="inlineStr"/>
      <c r="F7" t="inlineStr">
        <is>
          <t>24/07/2025 00:00:00</t>
        </is>
      </c>
      <c r="G7" t="inlineStr">
        <is>
          <t>23/07/2030</t>
        </is>
      </c>
      <c r="H7" t="inlineStr">
        <is>
          <t>Ativo</t>
        </is>
      </c>
      <c r="I7" t="inlineStr">
        <is>
          <t>Ordinária</t>
        </is>
      </c>
      <c r="J7" t="inlineStr">
        <is>
          <t>0,00</t>
        </is>
      </c>
    </row>
  </sheetData>
  <pageMargins left="0.75" right="0.75" top="1" bottom="1" header="0.5" footer="0.5"/>
</worksheet>
</file>

<file path=xl/worksheets/sheet47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COLABORAÇÃO ENTRE AS PARTES PARA OFERTA E EXECUÇÃO DE CURSOS DE CAPACITAÇÃO, QUALIFICAÇÃO PROFISSIONAL E INCLUSÃO DIGITAL NAS ÁREAS DE TI, REDES E CIBERSEGURANÇA, COM UTILIZAÇÃO DA PLATAFORMA CISCO NETWORKING ACADEMY.</t>
        </is>
      </c>
      <c r="C2" t="inlineStr">
        <is>
          <t>CISCO COMÉRCIO E SERVIÇOS DE HARDWARE E SOFTWARE DO BRASIL LTDA</t>
        </is>
      </c>
      <c r="D2" t="inlineStr">
        <is>
          <t>09045277000105</t>
        </is>
      </c>
      <c r="E2" t="inlineStr"/>
      <c r="F2" t="inlineStr">
        <is>
          <t>03/06/2025 00:00:00</t>
        </is>
      </c>
      <c r="G2" t="inlineStr">
        <is>
          <t>03/06/2026</t>
        </is>
      </c>
      <c r="H2" t="inlineStr">
        <is>
          <t>Ativo</t>
        </is>
      </c>
      <c r="I2" t="inlineStr">
        <is>
          <t>Emergencial</t>
        </is>
      </c>
      <c r="J2" t="inlineStr">
        <is>
          <t>172000,00</t>
        </is>
      </c>
    </row>
    <row r="3">
      <c r="A3" t="inlineStr">
        <is>
          <t>-</t>
        </is>
      </c>
      <c r="B3" t="inlineStr">
        <is>
          <t>IMPLMENTAÇÃO E OFERTA DE PROGRAMS DE APRENDIZAGEM A DISTÂNICA EM NÍVEL NACIONAL</t>
        </is>
      </c>
      <c r="C3" t="inlineStr">
        <is>
          <t>SERVIÇO NACIONAL DE APRENDIZAGEM COMERCIAL - DR/PR</t>
        </is>
      </c>
      <c r="D3" t="inlineStr">
        <is>
          <t>03541088000147</t>
        </is>
      </c>
      <c r="E3" t="inlineStr"/>
      <c r="F3" t="inlineStr">
        <is>
          <t>13/08/2024 00:00:00</t>
        </is>
      </c>
      <c r="G3" t="inlineStr">
        <is>
          <t>12/08/2029</t>
        </is>
      </c>
      <c r="H3" t="inlineStr">
        <is>
          <t>Ativo</t>
        </is>
      </c>
      <c r="I3" t="inlineStr">
        <is>
          <t>Ordinária</t>
        </is>
      </c>
      <c r="J3" t="inlineStr">
        <is>
          <t>3,50</t>
        </is>
      </c>
    </row>
    <row r="4">
      <c r="A4" t="inlineStr">
        <is>
          <t>-</t>
        </is>
      </c>
      <c r="B4" t="inlineStr">
        <is>
          <t>IMPLEMENTAÇÃO E OFERTA DE CURSOS E DE PROGRAMAS, À DISTÂNCIA, DE FORMAÇÃO INICIAL E CONTINUADA, EM NÍVEL NACIONAL.</t>
        </is>
      </c>
      <c r="C4" t="inlineStr">
        <is>
          <t>SENAC SANTA CATARINA E SENAC PARANÁ</t>
        </is>
      </c>
      <c r="D4" t="inlineStr">
        <is>
          <t>03603739000186</t>
        </is>
      </c>
      <c r="E4" t="inlineStr"/>
      <c r="F4" t="inlineStr">
        <is>
          <t>28/06/2018 00:00:00</t>
        </is>
      </c>
      <c r="G4" t="inlineStr">
        <is>
          <t>25/06/2028</t>
        </is>
      </c>
      <c r="H4" t="inlineStr">
        <is>
          <t>Ativo</t>
        </is>
      </c>
      <c r="I4" t="inlineStr">
        <is>
          <t>Ordinária</t>
        </is>
      </c>
      <c r="J4" t="inlineStr">
        <is>
          <t>3,00</t>
        </is>
      </c>
    </row>
    <row r="5">
      <c r="A5" t="inlineStr">
        <is>
          <t>051/2025</t>
        </is>
      </c>
      <c r="B5" t="inlineStr">
        <is>
          <t>OFERTA EXCLUSIVA DE CURSOS PELO PROGRAMA SENAC DE GRATUIDADE - PSG, POR MEIO DA UNIDADE EDUCACIONAL CEP ANANINDEUA.</t>
        </is>
      </c>
      <c r="C5" t="inlineStr">
        <is>
          <t>ASSOCIAÇÃO DOS MORADORES E AMIGOS DO DISTRITO INDUSTRIAL - AMADIS</t>
        </is>
      </c>
      <c r="D5" t="inlineStr">
        <is>
          <t>39408049000113</t>
        </is>
      </c>
      <c r="E5" t="inlineStr"/>
      <c r="F5" t="inlineStr">
        <is>
          <t>14/11/2025 00:00:00</t>
        </is>
      </c>
      <c r="G5" t="inlineStr">
        <is>
          <t>13/05/2026</t>
        </is>
      </c>
      <c r="H5" t="inlineStr">
        <is>
          <t>Ativo</t>
        </is>
      </c>
      <c r="I5" t="inlineStr">
        <is>
          <t>Emergencial</t>
        </is>
      </c>
      <c r="J5" t="inlineStr">
        <is>
          <t>0,00</t>
        </is>
      </c>
    </row>
    <row r="6">
      <c r="A6" t="inlineStr">
        <is>
          <t>006/2026</t>
        </is>
      </c>
      <c r="B6" t="inlineStr">
        <is>
          <t>OFERTA EXCLUSIVA DE CURSOS PELO PROGRAMA SENAC DE GRATUIDADE - PSG, POR MEIO DA UNIDADE EDUCACIONAL NEP PARAGOMINAS.</t>
        </is>
      </c>
      <c r="C6" t="inlineStr">
        <is>
          <t>ASSOCIAÇÃO DOS SURDOS DE PARAGOMINAS</t>
        </is>
      </c>
      <c r="D6" t="inlineStr">
        <is>
          <t>45425934000103</t>
        </is>
      </c>
      <c r="E6" t="inlineStr"/>
      <c r="F6" t="inlineStr">
        <is>
          <t>27/02/2026 00:00:00</t>
        </is>
      </c>
      <c r="G6" t="inlineStr">
        <is>
          <t>26/08/2026</t>
        </is>
      </c>
      <c r="H6" t="inlineStr">
        <is>
          <t>Ativo</t>
        </is>
      </c>
      <c r="I6" t="inlineStr">
        <is>
          <t>Ordinária</t>
        </is>
      </c>
      <c r="J6" t="inlineStr">
        <is>
          <t>0,00</t>
        </is>
      </c>
    </row>
    <row r="7">
      <c r="A7" t="inlineStr">
        <is>
          <t>024/2026</t>
        </is>
      </c>
      <c r="B7" t="inlineStr">
        <is>
          <t>OFERTA EXCLUSIVA DE CURSOS PELO PROGRAMA SENAC DE GRATUIDADE - PSG, POR MEIO DA UNIDADE EDUCACIONAL NEP PARAGOMINAS.</t>
        </is>
      </c>
      <c r="C7" t="inlineStr">
        <is>
          <t>MUNICÍPIO DE PARAGOMINAS - PARAGOMINAS PREFEITURA GABINETE DO PREFEITO</t>
        </is>
      </c>
      <c r="D7" t="inlineStr">
        <is>
          <t>05193057000178</t>
        </is>
      </c>
      <c r="E7" t="inlineStr"/>
      <c r="F7" t="inlineStr">
        <is>
          <t>05/05/2026 00:00:00</t>
        </is>
      </c>
      <c r="G7" t="inlineStr">
        <is>
          <t>01/11/2026</t>
        </is>
      </c>
      <c r="H7" t="inlineStr">
        <is>
          <t>Ativo</t>
        </is>
      </c>
      <c r="I7" t="inlineStr">
        <is>
          <t>Ordinária</t>
        </is>
      </c>
      <c r="J7" t="inlineStr">
        <is>
          <t>0,00</t>
        </is>
      </c>
    </row>
    <row r="8">
      <c r="A8" t="inlineStr">
        <is>
          <t>001/2026</t>
        </is>
      </c>
      <c r="B8" t="inlineStr">
        <is>
          <t>OFERTA EXCLUSIVA DE CURSOS PELO PROGRAMA SENAC DE GRATUIDADE - PSG, POR MEIO DA UNIDADE EDUCACIONAL NEP PARAUAPEBAS.</t>
        </is>
      </c>
      <c r="C8" t="inlineStr">
        <is>
          <t>SECRETARIA DE DESENVOLVIMENTO - SEDEN</t>
        </is>
      </c>
      <c r="D8" t="inlineStr">
        <is>
          <t>49381260000143</t>
        </is>
      </c>
      <c r="E8" t="inlineStr"/>
      <c r="F8" t="inlineStr">
        <is>
          <t>18/12/2025 00:00:00</t>
        </is>
      </c>
      <c r="G8" t="inlineStr">
        <is>
          <t>16/06/2026</t>
        </is>
      </c>
      <c r="H8" t="inlineStr">
        <is>
          <t>Ativo</t>
        </is>
      </c>
      <c r="I8" t="inlineStr">
        <is>
          <t>Emergencial</t>
        </is>
      </c>
      <c r="J8" t="inlineStr">
        <is>
          <t>0,00</t>
        </is>
      </c>
    </row>
    <row r="9">
      <c r="A9" t="inlineStr">
        <is>
          <t>005/2026</t>
        </is>
      </c>
      <c r="B9" t="inlineStr">
        <is>
          <t>OFERTA EXCLUSIVA DE CURSOS PELO PROGRAMA SENAC DE GRATUIDADE - PSG, POR MEIO DA UNIDADE EDUCACIONAL CEP ANANINDEUA.</t>
        </is>
      </c>
      <c r="C9" t="inlineStr">
        <is>
          <t>ASSOCIAÇÃO ESPAÇO TIA ANIZIA</t>
        </is>
      </c>
      <c r="D9" t="inlineStr">
        <is>
          <t>49524971000120</t>
        </is>
      </c>
      <c r="E9" t="inlineStr"/>
      <c r="F9" t="inlineStr">
        <is>
          <t>27/02/2026 00:00:00</t>
        </is>
      </c>
      <c r="G9" t="inlineStr">
        <is>
          <t>26/08/2026</t>
        </is>
      </c>
      <c r="H9" t="inlineStr">
        <is>
          <t>Ativo</t>
        </is>
      </c>
      <c r="I9" t="inlineStr">
        <is>
          <t>Ordinária</t>
        </is>
      </c>
      <c r="J9" t="inlineStr">
        <is>
          <t>0,00</t>
        </is>
      </c>
    </row>
    <row r="10">
      <c r="A10" t="inlineStr">
        <is>
          <t>004/2026</t>
        </is>
      </c>
      <c r="B10" t="inlineStr">
        <is>
          <t>OFERTA EXCLUSIVA DE CURSOS PELO PROGRAMA SENAC DE GRATUIDADE - PSG, POR MEIO DA UNIDADE EDUCACIONAL NEP REDENÇÃO.</t>
        </is>
      </c>
      <c r="C10" t="inlineStr">
        <is>
          <t>CONSELHO ESCOLAR DA E. E. E. M. PAULO HANNENANN</t>
        </is>
      </c>
      <c r="D10" t="inlineStr">
        <is>
          <t>12754452000148</t>
        </is>
      </c>
      <c r="E10" t="inlineStr"/>
      <c r="F10" t="inlineStr">
        <is>
          <t>29/01/2026 00:00:00</t>
        </is>
      </c>
      <c r="G10" t="inlineStr">
        <is>
          <t>28/07/2026</t>
        </is>
      </c>
      <c r="H10" t="inlineStr">
        <is>
          <t>Ativo</t>
        </is>
      </c>
      <c r="I10" t="inlineStr">
        <is>
          <t>Emergencial</t>
        </is>
      </c>
      <c r="J10" t="inlineStr">
        <is>
          <t>0,00</t>
        </is>
      </c>
    </row>
    <row r="11">
      <c r="A11" t="inlineStr">
        <is>
          <t>013/2026</t>
        </is>
      </c>
      <c r="B11" t="inlineStr">
        <is>
          <t>OFERTA EXCLUSIVA DE CURSOS PELO PROGRAMA SENAC DE GRATUIDADE - PSG, POR MEIO DA UNIDADE EDUCACIONAL CEP SANTARÉM.</t>
        </is>
      </c>
      <c r="C11" t="inlineStr">
        <is>
          <t>ASSOCIAÇÃO DE MULHERES SANTARÉM SOLIDÁRIA - ASMUSS</t>
        </is>
      </c>
      <c r="D11" t="inlineStr">
        <is>
          <t>56301638000117</t>
        </is>
      </c>
      <c r="E11" t="inlineStr"/>
      <c r="F11" t="inlineStr">
        <is>
          <t>09/04/2026 00:00:00</t>
        </is>
      </c>
      <c r="G11" t="inlineStr">
        <is>
          <t>06/10/2026</t>
        </is>
      </c>
      <c r="H11" t="inlineStr">
        <is>
          <t>Ativo</t>
        </is>
      </c>
      <c r="I11" t="inlineStr">
        <is>
          <t>Ordinária</t>
        </is>
      </c>
      <c r="J11" t="inlineStr">
        <is>
          <t>0,00</t>
        </is>
      </c>
    </row>
    <row r="12">
      <c r="A12" t="inlineStr">
        <is>
          <t>181/2017</t>
        </is>
      </c>
      <c r="B12" t="inlineStr">
        <is>
          <t>CRIAÇÃO DE POLOS DE APOIO PRESENCIAL, A SEREM IMPLANTADOS NA UNIDADE SEDE E UNIDADES OPERACIONAIS DO SENAC PARÁ PARA O DESENVOLVIMENTO DESCENTRALIZADODE ATIVIDADES PEDAGÓGICAS E ADMINISTRATIVAS RELATIVAS AOS CURSO E PROGRAMAS OFERTADOS A DISTÂNCIA DO CENTRO UNIVERSITÁRIO SENAC.</t>
        </is>
      </c>
      <c r="C12" t="inlineStr">
        <is>
          <t>SENAC/SP</t>
        </is>
      </c>
      <c r="D12" t="inlineStr">
        <is>
          <t>03709814000198</t>
        </is>
      </c>
      <c r="E12" t="inlineStr"/>
      <c r="F12" t="inlineStr">
        <is>
          <t>03/10/2017 00:00:00</t>
        </is>
      </c>
      <c r="G12" t="inlineStr">
        <is>
          <t>19/07/2291</t>
        </is>
      </c>
      <c r="H12" t="inlineStr">
        <is>
          <t>Ativo</t>
        </is>
      </c>
      <c r="I12" t="inlineStr">
        <is>
          <t>Ordinária</t>
        </is>
      </c>
      <c r="J12" t="inlineStr">
        <is>
          <t>0,00</t>
        </is>
      </c>
    </row>
    <row r="13">
      <c r="A13" t="inlineStr">
        <is>
          <t>022/2026</t>
        </is>
      </c>
      <c r="B13" t="inlineStr">
        <is>
          <t>OFERTA EXCLUSIVA DE CURSOS PELO PROGRAMA SENAC DE GRATUIDADE - PSG, POR MEIO DA UNIDADE EDUCACIONAL CEP ANANINDEUA.</t>
        </is>
      </c>
      <c r="C13" t="inlineStr">
        <is>
          <t>JARDIM DAS OLIVEIRAS SOCIAL</t>
        </is>
      </c>
      <c r="D13" t="inlineStr">
        <is>
          <t>05055272000102</t>
        </is>
      </c>
      <c r="E13" t="inlineStr"/>
      <c r="F13" t="inlineStr">
        <is>
          <t>04/05/2026 00:00:00</t>
        </is>
      </c>
      <c r="G13" t="inlineStr">
        <is>
          <t>31/10/2026</t>
        </is>
      </c>
      <c r="H13" t="inlineStr">
        <is>
          <t>Ativo</t>
        </is>
      </c>
      <c r="I13" t="inlineStr">
        <is>
          <t>Ordinária</t>
        </is>
      </c>
      <c r="J13" t="inlineStr">
        <is>
          <t>0,00</t>
        </is>
      </c>
    </row>
    <row r="14">
      <c r="A14" t="inlineStr">
        <is>
          <t>-</t>
        </is>
      </c>
      <c r="B14" t="inlineStr">
        <is>
          <t>COOPERAÇÃO ENTRE A ABRH-RS E A INSTITUIÇÃO DE ENSINO PARA OPERACIONALIZAÇÃO DE ESTÁGIOS DE ESTUDANTES DE CURSOS TÉCNICOS E SUPERIORES, EM CONFORMIDADE COM A LEI Nº 11.788/08.</t>
        </is>
      </c>
      <c r="C14" t="inlineStr">
        <is>
          <t>ASSOCIAÇÃO BRASILEIRA DE RECURSO HUMANOS DO RS - ABRH-RS</t>
        </is>
      </c>
      <c r="D14" t="inlineStr">
        <is>
          <t>87135919000170</t>
        </is>
      </c>
      <c r="E14" t="inlineStr"/>
      <c r="F14" t="inlineStr">
        <is>
          <t>11/06/2026 00:00:00</t>
        </is>
      </c>
      <c r="G14" t="inlineStr">
        <is>
          <t>10/06/2031</t>
        </is>
      </c>
      <c r="H14" t="inlineStr">
        <is>
          <t>Ativo</t>
        </is>
      </c>
      <c r="I14" t="inlineStr">
        <is>
          <t>Ordinária</t>
        </is>
      </c>
      <c r="J14" t="inlineStr">
        <is>
          <t>0,00</t>
        </is>
      </c>
    </row>
    <row r="15">
      <c r="A15" t="inlineStr">
        <is>
          <t>015/2026</t>
        </is>
      </c>
      <c r="B15" t="inlineStr">
        <is>
          <t>OFERTA EXCLUSIVA DE CURSOS PELO PROGRAMA SENAC DE GRATUIDADE - PSG, POR MEIO DA UNIDADE EDUCACIONAL CEP SANTARÉM.</t>
        </is>
      </c>
      <c r="C15" t="inlineStr">
        <is>
          <t>ASSOCIAÇÃO DE SURDOS DE SANTARÉM (ASUSANT)</t>
        </is>
      </c>
      <c r="D15" t="inlineStr">
        <is>
          <t>45322308000191</t>
        </is>
      </c>
      <c r="E15" t="inlineStr"/>
      <c r="F15" t="inlineStr">
        <is>
          <t>09/04/2026 00:00:00</t>
        </is>
      </c>
      <c r="G15" t="inlineStr">
        <is>
          <t>06/10/2026</t>
        </is>
      </c>
      <c r="H15" t="inlineStr">
        <is>
          <t>Ativo</t>
        </is>
      </c>
      <c r="I15" t="inlineStr">
        <is>
          <t>Ordinária</t>
        </is>
      </c>
      <c r="J15" t="inlineStr">
        <is>
          <t>0,00</t>
        </is>
      </c>
    </row>
    <row r="16">
      <c r="A16" t="inlineStr">
        <is>
          <t>025/2026</t>
        </is>
      </c>
      <c r="B16" t="inlineStr">
        <is>
          <t>OFERTA EXCLUSIVA DE CURSOS PELO PROGRAMA SENAC DE GRATUIDADE - PSG, POR MEIO DA UNIDADE EDUCACIONAL CEP ANANINDEUA.</t>
        </is>
      </c>
      <c r="C16" t="inlineStr">
        <is>
          <t>ASSOCIAÇÃO DE ANANINDEUA PARA PESSOAS COM DEFICIÊNCIA</t>
        </is>
      </c>
      <c r="D16" t="inlineStr">
        <is>
          <t>61647560000127</t>
        </is>
      </c>
      <c r="E16" t="inlineStr"/>
      <c r="F16" t="inlineStr">
        <is>
          <t>21/05/2026 00:00:00</t>
        </is>
      </c>
      <c r="G16" t="inlineStr">
        <is>
          <t>17/11/2026</t>
        </is>
      </c>
      <c r="H16" t="inlineStr">
        <is>
          <t>Ativo</t>
        </is>
      </c>
      <c r="I16" t="inlineStr">
        <is>
          <t>Ordinária</t>
        </is>
      </c>
      <c r="J16" t="inlineStr">
        <is>
          <t>0,00</t>
        </is>
      </c>
    </row>
    <row r="17">
      <c r="A17" t="inlineStr">
        <is>
          <t>016/2026</t>
        </is>
      </c>
      <c r="B17" t="inlineStr">
        <is>
          <t>OFERTA EXCLUSIVA DE CURSOS PELO PROGRAMA SENAC DE GRATUIDADE - PSG, POR MEIO DA UNIDADE EDUCACIONAL CEP SANTARÉM.</t>
        </is>
      </c>
      <c r="C17" t="inlineStr">
        <is>
          <t>ASSOCIAÇÃO DE REMANESCENTES DE QUILOMBOS DE MURUMURU</t>
        </is>
      </c>
      <c r="D17" t="inlineStr">
        <is>
          <t>09071667000150</t>
        </is>
      </c>
      <c r="E17" t="inlineStr"/>
      <c r="F17" t="inlineStr">
        <is>
          <t>09/04/2026 00:00:00</t>
        </is>
      </c>
      <c r="G17" t="inlineStr">
        <is>
          <t>06/10/2026</t>
        </is>
      </c>
      <c r="H17" t="inlineStr">
        <is>
          <t>Ativo</t>
        </is>
      </c>
      <c r="I17" t="inlineStr">
        <is>
          <t>Ordinária</t>
        </is>
      </c>
      <c r="J17" t="inlineStr">
        <is>
          <t>0,00</t>
        </is>
      </c>
    </row>
    <row r="18">
      <c r="A18" t="inlineStr">
        <is>
          <t>014/2026</t>
        </is>
      </c>
      <c r="B18" t="inlineStr">
        <is>
          <t>OFERTA EXCLUSIVA DE CURSOS PELO PROGRAMA SENAC DE GRATUIDADE - PSG, POR MEIO DA UNIDADE EDUCACIONAL CEP SANTARÉM.</t>
        </is>
      </c>
      <c r="C18" t="inlineStr">
        <is>
          <t>ASSOCIAÇÃO VOZES DA DIVERSIDADE DE SANTARÉM</t>
        </is>
      </c>
      <c r="D18" t="inlineStr">
        <is>
          <t>61372211000140</t>
        </is>
      </c>
      <c r="E18" t="inlineStr"/>
      <c r="F18" t="inlineStr">
        <is>
          <t>09/04/2026 00:00:00</t>
        </is>
      </c>
      <c r="G18" t="inlineStr">
        <is>
          <t>06/10/2026</t>
        </is>
      </c>
      <c r="H18" t="inlineStr">
        <is>
          <t>Ativo</t>
        </is>
      </c>
      <c r="I18" t="inlineStr">
        <is>
          <t>Ordinária</t>
        </is>
      </c>
      <c r="J18" t="inlineStr">
        <is>
          <t>0,00</t>
        </is>
      </c>
    </row>
    <row r="19">
      <c r="A19" t="inlineStr">
        <is>
          <t>002/2026</t>
        </is>
      </c>
      <c r="B19" t="inlineStr">
        <is>
          <t>OFERTA EXCLUSIVA DE CURSOS PELO PROGRAMA SENAC DE GRATUIDADE - PSG, POR MEIO DA UNIDADE EDUCACIONAL CEP PARAUAPEBAS.</t>
        </is>
      </c>
      <c r="C19" t="inlineStr">
        <is>
          <t xml:space="preserve">FUNDO MUNICIPAL DOS DIREITOS DA MULHER - FMDM (SECRETARIA MUNICIPAL DA MULHER - SEMMU) </t>
        </is>
      </c>
      <c r="D19" t="inlineStr">
        <is>
          <t>21756988000193</t>
        </is>
      </c>
      <c r="E19" t="inlineStr"/>
      <c r="F19" t="inlineStr">
        <is>
          <t>13/01/2026 00:00:00</t>
        </is>
      </c>
      <c r="G19" t="inlineStr">
        <is>
          <t>12/07/2026</t>
        </is>
      </c>
      <c r="H19" t="inlineStr">
        <is>
          <t>Ativo</t>
        </is>
      </c>
      <c r="I19" t="inlineStr">
        <is>
          <t>Emergencial</t>
        </is>
      </c>
      <c r="J19" t="inlineStr">
        <is>
          <t>0,00</t>
        </is>
      </c>
    </row>
    <row r="20">
      <c r="A20" t="inlineStr">
        <is>
          <t>-</t>
        </is>
      </c>
      <c r="B20" t="inlineStr">
        <is>
          <t>CRIAÇÃO DE POLOS DE APOIO PRESENCIAL, A SEREM IMPLANTADOS NA UNIDADE SEDE E UNIDADES OPERACIONAIS DO SENAC PARÁ PARA O DESENVOLVIMENTO DESCENTRALIZADO DE ATIVIDADES PEDAGÓGICAS E ADMINISTRATIVAS RELATIVAS AOS CURSO E PROGRAMAS OFERTADOS A DISTÂNCIA DO CENTRO UNIVERSITÁRIO SENAC.</t>
        </is>
      </c>
      <c r="C20" t="inlineStr">
        <is>
          <t>SENAC/SP</t>
        </is>
      </c>
      <c r="D20" t="inlineStr">
        <is>
          <t>03709814000198</t>
        </is>
      </c>
      <c r="E20" t="inlineStr"/>
      <c r="F20" t="inlineStr">
        <is>
          <t>18/03/2013 00:00:00</t>
        </is>
      </c>
      <c r="G20" t="inlineStr">
        <is>
          <t>01/01/2287</t>
        </is>
      </c>
      <c r="H20" t="inlineStr">
        <is>
          <t>Ativo</t>
        </is>
      </c>
      <c r="I20" t="inlineStr">
        <is>
          <t>Ordinária</t>
        </is>
      </c>
      <c r="J20" t="inlineStr">
        <is>
          <t>0,00</t>
        </is>
      </c>
    </row>
    <row r="21">
      <c r="A21" t="inlineStr">
        <is>
          <t>007/2026</t>
        </is>
      </c>
      <c r="B21" t="inlineStr">
        <is>
          <t>OFERTA EXCLUSIVA DE CURSOS PELO PROGRAMA SENAC DE GRATUIDADE - PSG, POR MEIO DA UNIDADE EDUCACIONAL CEP PAPALÉO.</t>
        </is>
      </c>
      <c r="C21" t="inlineStr">
        <is>
          <t>ASSOCIAÇÃO DOS SURDOS DE PARAGOMINAS</t>
        </is>
      </c>
      <c r="D21" t="inlineStr">
        <is>
          <t>45425934000103</t>
        </is>
      </c>
      <c r="E21" t="inlineStr"/>
      <c r="F21" t="inlineStr">
        <is>
          <t>20/03/2026 00:00:00</t>
        </is>
      </c>
      <c r="G21" t="inlineStr">
        <is>
          <t>16/09/2026</t>
        </is>
      </c>
      <c r="H21" t="inlineStr">
        <is>
          <t>Ativo</t>
        </is>
      </c>
      <c r="I21" t="inlineStr">
        <is>
          <t>Ordinária</t>
        </is>
      </c>
      <c r="J21" t="inlineStr">
        <is>
          <t>0,00</t>
        </is>
      </c>
    </row>
  </sheetData>
  <pageMargins left="0.75" right="0.75" top="1" bottom="1" header="0.5" footer="0.5"/>
</worksheet>
</file>

<file path=xl/worksheets/sheet47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COMPLEMENTAÇÃO EDUCACIONAL ATRAVÉS DO ESTÁGIO SUPERVISIONADO NAS DEPENDÊNCIAS DA CONCEDENTE, DOS ALUNOS DOS CURSOS TÉCNICOS EM ENFERMAGEM E TÉCNICO E FARMÁCIA, MANTIDOS PELO SENAC E DEVIDAMENTE AUTORIZADOS PELO CONSELHO ESTADUAL DE EDUCAÇÃO DO PARÁ, PELAS RESOLUÇÕES Nº 578/2000 E Nº 393/2001.</t>
        </is>
      </c>
      <c r="C2" t="inlineStr">
        <is>
          <t xml:space="preserve">FUNDAÇÃO SANTA CASA DE MISERICÓRDIA DO PARÁ </t>
        </is>
      </c>
      <c r="D2" t="inlineStr">
        <is>
          <t>04929345000185</t>
        </is>
      </c>
      <c r="E2" t="inlineStr"/>
      <c r="F2" t="inlineStr">
        <is>
          <t>26/02/2003 00:00:00</t>
        </is>
      </c>
      <c r="G2" t="inlineStr">
        <is>
          <t>11/12/2276</t>
        </is>
      </c>
      <c r="H2" t="inlineStr">
        <is>
          <t>Ativo</t>
        </is>
      </c>
      <c r="I2" t="inlineStr">
        <is>
          <t>Ordinária</t>
        </is>
      </c>
      <c r="J2" t="inlineStr">
        <is>
          <t>0,00</t>
        </is>
      </c>
    </row>
    <row r="3">
      <c r="A3" t="inlineStr">
        <is>
          <t>012/2023</t>
        </is>
      </c>
      <c r="B3" t="inlineStr">
        <is>
          <t>PROPORCIONAR AOS ESTUDANTES REGULARMENTE MATRICULADOS NA INSTITUIÇÃO DE ENSINO A OPORTUNIDADE DE REALIZAR ESTÁGIO CURRICULAR NO ÓRGÃOS DA ADMINISTRAÇÃO DIRETA E ENTIDADES AUTÁRQUICAS E FUNDACIONAIS DO ESTADO DO PARÁ.</t>
        </is>
      </c>
      <c r="C3" t="inlineStr">
        <is>
          <t>SECRETARIA DE ESTADO DE PLANEJAMENTO E ADMINISTRAÇÃO - SEPLAD</t>
        </is>
      </c>
      <c r="D3" t="inlineStr">
        <is>
          <t>35747782000101</t>
        </is>
      </c>
      <c r="E3" t="inlineStr"/>
      <c r="F3" t="inlineStr">
        <is>
          <t>26/09/2023 00:00:00</t>
        </is>
      </c>
      <c r="G3" t="inlineStr">
        <is>
          <t>26/09/2028</t>
        </is>
      </c>
      <c r="H3" t="inlineStr">
        <is>
          <t>Ativo</t>
        </is>
      </c>
      <c r="I3" t="inlineStr">
        <is>
          <t>Ordinária</t>
        </is>
      </c>
      <c r="J3" t="inlineStr">
        <is>
          <t>0,00</t>
        </is>
      </c>
    </row>
    <row r="4">
      <c r="A4" t="inlineStr">
        <is>
          <t>003/2026</t>
        </is>
      </c>
      <c r="B4" t="inlineStr">
        <is>
          <t>OFERTA EXCLUSIVA DE CURSOS PELO PROGRAMA SENAC DE GRATUIDADE - PSG, POR MEIO DA UNIDADE EDUCACIONAL NEP REDENÇÃO.</t>
        </is>
      </c>
      <c r="C4" t="inlineStr">
        <is>
          <t>ABR - ASSOCIACAO BENEFICENTE REDENCAO</t>
        </is>
      </c>
      <c r="D4" t="inlineStr">
        <is>
          <t>51825389000145</t>
        </is>
      </c>
      <c r="E4" t="inlineStr"/>
      <c r="F4" t="inlineStr">
        <is>
          <t>29/01/2026 00:00:00</t>
        </is>
      </c>
      <c r="G4" t="inlineStr">
        <is>
          <t>28/07/2026</t>
        </is>
      </c>
      <c r="H4" t="inlineStr">
        <is>
          <t>Ativo</t>
        </is>
      </c>
      <c r="I4" t="inlineStr">
        <is>
          <t>Emergencial</t>
        </is>
      </c>
      <c r="J4" t="inlineStr">
        <is>
          <t>0,00</t>
        </is>
      </c>
    </row>
    <row r="5">
      <c r="A5" t="inlineStr">
        <is>
          <t>-</t>
        </is>
      </c>
      <c r="B5" t="inlineStr">
        <is>
          <t>DESENVOLVIMENTO DE ATIVIDADES PARA PROMOÇÃO DA INTEGRAÇÃO DE ESTUDANTES AO MERCADO DE TRABALHO, POR MEIO DE PROGRAMAS DE ESTÁGIO DE ESTUDANTES, DE ACOROD COM A CF/88 (ART. 203, INCISO I E ART.214, INCISO IV).</t>
        </is>
      </c>
      <c r="C5" t="inlineStr">
        <is>
          <t>CENTRO DE INTEGRAÇÃO EMPRESA-ESCOLA - CIEE</t>
        </is>
      </c>
      <c r="D5" t="inlineStr">
        <is>
          <t>61600839000155</t>
        </is>
      </c>
      <c r="E5" t="inlineStr"/>
      <c r="F5" t="inlineStr">
        <is>
          <t>14/05/2014 00:00:00</t>
        </is>
      </c>
      <c r="G5" t="inlineStr">
        <is>
          <t>27/02/2288</t>
        </is>
      </c>
      <c r="H5" t="inlineStr">
        <is>
          <t>Ativo</t>
        </is>
      </c>
      <c r="I5" t="inlineStr">
        <is>
          <t>Ordinária</t>
        </is>
      </c>
      <c r="J5" t="inlineStr">
        <is>
          <t>0,00</t>
        </is>
      </c>
    </row>
    <row r="6">
      <c r="A6" t="inlineStr">
        <is>
          <t>01/2022</t>
        </is>
      </c>
      <c r="B6" t="inlineStr">
        <is>
          <t>ESTABELECER A MÚTUA COOPERAÇÃO ENTRE OS PARTÍCIPES EM ATIVIDADES DE ESTÁGIO SUPERVISIONADO A ALUNOS REGULARMENTE MATRICULADOS NOS SEGUINTES CURSOS TÉCNICOS DE NÍVEL MÉDIO DO SENAC: CURSO TÉCNICO EM ENFERMAGEM, TÉCNICO EM FARMÁCIA E TÉCNICO EM SEGURANÇA DO TRABALHO.</t>
        </is>
      </c>
      <c r="C6" t="inlineStr">
        <is>
          <t>FUNDAÇÃO SANTA CASA DE MISERICÓRDIA DO PARÁ</t>
        </is>
      </c>
      <c r="D6" t="inlineStr">
        <is>
          <t>04929345000185</t>
        </is>
      </c>
      <c r="E6" t="inlineStr"/>
      <c r="F6" t="inlineStr">
        <is>
          <t>17/02/2022 00:00:00</t>
        </is>
      </c>
      <c r="G6" t="inlineStr">
        <is>
          <t>16/02/2027</t>
        </is>
      </c>
      <c r="H6" t="inlineStr">
        <is>
          <t>Ativo</t>
        </is>
      </c>
      <c r="I6" t="inlineStr">
        <is>
          <t>Ordinária</t>
        </is>
      </c>
      <c r="J6" t="inlineStr">
        <is>
          <t>0,00</t>
        </is>
      </c>
    </row>
    <row r="7">
      <c r="A7" t="inlineStr">
        <is>
          <t>29359</t>
        </is>
      </c>
      <c r="B7" t="inlineStr">
        <is>
          <t>DESENVOLVIMENTO DE ATIVIDADES PARA PROMOÇÃO DA INTEGRAÇÃO DE ESTUDANTES AO MERCADO DE TRABALHO, POR MEIO E PROGRAMAS DE ESTÁGIO DE ESTUDANTES, DE ACORDO COM A CONSTITUIÇÃO FEDERAL VIGENTE (ART. 203, INCISO III E ART. 214, INCISO IV).</t>
        </is>
      </c>
      <c r="C7" t="inlineStr">
        <is>
          <t>CENTRO DE INTEGRAÇÃO EMPRESA-ESCOLA - CIEE</t>
        </is>
      </c>
      <c r="D7" t="inlineStr">
        <is>
          <t>61600839000155</t>
        </is>
      </c>
      <c r="E7" t="inlineStr"/>
      <c r="F7" t="inlineStr">
        <is>
          <t>24/07/2025 00:00:00</t>
        </is>
      </c>
      <c r="G7" t="inlineStr">
        <is>
          <t>23/07/2030</t>
        </is>
      </c>
      <c r="H7" t="inlineStr">
        <is>
          <t>Ativo</t>
        </is>
      </c>
      <c r="I7" t="inlineStr">
        <is>
          <t>Ordinária</t>
        </is>
      </c>
      <c r="J7" t="inlineStr">
        <is>
          <t>0,00</t>
        </is>
      </c>
    </row>
  </sheetData>
  <pageMargins left="0.75" right="0.75" top="1" bottom="1" header="0.5" footer="0.5"/>
</worksheet>
</file>

<file path=xl/worksheets/sheet480.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COLABORAÇÃO ENTRE AS PARTES PARA OFERTA E EXECUÇÃO DE CURSOS DE CAPACITAÇÃO, QUALIFICAÇÃO PROFISSIONAL E INCLUSÃO DIGITAL NAS ÁREAS DE TI, REDES E CIBERSEGURANÇA, COM UTILIZAÇÃO DA PLATAFORMA CISCO NETWORKING ACADEMY.</t>
        </is>
      </c>
      <c r="C2" t="inlineStr">
        <is>
          <t>CISCO COMÉRCIO E SERVIÇOS DE HARDWARE E SOFTWARE DO BRASIL LTDA</t>
        </is>
      </c>
      <c r="D2" t="inlineStr">
        <is>
          <t>09045277000105</t>
        </is>
      </c>
      <c r="E2" t="inlineStr"/>
      <c r="F2" t="inlineStr">
        <is>
          <t>03/06/2025 00:00:00</t>
        </is>
      </c>
      <c r="G2" t="inlineStr">
        <is>
          <t>03/06/2026</t>
        </is>
      </c>
      <c r="H2" t="inlineStr">
        <is>
          <t>Ativo</t>
        </is>
      </c>
      <c r="I2" t="inlineStr">
        <is>
          <t>Emergencial</t>
        </is>
      </c>
      <c r="J2" t="inlineStr">
        <is>
          <t>172000,00</t>
        </is>
      </c>
    </row>
    <row r="3">
      <c r="A3" t="inlineStr">
        <is>
          <t>-</t>
        </is>
      </c>
      <c r="B3" t="inlineStr">
        <is>
          <t>IMPLMENTAÇÃO E OFERTA DE PROGRAMS DE APRENDIZAGEM A DISTÂNICA EM NÍVEL NACIONAL</t>
        </is>
      </c>
      <c r="C3" t="inlineStr">
        <is>
          <t>SERVIÇO NACIONAL DE APRENDIZAGEM COMERCIAL - DR/PR</t>
        </is>
      </c>
      <c r="D3" t="inlineStr">
        <is>
          <t>03541088000147</t>
        </is>
      </c>
      <c r="E3" t="inlineStr"/>
      <c r="F3" t="inlineStr">
        <is>
          <t>13/08/2024 00:00:00</t>
        </is>
      </c>
      <c r="G3" t="inlineStr">
        <is>
          <t>12/08/2029</t>
        </is>
      </c>
      <c r="H3" t="inlineStr">
        <is>
          <t>Ativo</t>
        </is>
      </c>
      <c r="I3" t="inlineStr">
        <is>
          <t>Ordinária</t>
        </is>
      </c>
      <c r="J3" t="inlineStr">
        <is>
          <t>3,50</t>
        </is>
      </c>
    </row>
    <row r="4">
      <c r="A4" t="inlineStr">
        <is>
          <t>-</t>
        </is>
      </c>
      <c r="B4" t="inlineStr">
        <is>
          <t>IMPLEMENTAÇÃO E OFERTA DE CURSOS E DE PROGRAMAS, À DISTÂNCIA, DE FORMAÇÃO INICIAL E CONTINUADA, EM NÍVEL NACIONAL.</t>
        </is>
      </c>
      <c r="C4" t="inlineStr">
        <is>
          <t>SENAC SANTA CATARINA E SENAC PARANÁ</t>
        </is>
      </c>
      <c r="D4" t="inlineStr">
        <is>
          <t>03603739000186</t>
        </is>
      </c>
      <c r="E4" t="inlineStr"/>
      <c r="F4" t="inlineStr">
        <is>
          <t>28/06/2018 00:00:00</t>
        </is>
      </c>
      <c r="G4" t="inlineStr">
        <is>
          <t>25/06/2028</t>
        </is>
      </c>
      <c r="H4" t="inlineStr">
        <is>
          <t>Ativo</t>
        </is>
      </c>
      <c r="I4" t="inlineStr">
        <is>
          <t>Ordinária</t>
        </is>
      </c>
      <c r="J4" t="inlineStr">
        <is>
          <t>3,00</t>
        </is>
      </c>
    </row>
    <row r="5">
      <c r="A5" t="inlineStr">
        <is>
          <t>051/2025</t>
        </is>
      </c>
      <c r="B5" t="inlineStr">
        <is>
          <t>OFERTA EXCLUSIVA DE CURSOS PELO PROGRAMA SENAC DE GRATUIDADE - PSG, POR MEIO DA UNIDADE EDUCACIONAL CEP ANANINDEUA.</t>
        </is>
      </c>
      <c r="C5" t="inlineStr">
        <is>
          <t>ASSOCIAÇÃO DOS MORADORES E AMIGOS DO DISTRITO INDUSTRIAL - AMADIS</t>
        </is>
      </c>
      <c r="D5" t="inlineStr">
        <is>
          <t>39408049000113</t>
        </is>
      </c>
      <c r="E5" t="inlineStr"/>
      <c r="F5" t="inlineStr">
        <is>
          <t>14/11/2025 00:00:00</t>
        </is>
      </c>
      <c r="G5" t="inlineStr">
        <is>
          <t>13/05/2026</t>
        </is>
      </c>
      <c r="H5" t="inlineStr">
        <is>
          <t>Ativo</t>
        </is>
      </c>
      <c r="I5" t="inlineStr">
        <is>
          <t>Emergencial</t>
        </is>
      </c>
      <c r="J5" t="inlineStr">
        <is>
          <t>0,00</t>
        </is>
      </c>
    </row>
    <row r="6">
      <c r="A6" t="inlineStr">
        <is>
          <t>006/2026</t>
        </is>
      </c>
      <c r="B6" t="inlineStr">
        <is>
          <t>OFERTA EXCLUSIVA DE CURSOS PELO PROGRAMA SENAC DE GRATUIDADE - PSG, POR MEIO DA UNIDADE EDUCACIONAL NEP PARAGOMINAS.</t>
        </is>
      </c>
      <c r="C6" t="inlineStr">
        <is>
          <t>ASSOCIAÇÃO DOS SURDOS DE PARAGOMINAS</t>
        </is>
      </c>
      <c r="D6" t="inlineStr">
        <is>
          <t>45425934000103</t>
        </is>
      </c>
      <c r="E6" t="inlineStr"/>
      <c r="F6" t="inlineStr">
        <is>
          <t>27/02/2026 00:00:00</t>
        </is>
      </c>
      <c r="G6" t="inlineStr">
        <is>
          <t>26/08/2026</t>
        </is>
      </c>
      <c r="H6" t="inlineStr">
        <is>
          <t>Ativo</t>
        </is>
      </c>
      <c r="I6" t="inlineStr">
        <is>
          <t>Ordinária</t>
        </is>
      </c>
      <c r="J6" t="inlineStr">
        <is>
          <t>0,00</t>
        </is>
      </c>
    </row>
    <row r="7">
      <c r="A7" t="inlineStr">
        <is>
          <t>024/2026</t>
        </is>
      </c>
      <c r="B7" t="inlineStr">
        <is>
          <t>OFERTA EXCLUSIVA DE CURSOS PELO PROGRAMA SENAC DE GRATUIDADE - PSG, POR MEIO DA UNIDADE EDUCACIONAL NEP PARAGOMINAS.</t>
        </is>
      </c>
      <c r="C7" t="inlineStr">
        <is>
          <t>MUNICÍPIO DE PARAGOMINAS - PARAGOMINAS PREFEITURA GABINETE DO PREFEITO</t>
        </is>
      </c>
      <c r="D7" t="inlineStr">
        <is>
          <t>05193057000178</t>
        </is>
      </c>
      <c r="E7" t="inlineStr"/>
      <c r="F7" t="inlineStr">
        <is>
          <t>05/05/2026 00:00:00</t>
        </is>
      </c>
      <c r="G7" t="inlineStr">
        <is>
          <t>01/11/2026</t>
        </is>
      </c>
      <c r="H7" t="inlineStr">
        <is>
          <t>Ativo</t>
        </is>
      </c>
      <c r="I7" t="inlineStr">
        <is>
          <t>Ordinária</t>
        </is>
      </c>
      <c r="J7" t="inlineStr">
        <is>
          <t>0,00</t>
        </is>
      </c>
    </row>
    <row r="8">
      <c r="A8" t="inlineStr">
        <is>
          <t>001/2026</t>
        </is>
      </c>
      <c r="B8" t="inlineStr">
        <is>
          <t>OFERTA EXCLUSIVA DE CURSOS PELO PROGRAMA SENAC DE GRATUIDADE - PSG, POR MEIO DA UNIDADE EDUCACIONAL NEP PARAUAPEBAS.</t>
        </is>
      </c>
      <c r="C8" t="inlineStr">
        <is>
          <t>SECRETARIA DE DESENVOLVIMENTO - SEDEN</t>
        </is>
      </c>
      <c r="D8" t="inlineStr">
        <is>
          <t>49381260000143</t>
        </is>
      </c>
      <c r="E8" t="inlineStr"/>
      <c r="F8" t="inlineStr">
        <is>
          <t>18/12/2025 00:00:00</t>
        </is>
      </c>
      <c r="G8" t="inlineStr">
        <is>
          <t>16/06/2026</t>
        </is>
      </c>
      <c r="H8" t="inlineStr">
        <is>
          <t>Ativo</t>
        </is>
      </c>
      <c r="I8" t="inlineStr">
        <is>
          <t>Emergencial</t>
        </is>
      </c>
      <c r="J8" t="inlineStr">
        <is>
          <t>0,00</t>
        </is>
      </c>
    </row>
    <row r="9">
      <c r="A9" t="inlineStr">
        <is>
          <t>005/2026</t>
        </is>
      </c>
      <c r="B9" t="inlineStr">
        <is>
          <t>OFERTA EXCLUSIVA DE CURSOS PELO PROGRAMA SENAC DE GRATUIDADE - PSG, POR MEIO DA UNIDADE EDUCACIONAL CEP ANANINDEUA.</t>
        </is>
      </c>
      <c r="C9" t="inlineStr">
        <is>
          <t>ASSOCIAÇÃO ESPAÇO TIA ANIZIA</t>
        </is>
      </c>
      <c r="D9" t="inlineStr">
        <is>
          <t>49524971000120</t>
        </is>
      </c>
      <c r="E9" t="inlineStr"/>
      <c r="F9" t="inlineStr">
        <is>
          <t>27/02/2026 00:00:00</t>
        </is>
      </c>
      <c r="G9" t="inlineStr">
        <is>
          <t>26/08/2026</t>
        </is>
      </c>
      <c r="H9" t="inlineStr">
        <is>
          <t>Ativo</t>
        </is>
      </c>
      <c r="I9" t="inlineStr">
        <is>
          <t>Ordinária</t>
        </is>
      </c>
      <c r="J9" t="inlineStr">
        <is>
          <t>0,00</t>
        </is>
      </c>
    </row>
    <row r="10">
      <c r="A10" t="inlineStr">
        <is>
          <t>004/2026</t>
        </is>
      </c>
      <c r="B10" t="inlineStr">
        <is>
          <t>OFERTA EXCLUSIVA DE CURSOS PELO PROGRAMA SENAC DE GRATUIDADE - PSG, POR MEIO DA UNIDADE EDUCACIONAL NEP REDENÇÃO.</t>
        </is>
      </c>
      <c r="C10" t="inlineStr">
        <is>
          <t>CONSELHO ESCOLAR DA E. E. E. M. PAULO HANNENANN</t>
        </is>
      </c>
      <c r="D10" t="inlineStr">
        <is>
          <t>12754452000148</t>
        </is>
      </c>
      <c r="E10" t="inlineStr"/>
      <c r="F10" t="inlineStr">
        <is>
          <t>29/01/2026 00:00:00</t>
        </is>
      </c>
      <c r="G10" t="inlineStr">
        <is>
          <t>28/07/2026</t>
        </is>
      </c>
      <c r="H10" t="inlineStr">
        <is>
          <t>Ativo</t>
        </is>
      </c>
      <c r="I10" t="inlineStr">
        <is>
          <t>Emergencial</t>
        </is>
      </c>
      <c r="J10" t="inlineStr">
        <is>
          <t>0,00</t>
        </is>
      </c>
    </row>
    <row r="11">
      <c r="A11" t="inlineStr">
        <is>
          <t>013/2026</t>
        </is>
      </c>
      <c r="B11" t="inlineStr">
        <is>
          <t>OFERTA EXCLUSIVA DE CURSOS PELO PROGRAMA SENAC DE GRATUIDADE - PSG, POR MEIO DA UNIDADE EDUCACIONAL CEP SANTARÉM.</t>
        </is>
      </c>
      <c r="C11" t="inlineStr">
        <is>
          <t>ASSOCIAÇÃO DE MULHERES SANTARÉM SOLIDÁRIA - ASMUSS</t>
        </is>
      </c>
      <c r="D11" t="inlineStr">
        <is>
          <t>56301638000117</t>
        </is>
      </c>
      <c r="E11" t="inlineStr"/>
      <c r="F11" t="inlineStr">
        <is>
          <t>09/04/2026 00:00:00</t>
        </is>
      </c>
      <c r="G11" t="inlineStr">
        <is>
          <t>06/10/2026</t>
        </is>
      </c>
      <c r="H11" t="inlineStr">
        <is>
          <t>Ativo</t>
        </is>
      </c>
      <c r="I11" t="inlineStr">
        <is>
          <t>Ordinária</t>
        </is>
      </c>
      <c r="J11" t="inlineStr">
        <is>
          <t>0,00</t>
        </is>
      </c>
    </row>
    <row r="12">
      <c r="A12" t="inlineStr">
        <is>
          <t>181/2017</t>
        </is>
      </c>
      <c r="B12" t="inlineStr">
        <is>
          <t>CRIAÇÃO DE POLOS DE APOIO PRESENCIAL, A SEREM IMPLANTADOS NA UNIDADE SEDE E UNIDADES OPERACIONAIS DO SENAC PARÁ PARA O DESENVOLVIMENTO DESCENTRALIZADODE ATIVIDADES PEDAGÓGICAS E ADMINISTRATIVAS RELATIVAS AOS CURSO E PROGRAMAS OFERTADOS A DISTÂNCIA DO CENTRO UNIVERSITÁRIO SENAC.</t>
        </is>
      </c>
      <c r="C12" t="inlineStr">
        <is>
          <t>SENAC/SP</t>
        </is>
      </c>
      <c r="D12" t="inlineStr">
        <is>
          <t>03709814000198</t>
        </is>
      </c>
      <c r="E12" t="inlineStr"/>
      <c r="F12" t="inlineStr">
        <is>
          <t>03/10/2017 00:00:00</t>
        </is>
      </c>
      <c r="G12" t="inlineStr">
        <is>
          <t>19/07/2291</t>
        </is>
      </c>
      <c r="H12" t="inlineStr">
        <is>
          <t>Ativo</t>
        </is>
      </c>
      <c r="I12" t="inlineStr">
        <is>
          <t>Ordinária</t>
        </is>
      </c>
      <c r="J12" t="inlineStr">
        <is>
          <t>0,00</t>
        </is>
      </c>
    </row>
    <row r="13">
      <c r="A13" t="inlineStr">
        <is>
          <t>022/2026</t>
        </is>
      </c>
      <c r="B13" t="inlineStr">
        <is>
          <t>OFERTA EXCLUSIVA DE CURSOS PELO PROGRAMA SENAC DE GRATUIDADE - PSG, POR MEIO DA UNIDADE EDUCACIONAL CEP ANANINDEUA.</t>
        </is>
      </c>
      <c r="C13" t="inlineStr">
        <is>
          <t>JARDIM DAS OLIVEIRAS SOCIAL</t>
        </is>
      </c>
      <c r="D13" t="inlineStr">
        <is>
          <t>05055272000102</t>
        </is>
      </c>
      <c r="E13" t="inlineStr"/>
      <c r="F13" t="inlineStr">
        <is>
          <t>04/05/2026 00:00:00</t>
        </is>
      </c>
      <c r="G13" t="inlineStr">
        <is>
          <t>31/10/2026</t>
        </is>
      </c>
      <c r="H13" t="inlineStr">
        <is>
          <t>Ativo</t>
        </is>
      </c>
      <c r="I13" t="inlineStr">
        <is>
          <t>Ordinária</t>
        </is>
      </c>
      <c r="J13" t="inlineStr">
        <is>
          <t>0,00</t>
        </is>
      </c>
    </row>
    <row r="14">
      <c r="A14" t="inlineStr">
        <is>
          <t>-</t>
        </is>
      </c>
      <c r="B14" t="inlineStr">
        <is>
          <t>COOPERAÇÃO ENTRE A ABRH-RS E A INSTITUIÇÃO DE ENSINO PARA OPERACIONALIZAÇÃO DE ESTÁGIOS DE ESTUDANTES DE CURSOS TÉCNICOS E SUPERIORES, EM CONFORMIDADE COM A LEI Nº 11.788/08.</t>
        </is>
      </c>
      <c r="C14" t="inlineStr">
        <is>
          <t>ASSOCIAÇÃO BRASILEIRA DE RECURSO HUMANOS DO RS - ABRH-RS</t>
        </is>
      </c>
      <c r="D14" t="inlineStr">
        <is>
          <t>87135919000170</t>
        </is>
      </c>
      <c r="E14" t="inlineStr"/>
      <c r="F14" t="inlineStr">
        <is>
          <t>11/06/2026 00:00:00</t>
        </is>
      </c>
      <c r="G14" t="inlineStr">
        <is>
          <t>10/06/2031</t>
        </is>
      </c>
      <c r="H14" t="inlineStr">
        <is>
          <t>Ativo</t>
        </is>
      </c>
      <c r="I14" t="inlineStr">
        <is>
          <t>Ordinária</t>
        </is>
      </c>
      <c r="J14" t="inlineStr">
        <is>
          <t>0,00</t>
        </is>
      </c>
    </row>
    <row r="15">
      <c r="A15" t="inlineStr">
        <is>
          <t>015/2026</t>
        </is>
      </c>
      <c r="B15" t="inlineStr">
        <is>
          <t>OFERTA EXCLUSIVA DE CURSOS PELO PROGRAMA SENAC DE GRATUIDADE - PSG, POR MEIO DA UNIDADE EDUCACIONAL CEP SANTARÉM.</t>
        </is>
      </c>
      <c r="C15" t="inlineStr">
        <is>
          <t>ASSOCIAÇÃO DE SURDOS DE SANTARÉM (ASUSANT)</t>
        </is>
      </c>
      <c r="D15" t="inlineStr">
        <is>
          <t>45322308000191</t>
        </is>
      </c>
      <c r="E15" t="inlineStr"/>
      <c r="F15" t="inlineStr">
        <is>
          <t>09/04/2026 00:00:00</t>
        </is>
      </c>
      <c r="G15" t="inlineStr">
        <is>
          <t>06/10/2026</t>
        </is>
      </c>
      <c r="H15" t="inlineStr">
        <is>
          <t>Ativo</t>
        </is>
      </c>
      <c r="I15" t="inlineStr">
        <is>
          <t>Ordinária</t>
        </is>
      </c>
      <c r="J15" t="inlineStr">
        <is>
          <t>0,00</t>
        </is>
      </c>
    </row>
    <row r="16">
      <c r="A16" t="inlineStr">
        <is>
          <t>025/2026</t>
        </is>
      </c>
      <c r="B16" t="inlineStr">
        <is>
          <t>OFERTA EXCLUSIVA DE CURSOS PELO PROGRAMA SENAC DE GRATUIDADE - PSG, POR MEIO DA UNIDADE EDUCACIONAL CEP ANANINDEUA.</t>
        </is>
      </c>
      <c r="C16" t="inlineStr">
        <is>
          <t>ASSOCIAÇÃO DE ANANINDEUA PARA PESSOAS COM DEFICIÊNCIA</t>
        </is>
      </c>
      <c r="D16" t="inlineStr">
        <is>
          <t>61647560000127</t>
        </is>
      </c>
      <c r="E16" t="inlineStr"/>
      <c r="F16" t="inlineStr">
        <is>
          <t>21/05/2026 00:00:00</t>
        </is>
      </c>
      <c r="G16" t="inlineStr">
        <is>
          <t>17/11/2026</t>
        </is>
      </c>
      <c r="H16" t="inlineStr">
        <is>
          <t>Ativo</t>
        </is>
      </c>
      <c r="I16" t="inlineStr">
        <is>
          <t>Ordinária</t>
        </is>
      </c>
      <c r="J16" t="inlineStr">
        <is>
          <t>0,00</t>
        </is>
      </c>
    </row>
    <row r="17">
      <c r="A17" t="inlineStr">
        <is>
          <t>016/2026</t>
        </is>
      </c>
      <c r="B17" t="inlineStr">
        <is>
          <t>OFERTA EXCLUSIVA DE CURSOS PELO PROGRAMA SENAC DE GRATUIDADE - PSG, POR MEIO DA UNIDADE EDUCACIONAL CEP SANTARÉM.</t>
        </is>
      </c>
      <c r="C17" t="inlineStr">
        <is>
          <t>ASSOCIAÇÃO DE REMANESCENTES DE QUILOMBOS DE MURUMURU</t>
        </is>
      </c>
      <c r="D17" t="inlineStr">
        <is>
          <t>09071667000150</t>
        </is>
      </c>
      <c r="E17" t="inlineStr"/>
      <c r="F17" t="inlineStr">
        <is>
          <t>09/04/2026 00:00:00</t>
        </is>
      </c>
      <c r="G17" t="inlineStr">
        <is>
          <t>06/10/2026</t>
        </is>
      </c>
      <c r="H17" t="inlineStr">
        <is>
          <t>Ativo</t>
        </is>
      </c>
      <c r="I17" t="inlineStr">
        <is>
          <t>Ordinária</t>
        </is>
      </c>
      <c r="J17" t="inlineStr">
        <is>
          <t>0,00</t>
        </is>
      </c>
    </row>
    <row r="18">
      <c r="A18" t="inlineStr">
        <is>
          <t>014/2026</t>
        </is>
      </c>
      <c r="B18" t="inlineStr">
        <is>
          <t>OFERTA EXCLUSIVA DE CURSOS PELO PROGRAMA SENAC DE GRATUIDADE - PSG, POR MEIO DA UNIDADE EDUCACIONAL CEP SANTARÉM.</t>
        </is>
      </c>
      <c r="C18" t="inlineStr">
        <is>
          <t>ASSOCIAÇÃO VOZES DA DIVERSIDADE DE SANTARÉM</t>
        </is>
      </c>
      <c r="D18" t="inlineStr">
        <is>
          <t>61372211000140</t>
        </is>
      </c>
      <c r="E18" t="inlineStr"/>
      <c r="F18" t="inlineStr">
        <is>
          <t>09/04/2026 00:00:00</t>
        </is>
      </c>
      <c r="G18" t="inlineStr">
        <is>
          <t>06/10/2026</t>
        </is>
      </c>
      <c r="H18" t="inlineStr">
        <is>
          <t>Ativo</t>
        </is>
      </c>
      <c r="I18" t="inlineStr">
        <is>
          <t>Ordinária</t>
        </is>
      </c>
      <c r="J18" t="inlineStr">
        <is>
          <t>0,00</t>
        </is>
      </c>
    </row>
    <row r="19">
      <c r="A19" t="inlineStr">
        <is>
          <t>002/2026</t>
        </is>
      </c>
      <c r="B19" t="inlineStr">
        <is>
          <t>OFERTA EXCLUSIVA DE CURSOS PELO PROGRAMA SENAC DE GRATUIDADE - PSG, POR MEIO DA UNIDADE EDUCACIONAL CEP PARAUAPEBAS.</t>
        </is>
      </c>
      <c r="C19" t="inlineStr">
        <is>
          <t xml:space="preserve">FUNDO MUNICIPAL DOS DIREITOS DA MULHER - FMDM (SECRETARIA MUNICIPAL DA MULHER - SEMMU) </t>
        </is>
      </c>
      <c r="D19" t="inlineStr">
        <is>
          <t>21756988000193</t>
        </is>
      </c>
      <c r="E19" t="inlineStr"/>
      <c r="F19" t="inlineStr">
        <is>
          <t>13/01/2026 00:00:00</t>
        </is>
      </c>
      <c r="G19" t="inlineStr">
        <is>
          <t>12/07/2026</t>
        </is>
      </c>
      <c r="H19" t="inlineStr">
        <is>
          <t>Ativo</t>
        </is>
      </c>
      <c r="I19" t="inlineStr">
        <is>
          <t>Emergencial</t>
        </is>
      </c>
      <c r="J19" t="inlineStr">
        <is>
          <t>0,00</t>
        </is>
      </c>
    </row>
    <row r="20">
      <c r="A20" t="inlineStr">
        <is>
          <t>-</t>
        </is>
      </c>
      <c r="B20" t="inlineStr">
        <is>
          <t>CRIAÇÃO DE POLOS DE APOIO PRESENCIAL, A SEREM IMPLANTADOS NA UNIDADE SEDE E UNIDADES OPERACIONAIS DO SENAC PARÁ PARA O DESENVOLVIMENTO DESCENTRALIZADO DE ATIVIDADES PEDAGÓGICAS E ADMINISTRATIVAS RELATIVAS AOS CURSO E PROGRAMAS OFERTADOS A DISTÂNCIA DO CENTRO UNIVERSITÁRIO SENAC.</t>
        </is>
      </c>
      <c r="C20" t="inlineStr">
        <is>
          <t>SENAC/SP</t>
        </is>
      </c>
      <c r="D20" t="inlineStr">
        <is>
          <t>03709814000198</t>
        </is>
      </c>
      <c r="E20" t="inlineStr"/>
      <c r="F20" t="inlineStr">
        <is>
          <t>18/03/2013 00:00:00</t>
        </is>
      </c>
      <c r="G20" t="inlineStr">
        <is>
          <t>01/01/2287</t>
        </is>
      </c>
      <c r="H20" t="inlineStr">
        <is>
          <t>Ativo</t>
        </is>
      </c>
      <c r="I20" t="inlineStr">
        <is>
          <t>Ordinária</t>
        </is>
      </c>
      <c r="J20" t="inlineStr">
        <is>
          <t>0,00</t>
        </is>
      </c>
    </row>
    <row r="21">
      <c r="A21" t="inlineStr">
        <is>
          <t>007/2026</t>
        </is>
      </c>
      <c r="B21" t="inlineStr">
        <is>
          <t>OFERTA EXCLUSIVA DE CURSOS PELO PROGRAMA SENAC DE GRATUIDADE - PSG, POR MEIO DA UNIDADE EDUCACIONAL CEP PAPALÉO.</t>
        </is>
      </c>
      <c r="C21" t="inlineStr">
        <is>
          <t>ASSOCIAÇÃO DOS SURDOS DE PARAGOMINAS</t>
        </is>
      </c>
      <c r="D21" t="inlineStr">
        <is>
          <t>45425934000103</t>
        </is>
      </c>
      <c r="E21" t="inlineStr"/>
      <c r="F21" t="inlineStr">
        <is>
          <t>20/03/2026 00:00:00</t>
        </is>
      </c>
      <c r="G21" t="inlineStr">
        <is>
          <t>16/09/2026</t>
        </is>
      </c>
      <c r="H21" t="inlineStr">
        <is>
          <t>Ativo</t>
        </is>
      </c>
      <c r="I21" t="inlineStr">
        <is>
          <t>Ordinária</t>
        </is>
      </c>
      <c r="J21" t="inlineStr">
        <is>
          <t>0,00</t>
        </is>
      </c>
    </row>
  </sheetData>
  <pageMargins left="0.75" right="0.75" top="1" bottom="1" header="0.5" footer="0.5"/>
</worksheet>
</file>

<file path=xl/worksheets/sheet48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COMPLEMENTAÇÃO EDUCACIONAL ATRAVÉS DO ESTÁGIO SUPERVISIONADO NAS DEPENDÊNCIAS DA CONCEDENTE, DOS ALUNOS DOS CURSOS TÉCNICOS EM ENFERMAGEM E TÉCNICO E FARMÁCIA, MANTIDOS PELO SENAC E DEVIDAMENTE AUTORIZADOS PELO CONSELHO ESTADUAL DE EDUCAÇÃO DO PARÁ, PELAS RESOLUÇÕES Nº 578/2000 E Nº 393/2001.</t>
        </is>
      </c>
      <c r="C2" t="inlineStr">
        <is>
          <t xml:space="preserve">FUNDAÇÃO SANTA CASA DE MISERICÓRDIA DO PARÁ </t>
        </is>
      </c>
      <c r="D2" t="inlineStr">
        <is>
          <t>04929345000185</t>
        </is>
      </c>
      <c r="E2" t="inlineStr"/>
      <c r="F2" t="inlineStr">
        <is>
          <t>26/02/2003 00:00:00</t>
        </is>
      </c>
      <c r="G2" t="inlineStr">
        <is>
          <t>11/12/2276</t>
        </is>
      </c>
      <c r="H2" t="inlineStr">
        <is>
          <t>Ativo</t>
        </is>
      </c>
      <c r="I2" t="inlineStr">
        <is>
          <t>Ordinária</t>
        </is>
      </c>
      <c r="J2" t="inlineStr">
        <is>
          <t>0,00</t>
        </is>
      </c>
    </row>
    <row r="3">
      <c r="A3" t="inlineStr">
        <is>
          <t>012/2023</t>
        </is>
      </c>
      <c r="B3" t="inlineStr">
        <is>
          <t>PROPORCIONAR AOS ESTUDANTES REGULARMENTE MATRICULADOS NA INSTITUIÇÃO DE ENSINO A OPORTUNIDADE DE REALIZAR ESTÁGIO CURRICULAR NO ÓRGÃOS DA ADMINISTRAÇÃO DIRETA E ENTIDADES AUTÁRQUICAS E FUNDACIONAIS DO ESTADO DO PARÁ.</t>
        </is>
      </c>
      <c r="C3" t="inlineStr">
        <is>
          <t>SECRETARIA DE ESTADO DE PLANEJAMENTO E ADMINISTRAÇÃO - SEPLAD</t>
        </is>
      </c>
      <c r="D3" t="inlineStr">
        <is>
          <t>35747782000101</t>
        </is>
      </c>
      <c r="E3" t="inlineStr"/>
      <c r="F3" t="inlineStr">
        <is>
          <t>26/09/2023 00:00:00</t>
        </is>
      </c>
      <c r="G3" t="inlineStr">
        <is>
          <t>26/09/2028</t>
        </is>
      </c>
      <c r="H3" t="inlineStr">
        <is>
          <t>Ativo</t>
        </is>
      </c>
      <c r="I3" t="inlineStr">
        <is>
          <t>Ordinária</t>
        </is>
      </c>
      <c r="J3" t="inlineStr">
        <is>
          <t>0,00</t>
        </is>
      </c>
    </row>
    <row r="4">
      <c r="A4" t="inlineStr">
        <is>
          <t>003/2026</t>
        </is>
      </c>
      <c r="B4" t="inlineStr">
        <is>
          <t>OFERTA EXCLUSIVA DE CURSOS PELO PROGRAMA SENAC DE GRATUIDADE - PSG, POR MEIO DA UNIDADE EDUCACIONAL NEP REDENÇÃO.</t>
        </is>
      </c>
      <c r="C4" t="inlineStr">
        <is>
          <t>ABR - ASSOCIACAO BENEFICENTE REDENCAO</t>
        </is>
      </c>
      <c r="D4" t="inlineStr">
        <is>
          <t>51825389000145</t>
        </is>
      </c>
      <c r="E4" t="inlineStr"/>
      <c r="F4" t="inlineStr">
        <is>
          <t>29/01/2026 00:00:00</t>
        </is>
      </c>
      <c r="G4" t="inlineStr">
        <is>
          <t>28/07/2026</t>
        </is>
      </c>
      <c r="H4" t="inlineStr">
        <is>
          <t>Ativo</t>
        </is>
      </c>
      <c r="I4" t="inlineStr">
        <is>
          <t>Emergencial</t>
        </is>
      </c>
      <c r="J4" t="inlineStr">
        <is>
          <t>0,00</t>
        </is>
      </c>
    </row>
    <row r="5">
      <c r="A5" t="inlineStr">
        <is>
          <t>-</t>
        </is>
      </c>
      <c r="B5" t="inlineStr">
        <is>
          <t>DESENVOLVIMENTO DE ATIVIDADES PARA PROMOÇÃO DA INTEGRAÇÃO DE ESTUDANTES AO MERCADO DE TRABALHO, POR MEIO DE PROGRAMAS DE ESTÁGIO DE ESTUDANTES, DE ACOROD COM A CF/88 (ART. 203, INCISO I E ART.214, INCISO IV).</t>
        </is>
      </c>
      <c r="C5" t="inlineStr">
        <is>
          <t>CENTRO DE INTEGRAÇÃO EMPRESA-ESCOLA - CIEE</t>
        </is>
      </c>
      <c r="D5" t="inlineStr">
        <is>
          <t>61600839000155</t>
        </is>
      </c>
      <c r="E5" t="inlineStr"/>
      <c r="F5" t="inlineStr">
        <is>
          <t>14/05/2014 00:00:00</t>
        </is>
      </c>
      <c r="G5" t="inlineStr">
        <is>
          <t>27/02/2288</t>
        </is>
      </c>
      <c r="H5" t="inlineStr">
        <is>
          <t>Ativo</t>
        </is>
      </c>
      <c r="I5" t="inlineStr">
        <is>
          <t>Ordinária</t>
        </is>
      </c>
      <c r="J5" t="inlineStr">
        <is>
          <t>0,00</t>
        </is>
      </c>
    </row>
    <row r="6">
      <c r="A6" t="inlineStr">
        <is>
          <t>01/2022</t>
        </is>
      </c>
      <c r="B6" t="inlineStr">
        <is>
          <t>ESTABELECER A MÚTUA COOPERAÇÃO ENTRE OS PARTÍCIPES EM ATIVIDADES DE ESTÁGIO SUPERVISIONADO A ALUNOS REGULARMENTE MATRICULADOS NOS SEGUINTES CURSOS TÉCNICOS DE NÍVEL MÉDIO DO SENAC: CURSO TÉCNICO EM ENFERMAGEM, TÉCNICO EM FARMÁCIA E TÉCNICO EM SEGURANÇA DO TRABALHO.</t>
        </is>
      </c>
      <c r="C6" t="inlineStr">
        <is>
          <t>FUNDAÇÃO SANTA CASA DE MISERICÓRDIA DO PARÁ</t>
        </is>
      </c>
      <c r="D6" t="inlineStr">
        <is>
          <t>04929345000185</t>
        </is>
      </c>
      <c r="E6" t="inlineStr"/>
      <c r="F6" t="inlineStr">
        <is>
          <t>17/02/2022 00:00:00</t>
        </is>
      </c>
      <c r="G6" t="inlineStr">
        <is>
          <t>16/02/2027</t>
        </is>
      </c>
      <c r="H6" t="inlineStr">
        <is>
          <t>Ativo</t>
        </is>
      </c>
      <c r="I6" t="inlineStr">
        <is>
          <t>Ordinária</t>
        </is>
      </c>
      <c r="J6" t="inlineStr">
        <is>
          <t>0,00</t>
        </is>
      </c>
    </row>
    <row r="7">
      <c r="A7" t="inlineStr">
        <is>
          <t>29359</t>
        </is>
      </c>
      <c r="B7" t="inlineStr">
        <is>
          <t>DESENVOLVIMENTO DE ATIVIDADES PARA PROMOÇÃO DA INTEGRAÇÃO DE ESTUDANTES AO MERCADO DE TRABALHO, POR MEIO E PROGRAMAS DE ESTÁGIO DE ESTUDANTES, DE ACORDO COM A CONSTITUIÇÃO FEDERAL VIGENTE (ART. 203, INCISO III E ART. 214, INCISO IV).</t>
        </is>
      </c>
      <c r="C7" t="inlineStr">
        <is>
          <t>CENTRO DE INTEGRAÇÃO EMPRESA-ESCOLA - CIEE</t>
        </is>
      </c>
      <c r="D7" t="inlineStr">
        <is>
          <t>61600839000155</t>
        </is>
      </c>
      <c r="E7" t="inlineStr"/>
      <c r="F7" t="inlineStr">
        <is>
          <t>24/07/2025 00:00:00</t>
        </is>
      </c>
      <c r="G7" t="inlineStr">
        <is>
          <t>23/07/2030</t>
        </is>
      </c>
      <c r="H7" t="inlineStr">
        <is>
          <t>Ativo</t>
        </is>
      </c>
      <c r="I7" t="inlineStr">
        <is>
          <t>Ordinária</t>
        </is>
      </c>
      <c r="J7" t="inlineStr">
        <is>
          <t>0,00</t>
        </is>
      </c>
    </row>
  </sheetData>
  <pageMargins left="0.75" right="0.75" top="1" bottom="1" header="0.5" footer="0.5"/>
</worksheet>
</file>

<file path=xl/worksheets/sheet48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
        </is>
      </c>
      <c r="B2" t="inlineStr">
        <is>
          <t>COLABORAÇÃO ENTRE AS PARTES PARA OFERTA E EXECUÇÃO DE CURSOS DE CAPACITAÇÃO, QUALIFICAÇÃO PROFISSIONAL E INCLUSÃO DIGITAL NAS ÁREAS DE TI, REDES E CIBERSEGURANÇA, COM UTILIZAÇÃO DA PLATAFORMA CISCO NETWORKING ACADEMY.</t>
        </is>
      </c>
      <c r="C2" t="inlineStr">
        <is>
          <t>CISCO COMÉRCIO E SERVIÇOS DE HARDWARE E SOFTWARE DO BRASIL LTDA</t>
        </is>
      </c>
      <c r="D2" t="inlineStr">
        <is>
          <t>09045277000105</t>
        </is>
      </c>
      <c r="E2" t="inlineStr"/>
      <c r="F2" t="inlineStr">
        <is>
          <t>03/06/2025 00:00:00</t>
        </is>
      </c>
      <c r="G2" t="inlineStr">
        <is>
          <t>03/06/2026</t>
        </is>
      </c>
      <c r="H2" t="inlineStr">
        <is>
          <t>Ativo</t>
        </is>
      </c>
      <c r="I2" t="inlineStr">
        <is>
          <t>Emergencial</t>
        </is>
      </c>
      <c r="J2" t="inlineStr">
        <is>
          <t>172000,00</t>
        </is>
      </c>
    </row>
    <row r="3">
      <c r="A3" t="inlineStr">
        <is>
          <t>-</t>
        </is>
      </c>
      <c r="B3" t="inlineStr">
        <is>
          <t>IMPLMENTAÇÃO E OFERTA DE PROGRAMS DE APRENDIZAGEM A DISTÂNICA EM NÍVEL NACIONAL</t>
        </is>
      </c>
      <c r="C3" t="inlineStr">
        <is>
          <t>SERVIÇO NACIONAL DE APRENDIZAGEM COMERCIAL - DR/PR</t>
        </is>
      </c>
      <c r="D3" t="inlineStr">
        <is>
          <t>03541088000147</t>
        </is>
      </c>
      <c r="E3" t="inlineStr"/>
      <c r="F3" t="inlineStr">
        <is>
          <t>13/08/2024 00:00:00</t>
        </is>
      </c>
      <c r="G3" t="inlineStr">
        <is>
          <t>12/08/2029</t>
        </is>
      </c>
      <c r="H3" t="inlineStr">
        <is>
          <t>Ativo</t>
        </is>
      </c>
      <c r="I3" t="inlineStr">
        <is>
          <t>Ordinária</t>
        </is>
      </c>
      <c r="J3" t="inlineStr">
        <is>
          <t>3,50</t>
        </is>
      </c>
    </row>
    <row r="4">
      <c r="A4" t="inlineStr">
        <is>
          <t>-</t>
        </is>
      </c>
      <c r="B4" t="inlineStr">
        <is>
          <t>IMPLEMENTAÇÃO E OFERTA DE CURSOS E DE PROGRAMAS, À DISTÂNCIA, DE FORMAÇÃO INICIAL E CONTINUADA, EM NÍVEL NACIONAL.</t>
        </is>
      </c>
      <c r="C4" t="inlineStr">
        <is>
          <t>SENAC SANTA CATARINA E SENAC PARANÁ</t>
        </is>
      </c>
      <c r="D4" t="inlineStr">
        <is>
          <t>03603739000186</t>
        </is>
      </c>
      <c r="E4" t="inlineStr"/>
      <c r="F4" t="inlineStr">
        <is>
          <t>28/06/2018 00:00:00</t>
        </is>
      </c>
      <c r="G4" t="inlineStr">
        <is>
          <t>25/06/2028</t>
        </is>
      </c>
      <c r="H4" t="inlineStr">
        <is>
          <t>Ativo</t>
        </is>
      </c>
      <c r="I4" t="inlineStr">
        <is>
          <t>Ordinária</t>
        </is>
      </c>
      <c r="J4" t="inlineStr">
        <is>
          <t>3,00</t>
        </is>
      </c>
    </row>
    <row r="5">
      <c r="A5" t="inlineStr">
        <is>
          <t>051/2025</t>
        </is>
      </c>
      <c r="B5" t="inlineStr">
        <is>
          <t>OFERTA EXCLUSIVA DE CURSOS PELO PROGRAMA SENAC DE GRATUIDADE - PSG, POR MEIO DA UNIDADE EDUCACIONAL CEP ANANINDEUA.</t>
        </is>
      </c>
      <c r="C5" t="inlineStr">
        <is>
          <t>ASSOCIAÇÃO DOS MORADORES E AMIGOS DO DISTRITO INDUSTRIAL - AMADIS</t>
        </is>
      </c>
      <c r="D5" t="inlineStr">
        <is>
          <t>39408049000113</t>
        </is>
      </c>
      <c r="E5" t="inlineStr"/>
      <c r="F5" t="inlineStr">
        <is>
          <t>14/11/2025 00:00:00</t>
        </is>
      </c>
      <c r="G5" t="inlineStr">
        <is>
          <t>13/05/2026</t>
        </is>
      </c>
      <c r="H5" t="inlineStr">
        <is>
          <t>Ativo</t>
        </is>
      </c>
      <c r="I5" t="inlineStr">
        <is>
          <t>Emergencial</t>
        </is>
      </c>
      <c r="J5" t="inlineStr">
        <is>
          <t>0,00</t>
        </is>
      </c>
    </row>
    <row r="6">
      <c r="A6" t="inlineStr">
        <is>
          <t>006/2026</t>
        </is>
      </c>
      <c r="B6" t="inlineStr">
        <is>
          <t>OFERTA EXCLUSIVA DE CURSOS PELO PROGRAMA SENAC DE GRATUIDADE - PSG, POR MEIO DA UNIDADE EDUCACIONAL NEP PARAGOMINAS.</t>
        </is>
      </c>
      <c r="C6" t="inlineStr">
        <is>
          <t>ASSOCIAÇÃO DOS SURDOS DE PARAGOMINAS</t>
        </is>
      </c>
      <c r="D6" t="inlineStr">
        <is>
          <t>45425934000103</t>
        </is>
      </c>
      <c r="E6" t="inlineStr"/>
      <c r="F6" t="inlineStr">
        <is>
          <t>27/02/2026 00:00:00</t>
        </is>
      </c>
      <c r="G6" t="inlineStr">
        <is>
          <t>26/08/2026</t>
        </is>
      </c>
      <c r="H6" t="inlineStr">
        <is>
          <t>Ativo</t>
        </is>
      </c>
      <c r="I6" t="inlineStr">
        <is>
          <t>Ordinária</t>
        </is>
      </c>
      <c r="J6" t="inlineStr">
        <is>
          <t>0,00</t>
        </is>
      </c>
    </row>
    <row r="7">
      <c r="A7" t="inlineStr">
        <is>
          <t>024/2026</t>
        </is>
      </c>
      <c r="B7" t="inlineStr">
        <is>
          <t>OFERTA EXCLUSIVA DE CURSOS PELO PROGRAMA SENAC DE GRATUIDADE - PSG, POR MEIO DA UNIDADE EDUCACIONAL NEP PARAGOMINAS.</t>
        </is>
      </c>
      <c r="C7" t="inlineStr">
        <is>
          <t>MUNICÍPIO DE PARAGOMINAS - PARAGOMINAS PREFEITURA GABINETE DO PREFEITO</t>
        </is>
      </c>
      <c r="D7" t="inlineStr">
        <is>
          <t>05193057000178</t>
        </is>
      </c>
      <c r="E7" t="inlineStr"/>
      <c r="F7" t="inlineStr">
        <is>
          <t>05/05/2026 00:00:00</t>
        </is>
      </c>
      <c r="G7" t="inlineStr">
        <is>
          <t>01/11/2026</t>
        </is>
      </c>
      <c r="H7" t="inlineStr">
        <is>
          <t>Ativo</t>
        </is>
      </c>
      <c r="I7" t="inlineStr">
        <is>
          <t>Ordinária</t>
        </is>
      </c>
      <c r="J7" t="inlineStr">
        <is>
          <t>0,00</t>
        </is>
      </c>
    </row>
    <row r="8">
      <c r="A8" t="inlineStr">
        <is>
          <t>001/2026</t>
        </is>
      </c>
      <c r="B8" t="inlineStr">
        <is>
          <t>OFERTA EXCLUSIVA DE CURSOS PELO PROGRAMA SENAC DE GRATUIDADE - PSG, POR MEIO DA UNIDADE EDUCACIONAL NEP PARAUAPEBAS.</t>
        </is>
      </c>
      <c r="C8" t="inlineStr">
        <is>
          <t>SECRETARIA DE DESENVOLVIMENTO - SEDEN</t>
        </is>
      </c>
      <c r="D8" t="inlineStr">
        <is>
          <t>49381260000143</t>
        </is>
      </c>
      <c r="E8" t="inlineStr"/>
      <c r="F8" t="inlineStr">
        <is>
          <t>18/12/2025 00:00:00</t>
        </is>
      </c>
      <c r="G8" t="inlineStr">
        <is>
          <t>16/06/2026</t>
        </is>
      </c>
      <c r="H8" t="inlineStr">
        <is>
          <t>Ativo</t>
        </is>
      </c>
      <c r="I8" t="inlineStr">
        <is>
          <t>Emergencial</t>
        </is>
      </c>
      <c r="J8" t="inlineStr">
        <is>
          <t>0,00</t>
        </is>
      </c>
    </row>
    <row r="9">
      <c r="A9" t="inlineStr">
        <is>
          <t>005/2026</t>
        </is>
      </c>
      <c r="B9" t="inlineStr">
        <is>
          <t>OFERTA EXCLUSIVA DE CURSOS PELO PROGRAMA SENAC DE GRATUIDADE - PSG, POR MEIO DA UNIDADE EDUCACIONAL CEP ANANINDEUA.</t>
        </is>
      </c>
      <c r="C9" t="inlineStr">
        <is>
          <t>ASSOCIAÇÃO ESPAÇO TIA ANIZIA</t>
        </is>
      </c>
      <c r="D9" t="inlineStr">
        <is>
          <t>49524971000120</t>
        </is>
      </c>
      <c r="E9" t="inlineStr"/>
      <c r="F9" t="inlineStr">
        <is>
          <t>27/02/2026 00:00:00</t>
        </is>
      </c>
      <c r="G9" t="inlineStr">
        <is>
          <t>26/08/2026</t>
        </is>
      </c>
      <c r="H9" t="inlineStr">
        <is>
          <t>Ativo</t>
        </is>
      </c>
      <c r="I9" t="inlineStr">
        <is>
          <t>Ordinária</t>
        </is>
      </c>
      <c r="J9" t="inlineStr">
        <is>
          <t>0,00</t>
        </is>
      </c>
    </row>
    <row r="10">
      <c r="A10" t="inlineStr">
        <is>
          <t>004/2026</t>
        </is>
      </c>
      <c r="B10" t="inlineStr">
        <is>
          <t>OFERTA EXCLUSIVA DE CURSOS PELO PROGRAMA SENAC DE GRATUIDADE - PSG, POR MEIO DA UNIDADE EDUCACIONAL NEP REDENÇÃO.</t>
        </is>
      </c>
      <c r="C10" t="inlineStr">
        <is>
          <t>CONSELHO ESCOLAR DA E. E. E. M. PAULO HANNENANN</t>
        </is>
      </c>
      <c r="D10" t="inlineStr">
        <is>
          <t>12754452000148</t>
        </is>
      </c>
      <c r="E10" t="inlineStr"/>
      <c r="F10" t="inlineStr">
        <is>
          <t>29/01/2026 00:00:00</t>
        </is>
      </c>
      <c r="G10" t="inlineStr">
        <is>
          <t>28/07/2026</t>
        </is>
      </c>
      <c r="H10" t="inlineStr">
        <is>
          <t>Ativo</t>
        </is>
      </c>
      <c r="I10" t="inlineStr">
        <is>
          <t>Emergencial</t>
        </is>
      </c>
      <c r="J10" t="inlineStr">
        <is>
          <t>0,00</t>
        </is>
      </c>
    </row>
    <row r="11">
      <c r="A11" t="inlineStr">
        <is>
          <t>013/2026</t>
        </is>
      </c>
      <c r="B11" t="inlineStr">
        <is>
          <t>OFERTA EXCLUSIVA DE CURSOS PELO PROGRAMA SENAC DE GRATUIDADE - PSG, POR MEIO DA UNIDADE EDUCACIONAL CEP SANTARÉM.</t>
        </is>
      </c>
      <c r="C11" t="inlineStr">
        <is>
          <t>ASSOCIAÇÃO DE MULHERES SANTARÉM SOLIDÁRIA - ASMUSS</t>
        </is>
      </c>
      <c r="D11" t="inlineStr">
        <is>
          <t>56301638000117</t>
        </is>
      </c>
      <c r="E11" t="inlineStr"/>
      <c r="F11" t="inlineStr">
        <is>
          <t>09/04/2026 00:00:00</t>
        </is>
      </c>
      <c r="G11" t="inlineStr">
        <is>
          <t>06/10/2026</t>
        </is>
      </c>
      <c r="H11" t="inlineStr">
        <is>
          <t>Ativo</t>
        </is>
      </c>
      <c r="I11" t="inlineStr">
        <is>
          <t>Ordinária</t>
        </is>
      </c>
      <c r="J11" t="inlineStr">
        <is>
          <t>0,00</t>
        </is>
      </c>
    </row>
    <row r="12">
      <c r="A12" t="inlineStr">
        <is>
          <t>181/2017</t>
        </is>
      </c>
      <c r="B12" t="inlineStr">
        <is>
          <t>CRIAÇÃO DE POLOS DE APOIO PRESENCIAL, A SEREM IMPLANTADOS NA UNIDADE SEDE E UNIDADES OPERACIONAIS DO SENAC PARÁ PARA O DESENVOLVIMENTO DESCENTRALIZADODE ATIVIDADES PEDAGÓGICAS E ADMINISTRATIVAS RELATIVAS AOS CURSO E PROGRAMAS OFERTADOS A DISTÂNCIA DO CENTRO UNIVERSITÁRIO SENAC.</t>
        </is>
      </c>
      <c r="C12" t="inlineStr">
        <is>
          <t>SENAC/SP</t>
        </is>
      </c>
      <c r="D12" t="inlineStr">
        <is>
          <t>03709814000198</t>
        </is>
      </c>
      <c r="E12" t="inlineStr"/>
      <c r="F12" t="inlineStr">
        <is>
          <t>03/10/2017 00:00:00</t>
        </is>
      </c>
      <c r="G12" t="inlineStr">
        <is>
          <t>19/07/2291</t>
        </is>
      </c>
      <c r="H12" t="inlineStr">
        <is>
          <t>Ativo</t>
        </is>
      </c>
      <c r="I12" t="inlineStr">
        <is>
          <t>Ordinária</t>
        </is>
      </c>
      <c r="J12" t="inlineStr">
        <is>
          <t>0,00</t>
        </is>
      </c>
    </row>
    <row r="13">
      <c r="A13" t="inlineStr">
        <is>
          <t>022/2026</t>
        </is>
      </c>
      <c r="B13" t="inlineStr">
        <is>
          <t>OFERTA EXCLUSIVA DE CURSOS PELO PROGRAMA SENAC DE GRATUIDADE - PSG, POR MEIO DA UNIDADE EDUCACIONAL CEP ANANINDEUA.</t>
        </is>
      </c>
      <c r="C13" t="inlineStr">
        <is>
          <t>JARDIM DAS OLIVEIRAS SOCIAL</t>
        </is>
      </c>
      <c r="D13" t="inlineStr">
        <is>
          <t>05055272000102</t>
        </is>
      </c>
      <c r="E13" t="inlineStr"/>
      <c r="F13" t="inlineStr">
        <is>
          <t>04/05/2026 00:00:00</t>
        </is>
      </c>
      <c r="G13" t="inlineStr">
        <is>
          <t>31/10/2026</t>
        </is>
      </c>
      <c r="H13" t="inlineStr">
        <is>
          <t>Ativo</t>
        </is>
      </c>
      <c r="I13" t="inlineStr">
        <is>
          <t>Ordinária</t>
        </is>
      </c>
      <c r="J13" t="inlineStr">
        <is>
          <t>0,00</t>
        </is>
      </c>
    </row>
    <row r="14">
      <c r="A14" t="inlineStr">
        <is>
          <t>-</t>
        </is>
      </c>
      <c r="B14" t="inlineStr">
        <is>
          <t>COOPERAÇÃO ENTRE A ABRH-RS E A INSTITUIÇÃO DE ENSINO PARA OPERACIONALIZAÇÃO DE ESTÁGIOS DE ESTUDANTES DE CURSOS TÉCNICOS E SUPERIORES, EM CONFORMIDADE COM A LEI Nº 11.788/08.</t>
        </is>
      </c>
      <c r="C14" t="inlineStr">
        <is>
          <t>ASSOCIAÇÃO BRASILEIRA DE RECURSO HUMANOS DO RS - ABRH-RS</t>
        </is>
      </c>
      <c r="D14" t="inlineStr">
        <is>
          <t>87135919000170</t>
        </is>
      </c>
      <c r="E14" t="inlineStr"/>
      <c r="F14" t="inlineStr">
        <is>
          <t>11/06/2026 00:00:00</t>
        </is>
      </c>
      <c r="G14" t="inlineStr">
        <is>
          <t>10/06/2031</t>
        </is>
      </c>
      <c r="H14" t="inlineStr">
        <is>
          <t>Ativo</t>
        </is>
      </c>
      <c r="I14" t="inlineStr">
        <is>
          <t>Ordinária</t>
        </is>
      </c>
      <c r="J14" t="inlineStr">
        <is>
          <t>0,00</t>
        </is>
      </c>
    </row>
    <row r="15">
      <c r="A15" t="inlineStr">
        <is>
          <t>015/2026</t>
        </is>
      </c>
      <c r="B15" t="inlineStr">
        <is>
          <t>OFERTA EXCLUSIVA DE CURSOS PELO PROGRAMA SENAC DE GRATUIDADE - PSG, POR MEIO DA UNIDADE EDUCACIONAL CEP SANTARÉM.</t>
        </is>
      </c>
      <c r="C15" t="inlineStr">
        <is>
          <t>ASSOCIAÇÃO DE SURDOS DE SANTARÉM (ASUSANT)</t>
        </is>
      </c>
      <c r="D15" t="inlineStr">
        <is>
          <t>45322308000191</t>
        </is>
      </c>
      <c r="E15" t="inlineStr"/>
      <c r="F15" t="inlineStr">
        <is>
          <t>09/04/2026 00:00:00</t>
        </is>
      </c>
      <c r="G15" t="inlineStr">
        <is>
          <t>06/10/2026</t>
        </is>
      </c>
      <c r="H15" t="inlineStr">
        <is>
          <t>Ativo</t>
        </is>
      </c>
      <c r="I15" t="inlineStr">
        <is>
          <t>Ordinária</t>
        </is>
      </c>
      <c r="J15" t="inlineStr">
        <is>
          <t>0,00</t>
        </is>
      </c>
    </row>
    <row r="16">
      <c r="A16" t="inlineStr">
        <is>
          <t>025/2026</t>
        </is>
      </c>
      <c r="B16" t="inlineStr">
        <is>
          <t>OFERTA EXCLUSIVA DE CURSOS PELO PROGRAMA SENAC DE GRATUIDADE - PSG, POR MEIO DA UNIDADE EDUCACIONAL CEP ANANINDEUA.</t>
        </is>
      </c>
      <c r="C16" t="inlineStr">
        <is>
          <t>ASSOCIAÇÃO DE ANANINDEUA PARA PESSOAS COM DEFICIÊNCIA</t>
        </is>
      </c>
      <c r="D16" t="inlineStr">
        <is>
          <t>61647560000127</t>
        </is>
      </c>
      <c r="E16" t="inlineStr"/>
      <c r="F16" t="inlineStr">
        <is>
          <t>21/05/2026 00:00:00</t>
        </is>
      </c>
      <c r="G16" t="inlineStr">
        <is>
          <t>17/11/2026</t>
        </is>
      </c>
      <c r="H16" t="inlineStr">
        <is>
          <t>Ativo</t>
        </is>
      </c>
      <c r="I16" t="inlineStr">
        <is>
          <t>Ordinária</t>
        </is>
      </c>
      <c r="J16" t="inlineStr">
        <is>
          <t>0,00</t>
        </is>
      </c>
    </row>
    <row r="17">
      <c r="A17" t="inlineStr">
        <is>
          <t>016/2026</t>
        </is>
      </c>
      <c r="B17" t="inlineStr">
        <is>
          <t>OFERTA EXCLUSIVA DE CURSOS PELO PROGRAMA SENAC DE GRATUIDADE - PSG, POR MEIO DA UNIDADE EDUCACIONAL CEP SANTARÉM.</t>
        </is>
      </c>
      <c r="C17" t="inlineStr">
        <is>
          <t>ASSOCIAÇÃO DE REMANESCENTES DE QUILOMBOS DE MURUMURU</t>
        </is>
      </c>
      <c r="D17" t="inlineStr">
        <is>
          <t>09071667000150</t>
        </is>
      </c>
      <c r="E17" t="inlineStr"/>
      <c r="F17" t="inlineStr">
        <is>
          <t>09/04/2026 00:00:00</t>
        </is>
      </c>
      <c r="G17" t="inlineStr">
        <is>
          <t>06/10/2026</t>
        </is>
      </c>
      <c r="H17" t="inlineStr">
        <is>
          <t>Ativo</t>
        </is>
      </c>
      <c r="I17" t="inlineStr">
        <is>
          <t>Ordinária</t>
        </is>
      </c>
      <c r="J17" t="inlineStr">
        <is>
          <t>0,00</t>
        </is>
      </c>
    </row>
    <row r="18">
      <c r="A18" t="inlineStr">
        <is>
          <t>014/2026</t>
        </is>
      </c>
      <c r="B18" t="inlineStr">
        <is>
          <t>OFERTA EXCLUSIVA DE CURSOS PELO PROGRAMA SENAC DE GRATUIDADE - PSG, POR MEIO DA UNIDADE EDUCACIONAL CEP SANTARÉM.</t>
        </is>
      </c>
      <c r="C18" t="inlineStr">
        <is>
          <t>ASSOCIAÇÃO VOZES DA DIVERSIDADE DE SANTARÉM</t>
        </is>
      </c>
      <c r="D18" t="inlineStr">
        <is>
          <t>61372211000140</t>
        </is>
      </c>
      <c r="E18" t="inlineStr"/>
      <c r="F18" t="inlineStr">
        <is>
          <t>09/04/2026 00:00:00</t>
        </is>
      </c>
      <c r="G18" t="inlineStr">
        <is>
          <t>06/10/2026</t>
        </is>
      </c>
      <c r="H18" t="inlineStr">
        <is>
          <t>Ativo</t>
        </is>
      </c>
      <c r="I18" t="inlineStr">
        <is>
          <t>Ordinária</t>
        </is>
      </c>
      <c r="J18" t="inlineStr">
        <is>
          <t>0,00</t>
        </is>
      </c>
    </row>
    <row r="19">
      <c r="A19" t="inlineStr">
        <is>
          <t>002/2026</t>
        </is>
      </c>
      <c r="B19" t="inlineStr">
        <is>
          <t>OFERTA EXCLUSIVA DE CURSOS PELO PROGRAMA SENAC DE GRATUIDADE - PSG, POR MEIO DA UNIDADE EDUCACIONAL CEP PARAUAPEBAS.</t>
        </is>
      </c>
      <c r="C19" t="inlineStr">
        <is>
          <t xml:space="preserve">FUNDO MUNICIPAL DOS DIREITOS DA MULHER - FMDM (SECRETARIA MUNICIPAL DA MULHER - SEMMU) </t>
        </is>
      </c>
      <c r="D19" t="inlineStr">
        <is>
          <t>21756988000193</t>
        </is>
      </c>
      <c r="E19" t="inlineStr"/>
      <c r="F19" t="inlineStr">
        <is>
          <t>13/01/2026 00:00:00</t>
        </is>
      </c>
      <c r="G19" t="inlineStr">
        <is>
          <t>12/07/2026</t>
        </is>
      </c>
      <c r="H19" t="inlineStr">
        <is>
          <t>Ativo</t>
        </is>
      </c>
      <c r="I19" t="inlineStr">
        <is>
          <t>Emergencial</t>
        </is>
      </c>
      <c r="J19" t="inlineStr">
        <is>
          <t>0,00</t>
        </is>
      </c>
    </row>
    <row r="20">
      <c r="A20" t="inlineStr">
        <is>
          <t>-</t>
        </is>
      </c>
      <c r="B20" t="inlineStr">
        <is>
          <t>CRIAÇÃO DE POLOS DE APOIO PRESENCIAL, A SEREM IMPLANTADOS NA UNIDADE SEDE E UNIDADES OPERACIONAIS DO SENAC PARÁ PARA O DESENVOLVIMENTO DESCENTRALIZADO DE ATIVIDADES PEDAGÓGICAS E ADMINISTRATIVAS RELATIVAS AOS CURSO E PROGRAMAS OFERTADOS A DISTÂNCIA DO CENTRO UNIVERSITÁRIO SENAC.</t>
        </is>
      </c>
      <c r="C20" t="inlineStr">
        <is>
          <t>SENAC/SP</t>
        </is>
      </c>
      <c r="D20" t="inlineStr">
        <is>
          <t>03709814000198</t>
        </is>
      </c>
      <c r="E20" t="inlineStr"/>
      <c r="F20" t="inlineStr">
        <is>
          <t>18/03/2013 00:00:00</t>
        </is>
      </c>
      <c r="G20" t="inlineStr">
        <is>
          <t>01/01/2287</t>
        </is>
      </c>
      <c r="H20" t="inlineStr">
        <is>
          <t>Ativo</t>
        </is>
      </c>
      <c r="I20" t="inlineStr">
        <is>
          <t>Ordinária</t>
        </is>
      </c>
      <c r="J20" t="inlineStr">
        <is>
          <t>0,00</t>
        </is>
      </c>
    </row>
    <row r="21">
      <c r="A21" t="inlineStr">
        <is>
          <t>007/2026</t>
        </is>
      </c>
      <c r="B21" t="inlineStr">
        <is>
          <t>OFERTA EXCLUSIVA DE CURSOS PELO PROGRAMA SENAC DE GRATUIDADE - PSG, POR MEIO DA UNIDADE EDUCACIONAL CEP PAPALÉO.</t>
        </is>
      </c>
      <c r="C21" t="inlineStr">
        <is>
          <t>ASSOCIAÇÃO DOS SURDOS DE PARAGOMINAS</t>
        </is>
      </c>
      <c r="D21" t="inlineStr">
        <is>
          <t>45425934000103</t>
        </is>
      </c>
      <c r="E21" t="inlineStr"/>
      <c r="F21" t="inlineStr">
        <is>
          <t>20/03/2026 00:00:00</t>
        </is>
      </c>
      <c r="G21" t="inlineStr">
        <is>
          <t>16/09/2026</t>
        </is>
      </c>
      <c r="H21" t="inlineStr">
        <is>
          <t>Ativo</t>
        </is>
      </c>
      <c r="I21" t="inlineStr">
        <is>
          <t>Ordinária</t>
        </is>
      </c>
      <c r="J21" t="inlineStr">
        <is>
          <t>0,00</t>
        </is>
      </c>
    </row>
  </sheetData>
  <pageMargins left="0.75" right="0.75" top="1" bottom="1" header="0.5" footer="0.5"/>
</worksheet>
</file>

<file path=xl/worksheets/sheet48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R$ 185.108,26</t>
        </is>
      </c>
    </row>
    <row r="3">
      <c r="A3" t="inlineStr">
        <is>
          <t>2026</t>
        </is>
      </c>
      <c r="B3" t="inlineStr">
        <is>
          <t>Federação do Comércio do Estado do Pará</t>
        </is>
      </c>
      <c r="C3" t="inlineStr">
        <is>
          <t>04.887.154/0001-06</t>
        </is>
      </c>
      <c r="D3" t="inlineStr">
        <is>
          <t>Despesas rateadas</t>
        </is>
      </c>
      <c r="E3" t="inlineStr">
        <is>
          <t>Compartilhamento de estruturas físicas, infraestrutura tecnológica e ações conjuntas entre as Entidades.</t>
        </is>
      </c>
      <c r="F3" t="inlineStr">
        <is>
          <t>R$ 1.306.489,87</t>
        </is>
      </c>
    </row>
    <row r="4">
      <c r="A4" t="inlineStr">
        <is>
          <t>2026</t>
        </is>
      </c>
      <c r="B4" t="inlineStr">
        <is>
          <t>Federação do Comércio do Estado do Pará</t>
        </is>
      </c>
      <c r="C4" t="inlineStr">
        <is>
          <t>04.887.154/0001-06</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R$ 969.848,22</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R$ 659.760,69</t>
        </is>
      </c>
    </row>
    <row r="6">
      <c r="A6" t="inlineStr">
        <is>
          <t>2026</t>
        </is>
      </c>
      <c r="B6" t="inlineStr">
        <is>
          <t>SENAC Paraná</t>
        </is>
      </c>
      <c r="C6" t="inlineStr">
        <is>
          <t>03.541.088/0001-47</t>
        </is>
      </c>
      <c r="D6" t="inlineStr">
        <is>
          <t>Despesas rateadas</t>
        </is>
      </c>
      <c r="E6" t="inlineStr">
        <is>
          <t>Compartilhamento de estruturas físicas, infraestrutura tecnológica e ações conjuntas entre as Entidades.</t>
        </is>
      </c>
      <c r="F6" t="inlineStr">
        <is>
          <t>R$ 50.167,68</t>
        </is>
      </c>
    </row>
    <row r="7">
      <c r="A7" t="inlineStr">
        <is>
          <t>2026</t>
        </is>
      </c>
      <c r="B7" t="inlineStr">
        <is>
          <t>SENAC Santa Catarina</t>
        </is>
      </c>
      <c r="C7" t="inlineStr">
        <is>
          <t>03.603.739/0018-24</t>
        </is>
      </c>
      <c r="D7" t="inlineStr">
        <is>
          <t>Despesas rateadas</t>
        </is>
      </c>
      <c r="E7" t="inlineStr">
        <is>
          <t>Compartilhamento de estruturas físicas, infraestrutura tecnológica e ações conjuntas entre as Entidades.</t>
        </is>
      </c>
      <c r="F7" t="inlineStr">
        <is>
          <t>R$ 3.195,00</t>
        </is>
      </c>
    </row>
    <row r="8">
      <c r="A8" t="inlineStr">
        <is>
          <t>2026</t>
        </is>
      </c>
      <c r="B8" t="inlineStr">
        <is>
          <t>SESC Pará</t>
        </is>
      </c>
      <c r="C8" t="inlineStr">
        <is>
          <t>03.593.364/0001-10</t>
        </is>
      </c>
      <c r="D8" t="inlineStr">
        <is>
          <t>Despesas rateadas</t>
        </is>
      </c>
      <c r="E8" t="inlineStr">
        <is>
          <t>Compartilhamento de estruturas físicas, infraestrutura tecnológica e ações conjuntas entre as Entidades.</t>
        </is>
      </c>
      <c r="F8" t="inlineStr">
        <is>
          <t>R$ 541.784,43</t>
        </is>
      </c>
    </row>
  </sheetData>
  <pageMargins left="0.75" right="0.75" top="1" bottom="1" header="0.5" footer="0.5"/>
</worksheet>
</file>

<file path=xl/worksheets/sheet4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R$ 185.108,26</t>
        </is>
      </c>
    </row>
    <row r="3">
      <c r="A3" t="inlineStr">
        <is>
          <t>2026</t>
        </is>
      </c>
      <c r="B3" t="inlineStr">
        <is>
          <t>Federação do Comércio do Estado do Pará</t>
        </is>
      </c>
      <c r="C3" t="inlineStr">
        <is>
          <t>04.887.154/0001-06</t>
        </is>
      </c>
      <c r="D3" t="inlineStr">
        <is>
          <t>Despesas rateadas</t>
        </is>
      </c>
      <c r="E3" t="inlineStr">
        <is>
          <t>Compartilhamento de estruturas físicas, infraestrutura tecnológica e ações conjuntas entre as Entidades.</t>
        </is>
      </c>
      <c r="F3" t="inlineStr">
        <is>
          <t>R$ 1.306.489,87</t>
        </is>
      </c>
    </row>
    <row r="4">
      <c r="A4" t="inlineStr">
        <is>
          <t>2026</t>
        </is>
      </c>
      <c r="B4" t="inlineStr">
        <is>
          <t>Federação do Comércio do Estado do Pará</t>
        </is>
      </c>
      <c r="C4" t="inlineStr">
        <is>
          <t>04.887.154/0001-06</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R$ 969.848,22</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R$ 659.760,69</t>
        </is>
      </c>
    </row>
    <row r="6">
      <c r="A6" t="inlineStr">
        <is>
          <t>2026</t>
        </is>
      </c>
      <c r="B6" t="inlineStr">
        <is>
          <t>SENAC Paraná</t>
        </is>
      </c>
      <c r="C6" t="inlineStr">
        <is>
          <t>03.541.088/0001-47</t>
        </is>
      </c>
      <c r="D6" t="inlineStr">
        <is>
          <t>Despesas rateadas</t>
        </is>
      </c>
      <c r="E6" t="inlineStr">
        <is>
          <t>Compartilhamento de estruturas físicas, infraestrutura tecnológica e ações conjuntas entre as Entidades.</t>
        </is>
      </c>
      <c r="F6" t="inlineStr">
        <is>
          <t>R$ 50.167,68</t>
        </is>
      </c>
    </row>
    <row r="7">
      <c r="A7" t="inlineStr">
        <is>
          <t>2026</t>
        </is>
      </c>
      <c r="B7" t="inlineStr">
        <is>
          <t>SENAC Santa Catarina</t>
        </is>
      </c>
      <c r="C7" t="inlineStr">
        <is>
          <t>03.603.739/0018-24</t>
        </is>
      </c>
      <c r="D7" t="inlineStr">
        <is>
          <t>Despesas rateadas</t>
        </is>
      </c>
      <c r="E7" t="inlineStr">
        <is>
          <t>Compartilhamento de estruturas físicas, infraestrutura tecnológica e ações conjuntas entre as Entidades.</t>
        </is>
      </c>
      <c r="F7" t="inlineStr">
        <is>
          <t>R$ 3.195,00</t>
        </is>
      </c>
    </row>
    <row r="8">
      <c r="A8" t="inlineStr">
        <is>
          <t>2026</t>
        </is>
      </c>
      <c r="B8" t="inlineStr">
        <is>
          <t>SESC Pará</t>
        </is>
      </c>
      <c r="C8" t="inlineStr">
        <is>
          <t>03.593.364/0001-10</t>
        </is>
      </c>
      <c r="D8" t="inlineStr">
        <is>
          <t>Despesas rateadas</t>
        </is>
      </c>
      <c r="E8" t="inlineStr">
        <is>
          <t>Compartilhamento de estruturas físicas, infraestrutura tecnológica e ações conjuntas entre as Entidades.</t>
        </is>
      </c>
      <c r="F8" t="inlineStr">
        <is>
          <t>R$ 541.784,43</t>
        </is>
      </c>
    </row>
  </sheetData>
  <pageMargins left="0.75" right="0.75" top="1" bottom="1" header="0.5" footer="0.5"/>
</worksheet>
</file>

<file path=xl/worksheets/sheet4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Despesas rateadas</t>
        </is>
      </c>
      <c r="E2" t="inlineStr">
        <is>
          <t>Compartilhamento de estruturas físicas, infraestrutura tecnológica e ações conjuntas entre as Entidades.</t>
        </is>
      </c>
      <c r="F2" t="inlineStr">
        <is>
          <t>R$ 185.108,26</t>
        </is>
      </c>
    </row>
    <row r="3">
      <c r="A3" t="inlineStr">
        <is>
          <t>2026</t>
        </is>
      </c>
      <c r="B3" t="inlineStr">
        <is>
          <t>Federação do Comércio do Estado do Pará</t>
        </is>
      </c>
      <c r="C3" t="inlineStr">
        <is>
          <t>04.887.154/0001-06</t>
        </is>
      </c>
      <c r="D3" t="inlineStr">
        <is>
          <t>Despesas rateadas</t>
        </is>
      </c>
      <c r="E3" t="inlineStr">
        <is>
          <t>Compartilhamento de estruturas físicas, infraestrutura tecnológica e ações conjuntas entre as Entidades.</t>
        </is>
      </c>
      <c r="F3" t="inlineStr">
        <is>
          <t>R$ 1.306.489,87</t>
        </is>
      </c>
    </row>
    <row r="4">
      <c r="A4" t="inlineStr">
        <is>
          <t>2026</t>
        </is>
      </c>
      <c r="B4" t="inlineStr">
        <is>
          <t>Federação do Comércio do Estado do Pará</t>
        </is>
      </c>
      <c r="C4" t="inlineStr">
        <is>
          <t>04.887.154/0001-06</t>
        </is>
      </c>
      <c r="D4" t="inlineStr">
        <is>
          <t>Transferência Regimental - Federação do Comércio</t>
        </is>
      </c>
      <c r="E4" t="inlineStr">
        <is>
          <t>Contribuição à Federação do Comércio para Administração Superior, com desconto da quota até o máximo de três por cento sobre a cifra da Arrecadação Geral, conforme § 1º do Art.32 do Decreto 61.843 de 05 de dezembro de 1967.</t>
        </is>
      </c>
      <c r="F4" t="inlineStr">
        <is>
          <t>R$ 969.848,22</t>
        </is>
      </c>
    </row>
    <row r="5">
      <c r="A5" t="inlineStr">
        <is>
          <t>2026</t>
        </is>
      </c>
      <c r="B5" t="inlineStr">
        <is>
          <t>Receita Federal do Brasil</t>
        </is>
      </c>
      <c r="C5" t="inlineStr">
        <is>
          <t>00.394.460/0058-87</t>
        </is>
      </c>
      <c r="D5" t="inlineStr">
        <is>
          <t>Comissão ao órgão arrecadador</t>
        </is>
      </c>
      <c r="E5" t="inlineStr">
        <is>
          <t>Comissão à Receita Federal do Brasil, com desconto da quota de três e meio por cento sobre a cifra da Arrecadação Geral, conforme § 1º do Art.32 do Decreto 61.843 de 05 de dezembro de 1967.</t>
        </is>
      </c>
      <c r="F5" t="inlineStr">
        <is>
          <t>R$ 659.760,69</t>
        </is>
      </c>
    </row>
    <row r="6">
      <c r="A6" t="inlineStr">
        <is>
          <t>2026</t>
        </is>
      </c>
      <c r="B6" t="inlineStr">
        <is>
          <t>SENAC Paraná</t>
        </is>
      </c>
      <c r="C6" t="inlineStr">
        <is>
          <t>03.541.088/0001-47</t>
        </is>
      </c>
      <c r="D6" t="inlineStr">
        <is>
          <t>Despesas rateadas</t>
        </is>
      </c>
      <c r="E6" t="inlineStr">
        <is>
          <t>Compartilhamento de estruturas físicas, infraestrutura tecnológica e ações conjuntas entre as Entidades.</t>
        </is>
      </c>
      <c r="F6" t="inlineStr">
        <is>
          <t>R$ 50.167,68</t>
        </is>
      </c>
    </row>
    <row r="7">
      <c r="A7" t="inlineStr">
        <is>
          <t>2026</t>
        </is>
      </c>
      <c r="B7" t="inlineStr">
        <is>
          <t>SENAC Santa Catarina</t>
        </is>
      </c>
      <c r="C7" t="inlineStr">
        <is>
          <t>03.603.739/0018-24</t>
        </is>
      </c>
      <c r="D7" t="inlineStr">
        <is>
          <t>Despesas rateadas</t>
        </is>
      </c>
      <c r="E7" t="inlineStr">
        <is>
          <t>Compartilhamento de estruturas físicas, infraestrutura tecnológica e ações conjuntas entre as Entidades.</t>
        </is>
      </c>
      <c r="F7" t="inlineStr">
        <is>
          <t>R$ 3.195,00</t>
        </is>
      </c>
    </row>
    <row r="8">
      <c r="A8" t="inlineStr">
        <is>
          <t>2026</t>
        </is>
      </c>
      <c r="B8" t="inlineStr">
        <is>
          <t>SESC Pará</t>
        </is>
      </c>
      <c r="C8" t="inlineStr">
        <is>
          <t>03.593.364/0001-10</t>
        </is>
      </c>
      <c r="D8" t="inlineStr">
        <is>
          <t>Despesas rateadas</t>
        </is>
      </c>
      <c r="E8" t="inlineStr">
        <is>
          <t>Compartilhamento de estruturas físicas, infraestrutura tecnológica e ações conjuntas entre as Entidades.</t>
        </is>
      </c>
      <c r="F8" t="inlineStr">
        <is>
          <t>R$ 541.784,43</t>
        </is>
      </c>
    </row>
  </sheetData>
  <pageMargins left="0.75" right="0.75" top="1" bottom="1" header="0.5" footer="0.5"/>
</worksheet>
</file>

<file path=xl/worksheets/sheet48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R$63.328.500,00</t>
        </is>
      </c>
      <c r="D2" t="inlineStr">
        <is>
          <t>94,96%</t>
        </is>
      </c>
    </row>
    <row r="3">
      <c r="A3" t="inlineStr">
        <is>
          <t>131530</t>
        </is>
      </c>
      <c r="B3" t="inlineStr">
        <is>
          <t>Taxa de Ocupação de Outros Imóveis</t>
        </is>
      </c>
      <c r="C3" t="inlineStr">
        <is>
          <t>R$90.000,00</t>
        </is>
      </c>
      <c r="D3" t="inlineStr">
        <is>
          <t>0,13%</t>
        </is>
      </c>
    </row>
    <row r="4">
      <c r="A4" t="inlineStr">
        <is>
          <t>132500</t>
        </is>
      </c>
      <c r="B4" t="inlineStr">
        <is>
          <t>Remuneração de Depósitos Bancários</t>
        </is>
      </c>
      <c r="C4" t="inlineStr">
        <is>
          <t>R$2.175.900,00</t>
        </is>
      </c>
      <c r="D4" t="inlineStr">
        <is>
          <t>3,26%</t>
        </is>
      </c>
    </row>
    <row r="5">
      <c r="A5" t="inlineStr">
        <is>
          <t>139000</t>
        </is>
      </c>
      <c r="B5" t="inlineStr">
        <is>
          <t>OUTRAS RECEITAS PATRIMONIAIS</t>
        </is>
      </c>
      <c r="C5" t="inlineStr">
        <is>
          <t>R$18.000,00</t>
        </is>
      </c>
      <c r="D5" t="inlineStr">
        <is>
          <t>0,03%</t>
        </is>
      </c>
    </row>
    <row r="6">
      <c r="A6" t="inlineStr">
        <is>
          <t>160016</t>
        </is>
      </c>
      <c r="B6" t="inlineStr">
        <is>
          <t>Serviços Educacionais</t>
        </is>
      </c>
      <c r="C6" t="inlineStr">
        <is>
          <t>R$918.900,00</t>
        </is>
      </c>
      <c r="D6" t="inlineStr">
        <is>
          <t>1,38%</t>
        </is>
      </c>
    </row>
    <row r="7">
      <c r="A7" t="inlineStr">
        <is>
          <t>191899</t>
        </is>
      </c>
      <c r="B7" t="inlineStr">
        <is>
          <t>Outras Multas e Juros de Mora</t>
        </is>
      </c>
      <c r="C7" t="inlineStr">
        <is>
          <t>R$34.500,00</t>
        </is>
      </c>
      <c r="D7" t="inlineStr">
        <is>
          <t>0,05%</t>
        </is>
      </c>
    </row>
    <row r="8">
      <c r="A8" t="inlineStr">
        <is>
          <t>192299</t>
        </is>
      </c>
      <c r="B8" t="inlineStr">
        <is>
          <t>Outras Restituições</t>
        </is>
      </c>
      <c r="C8" t="inlineStr">
        <is>
          <t>R$25.200,00</t>
        </is>
      </c>
      <c r="D8" t="inlineStr">
        <is>
          <t>0,04%</t>
        </is>
      </c>
    </row>
    <row r="9">
      <c r="A9" t="inlineStr">
        <is>
          <t>199099</t>
        </is>
      </c>
      <c r="B9" t="inlineStr">
        <is>
          <t>Outras Receitas</t>
        </is>
      </c>
      <c r="C9" t="inlineStr">
        <is>
          <t>R$99.000,00</t>
        </is>
      </c>
      <c r="D9" t="inlineStr">
        <is>
          <t>0,15%</t>
        </is>
      </c>
    </row>
  </sheetData>
  <pageMargins left="0.75" right="0.75" top="1" bottom="1" header="0.5" footer="0.5"/>
</worksheet>
</file>

<file path=xl/worksheets/sheet48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R$18.734.700,00</t>
        </is>
      </c>
      <c r="D2" t="inlineStr">
        <is>
          <t>28,09%</t>
        </is>
      </c>
    </row>
    <row r="3">
      <c r="A3" t="inlineStr">
        <is>
          <t>319013</t>
        </is>
      </c>
      <c r="B3" t="inlineStr">
        <is>
          <t>Obrigações Patronais</t>
        </is>
      </c>
      <c r="C3" t="inlineStr">
        <is>
          <t>R$1.832.700,00</t>
        </is>
      </c>
      <c r="D3" t="inlineStr">
        <is>
          <t>2,75%</t>
        </is>
      </c>
    </row>
    <row r="4">
      <c r="A4" t="inlineStr">
        <is>
          <t>319016</t>
        </is>
      </c>
      <c r="B4" t="inlineStr">
        <is>
          <t>Outras Despesas Variáveis</t>
        </is>
      </c>
      <c r="C4" t="inlineStr">
        <is>
          <t>R$198.000,00</t>
        </is>
      </c>
      <c r="D4" t="inlineStr">
        <is>
          <t>0,30%</t>
        </is>
      </c>
    </row>
    <row r="5">
      <c r="A5" t="inlineStr">
        <is>
          <t>319091</t>
        </is>
      </c>
      <c r="B5" t="inlineStr">
        <is>
          <t>Sentenças Judiciais - Pessoal e Encargos</t>
        </is>
      </c>
      <c r="C5" t="inlineStr">
        <is>
          <t>R$87.000,00</t>
        </is>
      </c>
      <c r="D5" t="inlineStr">
        <is>
          <t>0,13%</t>
        </is>
      </c>
    </row>
    <row r="6">
      <c r="A6" t="inlineStr">
        <is>
          <t>319094</t>
        </is>
      </c>
      <c r="B6" t="inlineStr">
        <is>
          <t>Indenizações e Restituições Trabalhistas</t>
        </is>
      </c>
      <c r="C6" t="inlineStr">
        <is>
          <t>R$633.000,00</t>
        </is>
      </c>
      <c r="D6" t="inlineStr">
        <is>
          <t>0,95%</t>
        </is>
      </c>
    </row>
    <row r="7">
      <c r="A7" t="inlineStr">
        <is>
          <t>335041</t>
        </is>
      </c>
      <c r="B7" t="inlineStr">
        <is>
          <t>Contribuições</t>
        </is>
      </c>
      <c r="C7" t="inlineStr">
        <is>
          <t>R$942.000,00</t>
        </is>
      </c>
      <c r="D7" t="inlineStr">
        <is>
          <t>1,41%</t>
        </is>
      </c>
    </row>
    <row r="8">
      <c r="A8" t="inlineStr">
        <is>
          <t>339014</t>
        </is>
      </c>
      <c r="B8" t="inlineStr">
        <is>
          <t>Diárias</t>
        </is>
      </c>
      <c r="C8" t="inlineStr">
        <is>
          <t>R$838.500,00</t>
        </is>
      </c>
      <c r="D8" t="inlineStr">
        <is>
          <t>1,26%</t>
        </is>
      </c>
    </row>
    <row r="9">
      <c r="A9" t="inlineStr">
        <is>
          <t>339018</t>
        </is>
      </c>
      <c r="B9" t="inlineStr">
        <is>
          <t>Auxílio Financeiro a Estudantes</t>
        </is>
      </c>
      <c r="C9" t="inlineStr">
        <is>
          <t>R$261.000,00</t>
        </is>
      </c>
      <c r="D9" t="inlineStr">
        <is>
          <t>0,39%</t>
        </is>
      </c>
    </row>
    <row r="10">
      <c r="A10" t="inlineStr">
        <is>
          <t>339030</t>
        </is>
      </c>
      <c r="B10" t="inlineStr">
        <is>
          <t>Material de Consumo</t>
        </is>
      </c>
      <c r="C10" t="inlineStr">
        <is>
          <t>R$4.122.300,00</t>
        </is>
      </c>
      <c r="D10" t="inlineStr">
        <is>
          <t>6,18%</t>
        </is>
      </c>
    </row>
    <row r="11">
      <c r="A11" t="inlineStr">
        <is>
          <t>339033</t>
        </is>
      </c>
      <c r="B11" t="inlineStr">
        <is>
          <t>Passagens e Despesas de Locomoção</t>
        </is>
      </c>
      <c r="C11" t="inlineStr">
        <is>
          <t>R$402.000,00</t>
        </is>
      </c>
      <c r="D11" t="inlineStr">
        <is>
          <t>0,60%</t>
        </is>
      </c>
    </row>
    <row r="12">
      <c r="A12" t="inlineStr">
        <is>
          <t>339036</t>
        </is>
      </c>
      <c r="B12" t="inlineStr">
        <is>
          <t>Outros Serviços Terceiros - P. Física</t>
        </is>
      </c>
      <c r="C12" t="inlineStr">
        <is>
          <t>R$739.800,00</t>
        </is>
      </c>
      <c r="D12" t="inlineStr">
        <is>
          <t>1,11%</t>
        </is>
      </c>
    </row>
    <row r="13">
      <c r="A13" t="inlineStr">
        <is>
          <t>339037</t>
        </is>
      </c>
      <c r="B13" t="inlineStr">
        <is>
          <t>Locação de Mão de Obra</t>
        </is>
      </c>
      <c r="C13" t="inlineStr">
        <is>
          <t>R$1.848.000,00</t>
        </is>
      </c>
      <c r="D13" t="inlineStr">
        <is>
          <t>2,77%</t>
        </is>
      </c>
    </row>
    <row r="14">
      <c r="A14" t="inlineStr">
        <is>
          <t>339039</t>
        </is>
      </c>
      <c r="B14" t="inlineStr">
        <is>
          <t>Outros Serviços Terceiros - P. Jurídica</t>
        </is>
      </c>
      <c r="C14" t="inlineStr">
        <is>
          <t>R$12.622.200,00</t>
        </is>
      </c>
      <c r="D14" t="inlineStr">
        <is>
          <t>18,93%</t>
        </is>
      </c>
    </row>
    <row r="15">
      <c r="A15" t="inlineStr">
        <is>
          <t>339047</t>
        </is>
      </c>
      <c r="B15" t="inlineStr">
        <is>
          <t>Obrigações Tributárias e Contributivas</t>
        </is>
      </c>
      <c r="C15" t="inlineStr">
        <is>
          <t>R$84.000,00</t>
        </is>
      </c>
      <c r="D15" t="inlineStr">
        <is>
          <t>0,13%</t>
        </is>
      </c>
    </row>
    <row r="16">
      <c r="A16" t="inlineStr">
        <is>
          <t>339091</t>
        </is>
      </c>
      <c r="B16" t="inlineStr">
        <is>
          <t>Sentenças Judiciais-Outras DespCorrentes</t>
        </is>
      </c>
      <c r="C16" t="inlineStr">
        <is>
          <t>R$138.000,00</t>
        </is>
      </c>
      <c r="D16" t="inlineStr">
        <is>
          <t>0,21%</t>
        </is>
      </c>
    </row>
    <row r="17">
      <c r="A17" t="inlineStr">
        <is>
          <t>339093</t>
        </is>
      </c>
      <c r="B17" t="inlineStr">
        <is>
          <t>Indenizações e Restituições</t>
        </is>
      </c>
      <c r="C17" t="inlineStr">
        <is>
          <t>R$18.000,00</t>
        </is>
      </c>
      <c r="D17" t="inlineStr">
        <is>
          <t>0,03%</t>
        </is>
      </c>
    </row>
    <row r="18">
      <c r="A18" t="inlineStr">
        <is>
          <t>449051</t>
        </is>
      </c>
      <c r="B18" t="inlineStr">
        <is>
          <t>Obras e Instalações</t>
        </is>
      </c>
      <c r="C18" t="inlineStr">
        <is>
          <t>R$13.789.200,00</t>
        </is>
      </c>
      <c r="D18" t="inlineStr">
        <is>
          <t>20,68%</t>
        </is>
      </c>
    </row>
    <row r="19">
      <c r="A19" t="inlineStr">
        <is>
          <t>449052</t>
        </is>
      </c>
      <c r="B19" t="inlineStr">
        <is>
          <t>Equipamentos e Material Permanente</t>
        </is>
      </c>
      <c r="C19" t="inlineStr">
        <is>
          <t>R$9.279.600,00</t>
        </is>
      </c>
      <c r="D19" t="inlineStr">
        <is>
          <t>13,91%</t>
        </is>
      </c>
    </row>
    <row r="20">
      <c r="A20" t="inlineStr">
        <is>
          <t>459061</t>
        </is>
      </c>
      <c r="B20" t="inlineStr">
        <is>
          <t>Aquisição de Imóveis</t>
        </is>
      </c>
      <c r="C20" t="inlineStr">
        <is>
          <t>R$120.000,00</t>
        </is>
      </c>
      <c r="D20" t="inlineStr">
        <is>
          <t>0,18%</t>
        </is>
      </c>
    </row>
  </sheetData>
  <pageMargins left="0.75" right="0.75" top="1" bottom="1" header="0.5" footer="0.5"/>
</worksheet>
</file>

<file path=xl/worksheets/sheet48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R$11.647.500,00</t>
        </is>
      </c>
      <c r="C2" t="inlineStr">
        <is>
          <t>17,47%</t>
        </is>
      </c>
    </row>
    <row r="3">
      <c r="A3" t="inlineStr">
        <is>
          <t>02 - Administração Financeira</t>
        </is>
      </c>
      <c r="B3" t="inlineStr">
        <is>
          <t>R$2.961.900,00</t>
        </is>
      </c>
      <c r="C3" t="inlineStr">
        <is>
          <t>4,44%</t>
        </is>
      </c>
    </row>
    <row r="4">
      <c r="A4" t="inlineStr">
        <is>
          <t>03 - Formação de Recursos Humanos</t>
        </is>
      </c>
      <c r="B4" t="inlineStr">
        <is>
          <t>R$435.900,00</t>
        </is>
      </c>
      <c r="C4" t="inlineStr">
        <is>
          <t>0,65%</t>
        </is>
      </c>
    </row>
    <row r="5">
      <c r="A5" t="inlineStr">
        <is>
          <t>04 - Comunicação Social</t>
        </is>
      </c>
      <c r="B5" t="inlineStr">
        <is>
          <t>R$805.200,00</t>
        </is>
      </c>
      <c r="C5" t="inlineStr">
        <is>
          <t>1,21%</t>
        </is>
      </c>
    </row>
    <row r="6">
      <c r="A6" t="inlineStr">
        <is>
          <t>05 - Atenção Básica</t>
        </is>
      </c>
      <c r="B6" t="inlineStr">
        <is>
          <t>R$1.287.000,00</t>
        </is>
      </c>
      <c r="C6" t="inlineStr">
        <is>
          <t>1,93%</t>
        </is>
      </c>
    </row>
    <row r="7">
      <c r="A7" t="inlineStr">
        <is>
          <t>06 - Proteção e Benefícios ao Trabalhador</t>
        </is>
      </c>
      <c r="B7" t="inlineStr">
        <is>
          <t>R$414.000,00</t>
        </is>
      </c>
      <c r="C7" t="inlineStr">
        <is>
          <t>0,62%</t>
        </is>
      </c>
    </row>
    <row r="8">
      <c r="A8" t="inlineStr">
        <is>
          <t>07 - Empregabilidade</t>
        </is>
      </c>
      <c r="B8" t="inlineStr">
        <is>
          <t>R$49.138.500,00</t>
        </is>
      </c>
      <c r="C8" t="inlineStr">
        <is>
          <t>73,68%</t>
        </is>
      </c>
    </row>
  </sheetData>
  <pageMargins left="0.75" right="0.75" top="1" bottom="1" header="0.5" footer="0.5"/>
</worksheet>
</file>

<file path=xl/worksheets/sheet48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R$66.690.000,00</t>
        </is>
      </c>
      <c r="C2" t="inlineStr">
        <is>
          <t>R$58.157.349,33</t>
        </is>
      </c>
      <c r="D2" t="inlineStr">
        <is>
          <t>87,21%</t>
        </is>
      </c>
      <c r="E2" t="inlineStr">
        <is>
          <t>100,00%</t>
        </is>
      </c>
    </row>
    <row r="3">
      <c r="A3" t="inlineStr">
        <is>
          <t>RECEITA DE CONTRIBUIÇÕES</t>
        </is>
      </c>
      <c r="B3" t="inlineStr">
        <is>
          <t>R$63.328.500,00</t>
        </is>
      </c>
      <c r="C3" t="inlineStr">
        <is>
          <t>R$52.800.850,55</t>
        </is>
      </c>
      <c r="D3" t="inlineStr">
        <is>
          <t>83,38%</t>
        </is>
      </c>
      <c r="E3" t="inlineStr">
        <is>
          <t>90,79%</t>
        </is>
      </c>
    </row>
    <row r="4">
      <c r="A4" t="inlineStr">
        <is>
          <t>Contribuições para o Senac</t>
        </is>
      </c>
      <c r="B4" t="inlineStr">
        <is>
          <t>R$63.328.500,00</t>
        </is>
      </c>
      <c r="C4" t="inlineStr">
        <is>
          <t>R$52.800.850,55</t>
        </is>
      </c>
      <c r="D4" t="inlineStr">
        <is>
          <t>83,38%</t>
        </is>
      </c>
      <c r="E4" t="inlineStr">
        <is>
          <t>90,79%</t>
        </is>
      </c>
    </row>
    <row r="5">
      <c r="A5" t="inlineStr">
        <is>
          <t>RECEITA PATRIMONIAL</t>
        </is>
      </c>
      <c r="B5" t="inlineStr">
        <is>
          <t>R$2.283.900,00</t>
        </is>
      </c>
      <c r="C5" t="inlineStr">
        <is>
          <t>R$4.283.032,57</t>
        </is>
      </c>
      <c r="D5" t="inlineStr">
        <is>
          <t>187,53%</t>
        </is>
      </c>
      <c r="E5" t="inlineStr">
        <is>
          <t>7,36%</t>
        </is>
      </c>
    </row>
    <row r="6">
      <c r="A6" t="inlineStr">
        <is>
          <t>Taxa de Ocupação de Outros Imóveis</t>
        </is>
      </c>
      <c r="B6" t="inlineStr">
        <is>
          <t>R$90.000,00</t>
        </is>
      </c>
      <c r="C6" t="inlineStr">
        <is>
          <t>R$6.200,00</t>
        </is>
      </c>
      <c r="D6" t="inlineStr">
        <is>
          <t>6,89%</t>
        </is>
      </c>
      <c r="E6" t="inlineStr">
        <is>
          <t>0,01%</t>
        </is>
      </c>
    </row>
    <row r="7">
      <c r="A7" t="inlineStr">
        <is>
          <t>Remuneração de Depósitos Bancários</t>
        </is>
      </c>
      <c r="B7" t="inlineStr">
        <is>
          <t>R$2.175.900,00</t>
        </is>
      </c>
      <c r="C7" t="inlineStr">
        <is>
          <t>R$4.276.832,57</t>
        </is>
      </c>
      <c r="D7" t="inlineStr">
        <is>
          <t>196,55%</t>
        </is>
      </c>
      <c r="E7" t="inlineStr">
        <is>
          <t>7,35%</t>
        </is>
      </c>
    </row>
    <row r="8">
      <c r="A8" t="inlineStr">
        <is>
          <t>OUTRAS RECEITAS PATRIMONIAIS</t>
        </is>
      </c>
      <c r="B8" t="inlineStr">
        <is>
          <t>R$18.000,00</t>
        </is>
      </c>
      <c r="C8" t="inlineStr">
        <is>
          <t>R$0,00</t>
        </is>
      </c>
      <c r="D8" t="inlineStr">
        <is>
          <t>0,00%</t>
        </is>
      </c>
      <c r="E8" t="inlineStr">
        <is>
          <t>0,00%</t>
        </is>
      </c>
    </row>
    <row r="9">
      <c r="A9" t="inlineStr">
        <is>
          <t>RECEITA DE SERVIÇOS</t>
        </is>
      </c>
      <c r="B9" t="inlineStr">
        <is>
          <t>R$918.900,00</t>
        </is>
      </c>
      <c r="C9" t="inlineStr">
        <is>
          <t>R$1.032.150,67</t>
        </is>
      </c>
      <c r="D9" t="inlineStr">
        <is>
          <t>112,32%</t>
        </is>
      </c>
      <c r="E9" t="inlineStr">
        <is>
          <t>1,77%</t>
        </is>
      </c>
    </row>
    <row r="10">
      <c r="A10" t="inlineStr">
        <is>
          <t>Serviços Educacionais</t>
        </is>
      </c>
      <c r="B10" t="inlineStr">
        <is>
          <t>R$918.900,00</t>
        </is>
      </c>
      <c r="C10" t="inlineStr">
        <is>
          <t>R$1.032.150,67</t>
        </is>
      </c>
      <c r="D10" t="inlineStr">
        <is>
          <t>112,32%</t>
        </is>
      </c>
      <c r="E10" t="inlineStr">
        <is>
          <t>1,77%</t>
        </is>
      </c>
    </row>
    <row r="11">
      <c r="A11" t="inlineStr">
        <is>
          <t>OUTRAS RECEITAS CORRENTES</t>
        </is>
      </c>
      <c r="B11" t="inlineStr">
        <is>
          <t>R$158.700,00</t>
        </is>
      </c>
      <c r="C11" t="inlineStr">
        <is>
          <t>R$41.315,54</t>
        </is>
      </c>
      <c r="D11" t="inlineStr">
        <is>
          <t>26,03%</t>
        </is>
      </c>
      <c r="E11" t="inlineStr">
        <is>
          <t>0,07%</t>
        </is>
      </c>
    </row>
    <row r="12">
      <c r="A12" t="inlineStr">
        <is>
          <t>Outras Multas e Juros de Mora</t>
        </is>
      </c>
      <c r="B12" t="inlineStr">
        <is>
          <t>R$34.500,00</t>
        </is>
      </c>
      <c r="C12" t="inlineStr">
        <is>
          <t>R$35,98</t>
        </is>
      </c>
      <c r="D12" t="inlineStr">
        <is>
          <t>0,10%</t>
        </is>
      </c>
      <c r="E12" t="inlineStr">
        <is>
          <t>0,00%</t>
        </is>
      </c>
    </row>
    <row r="13">
      <c r="A13" t="inlineStr">
        <is>
          <t>Outras Restituições</t>
        </is>
      </c>
      <c r="B13" t="inlineStr">
        <is>
          <t>R$25.200,00</t>
        </is>
      </c>
      <c r="C13" t="inlineStr">
        <is>
          <t>R$0,00</t>
        </is>
      </c>
      <c r="D13" t="inlineStr">
        <is>
          <t>0,00%</t>
        </is>
      </c>
      <c r="E13" t="inlineStr">
        <is>
          <t>0,00%</t>
        </is>
      </c>
    </row>
    <row r="14">
      <c r="A14" t="inlineStr">
        <is>
          <t>Outras Receitas</t>
        </is>
      </c>
      <c r="B14" t="inlineStr">
        <is>
          <t>R$99.000,00</t>
        </is>
      </c>
      <c r="C14" t="inlineStr">
        <is>
          <t>R$41.279,56</t>
        </is>
      </c>
      <c r="D14" t="inlineStr">
        <is>
          <t>41,70%</t>
        </is>
      </c>
      <c r="E14" t="inlineStr">
        <is>
          <t>0,07%</t>
        </is>
      </c>
    </row>
  </sheetData>
  <pageMargins left="0.75" right="0.75" top="1" bottom="1" header="0.5" footer="0.5"/>
</worksheet>
</file>

<file path=xl/worksheets/sheet49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R$43.501.200,00</t>
        </is>
      </c>
      <c r="C2" t="inlineStr">
        <is>
          <t>R$38.173.024,16</t>
        </is>
      </c>
      <c r="D2" t="inlineStr">
        <is>
          <t>87,75%</t>
        </is>
      </c>
      <c r="E2" t="inlineStr">
        <is>
          <t>76,91%</t>
        </is>
      </c>
    </row>
    <row r="3">
      <c r="A3" t="inlineStr">
        <is>
          <t>PESSOAL E ENCARGOS SOCIAIS</t>
        </is>
      </c>
      <c r="B3" t="inlineStr">
        <is>
          <t>R$21.485.400,00</t>
        </is>
      </c>
      <c r="C3" t="inlineStr">
        <is>
          <t>R$19.159.257,26</t>
        </is>
      </c>
      <c r="D3" t="inlineStr">
        <is>
          <t>89,17%</t>
        </is>
      </c>
      <c r="E3" t="inlineStr">
        <is>
          <t>38,60%</t>
        </is>
      </c>
    </row>
    <row r="4">
      <c r="A4" t="inlineStr">
        <is>
          <t>Vencimentos e Vantagens Fixas</t>
        </is>
      </c>
      <c r="B4" t="inlineStr">
        <is>
          <t>R$18.734.700,00</t>
        </is>
      </c>
      <c r="C4" t="inlineStr">
        <is>
          <t>R$17.205.365,71</t>
        </is>
      </c>
      <c r="D4" t="inlineStr">
        <is>
          <t>91,84%</t>
        </is>
      </c>
      <c r="E4" t="inlineStr">
        <is>
          <t>34,67%</t>
        </is>
      </c>
    </row>
    <row r="5">
      <c r="A5" t="inlineStr">
        <is>
          <t>Obrigações Patronais</t>
        </is>
      </c>
      <c r="B5" t="inlineStr">
        <is>
          <t>R$1.832.700,00</t>
        </is>
      </c>
      <c r="C5" t="inlineStr">
        <is>
          <t>R$1.541.565,82</t>
        </is>
      </c>
      <c r="D5" t="inlineStr">
        <is>
          <t>84,11%</t>
        </is>
      </c>
      <c r="E5" t="inlineStr">
        <is>
          <t>3,11%</t>
        </is>
      </c>
    </row>
    <row r="6">
      <c r="A6" t="inlineStr">
        <is>
          <t>Outras Despesas Variáveis</t>
        </is>
      </c>
      <c r="B6" t="inlineStr">
        <is>
          <t>R$198.000,00</t>
        </is>
      </c>
      <c r="C6" t="inlineStr">
        <is>
          <t>R$178.993,85</t>
        </is>
      </c>
      <c r="D6" t="inlineStr">
        <is>
          <t>90,40%</t>
        </is>
      </c>
      <c r="E6" t="inlineStr">
        <is>
          <t>0,36%</t>
        </is>
      </c>
    </row>
    <row r="7">
      <c r="A7" t="inlineStr">
        <is>
          <t>Sentenças Judiciais - Pessoal e Encargos</t>
        </is>
      </c>
      <c r="B7" t="inlineStr">
        <is>
          <t>R$87.000,00</t>
        </is>
      </c>
      <c r="C7" t="inlineStr">
        <is>
          <t>R$0,00</t>
        </is>
      </c>
      <c r="D7" t="inlineStr">
        <is>
          <t>0,00%</t>
        </is>
      </c>
      <c r="E7" t="inlineStr">
        <is>
          <t>0,00%</t>
        </is>
      </c>
    </row>
    <row r="8">
      <c r="A8" t="inlineStr">
        <is>
          <t>Indenizações e Restituições Trabalhistas</t>
        </is>
      </c>
      <c r="B8" t="inlineStr">
        <is>
          <t>R$633.000,00</t>
        </is>
      </c>
      <c r="C8" t="inlineStr">
        <is>
          <t>R$233.331,88</t>
        </is>
      </c>
      <c r="D8" t="inlineStr">
        <is>
          <t>36,86%</t>
        </is>
      </c>
      <c r="E8" t="inlineStr">
        <is>
          <t>0,47%</t>
        </is>
      </c>
    </row>
    <row r="9">
      <c r="A9" t="inlineStr">
        <is>
          <t>OUTRAS DESPESAS CORRENTES</t>
        </is>
      </c>
      <c r="B9" t="inlineStr">
        <is>
          <t>R$22.015.800,00</t>
        </is>
      </c>
      <c r="C9" t="inlineStr">
        <is>
          <t>R$19.013.766,90</t>
        </is>
      </c>
      <c r="D9" t="inlineStr">
        <is>
          <t>86,36%</t>
        </is>
      </c>
      <c r="E9" t="inlineStr">
        <is>
          <t>38,31%</t>
        </is>
      </c>
    </row>
    <row r="10">
      <c r="A10" t="inlineStr">
        <is>
          <t>Contribuições</t>
        </is>
      </c>
      <c r="B10" t="inlineStr">
        <is>
          <t>R$942.000,00</t>
        </is>
      </c>
      <c r="C10" t="inlineStr">
        <is>
          <t>R$947.400,21</t>
        </is>
      </c>
      <c r="D10" t="inlineStr">
        <is>
          <t>100,57%</t>
        </is>
      </c>
      <c r="E10" t="inlineStr">
        <is>
          <t>1,91%</t>
        </is>
      </c>
    </row>
    <row r="11">
      <c r="A11" t="inlineStr">
        <is>
          <t>Diárias</t>
        </is>
      </c>
      <c r="B11" t="inlineStr">
        <is>
          <t>R$838.500,00</t>
        </is>
      </c>
      <c r="C11" t="inlineStr">
        <is>
          <t>R$748.144,00</t>
        </is>
      </c>
      <c r="D11" t="inlineStr">
        <is>
          <t>89,22%</t>
        </is>
      </c>
      <c r="E11" t="inlineStr">
        <is>
          <t>1,51%</t>
        </is>
      </c>
    </row>
    <row r="12">
      <c r="A12" t="inlineStr">
        <is>
          <t>Auxílio Financeiro a Estudantes</t>
        </is>
      </c>
      <c r="B12" t="inlineStr">
        <is>
          <t>R$261.000,00</t>
        </is>
      </c>
      <c r="C12" t="inlineStr">
        <is>
          <t>R$98.522,00</t>
        </is>
      </c>
      <c r="D12" t="inlineStr">
        <is>
          <t>37,75%</t>
        </is>
      </c>
      <c r="E12" t="inlineStr">
        <is>
          <t>0,20%</t>
        </is>
      </c>
    </row>
    <row r="13">
      <c r="A13" t="inlineStr">
        <is>
          <t>Material de Consumo</t>
        </is>
      </c>
      <c r="B13" t="inlineStr">
        <is>
          <t>R$4.122.300,00</t>
        </is>
      </c>
      <c r="C13" t="inlineStr">
        <is>
          <t>R$2.658.544,51</t>
        </is>
      </c>
      <c r="D13" t="inlineStr">
        <is>
          <t>64,49%</t>
        </is>
      </c>
      <c r="E13" t="inlineStr">
        <is>
          <t>5,36%</t>
        </is>
      </c>
    </row>
    <row r="14">
      <c r="A14" t="inlineStr">
        <is>
          <t>Passagens e Despesas de Locomoção</t>
        </is>
      </c>
      <c r="B14" t="inlineStr">
        <is>
          <t>R$402.000,00</t>
        </is>
      </c>
      <c r="C14" t="inlineStr">
        <is>
          <t>R$245.550,76</t>
        </is>
      </c>
      <c r="D14" t="inlineStr">
        <is>
          <t>61,08%</t>
        </is>
      </c>
      <c r="E14" t="inlineStr">
        <is>
          <t>0,49%</t>
        </is>
      </c>
    </row>
    <row r="15">
      <c r="A15" t="inlineStr">
        <is>
          <t>Outros Serviços Terceiros - P. Física</t>
        </is>
      </c>
      <c r="B15" t="inlineStr">
        <is>
          <t>R$739.800,00</t>
        </is>
      </c>
      <c r="C15" t="inlineStr">
        <is>
          <t>R$338.196,74</t>
        </is>
      </c>
      <c r="D15" t="inlineStr">
        <is>
          <t>45,71%</t>
        </is>
      </c>
      <c r="E15" t="inlineStr">
        <is>
          <t>0,68%</t>
        </is>
      </c>
    </row>
    <row r="16">
      <c r="A16" t="inlineStr">
        <is>
          <t>Locação de Mão de Obra</t>
        </is>
      </c>
      <c r="B16" t="inlineStr">
        <is>
          <t>R$1.848.000,00</t>
        </is>
      </c>
      <c r="C16" t="inlineStr">
        <is>
          <t>R$1.052.294,02</t>
        </is>
      </c>
      <c r="D16" t="inlineStr">
        <is>
          <t>56,94%</t>
        </is>
      </c>
      <c r="E16" t="inlineStr">
        <is>
          <t>2,12%</t>
        </is>
      </c>
    </row>
    <row r="17">
      <c r="A17" t="inlineStr">
        <is>
          <t>Outros Serviços Terceiros - P. Jurídica</t>
        </is>
      </c>
      <c r="B17" t="inlineStr">
        <is>
          <t>R$12.622.200,00</t>
        </is>
      </c>
      <c r="C17" t="inlineStr">
        <is>
          <t>R$12.864.147,39</t>
        </is>
      </c>
      <c r="D17" t="inlineStr">
        <is>
          <t>101,92%</t>
        </is>
      </c>
      <c r="E17" t="inlineStr">
        <is>
          <t>25,92%</t>
        </is>
      </c>
    </row>
    <row r="18">
      <c r="A18" t="inlineStr">
        <is>
          <t>Obrigações Tributárias e Contributivas</t>
        </is>
      </c>
      <c r="B18" t="inlineStr">
        <is>
          <t>R$84.000,00</t>
        </is>
      </c>
      <c r="C18" t="inlineStr">
        <is>
          <t>R$60.967,27</t>
        </is>
      </c>
      <c r="D18" t="inlineStr">
        <is>
          <t>72,58%</t>
        </is>
      </c>
      <c r="E18" t="inlineStr">
        <is>
          <t>0,12%</t>
        </is>
      </c>
    </row>
    <row r="19">
      <c r="A19" t="inlineStr">
        <is>
          <t>Sentenças Judiciais-Outras DespCorrentes</t>
        </is>
      </c>
      <c r="B19" t="inlineStr">
        <is>
          <t>R$138.000,00</t>
        </is>
      </c>
      <c r="C19" t="inlineStr">
        <is>
          <t>R$0,00</t>
        </is>
      </c>
      <c r="D19" t="inlineStr">
        <is>
          <t>0,00%</t>
        </is>
      </c>
      <c r="E19" t="inlineStr">
        <is>
          <t>0,00%</t>
        </is>
      </c>
    </row>
    <row r="20">
      <c r="A20" t="inlineStr">
        <is>
          <t>Indenizações e Restituições</t>
        </is>
      </c>
      <c r="B20" t="inlineStr">
        <is>
          <t>R$18.000,00</t>
        </is>
      </c>
      <c r="C20" t="inlineStr">
        <is>
          <t>R$0,00</t>
        </is>
      </c>
      <c r="D20" t="inlineStr">
        <is>
          <t>0,00%</t>
        </is>
      </c>
      <c r="E20" t="inlineStr">
        <is>
          <t>0,00%</t>
        </is>
      </c>
    </row>
    <row r="21">
      <c r="A21" t="inlineStr">
        <is>
          <t>DESPESAS DE CAPITAL</t>
        </is>
      </c>
      <c r="B21" t="inlineStr">
        <is>
          <t>R$23.188.800,00</t>
        </is>
      </c>
      <c r="C21" t="inlineStr">
        <is>
          <t>R$11.457.738,70</t>
        </is>
      </c>
      <c r="D21" t="inlineStr">
        <is>
          <t>49,41%</t>
        </is>
      </c>
      <c r="E21" t="inlineStr">
        <is>
          <t>23,09%</t>
        </is>
      </c>
    </row>
  </sheetData>
  <pageMargins left="0.75" right="0.75" top="1" bottom="1" header="0.5" footer="0.5"/>
</worksheet>
</file>

<file path=xl/worksheets/sheet49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R$11.647.500,00</t>
        </is>
      </c>
      <c r="C2" t="inlineStr">
        <is>
          <t>R$8.437.626,97</t>
        </is>
      </c>
      <c r="D2" t="inlineStr">
        <is>
          <t>72,44%</t>
        </is>
      </c>
      <c r="E2" t="inlineStr">
        <is>
          <t>17,00%</t>
        </is>
      </c>
    </row>
    <row r="3">
      <c r="A3" t="inlineStr">
        <is>
          <t>02 - Administração Financeira</t>
        </is>
      </c>
      <c r="B3" t="inlineStr">
        <is>
          <t>R$2.961.900,00</t>
        </is>
      </c>
      <c r="C3" t="inlineStr">
        <is>
          <t>R$2.875.248,82</t>
        </is>
      </c>
      <c r="D3" t="inlineStr">
        <is>
          <t>97,07%</t>
        </is>
      </c>
      <c r="E3" t="inlineStr">
        <is>
          <t>5,79%</t>
        </is>
      </c>
    </row>
    <row r="4">
      <c r="A4" t="inlineStr">
        <is>
          <t>03 - Formação de Recursos Humanos</t>
        </is>
      </c>
      <c r="B4" t="inlineStr">
        <is>
          <t>R$435.900,00</t>
        </is>
      </c>
      <c r="C4" t="inlineStr">
        <is>
          <t>R$307.124,40</t>
        </is>
      </c>
      <c r="D4" t="inlineStr">
        <is>
          <t>70,46%</t>
        </is>
      </c>
      <c r="E4" t="inlineStr">
        <is>
          <t>0,62%</t>
        </is>
      </c>
    </row>
    <row r="5">
      <c r="A5" t="inlineStr">
        <is>
          <t>04 - Comunicação Social</t>
        </is>
      </c>
      <c r="B5" t="inlineStr">
        <is>
          <t>R$805.200,00</t>
        </is>
      </c>
      <c r="C5" t="inlineStr">
        <is>
          <t>R$840.944,53</t>
        </is>
      </c>
      <c r="D5" t="inlineStr">
        <is>
          <t>104,44%</t>
        </is>
      </c>
      <c r="E5" t="inlineStr">
        <is>
          <t>1,69%</t>
        </is>
      </c>
    </row>
    <row r="6">
      <c r="A6" t="inlineStr">
        <is>
          <t>05 - Atenção Básica</t>
        </is>
      </c>
      <c r="B6" t="inlineStr">
        <is>
          <t>R$1.287.000,00</t>
        </is>
      </c>
      <c r="C6" t="inlineStr">
        <is>
          <t>R$1.086.033,41</t>
        </is>
      </c>
      <c r="D6" t="inlineStr">
        <is>
          <t>84,38%</t>
        </is>
      </c>
      <c r="E6" t="inlineStr">
        <is>
          <t>2,19%</t>
        </is>
      </c>
    </row>
    <row r="7">
      <c r="A7" t="inlineStr">
        <is>
          <t>06 - Proteção e Benefícios ao Trabalhador</t>
        </is>
      </c>
      <c r="B7" t="inlineStr">
        <is>
          <t>R$414.000,00</t>
        </is>
      </c>
      <c r="C7" t="inlineStr">
        <is>
          <t>R$347.822,43</t>
        </is>
      </c>
      <c r="D7" t="inlineStr">
        <is>
          <t>84,02%</t>
        </is>
      </c>
      <c r="E7" t="inlineStr">
        <is>
          <t>0,70%</t>
        </is>
      </c>
    </row>
    <row r="8">
      <c r="A8" t="inlineStr">
        <is>
          <t>07 - Empregabilidade</t>
        </is>
      </c>
      <c r="B8" t="inlineStr">
        <is>
          <t>R$49.138.500,00</t>
        </is>
      </c>
      <c r="C8" t="inlineStr">
        <is>
          <t>R$35.735.962,30</t>
        </is>
      </c>
      <c r="D8" t="inlineStr">
        <is>
          <t>72,72%</t>
        </is>
      </c>
      <c r="E8" t="inlineStr">
        <is>
          <t>72,00%</t>
        </is>
      </c>
    </row>
  </sheetData>
  <pageMargins left="0.75" right="0.75" top="1" bottom="1" header="0.5" footer="0.5"/>
</worksheet>
</file>

<file path=xl/worksheets/sheet49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R$71.583.372,00</t>
        </is>
      </c>
      <c r="D2" t="inlineStr">
        <is>
          <t>91,63%</t>
        </is>
      </c>
    </row>
    <row r="3">
      <c r="A3" t="inlineStr">
        <is>
          <t>13110120</t>
        </is>
      </c>
      <c r="B3" t="inlineStr">
        <is>
          <t>Taxas de Ocupação</t>
        </is>
      </c>
      <c r="C3" t="inlineStr">
        <is>
          <t>R$93.000,00</t>
        </is>
      </c>
      <c r="D3" t="inlineStr">
        <is>
          <t>0,12%</t>
        </is>
      </c>
    </row>
    <row r="4">
      <c r="A4" t="inlineStr">
        <is>
          <t>13210100</t>
        </is>
      </c>
      <c r="B4" t="inlineStr">
        <is>
          <t>Remuneração de Depósitos Bancários</t>
        </is>
      </c>
      <c r="C4" t="inlineStr">
        <is>
          <t>R$4.407.000,00</t>
        </is>
      </c>
      <c r="D4" t="inlineStr">
        <is>
          <t>5,64%</t>
        </is>
      </c>
    </row>
    <row r="5">
      <c r="A5" t="inlineStr">
        <is>
          <t>13999900</t>
        </is>
      </c>
      <c r="B5" t="inlineStr">
        <is>
          <t>Outras Receitas Patrimoniais</t>
        </is>
      </c>
      <c r="C5" t="inlineStr">
        <is>
          <t>R$60.000,00</t>
        </is>
      </c>
      <c r="D5" t="inlineStr">
        <is>
          <t>0,08%</t>
        </is>
      </c>
    </row>
    <row r="6">
      <c r="A6" t="inlineStr">
        <is>
          <t>16999900</t>
        </is>
      </c>
      <c r="B6" t="inlineStr">
        <is>
          <t>Serviços Educacionais</t>
        </is>
      </c>
      <c r="C6" t="inlineStr">
        <is>
          <t>R$1.830.000,00</t>
        </is>
      </c>
      <c r="D6" t="inlineStr">
        <is>
          <t>2,34%</t>
        </is>
      </c>
    </row>
    <row r="7">
      <c r="A7" t="inlineStr">
        <is>
          <t>19110900</t>
        </is>
      </c>
      <c r="B7" t="inlineStr">
        <is>
          <t xml:space="preserve">Multas e Juros </t>
        </is>
      </c>
      <c r="C7" t="inlineStr">
        <is>
          <t>R$21.000,00</t>
        </is>
      </c>
      <c r="D7" t="inlineStr">
        <is>
          <t>0,03%</t>
        </is>
      </c>
    </row>
    <row r="8">
      <c r="A8" t="inlineStr">
        <is>
          <t>19229900</t>
        </is>
      </c>
      <c r="B8" t="inlineStr">
        <is>
          <t>Outras Restituições</t>
        </is>
      </c>
      <c r="C8" t="inlineStr">
        <is>
          <t>R$24.000,00</t>
        </is>
      </c>
      <c r="D8" t="inlineStr">
        <is>
          <t>0,03%</t>
        </is>
      </c>
    </row>
    <row r="9">
      <c r="A9" t="inlineStr">
        <is>
          <t>19999900</t>
        </is>
      </c>
      <c r="B9" t="inlineStr">
        <is>
          <t>Outras Receitas Correntes</t>
        </is>
      </c>
      <c r="C9" t="inlineStr">
        <is>
          <t>R$108.000,00</t>
        </is>
      </c>
      <c r="D9" t="inlineStr">
        <is>
          <t>0,14%</t>
        </is>
      </c>
    </row>
  </sheetData>
  <pageMargins left="0.75" right="0.75" top="1" bottom="1" header="0.5" footer="0.5"/>
</worksheet>
</file>

<file path=xl/worksheets/sheet49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R$ 21.825.600,00</t>
        </is>
      </c>
      <c r="D2" t="inlineStr">
        <is>
          <t>27,94%</t>
        </is>
      </c>
    </row>
    <row r="3">
      <c r="A3" t="inlineStr">
        <is>
          <t>31901300</t>
        </is>
      </c>
      <c r="B3" t="inlineStr">
        <is>
          <t>Obrigações Patronais</t>
        </is>
      </c>
      <c r="C3" t="inlineStr">
        <is>
          <t>R$ 2.282.400,00</t>
        </is>
      </c>
      <c r="D3" t="inlineStr">
        <is>
          <t>2,92%</t>
        </is>
      </c>
    </row>
    <row r="4">
      <c r="A4" t="inlineStr">
        <is>
          <t>31901600</t>
        </is>
      </c>
      <c r="B4" t="inlineStr">
        <is>
          <t>Outras Despesas Variáveis</t>
        </is>
      </c>
      <c r="C4" t="inlineStr">
        <is>
          <t>R$ 325.800,00</t>
        </is>
      </c>
      <c r="D4" t="inlineStr">
        <is>
          <t>0,42%</t>
        </is>
      </c>
    </row>
    <row r="5">
      <c r="A5" t="inlineStr">
        <is>
          <t>31909100</t>
        </is>
      </c>
      <c r="B5" t="inlineStr">
        <is>
          <t xml:space="preserve">Sentenças Judiciais </t>
        </is>
      </c>
      <c r="C5" t="inlineStr">
        <is>
          <t>R$ 87.000,00</t>
        </is>
      </c>
      <c r="D5" t="inlineStr">
        <is>
          <t>0,11%</t>
        </is>
      </c>
    </row>
    <row r="6">
      <c r="A6" t="inlineStr">
        <is>
          <t>31909400</t>
        </is>
      </c>
      <c r="B6" t="inlineStr">
        <is>
          <t>Indenizações e Restituições Trabalhistas</t>
        </is>
      </c>
      <c r="C6" t="inlineStr">
        <is>
          <t>R$ 522.000,00</t>
        </is>
      </c>
      <c r="D6" t="inlineStr">
        <is>
          <t>0,67%</t>
        </is>
      </c>
    </row>
    <row r="7">
      <c r="A7" t="inlineStr">
        <is>
          <t>33504100</t>
        </is>
      </c>
      <c r="B7" t="inlineStr">
        <is>
          <t>Contribuições</t>
        </is>
      </c>
      <c r="C7" t="inlineStr">
        <is>
          <t>R$ 1.077.000,00</t>
        </is>
      </c>
      <c r="D7" t="inlineStr">
        <is>
          <t>1,38%</t>
        </is>
      </c>
    </row>
    <row r="8">
      <c r="A8" t="inlineStr">
        <is>
          <t>33901400</t>
        </is>
      </c>
      <c r="B8" t="inlineStr">
        <is>
          <t>Diárias</t>
        </is>
      </c>
      <c r="C8" t="inlineStr">
        <is>
          <t>R$ 1.494.300,00</t>
        </is>
      </c>
      <c r="D8" t="inlineStr">
        <is>
          <t>1,91%</t>
        </is>
      </c>
    </row>
    <row r="9">
      <c r="A9" t="inlineStr">
        <is>
          <t>33901800</t>
        </is>
      </c>
      <c r="B9" t="inlineStr">
        <is>
          <t>Auxílio Financeiro a Estudantes</t>
        </is>
      </c>
      <c r="C9" t="inlineStr">
        <is>
          <t>R$ 357.000,00</t>
        </is>
      </c>
      <c r="D9" t="inlineStr">
        <is>
          <t>0,46%</t>
        </is>
      </c>
    </row>
    <row r="10">
      <c r="A10" t="inlineStr">
        <is>
          <t>33903000</t>
        </is>
      </c>
      <c r="B10" t="inlineStr">
        <is>
          <t>Material de Consumo</t>
        </is>
      </c>
      <c r="C10" t="inlineStr">
        <is>
          <t>R$ 5.430.300,00</t>
        </is>
      </c>
      <c r="D10" t="inlineStr">
        <is>
          <t>6,95%</t>
        </is>
      </c>
    </row>
    <row r="11">
      <c r="A11" t="inlineStr">
        <is>
          <t>33903300</t>
        </is>
      </c>
      <c r="B11" t="inlineStr">
        <is>
          <t>Passagens e Despesas de Locomoção</t>
        </is>
      </c>
      <c r="C11" t="inlineStr">
        <is>
          <t>R$ 675.900,00</t>
        </is>
      </c>
      <c r="D11" t="inlineStr">
        <is>
          <t>0,87%</t>
        </is>
      </c>
    </row>
    <row r="12">
      <c r="A12" t="inlineStr">
        <is>
          <t>33903600</t>
        </is>
      </c>
      <c r="B12" t="inlineStr">
        <is>
          <t>Outros Serviços de Terceiros - PF</t>
        </is>
      </c>
      <c r="C12" t="inlineStr">
        <is>
          <t>R$ 808.800,00</t>
        </is>
      </c>
      <c r="D12" t="inlineStr">
        <is>
          <t>1,04%</t>
        </is>
      </c>
    </row>
    <row r="13">
      <c r="A13" t="inlineStr">
        <is>
          <t>33903700</t>
        </is>
      </c>
      <c r="B13" t="inlineStr">
        <is>
          <t>Locação de Mão de Obra</t>
        </is>
      </c>
      <c r="C13" t="inlineStr">
        <is>
          <t>R$ 2.138.100,00</t>
        </is>
      </c>
      <c r="D13" t="inlineStr">
        <is>
          <t>2,74%</t>
        </is>
      </c>
    </row>
    <row r="14">
      <c r="A14" t="inlineStr">
        <is>
          <t>33903900</t>
        </is>
      </c>
      <c r="B14" t="inlineStr">
        <is>
          <t>Outros Serviços Terceiros - P. Jurídica</t>
        </is>
      </c>
      <c r="C14" t="inlineStr">
        <is>
          <t>R$ 17.864.400,00</t>
        </is>
      </c>
      <c r="D14" t="inlineStr">
        <is>
          <t>22,87%</t>
        </is>
      </c>
    </row>
    <row r="15">
      <c r="A15" t="inlineStr">
        <is>
          <t>33904000</t>
        </is>
      </c>
      <c r="B15" t="inlineStr">
        <is>
          <t>Serv. Tecn. da Inform. Comunicação - PJ.</t>
        </is>
      </c>
      <c r="C15" t="inlineStr">
        <is>
          <t>R$ 1.790.400,00</t>
        </is>
      </c>
      <c r="D15" t="inlineStr">
        <is>
          <t>2,29%</t>
        </is>
      </c>
    </row>
    <row r="16">
      <c r="A16" t="inlineStr">
        <is>
          <t>33904700</t>
        </is>
      </c>
      <c r="B16" t="inlineStr">
        <is>
          <t>Obrigações Tributárias e Contributivas</t>
        </is>
      </c>
      <c r="C16" t="inlineStr">
        <is>
          <t>R$ 96.000,00</t>
        </is>
      </c>
      <c r="D16" t="inlineStr">
        <is>
          <t>0,12%</t>
        </is>
      </c>
    </row>
    <row r="17">
      <c r="A17" t="inlineStr">
        <is>
          <t>33909100</t>
        </is>
      </c>
      <c r="B17" t="inlineStr">
        <is>
          <t>Sentenças Judiciais</t>
        </is>
      </c>
      <c r="C17" t="inlineStr">
        <is>
          <t>R$ 138.000,00</t>
        </is>
      </c>
      <c r="D17" t="inlineStr">
        <is>
          <t>0,18%</t>
        </is>
      </c>
    </row>
    <row r="18">
      <c r="A18" t="inlineStr">
        <is>
          <t>33909300</t>
        </is>
      </c>
      <c r="B18" t="inlineStr">
        <is>
          <t>Indenizações e Restituições</t>
        </is>
      </c>
      <c r="C18" t="inlineStr">
        <is>
          <t>R$ 18.000,00</t>
        </is>
      </c>
      <c r="D18" t="inlineStr">
        <is>
          <t>0,02%</t>
        </is>
      </c>
    </row>
    <row r="19">
      <c r="A19" t="inlineStr">
        <is>
          <t>44905100</t>
        </is>
      </c>
      <c r="B19" t="inlineStr">
        <is>
          <t>Obras e Instalações</t>
        </is>
      </c>
      <c r="C19" t="inlineStr">
        <is>
          <t>R$ 10.653.276,00</t>
        </is>
      </c>
      <c r="D19" t="inlineStr">
        <is>
          <t>13,64%</t>
        </is>
      </c>
    </row>
    <row r="20">
      <c r="A20" t="inlineStr">
        <is>
          <t>44905200</t>
        </is>
      </c>
      <c r="B20" t="inlineStr">
        <is>
          <t>Equipamentos e Material Permanente</t>
        </is>
      </c>
      <c r="C20" t="inlineStr">
        <is>
          <t>R$ 10.452.096,00</t>
        </is>
      </c>
      <c r="D20" t="inlineStr">
        <is>
          <t>13,38%</t>
        </is>
      </c>
    </row>
    <row r="21">
      <c r="A21" t="inlineStr">
        <is>
          <t>45906100</t>
        </is>
      </c>
      <c r="B21" t="inlineStr">
        <is>
          <t>Aquisição de Imóveis</t>
        </is>
      </c>
      <c r="C21" t="inlineStr">
        <is>
          <t>R$ 90.000,00</t>
        </is>
      </c>
      <c r="D21" t="inlineStr">
        <is>
          <t>0,12%</t>
        </is>
      </c>
    </row>
  </sheetData>
  <pageMargins left="0.75" right="0.75" top="1" bottom="1" header="0.5" footer="0.5"/>
</worksheet>
</file>

<file path=xl/worksheets/sheet49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R$ 12.085.896,00</t>
        </is>
      </c>
      <c r="C2" t="inlineStr">
        <is>
          <t>15,47%</t>
        </is>
      </c>
    </row>
    <row r="3">
      <c r="A3" t="inlineStr">
        <is>
          <t>02 - Administração Financeira</t>
        </is>
      </c>
      <c r="B3" t="inlineStr">
        <is>
          <t>R$ 3.332.700,00</t>
        </is>
      </c>
      <c r="C3" t="inlineStr">
        <is>
          <t>4,27%</t>
        </is>
      </c>
    </row>
    <row r="4">
      <c r="A4" t="inlineStr">
        <is>
          <t>03 - Formação de Recursos Humanos</t>
        </is>
      </c>
      <c r="B4" t="inlineStr">
        <is>
          <t>R$ 600.900,00</t>
        </is>
      </c>
      <c r="C4" t="inlineStr">
        <is>
          <t>0,77%</t>
        </is>
      </c>
    </row>
    <row r="5">
      <c r="A5" t="inlineStr">
        <is>
          <t>04 - Comunicação Social</t>
        </is>
      </c>
      <c r="B5" t="inlineStr">
        <is>
          <t>R$ 1.782.900,00</t>
        </is>
      </c>
      <c r="C5" t="inlineStr">
        <is>
          <t>2,28%</t>
        </is>
      </c>
    </row>
    <row r="6">
      <c r="A6" t="inlineStr">
        <is>
          <t>05 - Atenção Básica</t>
        </is>
      </c>
      <c r="B6" t="inlineStr">
        <is>
          <t>R$ 1.437.000,00</t>
        </is>
      </c>
      <c r="C6" t="inlineStr">
        <is>
          <t>1,84%</t>
        </is>
      </c>
    </row>
    <row r="7">
      <c r="A7" t="inlineStr">
        <is>
          <t>06 - Proteção e Benefícios ao Trabalhador</t>
        </is>
      </c>
      <c r="B7" t="inlineStr">
        <is>
          <t>R$ 444.000,00</t>
        </is>
      </c>
      <c r="C7" t="inlineStr">
        <is>
          <t>0,57%</t>
        </is>
      </c>
    </row>
    <row r="8">
      <c r="A8" t="inlineStr">
        <is>
          <t>07 - Empregabilidade</t>
        </is>
      </c>
      <c r="B8" t="inlineStr">
        <is>
          <t>R$ 58.442.976,00</t>
        </is>
      </c>
      <c r="C8" t="inlineStr">
        <is>
          <t>74,81%</t>
        </is>
      </c>
    </row>
  </sheetData>
  <pageMargins left="0.75" right="0.75" top="1" bottom="1" header="0.5" footer="0.5"/>
</worksheet>
</file>

<file path=xl/worksheets/sheet49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R$ 78.126.372,00</t>
        </is>
      </c>
      <c r="C2" t="inlineStr">
        <is>
          <t>R$ 78.076.926,02</t>
        </is>
      </c>
      <c r="D2" t="inlineStr">
        <is>
          <t>99,94%</t>
        </is>
      </c>
      <c r="E2" t="inlineStr">
        <is>
          <t>100,00%</t>
        </is>
      </c>
    </row>
    <row r="3">
      <c r="A3" t="inlineStr">
        <is>
          <t>Contr. para Ent. Privadas Serviço Social e de Formação Prof.</t>
        </is>
      </c>
      <c r="B3" t="inlineStr">
        <is>
          <t>R$ 71.583.372,00</t>
        </is>
      </c>
      <c r="C3" t="inlineStr">
        <is>
          <t>R$ 69.475.643,69</t>
        </is>
      </c>
      <c r="D3" t="inlineStr">
        <is>
          <t>97,06%</t>
        </is>
      </c>
      <c r="E3" t="inlineStr">
        <is>
          <t>88,98%</t>
        </is>
      </c>
    </row>
    <row r="4">
      <c r="A4" t="inlineStr">
        <is>
          <t>Contribuições para o Senac</t>
        </is>
      </c>
      <c r="B4" t="inlineStr">
        <is>
          <t>R$ 71.583.372,00</t>
        </is>
      </c>
      <c r="C4" t="inlineStr">
        <is>
          <t>R$ 69.475.643,69</t>
        </is>
      </c>
      <c r="D4" t="inlineStr">
        <is>
          <t>97,06%</t>
        </is>
      </c>
      <c r="E4" t="inlineStr">
        <is>
          <t>88,98%</t>
        </is>
      </c>
    </row>
    <row r="5">
      <c r="A5" t="inlineStr">
        <is>
          <t>Receita Patrimonial</t>
        </is>
      </c>
      <c r="B5" t="inlineStr">
        <is>
          <t>R$ 4.560.000,00</t>
        </is>
      </c>
      <c r="C5" t="inlineStr">
        <is>
          <t>R$ 5.496.898,78</t>
        </is>
      </c>
      <c r="D5" t="inlineStr">
        <is>
          <t>120,55%</t>
        </is>
      </c>
      <c r="E5" t="inlineStr">
        <is>
          <t>7,04%</t>
        </is>
      </c>
    </row>
    <row r="6">
      <c r="A6" t="inlineStr">
        <is>
          <t>Taxas de Ocupação</t>
        </is>
      </c>
      <c r="B6" t="inlineStr">
        <is>
          <t>R$ 93.000,00</t>
        </is>
      </c>
      <c r="C6" t="inlineStr">
        <is>
          <t>R$ 8.414,00</t>
        </is>
      </c>
      <c r="D6" t="inlineStr">
        <is>
          <t>9,05%</t>
        </is>
      </c>
      <c r="E6" t="inlineStr">
        <is>
          <t>0,01%</t>
        </is>
      </c>
    </row>
    <row r="7">
      <c r="A7" t="inlineStr">
        <is>
          <t>Remuneração de Depósitos Bancários</t>
        </is>
      </c>
      <c r="B7" t="inlineStr">
        <is>
          <t>R$ 4.407.000,00</t>
        </is>
      </c>
      <c r="C7" t="inlineStr">
        <is>
          <t>R$ 5.488.484,78</t>
        </is>
      </c>
      <c r="D7" t="inlineStr">
        <is>
          <t>124,54%</t>
        </is>
      </c>
      <c r="E7" t="inlineStr">
        <is>
          <t>7,03%</t>
        </is>
      </c>
    </row>
    <row r="8">
      <c r="A8" t="inlineStr">
        <is>
          <t>Outras Receitas Patrimoniais</t>
        </is>
      </c>
      <c r="B8" t="inlineStr">
        <is>
          <t>R$ 60.000,00</t>
        </is>
      </c>
      <c r="C8" t="inlineStr">
        <is>
          <t>R$ 0,00</t>
        </is>
      </c>
      <c r="D8" t="inlineStr">
        <is>
          <t>0,00%</t>
        </is>
      </c>
      <c r="E8" t="inlineStr">
        <is>
          <t>0,00%</t>
        </is>
      </c>
    </row>
    <row r="9">
      <c r="A9" t="inlineStr">
        <is>
          <t>Receita de Serviços</t>
        </is>
      </c>
      <c r="B9" t="inlineStr">
        <is>
          <t>R$ 1.830.000,00</t>
        </is>
      </c>
      <c r="C9" t="inlineStr">
        <is>
          <t>R$ 1.738.521,89</t>
        </is>
      </c>
      <c r="D9" t="inlineStr">
        <is>
          <t>95,00%</t>
        </is>
      </c>
      <c r="E9" t="inlineStr">
        <is>
          <t>2,23%</t>
        </is>
      </c>
    </row>
    <row r="10">
      <c r="A10" t="inlineStr">
        <is>
          <t>Serviços Educacionais</t>
        </is>
      </c>
      <c r="B10" t="inlineStr">
        <is>
          <t>R$ 1.830.000,00</t>
        </is>
      </c>
      <c r="C10" t="inlineStr">
        <is>
          <t>R$ 1.738.521,89</t>
        </is>
      </c>
      <c r="D10" t="inlineStr">
        <is>
          <t>95,00%</t>
        </is>
      </c>
      <c r="E10" t="inlineStr">
        <is>
          <t>2,23%</t>
        </is>
      </c>
    </row>
    <row r="11">
      <c r="A11" t="inlineStr">
        <is>
          <t>Outras Receitas Correntes</t>
        </is>
      </c>
      <c r="B11" t="inlineStr">
        <is>
          <t>R$ 153.000,00</t>
        </is>
      </c>
      <c r="C11" t="inlineStr">
        <is>
          <t>R$ 1.365.861,66</t>
        </is>
      </c>
      <c r="D11" t="inlineStr">
        <is>
          <t>892,72%</t>
        </is>
      </c>
      <c r="E11" t="inlineStr">
        <is>
          <t>1,75%</t>
        </is>
      </c>
    </row>
    <row r="12">
      <c r="A12" t="inlineStr">
        <is>
          <t xml:space="preserve">Multas e Juros </t>
        </is>
      </c>
      <c r="B12" t="inlineStr">
        <is>
          <t>R$ 21.000,00</t>
        </is>
      </c>
      <c r="C12" t="inlineStr">
        <is>
          <t>R$ 75,12</t>
        </is>
      </c>
      <c r="D12" t="inlineStr">
        <is>
          <t>0,36%</t>
        </is>
      </c>
      <c r="E12" t="inlineStr">
        <is>
          <t>0,00%</t>
        </is>
      </c>
    </row>
    <row r="13">
      <c r="A13" t="inlineStr">
        <is>
          <t>Outras Restituições</t>
        </is>
      </c>
      <c r="B13" t="inlineStr">
        <is>
          <t>R$ 24.000,00</t>
        </is>
      </c>
      <c r="C13" t="inlineStr">
        <is>
          <t>R$ 1.111.401,77</t>
        </is>
      </c>
      <c r="D13" t="inlineStr">
        <is>
          <t>4.630,84%</t>
        </is>
      </c>
      <c r="E13" t="inlineStr">
        <is>
          <t>1,42%</t>
        </is>
      </c>
    </row>
    <row r="14">
      <c r="A14" t="inlineStr">
        <is>
          <t>Outras Receitas Correntes</t>
        </is>
      </c>
      <c r="B14" t="inlineStr">
        <is>
          <t>R$ 108.000,00</t>
        </is>
      </c>
      <c r="C14" t="inlineStr">
        <is>
          <t>R$ 254.384,77</t>
        </is>
      </c>
      <c r="D14" t="inlineStr">
        <is>
          <t>235,54%</t>
        </is>
      </c>
      <c r="E14" t="inlineStr">
        <is>
          <t>0,33%</t>
        </is>
      </c>
    </row>
  </sheetData>
  <pageMargins left="0.75" right="0.75" top="1" bottom="1" header="0.5" footer="0.5"/>
</worksheet>
</file>

<file path=xl/worksheets/sheet49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R$ 56.931.000,00</t>
        </is>
      </c>
      <c r="C2" t="inlineStr">
        <is>
          <t>R$ 51.970.916,95</t>
        </is>
      </c>
      <c r="D2" t="inlineStr">
        <is>
          <t>91,29%</t>
        </is>
      </c>
      <c r="E2" t="inlineStr">
        <is>
          <t>60,93%</t>
        </is>
      </c>
    </row>
    <row r="3">
      <c r="A3" t="inlineStr">
        <is>
          <t>Pessoal e Encargos Sociais</t>
        </is>
      </c>
      <c r="B3" t="inlineStr">
        <is>
          <t>R$ 25.042.800,00</t>
        </is>
      </c>
      <c r="C3" t="inlineStr">
        <is>
          <t>R$ 24.009.395,58</t>
        </is>
      </c>
      <c r="D3" t="inlineStr">
        <is>
          <t>95,87%</t>
        </is>
      </c>
      <c r="E3" t="inlineStr">
        <is>
          <t>28,15%</t>
        </is>
      </c>
    </row>
    <row r="4">
      <c r="A4" t="inlineStr">
        <is>
          <t>Vencimentos e Vantagens Fixas</t>
        </is>
      </c>
      <c r="B4" t="inlineStr">
        <is>
          <t>R$ 21.825.600,00</t>
        </is>
      </c>
      <c r="C4" t="inlineStr">
        <is>
          <t>R$ 21.644.727,35</t>
        </is>
      </c>
      <c r="D4" t="inlineStr">
        <is>
          <t>99,17%</t>
        </is>
      </c>
      <c r="E4" t="inlineStr">
        <is>
          <t>25,37%</t>
        </is>
      </c>
    </row>
    <row r="5">
      <c r="A5" t="inlineStr">
        <is>
          <t>Obrigações Patronais</t>
        </is>
      </c>
      <c r="B5" t="inlineStr">
        <is>
          <t>R$ 2.282.400,00</t>
        </is>
      </c>
      <c r="C5" t="inlineStr">
        <is>
          <t>R$ 1.938.209,91</t>
        </is>
      </c>
      <c r="D5" t="inlineStr">
        <is>
          <t>84,92%</t>
        </is>
      </c>
      <c r="E5" t="inlineStr">
        <is>
          <t>2,27%</t>
        </is>
      </c>
    </row>
    <row r="6">
      <c r="A6" t="inlineStr">
        <is>
          <t>Outras Despesas Variáveis</t>
        </is>
      </c>
      <c r="B6" t="inlineStr">
        <is>
          <t>R$ 325.800,00</t>
        </is>
      </c>
      <c r="C6" t="inlineStr">
        <is>
          <t>R$ 250.802,36</t>
        </is>
      </c>
      <c r="D6" t="inlineStr">
        <is>
          <t>76,98%</t>
        </is>
      </c>
      <c r="E6" t="inlineStr">
        <is>
          <t>0,29%</t>
        </is>
      </c>
    </row>
    <row r="7">
      <c r="A7" t="inlineStr">
        <is>
          <t xml:space="preserve">Sentenças Judiciais </t>
        </is>
      </c>
      <c r="B7" t="inlineStr">
        <is>
          <t>R$ 87.000,00</t>
        </is>
      </c>
      <c r="C7" t="inlineStr">
        <is>
          <t>R$ 41.491,64</t>
        </is>
      </c>
      <c r="D7" t="inlineStr">
        <is>
          <t>47,69%</t>
        </is>
      </c>
      <c r="E7" t="inlineStr">
        <is>
          <t>0,05%</t>
        </is>
      </c>
    </row>
    <row r="8">
      <c r="A8" t="inlineStr">
        <is>
          <t>Indenizações e Restituições Trabalhistas</t>
        </is>
      </c>
      <c r="B8" t="inlineStr">
        <is>
          <t>R$ 522.000,00</t>
        </is>
      </c>
      <c r="C8" t="inlineStr">
        <is>
          <t>R$ 134.164,32</t>
        </is>
      </c>
      <c r="D8" t="inlineStr">
        <is>
          <t>25,70%</t>
        </is>
      </c>
      <c r="E8" t="inlineStr">
        <is>
          <t>0,16%</t>
        </is>
      </c>
    </row>
    <row r="9">
      <c r="A9" t="inlineStr">
        <is>
          <t>Outras Despesas Correntes</t>
        </is>
      </c>
      <c r="B9" t="inlineStr">
        <is>
          <t>R$ 31.888.200,00</t>
        </is>
      </c>
      <c r="C9" t="inlineStr">
        <is>
          <t>R$ 27.961.521,37</t>
        </is>
      </c>
      <c r="D9" t="inlineStr">
        <is>
          <t>87,69%</t>
        </is>
      </c>
      <c r="E9" t="inlineStr">
        <is>
          <t>32,78%</t>
        </is>
      </c>
    </row>
    <row r="10">
      <c r="A10" t="inlineStr">
        <is>
          <t>Contribuições</t>
        </is>
      </c>
      <c r="B10" t="inlineStr">
        <is>
          <t>R$ 1.077.000,00</t>
        </is>
      </c>
      <c r="C10" t="inlineStr">
        <is>
          <t>R$ 1.100.612,23</t>
        </is>
      </c>
      <c r="D10" t="inlineStr">
        <is>
          <t>102,19%</t>
        </is>
      </c>
      <c r="E10" t="inlineStr">
        <is>
          <t>1,29%</t>
        </is>
      </c>
    </row>
    <row r="11">
      <c r="A11" t="inlineStr">
        <is>
          <t>Diárias</t>
        </is>
      </c>
      <c r="B11" t="inlineStr">
        <is>
          <t>R$ 1.494.300,00</t>
        </is>
      </c>
      <c r="C11" t="inlineStr">
        <is>
          <t>R$ 877.018,60</t>
        </is>
      </c>
      <c r="D11" t="inlineStr">
        <is>
          <t>58,69%</t>
        </is>
      </c>
      <c r="E11" t="inlineStr">
        <is>
          <t>1,03%</t>
        </is>
      </c>
    </row>
    <row r="12">
      <c r="A12" t="inlineStr">
        <is>
          <t>Auxílio Financeiro a Estudantes</t>
        </is>
      </c>
      <c r="B12" t="inlineStr">
        <is>
          <t>R$ 357.000,00</t>
        </is>
      </c>
      <c r="C12" t="inlineStr">
        <is>
          <t>R$ 260.042,00</t>
        </is>
      </c>
      <c r="D12" t="inlineStr">
        <is>
          <t>72,84%</t>
        </is>
      </c>
      <c r="E12" t="inlineStr">
        <is>
          <t>0,30%</t>
        </is>
      </c>
    </row>
    <row r="13">
      <c r="A13" t="inlineStr">
        <is>
          <t>Material de Consumo</t>
        </is>
      </c>
      <c r="B13" t="inlineStr">
        <is>
          <t>R$ 5.430.300,00</t>
        </is>
      </c>
      <c r="C13" t="inlineStr">
        <is>
          <t>R$ 5.459.953,50</t>
        </is>
      </c>
      <c r="D13" t="inlineStr">
        <is>
          <t>100,55%</t>
        </is>
      </c>
      <c r="E13" t="inlineStr">
        <is>
          <t>6,40%</t>
        </is>
      </c>
    </row>
    <row r="14">
      <c r="A14" t="inlineStr">
        <is>
          <t>Passagens e Despesas de Locomoção</t>
        </is>
      </c>
      <c r="B14" t="inlineStr">
        <is>
          <t>R$ 675.900,00</t>
        </is>
      </c>
      <c r="C14" t="inlineStr">
        <is>
          <t>R$ 325.528,69</t>
        </is>
      </c>
      <c r="D14" t="inlineStr">
        <is>
          <t>48,16%</t>
        </is>
      </c>
      <c r="E14" t="inlineStr">
        <is>
          <t>0,38%</t>
        </is>
      </c>
    </row>
    <row r="15">
      <c r="A15" t="inlineStr">
        <is>
          <t>Outros Serviços de Terceiros - PF</t>
        </is>
      </c>
      <c r="B15" t="inlineStr">
        <is>
          <t>R$ 808.800,00</t>
        </is>
      </c>
      <c r="C15" t="inlineStr">
        <is>
          <t>R$ 469.549,93</t>
        </is>
      </c>
      <c r="D15" t="inlineStr">
        <is>
          <t>58,06%</t>
        </is>
      </c>
      <c r="E15" t="inlineStr">
        <is>
          <t>0,55%</t>
        </is>
      </c>
    </row>
    <row r="16">
      <c r="A16" t="inlineStr">
        <is>
          <t>Locação de Mão de Obra</t>
        </is>
      </c>
      <c r="B16" t="inlineStr">
        <is>
          <t>R$ 2.138.100,00</t>
        </is>
      </c>
      <c r="C16" t="inlineStr">
        <is>
          <t>R$ 1.365.431,76</t>
        </is>
      </c>
      <c r="D16" t="inlineStr">
        <is>
          <t>63,86%</t>
        </is>
      </c>
      <c r="E16" t="inlineStr">
        <is>
          <t>1,60%</t>
        </is>
      </c>
    </row>
    <row r="17">
      <c r="A17" t="inlineStr">
        <is>
          <t>Outros Serviços Terceiros - P. Jurídica</t>
        </is>
      </c>
      <c r="B17" t="inlineStr">
        <is>
          <t>R$ 17.864.400,00</t>
        </is>
      </c>
      <c r="C17" t="inlineStr">
        <is>
          <t>R$ 16.479.276,94</t>
        </is>
      </c>
      <c r="D17" t="inlineStr">
        <is>
          <t>92,25%</t>
        </is>
      </c>
      <c r="E17" t="inlineStr">
        <is>
          <t>19,32%</t>
        </is>
      </c>
    </row>
    <row r="18">
      <c r="A18" t="inlineStr">
        <is>
          <t>Serv. Tecn. da Inform. Comunicação - PJ.</t>
        </is>
      </c>
      <c r="B18" t="inlineStr">
        <is>
          <t>R$ 1.790.400,00</t>
        </is>
      </c>
      <c r="C18" t="inlineStr">
        <is>
          <t>R$ 1.568.242,58</t>
        </is>
      </c>
      <c r="D18" t="inlineStr">
        <is>
          <t>87,59%</t>
        </is>
      </c>
      <c r="E18" t="inlineStr">
        <is>
          <t>1,84%</t>
        </is>
      </c>
    </row>
    <row r="19">
      <c r="A19" t="inlineStr">
        <is>
          <t>Obrigações Tributárias e Contributivas</t>
        </is>
      </c>
      <c r="B19" t="inlineStr">
        <is>
          <t>R$ 96.000,00</t>
        </is>
      </c>
      <c r="C19" t="inlineStr">
        <is>
          <t>R$ 55.865,14</t>
        </is>
      </c>
      <c r="D19" t="inlineStr">
        <is>
          <t>58,19%</t>
        </is>
      </c>
      <c r="E19" t="inlineStr">
        <is>
          <t>0,07%</t>
        </is>
      </c>
    </row>
    <row r="20">
      <c r="A20" t="inlineStr">
        <is>
          <t>Sentenças Judiciais</t>
        </is>
      </c>
      <c r="B20" t="inlineStr">
        <is>
          <t>R$ 138.000,00</t>
        </is>
      </c>
      <c r="C20" t="inlineStr">
        <is>
          <t>R$ 0,00</t>
        </is>
      </c>
      <c r="D20" t="inlineStr">
        <is>
          <t>0,00%</t>
        </is>
      </c>
      <c r="E20" t="inlineStr">
        <is>
          <t>0,00%</t>
        </is>
      </c>
    </row>
    <row r="21">
      <c r="A21" t="inlineStr">
        <is>
          <t>Indenizações e Restituições</t>
        </is>
      </c>
      <c r="B21" t="inlineStr">
        <is>
          <t>R$ 18.000,00</t>
        </is>
      </c>
      <c r="C21" t="inlineStr">
        <is>
          <t>R$ 0,00</t>
        </is>
      </c>
      <c r="D21" t="inlineStr">
        <is>
          <t>0,00%</t>
        </is>
      </c>
      <c r="E21" t="inlineStr">
        <is>
          <t>0,00%</t>
        </is>
      </c>
    </row>
  </sheetData>
  <pageMargins left="0.75" right="0.75" top="1" bottom="1" header="0.5" footer="0.5"/>
</worksheet>
</file>

<file path=xl/worksheets/sheet49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R$ 12.085.896,00</t>
        </is>
      </c>
      <c r="C2" t="inlineStr">
        <is>
          <t>R$ 12.316.876,43</t>
        </is>
      </c>
      <c r="D2" t="inlineStr">
        <is>
          <t>101,91%</t>
        </is>
      </c>
      <c r="E2" t="inlineStr">
        <is>
          <t>14,44%</t>
        </is>
      </c>
    </row>
    <row r="3">
      <c r="A3" t="inlineStr">
        <is>
          <t>02 - Administração Financeira</t>
        </is>
      </c>
      <c r="B3" t="inlineStr">
        <is>
          <t>R$ 3.332.700,00</t>
        </is>
      </c>
      <c r="C3" t="inlineStr">
        <is>
          <t>R$ 3.219.104,23</t>
        </is>
      </c>
      <c r="D3" t="inlineStr">
        <is>
          <t>96,59%</t>
        </is>
      </c>
      <c r="E3" t="inlineStr">
        <is>
          <t>3,77%</t>
        </is>
      </c>
    </row>
    <row r="4">
      <c r="A4" t="inlineStr">
        <is>
          <t>03 - Formação de Recursos Humanos</t>
        </is>
      </c>
      <c r="B4" t="inlineStr">
        <is>
          <t>R$ 600.900,00</t>
        </is>
      </c>
      <c r="C4" t="inlineStr">
        <is>
          <t>R$ 409.176,04</t>
        </is>
      </c>
      <c r="D4" t="inlineStr">
        <is>
          <t>68,09%</t>
        </is>
      </c>
      <c r="E4" t="inlineStr">
        <is>
          <t>0,48%</t>
        </is>
      </c>
    </row>
    <row r="5">
      <c r="A5" t="inlineStr">
        <is>
          <t>04 - Comunicação Social</t>
        </is>
      </c>
      <c r="B5" t="inlineStr">
        <is>
          <t>R$ 1.782.900,00</t>
        </is>
      </c>
      <c r="C5" t="inlineStr">
        <is>
          <t>R$ 1.491.286,74</t>
        </is>
      </c>
      <c r="D5" t="inlineStr">
        <is>
          <t>83,64%</t>
        </is>
      </c>
      <c r="E5" t="inlineStr">
        <is>
          <t>1,75%</t>
        </is>
      </c>
    </row>
    <row r="6">
      <c r="A6" t="inlineStr">
        <is>
          <t>05 - Atenção Básica</t>
        </is>
      </c>
      <c r="B6" t="inlineStr">
        <is>
          <t>R$ 1.437.000,00</t>
        </is>
      </c>
      <c r="C6" t="inlineStr">
        <is>
          <t>R$ 1.306.698,22</t>
        </is>
      </c>
      <c r="D6" t="inlineStr">
        <is>
          <t>90,93%</t>
        </is>
      </c>
      <c r="E6" t="inlineStr">
        <is>
          <t>1,53%</t>
        </is>
      </c>
    </row>
    <row r="7">
      <c r="A7" t="inlineStr">
        <is>
          <t>06 - Proteção e Benefícios ao Trabalhador</t>
        </is>
      </c>
      <c r="B7" t="inlineStr">
        <is>
          <t>R$ 444.000,00</t>
        </is>
      </c>
      <c r="C7" t="inlineStr">
        <is>
          <t>R$ 338.925,47</t>
        </is>
      </c>
      <c r="D7" t="inlineStr">
        <is>
          <t>76,33%</t>
        </is>
      </c>
      <c r="E7" t="inlineStr">
        <is>
          <t>0,40%</t>
        </is>
      </c>
    </row>
    <row r="8">
      <c r="A8" t="inlineStr">
        <is>
          <t>07 - Empregabilidade</t>
        </is>
      </c>
      <c r="B8" t="inlineStr">
        <is>
          <t>R$ 58.442.976,00</t>
        </is>
      </c>
      <c r="C8" t="inlineStr">
        <is>
          <t>R$ 66.219.477,65</t>
        </is>
      </c>
      <c r="D8" t="inlineStr">
        <is>
          <t>113,31%</t>
        </is>
      </c>
      <c r="E8" t="inlineStr">
        <is>
          <t>77,63%</t>
        </is>
      </c>
    </row>
  </sheetData>
  <pageMargins left="0.75" right="0.75" top="1" bottom="1" header="0.5" footer="0.5"/>
</worksheet>
</file>

<file path=xl/worksheets/sheet49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R$ 65.406.576,00</t>
        </is>
      </c>
      <c r="D2" t="inlineStr">
        <is>
          <t>92,53%</t>
        </is>
      </c>
    </row>
    <row r="3">
      <c r="A3" t="inlineStr">
        <is>
          <t>13110120</t>
        </is>
      </c>
      <c r="B3" t="inlineStr">
        <is>
          <t>Taxas de Ocupação</t>
        </is>
      </c>
      <c r="C3" t="inlineStr">
        <is>
          <t>R$ 30.000,00</t>
        </is>
      </c>
      <c r="D3" t="inlineStr">
        <is>
          <t>0,04%</t>
        </is>
      </c>
    </row>
    <row r="4">
      <c r="A4" t="inlineStr">
        <is>
          <t>13210100</t>
        </is>
      </c>
      <c r="B4" t="inlineStr">
        <is>
          <t>Remuneração de Depósitos Bancários</t>
        </is>
      </c>
      <c r="C4" t="inlineStr">
        <is>
          <t>R$ 4.165.044,00</t>
        </is>
      </c>
      <c r="D4" t="inlineStr">
        <is>
          <t>5,89%</t>
        </is>
      </c>
    </row>
    <row r="5">
      <c r="A5" t="inlineStr">
        <is>
          <t>13999900</t>
        </is>
      </c>
      <c r="B5" t="inlineStr">
        <is>
          <t>Outras Receitas Patrimoniais</t>
        </is>
      </c>
      <c r="C5" t="inlineStr">
        <is>
          <t>R$ 60.000,00</t>
        </is>
      </c>
      <c r="D5" t="inlineStr">
        <is>
          <t>0,08%</t>
        </is>
      </c>
    </row>
    <row r="6">
      <c r="A6" t="inlineStr">
        <is>
          <t>16999900</t>
        </is>
      </c>
      <c r="B6" t="inlineStr">
        <is>
          <t>Serviços Educacionais</t>
        </is>
      </c>
      <c r="C6" t="inlineStr">
        <is>
          <t>R$ 900.000,00</t>
        </is>
      </c>
      <c r="D6" t="inlineStr">
        <is>
          <t>1,27%</t>
        </is>
      </c>
    </row>
    <row r="7">
      <c r="A7" t="inlineStr">
        <is>
          <t>19110900</t>
        </is>
      </c>
      <c r="B7" t="inlineStr">
        <is>
          <t xml:space="preserve">Multas e Juros </t>
        </is>
      </c>
      <c r="C7" t="inlineStr">
        <is>
          <t>R$ 9.000,00</t>
        </is>
      </c>
      <c r="D7" t="inlineStr">
        <is>
          <t>0,01%</t>
        </is>
      </c>
    </row>
    <row r="8">
      <c r="A8" t="inlineStr">
        <is>
          <t>19229900</t>
        </is>
      </c>
      <c r="B8" t="inlineStr">
        <is>
          <t>Outras Restituições</t>
        </is>
      </c>
      <c r="C8" t="inlineStr">
        <is>
          <t>R$ 6.000,00</t>
        </is>
      </c>
      <c r="D8" t="inlineStr">
        <is>
          <t>0,01%</t>
        </is>
      </c>
    </row>
    <row r="9">
      <c r="A9" t="inlineStr">
        <is>
          <t>19999900</t>
        </is>
      </c>
      <c r="B9" t="inlineStr">
        <is>
          <t>Outras Receitas Correntes</t>
        </is>
      </c>
      <c r="C9" t="inlineStr">
        <is>
          <t>R$ 78.000,00</t>
        </is>
      </c>
      <c r="D9" t="inlineStr">
        <is>
          <t>0,11%</t>
        </is>
      </c>
    </row>
    <row r="10">
      <c r="A10" t="inlineStr">
        <is>
          <t>22130100</t>
        </is>
      </c>
      <c r="B10" t="inlineStr">
        <is>
          <t>Alienação de Bens Móveis</t>
        </is>
      </c>
      <c r="C10" t="inlineStr">
        <is>
          <t>R$ 30.000,00</t>
        </is>
      </c>
      <c r="D10" t="inlineStr">
        <is>
          <t>0,04%</t>
        </is>
      </c>
    </row>
  </sheetData>
  <pageMargins left="0.75" right="0.75" top="1" bottom="1" header="0.5" footer="0.5"/>
</worksheet>
</file>

<file path=xl/worksheets/sheet49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R$ 22.917.600,00</t>
        </is>
      </c>
      <c r="D2" t="inlineStr">
        <is>
          <t>32,42%</t>
        </is>
      </c>
    </row>
    <row r="3">
      <c r="A3" t="inlineStr">
        <is>
          <t>31901300</t>
        </is>
      </c>
      <c r="B3" t="inlineStr">
        <is>
          <t>Obrigações Patronais</t>
        </is>
      </c>
      <c r="C3" t="inlineStr">
        <is>
          <t>R$ 2.357.400,00</t>
        </is>
      </c>
      <c r="D3" t="inlineStr">
        <is>
          <t>3,34%</t>
        </is>
      </c>
    </row>
    <row r="4">
      <c r="A4" t="inlineStr">
        <is>
          <t>31901600</t>
        </is>
      </c>
      <c r="B4" t="inlineStr">
        <is>
          <t>Outras Despesas Variáveis</t>
        </is>
      </c>
      <c r="C4" t="inlineStr">
        <is>
          <t>R$ 384.600,00</t>
        </is>
      </c>
      <c r="D4" t="inlineStr">
        <is>
          <t>0,54%</t>
        </is>
      </c>
    </row>
    <row r="5">
      <c r="A5" t="inlineStr">
        <is>
          <t>31909100</t>
        </is>
      </c>
      <c r="B5" t="inlineStr">
        <is>
          <t xml:space="preserve">Sentenças Judiciais </t>
        </is>
      </c>
      <c r="C5" t="inlineStr">
        <is>
          <t>R$ 141.000,00</t>
        </is>
      </c>
      <c r="D5" t="inlineStr">
        <is>
          <t>0,20%</t>
        </is>
      </c>
    </row>
    <row r="6">
      <c r="A6" t="inlineStr">
        <is>
          <t>31909400</t>
        </is>
      </c>
      <c r="B6" t="inlineStr">
        <is>
          <t>Indenizações e Restituições Trabalhistas</t>
        </is>
      </c>
      <c r="C6" t="inlineStr">
        <is>
          <t>R$ 336.000,00</t>
        </is>
      </c>
      <c r="D6" t="inlineStr">
        <is>
          <t>0,48%</t>
        </is>
      </c>
    </row>
    <row r="7">
      <c r="A7" t="inlineStr">
        <is>
          <t>33504100</t>
        </is>
      </c>
      <c r="B7" t="inlineStr">
        <is>
          <t>Contribuições</t>
        </is>
      </c>
      <c r="C7" t="inlineStr">
        <is>
          <t>R$ 1.134.000,00</t>
        </is>
      </c>
      <c r="D7" t="inlineStr">
        <is>
          <t>1,60%</t>
        </is>
      </c>
    </row>
    <row r="8">
      <c r="A8" t="inlineStr">
        <is>
          <t>33901400</t>
        </is>
      </c>
      <c r="B8" t="inlineStr">
        <is>
          <t>Diárias</t>
        </is>
      </c>
      <c r="C8" t="inlineStr">
        <is>
          <t>R$ 1.191.600,00</t>
        </is>
      </c>
      <c r="D8" t="inlineStr">
        <is>
          <t>1,69%</t>
        </is>
      </c>
    </row>
    <row r="9">
      <c r="A9" t="inlineStr">
        <is>
          <t>33901800</t>
        </is>
      </c>
      <c r="B9" t="inlineStr">
        <is>
          <t>Auxílio Financeiro a Estudantes</t>
        </is>
      </c>
      <c r="C9" t="inlineStr">
        <is>
          <t>R$ 363.300,00</t>
        </is>
      </c>
      <c r="D9" t="inlineStr">
        <is>
          <t>0,51%</t>
        </is>
      </c>
    </row>
    <row r="10">
      <c r="A10" t="inlineStr">
        <is>
          <t>33903000</t>
        </is>
      </c>
      <c r="B10" t="inlineStr">
        <is>
          <t>Material de Consumo</t>
        </is>
      </c>
      <c r="C10" t="inlineStr">
        <is>
          <t>R$ 5.245.200,00</t>
        </is>
      </c>
      <c r="D10" t="inlineStr">
        <is>
          <t>7,42%</t>
        </is>
      </c>
    </row>
    <row r="11">
      <c r="A11" t="inlineStr">
        <is>
          <t>33903300</t>
        </is>
      </c>
      <c r="B11" t="inlineStr">
        <is>
          <t>Passagens e Despesas de Locomoção</t>
        </is>
      </c>
      <c r="C11" t="inlineStr">
        <is>
          <t>R$ 509.100,00</t>
        </is>
      </c>
      <c r="D11" t="inlineStr">
        <is>
          <t>0,72%</t>
        </is>
      </c>
    </row>
    <row r="12">
      <c r="A12" t="inlineStr">
        <is>
          <t>33903600</t>
        </is>
      </c>
      <c r="B12" t="inlineStr">
        <is>
          <t>Outros Serviços de Terceiros - PF</t>
        </is>
      </c>
      <c r="C12" t="inlineStr">
        <is>
          <t>R$ 535.200,00</t>
        </is>
      </c>
      <c r="D12" t="inlineStr">
        <is>
          <t>0,76%</t>
        </is>
      </c>
    </row>
    <row r="13">
      <c r="A13" t="inlineStr">
        <is>
          <t>33903700</t>
        </is>
      </c>
      <c r="B13" t="inlineStr">
        <is>
          <t>Locação de Mão de Obra</t>
        </is>
      </c>
      <c r="C13" t="inlineStr">
        <is>
          <t>R$ 1.246.500,00</t>
        </is>
      </c>
      <c r="D13" t="inlineStr">
        <is>
          <t>1,76%</t>
        </is>
      </c>
    </row>
    <row r="14">
      <c r="A14" t="inlineStr">
        <is>
          <t>33903900</t>
        </is>
      </c>
      <c r="B14" t="inlineStr">
        <is>
          <t>Outros Serviços Terceiros - P. Jurídica</t>
        </is>
      </c>
      <c r="C14" t="inlineStr">
        <is>
          <t>R$ 15.556.020,00</t>
        </is>
      </c>
      <c r="D14" t="inlineStr">
        <is>
          <t>22,01%</t>
        </is>
      </c>
    </row>
    <row r="15">
      <c r="A15" t="inlineStr">
        <is>
          <t>33904000</t>
        </is>
      </c>
      <c r="B15" t="inlineStr">
        <is>
          <t>Serv. Tecn. da Inform. Comunicação - PJ.</t>
        </is>
      </c>
      <c r="C15" t="inlineStr">
        <is>
          <t>R$ 1.349.100,00</t>
        </is>
      </c>
      <c r="D15" t="inlineStr">
        <is>
          <t>1,91%</t>
        </is>
      </c>
    </row>
    <row r="16">
      <c r="A16" t="inlineStr">
        <is>
          <t>33904700</t>
        </is>
      </c>
      <c r="B16" t="inlineStr">
        <is>
          <t>Obrigações Tributárias e Contributivas</t>
        </is>
      </c>
      <c r="C16" t="inlineStr">
        <is>
          <t>R$ 96.000,00</t>
        </is>
      </c>
      <c r="D16" t="inlineStr">
        <is>
          <t>0,14%</t>
        </is>
      </c>
    </row>
    <row r="17">
      <c r="A17" t="inlineStr">
        <is>
          <t>33909100</t>
        </is>
      </c>
      <c r="B17" t="inlineStr">
        <is>
          <t>Sentenças Judiciais</t>
        </is>
      </c>
      <c r="C17" t="inlineStr">
        <is>
          <t>R$ 138.000,00</t>
        </is>
      </c>
      <c r="D17" t="inlineStr">
        <is>
          <t>0,20%</t>
        </is>
      </c>
    </row>
    <row r="18">
      <c r="A18" t="inlineStr">
        <is>
          <t>33909300</t>
        </is>
      </c>
      <c r="B18" t="inlineStr">
        <is>
          <t>Indenizações e Restituições</t>
        </is>
      </c>
      <c r="C18" t="inlineStr">
        <is>
          <t>R$ 18.000,00</t>
        </is>
      </c>
      <c r="D18" t="inlineStr">
        <is>
          <t>0,03%</t>
        </is>
      </c>
    </row>
    <row r="19">
      <c r="A19" t="inlineStr">
        <is>
          <t>44905100</t>
        </is>
      </c>
      <c r="B19" t="inlineStr">
        <is>
          <t>Obras e Instalações</t>
        </is>
      </c>
      <c r="C19" t="inlineStr">
        <is>
          <t>R$ 12.540.000,00</t>
        </is>
      </c>
      <c r="D19" t="inlineStr">
        <is>
          <t>17,74%</t>
        </is>
      </c>
    </row>
    <row r="20">
      <c r="A20" t="inlineStr">
        <is>
          <t>44905200</t>
        </is>
      </c>
      <c r="B20" t="inlineStr">
        <is>
          <t>Equipamentos e Material Permanente</t>
        </is>
      </c>
      <c r="C20" t="inlineStr">
        <is>
          <t>R$ 4.536.000,00</t>
        </is>
      </c>
      <c r="D20" t="inlineStr">
        <is>
          <t>6,42%</t>
        </is>
      </c>
    </row>
    <row r="21">
      <c r="A21" t="inlineStr">
        <is>
          <t>45906100</t>
        </is>
      </c>
      <c r="B21" t="inlineStr">
        <is>
          <t>Aquisição de Imóveis</t>
        </is>
      </c>
      <c r="C21" t="inlineStr">
        <is>
          <t>R$ 90.000,00</t>
        </is>
      </c>
      <c r="D21" t="inlineStr">
        <is>
          <t>0,13%</t>
        </is>
      </c>
    </row>
  </sheetData>
  <pageMargins left="0.75" right="0.75" top="1" bottom="1" header="0.5" footer="0.5"/>
</worksheet>
</file>

<file path=xl/worksheets/sheet50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R$ 13.412.700,00</t>
        </is>
      </c>
      <c r="C2" t="inlineStr">
        <is>
          <t>18,98%</t>
        </is>
      </c>
    </row>
    <row r="3">
      <c r="A3" t="inlineStr">
        <is>
          <t>02 - Administração Financeira</t>
        </is>
      </c>
      <c r="B3" t="inlineStr">
        <is>
          <t>R$ 3.294.000,00</t>
        </is>
      </c>
      <c r="C3" t="inlineStr">
        <is>
          <t>4,66%</t>
        </is>
      </c>
    </row>
    <row r="4">
      <c r="A4" t="inlineStr">
        <is>
          <t>03 - Formação de Recursos Humanos</t>
        </is>
      </c>
      <c r="B4" t="inlineStr">
        <is>
          <t>R$ 453.900,00</t>
        </is>
      </c>
      <c r="C4" t="inlineStr">
        <is>
          <t>0,64%</t>
        </is>
      </c>
    </row>
    <row r="5">
      <c r="A5" t="inlineStr">
        <is>
          <t>04 - Comunicação Social</t>
        </is>
      </c>
      <c r="B5" t="inlineStr">
        <is>
          <t>R$ 1.239.900,00</t>
        </is>
      </c>
      <c r="C5" t="inlineStr">
        <is>
          <t>1,75%</t>
        </is>
      </c>
    </row>
    <row r="6">
      <c r="A6" t="inlineStr">
        <is>
          <t>05 - Atenção Básica</t>
        </is>
      </c>
      <c r="B6" t="inlineStr">
        <is>
          <t>R$ 1.347.000,00</t>
        </is>
      </c>
      <c r="C6" t="inlineStr">
        <is>
          <t>1,91%</t>
        </is>
      </c>
    </row>
    <row r="7">
      <c r="A7" t="inlineStr">
        <is>
          <t>06 - Proteção e Benefícios ao Trabalhador</t>
        </is>
      </c>
      <c r="B7" t="inlineStr">
        <is>
          <t>R$ 474.000,00</t>
        </is>
      </c>
      <c r="C7" t="inlineStr">
        <is>
          <t>0,67%</t>
        </is>
      </c>
    </row>
    <row r="8">
      <c r="A8" t="inlineStr">
        <is>
          <t>07 - Empregabilidade</t>
        </is>
      </c>
      <c r="B8" t="inlineStr">
        <is>
          <t>R$ 50.463.120,00</t>
        </is>
      </c>
      <c r="C8" t="inlineStr">
        <is>
          <t>71,39%</t>
        </is>
      </c>
    </row>
  </sheetData>
  <pageMargins left="0.75" right="0.75" top="1" bottom="1" header="0.5" footer="0.5"/>
</worksheet>
</file>

<file path=xl/worksheets/sheet50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R$ 70.654.620,00</t>
        </is>
      </c>
      <c r="C2" t="inlineStr">
        <is>
          <t>R$ 32.479.992,09</t>
        </is>
      </c>
      <c r="D2" t="inlineStr">
        <is>
          <t>45,97%</t>
        </is>
      </c>
      <c r="E2" t="inlineStr">
        <is>
          <t>100,00%</t>
        </is>
      </c>
    </row>
    <row r="3">
      <c r="A3" t="inlineStr">
        <is>
          <t>Contr. para Ent. Privadas Serviço Social e de Formação Prof.</t>
        </is>
      </c>
      <c r="B3" t="inlineStr">
        <is>
          <t>R$ 65.406.576,00</t>
        </is>
      </c>
      <c r="C3" t="inlineStr">
        <is>
          <t>R$ 29.167.011,77</t>
        </is>
      </c>
      <c r="D3" t="inlineStr">
        <is>
          <t>44,59%</t>
        </is>
      </c>
      <c r="E3" t="inlineStr">
        <is>
          <t>89,80%</t>
        </is>
      </c>
    </row>
    <row r="4">
      <c r="A4" t="inlineStr">
        <is>
          <t>Contribuições para o Senac</t>
        </is>
      </c>
      <c r="B4" t="inlineStr">
        <is>
          <t>R$ 65.406.576,00</t>
        </is>
      </c>
      <c r="C4" t="inlineStr">
        <is>
          <t>R$ 29.167.011,77</t>
        </is>
      </c>
      <c r="D4" t="inlineStr">
        <is>
          <t>44,59%</t>
        </is>
      </c>
      <c r="E4" t="inlineStr">
        <is>
          <t>89,80%</t>
        </is>
      </c>
    </row>
    <row r="5">
      <c r="A5" t="inlineStr">
        <is>
          <t>Receita Patrimonial</t>
        </is>
      </c>
      <c r="B5" t="inlineStr">
        <is>
          <t>R$ 4.255.044,00</t>
        </is>
      </c>
      <c r="C5" t="inlineStr">
        <is>
          <t>R$ 2.427.761,50</t>
        </is>
      </c>
      <c r="D5" t="inlineStr">
        <is>
          <t>57,06%</t>
        </is>
      </c>
      <c r="E5" t="inlineStr">
        <is>
          <t>7,47%</t>
        </is>
      </c>
    </row>
    <row r="6">
      <c r="A6" t="inlineStr">
        <is>
          <t>Taxas de Ocupação</t>
        </is>
      </c>
      <c r="B6" t="inlineStr">
        <is>
          <t>R$ 30.000,00</t>
        </is>
      </c>
      <c r="C6" t="inlineStr">
        <is>
          <t>R$ 3.908,00</t>
        </is>
      </c>
      <c r="D6" t="inlineStr">
        <is>
          <t>13,03%</t>
        </is>
      </c>
      <c r="E6" t="inlineStr">
        <is>
          <t>0,01%</t>
        </is>
      </c>
    </row>
    <row r="7">
      <c r="A7" t="inlineStr">
        <is>
          <t>Remuneração de Depósitos Bancários</t>
        </is>
      </c>
      <c r="B7" t="inlineStr">
        <is>
          <t>R$ 4.165.044,00</t>
        </is>
      </c>
      <c r="C7" t="inlineStr">
        <is>
          <t>R$ 2.423.853,50</t>
        </is>
      </c>
      <c r="D7" t="inlineStr">
        <is>
          <t>58,20%</t>
        </is>
      </c>
      <c r="E7" t="inlineStr">
        <is>
          <t>7,46%</t>
        </is>
      </c>
    </row>
    <row r="8">
      <c r="A8" t="inlineStr">
        <is>
          <t>Outras Receitas Patrimoniais</t>
        </is>
      </c>
      <c r="B8" t="inlineStr">
        <is>
          <t>R$ 60.000,00</t>
        </is>
      </c>
      <c r="C8" t="inlineStr">
        <is>
          <t>R$ 0,00</t>
        </is>
      </c>
      <c r="D8" t="inlineStr">
        <is>
          <t>0,00%</t>
        </is>
      </c>
      <c r="E8" t="inlineStr">
        <is>
          <t>0,00%</t>
        </is>
      </c>
    </row>
    <row r="9">
      <c r="A9" t="inlineStr">
        <is>
          <t>Receita de Serviços</t>
        </is>
      </c>
      <c r="B9" t="inlineStr">
        <is>
          <t>R$ 900.000,00</t>
        </is>
      </c>
      <c r="C9" t="inlineStr">
        <is>
          <t>R$ 684.987,83</t>
        </is>
      </c>
      <c r="D9" t="inlineStr">
        <is>
          <t>76,11%</t>
        </is>
      </c>
      <c r="E9" t="inlineStr">
        <is>
          <t>2,11%</t>
        </is>
      </c>
    </row>
    <row r="10">
      <c r="A10" t="inlineStr">
        <is>
          <t>Serviços Educacionais</t>
        </is>
      </c>
      <c r="B10" t="inlineStr">
        <is>
          <t>R$ 900.000,00</t>
        </is>
      </c>
      <c r="C10" t="inlineStr">
        <is>
          <t>R$ 684.987,83</t>
        </is>
      </c>
      <c r="D10" t="inlineStr">
        <is>
          <t>76,11%</t>
        </is>
      </c>
      <c r="E10" t="inlineStr">
        <is>
          <t>2,11%</t>
        </is>
      </c>
    </row>
    <row r="11">
      <c r="A11" t="inlineStr">
        <is>
          <t>Outras Receitas Correntes</t>
        </is>
      </c>
      <c r="B11" t="inlineStr">
        <is>
          <t>R$ 93.000,00</t>
        </is>
      </c>
      <c r="C11" t="inlineStr">
        <is>
          <t>R$ 200.230,99</t>
        </is>
      </c>
      <c r="D11" t="inlineStr">
        <is>
          <t>215,30%</t>
        </is>
      </c>
      <c r="E11" t="inlineStr">
        <is>
          <t>0,62%</t>
        </is>
      </c>
    </row>
    <row r="12">
      <c r="A12" t="inlineStr">
        <is>
          <t xml:space="preserve">Multas e Juros </t>
        </is>
      </c>
      <c r="B12" t="inlineStr">
        <is>
          <t>R$ 9.000,00</t>
        </is>
      </c>
      <c r="C12" t="inlineStr">
        <is>
          <t>R$ 9,88</t>
        </is>
      </c>
      <c r="D12" t="inlineStr">
        <is>
          <t>0,11%</t>
        </is>
      </c>
      <c r="E12" t="inlineStr">
        <is>
          <t>0,00%</t>
        </is>
      </c>
    </row>
    <row r="13">
      <c r="A13" t="inlineStr">
        <is>
          <t>Outras Restituições</t>
        </is>
      </c>
      <c r="B13" t="inlineStr">
        <is>
          <t>R$ 6.000,00</t>
        </is>
      </c>
      <c r="C13" t="inlineStr">
        <is>
          <t>R$ 0,00</t>
        </is>
      </c>
      <c r="D13" t="inlineStr">
        <is>
          <t>0,00%</t>
        </is>
      </c>
      <c r="E13" t="inlineStr">
        <is>
          <t>0,00%</t>
        </is>
      </c>
    </row>
    <row r="14">
      <c r="A14" t="inlineStr">
        <is>
          <t>Outras Receitas Correntes</t>
        </is>
      </c>
      <c r="B14" t="inlineStr">
        <is>
          <t>R$ 78.000,00</t>
        </is>
      </c>
      <c r="C14" t="inlineStr">
        <is>
          <t>R$ 200.221,11</t>
        </is>
      </c>
      <c r="D14" t="inlineStr">
        <is>
          <t>256,69%</t>
        </is>
      </c>
      <c r="E14" t="inlineStr">
        <is>
          <t>0,62%</t>
        </is>
      </c>
    </row>
    <row r="15">
      <c r="A15" t="inlineStr">
        <is>
          <t>RECEITAS DE CAPITAL</t>
        </is>
      </c>
      <c r="B15" t="inlineStr">
        <is>
          <t>R$ 30.000,00</t>
        </is>
      </c>
      <c r="C15" t="inlineStr">
        <is>
          <t>R$ 0,00</t>
        </is>
      </c>
      <c r="D15" t="inlineStr">
        <is>
          <t>0,00%</t>
        </is>
      </c>
      <c r="E15" t="inlineStr">
        <is>
          <t>0,00%</t>
        </is>
      </c>
    </row>
    <row r="16">
      <c r="A16" t="inlineStr">
        <is>
          <t>Alienação de Bens</t>
        </is>
      </c>
      <c r="B16" t="inlineStr">
        <is>
          <t>R$ 30.000,00</t>
        </is>
      </c>
      <c r="C16" t="inlineStr">
        <is>
          <t>R$ 0,00</t>
        </is>
      </c>
      <c r="D16" t="inlineStr">
        <is>
          <t>0,00%</t>
        </is>
      </c>
      <c r="E16" t="inlineStr">
        <is>
          <t>0,00%</t>
        </is>
      </c>
    </row>
    <row r="17">
      <c r="A17" t="inlineStr">
        <is>
          <t>Alienação de Bens Móveis</t>
        </is>
      </c>
      <c r="B17" t="inlineStr">
        <is>
          <t>R$ 30.000,00</t>
        </is>
      </c>
      <c r="C17" t="inlineStr">
        <is>
          <t>R$ 0,00</t>
        </is>
      </c>
      <c r="D17" t="inlineStr">
        <is>
          <t>0,00%</t>
        </is>
      </c>
      <c r="E17" t="inlineStr">
        <is>
          <t>0,00%</t>
        </is>
      </c>
    </row>
  </sheetData>
  <pageMargins left="0.75" right="0.75" top="1" bottom="1" header="0.5" footer="0.5"/>
</worksheet>
</file>

<file path=xl/worksheets/sheet50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R$53.518.620,00</t>
        </is>
      </c>
      <c r="C2" t="inlineStr">
        <is>
          <t>R$28.292.423,16</t>
        </is>
      </c>
      <c r="D2" t="inlineStr">
        <is>
          <t>52,86%</t>
        </is>
      </c>
      <c r="E2" t="inlineStr">
        <is>
          <t>69,04%</t>
        </is>
      </c>
    </row>
    <row r="3">
      <c r="A3" t="inlineStr">
        <is>
          <t>Pessoal e Encargos Sociais</t>
        </is>
      </c>
      <c r="B3" t="inlineStr">
        <is>
          <t>R$26.136.600,00</t>
        </is>
      </c>
      <c r="C3" t="inlineStr">
        <is>
          <t>R$13.291.363,19</t>
        </is>
      </c>
      <c r="D3" t="inlineStr">
        <is>
          <t>50,85%</t>
        </is>
      </c>
      <c r="E3" t="inlineStr">
        <is>
          <t>32,44%</t>
        </is>
      </c>
    </row>
    <row r="4">
      <c r="A4" t="inlineStr">
        <is>
          <t>Vencimentos e Vantagens Fixas</t>
        </is>
      </c>
      <c r="B4" t="inlineStr">
        <is>
          <t>R$22.917.600,00</t>
        </is>
      </c>
      <c r="C4" t="inlineStr">
        <is>
          <t>R$11.881.366,40</t>
        </is>
      </c>
      <c r="D4" t="inlineStr">
        <is>
          <t>51,84%</t>
        </is>
      </c>
      <c r="E4" t="inlineStr">
        <is>
          <t>29,00%</t>
        </is>
      </c>
    </row>
    <row r="5">
      <c r="A5" t="inlineStr">
        <is>
          <t>Obrigações Patronais</t>
        </is>
      </c>
      <c r="B5" t="inlineStr">
        <is>
          <t>R$2.357.400,00</t>
        </is>
      </c>
      <c r="C5" t="inlineStr">
        <is>
          <t>R$1.060.777,34</t>
        </is>
      </c>
      <c r="D5" t="inlineStr">
        <is>
          <t>45,00%</t>
        </is>
      </c>
      <c r="E5" t="inlineStr">
        <is>
          <t>2,59%</t>
        </is>
      </c>
    </row>
    <row r="6">
      <c r="A6" t="inlineStr">
        <is>
          <t>Outras Despesas Variáveis</t>
        </is>
      </c>
      <c r="B6" t="inlineStr">
        <is>
          <t>R$384.600,00</t>
        </is>
      </c>
      <c r="C6" t="inlineStr">
        <is>
          <t>R$165.095,54</t>
        </is>
      </c>
      <c r="D6" t="inlineStr">
        <is>
          <t>42,93%</t>
        </is>
      </c>
      <c r="E6" t="inlineStr">
        <is>
          <t>0,40%</t>
        </is>
      </c>
    </row>
    <row r="7">
      <c r="A7" t="inlineStr">
        <is>
          <t xml:space="preserve">Sentenças Judiciais </t>
        </is>
      </c>
      <c r="B7" t="inlineStr">
        <is>
          <t>R$141.000,00</t>
        </is>
      </c>
      <c r="C7" t="inlineStr">
        <is>
          <t>R$0,00</t>
        </is>
      </c>
      <c r="D7" t="inlineStr">
        <is>
          <t>0,00%</t>
        </is>
      </c>
      <c r="E7" t="inlineStr">
        <is>
          <t>0,00%</t>
        </is>
      </c>
    </row>
    <row r="8">
      <c r="A8" t="inlineStr">
        <is>
          <t>Indenizações e Restituições Trabalhistas</t>
        </is>
      </c>
      <c r="B8" t="inlineStr">
        <is>
          <t>R$336.000,00</t>
        </is>
      </c>
      <c r="C8" t="inlineStr">
        <is>
          <t>R$184.123,91</t>
        </is>
      </c>
      <c r="D8" t="inlineStr">
        <is>
          <t>54,80%</t>
        </is>
      </c>
      <c r="E8" t="inlineStr">
        <is>
          <t>0,45%</t>
        </is>
      </c>
    </row>
    <row r="9">
      <c r="A9" t="inlineStr">
        <is>
          <t>Outras Despesas Correntes</t>
        </is>
      </c>
      <c r="B9" t="inlineStr">
        <is>
          <t>R$27.382.020,00</t>
        </is>
      </c>
      <c r="C9" t="inlineStr">
        <is>
          <t>R$15.001.059,97</t>
        </is>
      </c>
      <c r="D9" t="inlineStr">
        <is>
          <t>54,78%</t>
        </is>
      </c>
      <c r="E9" t="inlineStr">
        <is>
          <t>36,61%</t>
        </is>
      </c>
    </row>
    <row r="10">
      <c r="A10" t="inlineStr">
        <is>
          <t>Contribuições</t>
        </is>
      </c>
      <c r="B10" t="inlineStr">
        <is>
          <t>R$1.134.000,00</t>
        </is>
      </c>
      <c r="C10" t="inlineStr">
        <is>
          <t>R$586.393,15</t>
        </is>
      </c>
      <c r="D10" t="inlineStr">
        <is>
          <t>51,71%</t>
        </is>
      </c>
      <c r="E10" t="inlineStr">
        <is>
          <t>1,43%</t>
        </is>
      </c>
    </row>
    <row r="11">
      <c r="A11" t="inlineStr">
        <is>
          <t>Diárias</t>
        </is>
      </c>
      <c r="B11" t="inlineStr">
        <is>
          <t>R$1.191.600,00</t>
        </is>
      </c>
      <c r="C11" t="inlineStr">
        <is>
          <t>R$464.146,10</t>
        </is>
      </c>
      <c r="D11" t="inlineStr">
        <is>
          <t>38,95%</t>
        </is>
      </c>
      <c r="E11" t="inlineStr">
        <is>
          <t>1,13%</t>
        </is>
      </c>
    </row>
    <row r="12">
      <c r="A12" t="inlineStr">
        <is>
          <t>Auxílio Financeiro a Estudantes</t>
        </is>
      </c>
      <c r="B12" t="inlineStr">
        <is>
          <t>R$363.300,00</t>
        </is>
      </c>
      <c r="C12" t="inlineStr">
        <is>
          <t>R$78.262,00</t>
        </is>
      </c>
      <c r="D12" t="inlineStr">
        <is>
          <t>21,54%</t>
        </is>
      </c>
      <c r="E12" t="inlineStr">
        <is>
          <t>0,19%</t>
        </is>
      </c>
    </row>
    <row r="13">
      <c r="A13" t="inlineStr">
        <is>
          <t>Material de Consumo</t>
        </is>
      </c>
      <c r="B13" t="inlineStr">
        <is>
          <t>R$5.245.200,00</t>
        </is>
      </c>
      <c r="C13" t="inlineStr">
        <is>
          <t>R$3.539.258,65</t>
        </is>
      </c>
      <c r="D13" t="inlineStr">
        <is>
          <t>67,48%</t>
        </is>
      </c>
      <c r="E13" t="inlineStr">
        <is>
          <t>8,64%</t>
        </is>
      </c>
    </row>
    <row r="14">
      <c r="A14" t="inlineStr">
        <is>
          <t>Passagens e Despesas de Locomoção</t>
        </is>
      </c>
      <c r="B14" t="inlineStr">
        <is>
          <t>R$509.100,00</t>
        </is>
      </c>
      <c r="C14" t="inlineStr">
        <is>
          <t>R$199.545,49</t>
        </is>
      </c>
      <c r="D14" t="inlineStr">
        <is>
          <t>39,20%</t>
        </is>
      </c>
      <c r="E14" t="inlineStr">
        <is>
          <t>0,49%</t>
        </is>
      </c>
    </row>
    <row r="15">
      <c r="A15" t="inlineStr">
        <is>
          <t>Outros Serviços de Terceiros - PF</t>
        </is>
      </c>
      <c r="B15" t="inlineStr">
        <is>
          <t>R$535.200,00</t>
        </is>
      </c>
      <c r="C15" t="inlineStr">
        <is>
          <t>R$210.622,72</t>
        </is>
      </c>
      <c r="D15" t="inlineStr">
        <is>
          <t>39,35%</t>
        </is>
      </c>
      <c r="E15" t="inlineStr">
        <is>
          <t>0,51%</t>
        </is>
      </c>
    </row>
    <row r="16">
      <c r="A16" t="inlineStr">
        <is>
          <t>Locação de Mão de Obra</t>
        </is>
      </c>
      <c r="B16" t="inlineStr">
        <is>
          <t>R$1.246.500,00</t>
        </is>
      </c>
      <c r="C16" t="inlineStr">
        <is>
          <t>R$1.185.003,94</t>
        </is>
      </c>
      <c r="D16" t="inlineStr">
        <is>
          <t>95,07%</t>
        </is>
      </c>
      <c r="E16" t="inlineStr">
        <is>
          <t>2,89%</t>
        </is>
      </c>
    </row>
    <row r="17">
      <c r="A17" t="inlineStr">
        <is>
          <t>Outros Serviços Terceiros - P. Jurídica</t>
        </is>
      </c>
      <c r="B17" t="inlineStr">
        <is>
          <t>R$15.556.020,00</t>
        </is>
      </c>
      <c r="C17" t="inlineStr">
        <is>
          <t>R$7.629.644,24</t>
        </is>
      </c>
      <c r="D17" t="inlineStr">
        <is>
          <t>49,05%</t>
        </is>
      </c>
      <c r="E17" t="inlineStr">
        <is>
          <t>18,62%</t>
        </is>
      </c>
    </row>
    <row r="18">
      <c r="A18" t="inlineStr">
        <is>
          <t>Serv. Tecn. da Inform. Comunicação - PJ.</t>
        </is>
      </c>
      <c r="B18" t="inlineStr">
        <is>
          <t>R$1.349.100,00</t>
        </is>
      </c>
      <c r="C18" t="inlineStr">
        <is>
          <t>R$1.074.444,12</t>
        </is>
      </c>
      <c r="D18" t="inlineStr">
        <is>
          <t>79,64%</t>
        </is>
      </c>
      <c r="E18" t="inlineStr">
        <is>
          <t>2,62%</t>
        </is>
      </c>
    </row>
    <row r="19">
      <c r="A19" t="inlineStr">
        <is>
          <t>Obrigações Tributárias e Contributivas</t>
        </is>
      </c>
      <c r="B19" t="inlineStr">
        <is>
          <t>R$96.000,00</t>
        </is>
      </c>
      <c r="C19" t="inlineStr">
        <is>
          <t>R$33.739,56</t>
        </is>
      </c>
      <c r="D19" t="inlineStr">
        <is>
          <t>35,15%</t>
        </is>
      </c>
      <c r="E19" t="inlineStr">
        <is>
          <t>0,08%</t>
        </is>
      </c>
    </row>
    <row r="20">
      <c r="A20" t="inlineStr">
        <is>
          <t>Sentenças Judiciais</t>
        </is>
      </c>
      <c r="B20" t="inlineStr">
        <is>
          <t>R$138.000,00</t>
        </is>
      </c>
      <c r="C20" t="inlineStr">
        <is>
          <t>R$0,00</t>
        </is>
      </c>
      <c r="D20" t="inlineStr">
        <is>
          <t>0,00%</t>
        </is>
      </c>
      <c r="E20" t="inlineStr">
        <is>
          <t>0,00%</t>
        </is>
      </c>
    </row>
    <row r="21">
      <c r="A21" t="inlineStr">
        <is>
          <t>Indenizações e Restituições</t>
        </is>
      </c>
      <c r="B21" t="inlineStr">
        <is>
          <t>R$18.000,00</t>
        </is>
      </c>
      <c r="C21" t="inlineStr">
        <is>
          <t>R$0,00</t>
        </is>
      </c>
      <c r="D21" t="inlineStr">
        <is>
          <t>0,00%</t>
        </is>
      </c>
      <c r="E21" t="inlineStr">
        <is>
          <t>0,00%</t>
        </is>
      </c>
    </row>
  </sheetData>
  <pageMargins left="0.75" right="0.75" top="1" bottom="1" header="0.5" footer="0.5"/>
</worksheet>
</file>

<file path=xl/worksheets/sheet50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R$ 13.412.700,00</t>
        </is>
      </c>
      <c r="C2" t="inlineStr">
        <is>
          <t>R$ 5.992.623,08</t>
        </is>
      </c>
      <c r="D2" t="inlineStr">
        <is>
          <t>44,68%</t>
        </is>
      </c>
      <c r="E2" t="inlineStr">
        <is>
          <t>14,62%</t>
        </is>
      </c>
    </row>
    <row r="3">
      <c r="A3" t="inlineStr">
        <is>
          <t>02 - Administração Financeira</t>
        </is>
      </c>
      <c r="B3" t="inlineStr">
        <is>
          <t>R$ 3.294.000,00</t>
        </is>
      </c>
      <c r="C3" t="inlineStr">
        <is>
          <t>R$ 1.683.025,66</t>
        </is>
      </c>
      <c r="D3" t="inlineStr">
        <is>
          <t>51,09%</t>
        </is>
      </c>
      <c r="E3" t="inlineStr">
        <is>
          <t>4,11%</t>
        </is>
      </c>
    </row>
    <row r="4">
      <c r="A4" t="inlineStr">
        <is>
          <t>03 - Formação de Recursos Humanos</t>
        </is>
      </c>
      <c r="B4" t="inlineStr">
        <is>
          <t>R$ 453.900,00</t>
        </is>
      </c>
      <c r="C4" t="inlineStr">
        <is>
          <t>R$ 190.255,14</t>
        </is>
      </c>
      <c r="D4" t="inlineStr">
        <is>
          <t>41,92%</t>
        </is>
      </c>
      <c r="E4" t="inlineStr">
        <is>
          <t>0,46%</t>
        </is>
      </c>
    </row>
    <row r="5">
      <c r="A5" t="inlineStr">
        <is>
          <t>04 - Comunicação Social</t>
        </is>
      </c>
      <c r="B5" t="inlineStr">
        <is>
          <t>R$ 1.239.900,00</t>
        </is>
      </c>
      <c r="C5" t="inlineStr">
        <is>
          <t>R$ 509.717,75</t>
        </is>
      </c>
      <c r="D5" t="inlineStr">
        <is>
          <t>41,11%</t>
        </is>
      </c>
      <c r="E5" t="inlineStr">
        <is>
          <t>1,24%</t>
        </is>
      </c>
    </row>
    <row r="6">
      <c r="A6" t="inlineStr">
        <is>
          <t>05 - Atenção Básica</t>
        </is>
      </c>
      <c r="B6" t="inlineStr">
        <is>
          <t>R$ 1.347.000,00</t>
        </is>
      </c>
      <c r="C6" t="inlineStr">
        <is>
          <t>R$ 745.611,07</t>
        </is>
      </c>
      <c r="D6" t="inlineStr">
        <is>
          <t>55,35%</t>
        </is>
      </c>
      <c r="E6" t="inlineStr">
        <is>
          <t>1,82%</t>
        </is>
      </c>
    </row>
    <row r="7">
      <c r="A7" t="inlineStr">
        <is>
          <t>06 - Proteção e Benefícios ao Trabalhador</t>
        </is>
      </c>
      <c r="B7" t="inlineStr">
        <is>
          <t>R$ 474.000,00</t>
        </is>
      </c>
      <c r="C7" t="inlineStr">
        <is>
          <t>R$ 166.708,95</t>
        </is>
      </c>
      <c r="D7" t="inlineStr">
        <is>
          <t>35,17%</t>
        </is>
      </c>
      <c r="E7" t="inlineStr">
        <is>
          <t>0,41%</t>
        </is>
      </c>
    </row>
    <row r="8">
      <c r="A8" t="inlineStr">
        <is>
          <t>07 - Empregabilidade</t>
        </is>
      </c>
      <c r="B8" t="inlineStr">
        <is>
          <t>R$ 50.463.120,00</t>
        </is>
      </c>
      <c r="C8" t="inlineStr">
        <is>
          <t>R$ 31.689.290,75</t>
        </is>
      </c>
      <c r="D8" t="inlineStr">
        <is>
          <t>62,80%</t>
        </is>
      </c>
      <c r="E8" t="inlineStr">
        <is>
          <t>77,33%</t>
        </is>
      </c>
    </row>
  </sheetData>
  <pageMargins left="0.75" right="0.75" top="1" bottom="1" header="0.5" footer="0.5"/>
</worksheet>
</file>

<file path=xl/worksheets/sheet50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EXERCICIO</t>
        </is>
      </c>
      <c r="B1" t="inlineStr">
        <is>
          <t>ANO</t>
        </is>
      </c>
      <c r="C1" t="inlineStr">
        <is>
          <t>TIPO</t>
        </is>
      </c>
      <c r="D1" t="inlineStr">
        <is>
          <t>ESPECIFICACAO</t>
        </is>
      </c>
      <c r="E1" t="inlineStr">
        <is>
          <t>ITEM</t>
        </is>
      </c>
      <c r="F1" t="inlineStr">
        <is>
          <t>VALOR_PARCIAL</t>
        </is>
      </c>
    </row>
    <row r="2">
      <c r="A2" t="inlineStr">
        <is>
          <t>2025</t>
        </is>
      </c>
      <c r="B2" t="inlineStr">
        <is>
          <t>2025</t>
        </is>
      </c>
      <c r="C2" t="inlineStr">
        <is>
          <t>Ingressos</t>
        </is>
      </c>
      <c r="D2" t="inlineStr">
        <is>
          <t>RECEITA EXTRA ORÇAMENTÁRIA</t>
        </is>
      </c>
      <c r="E2" t="inlineStr">
        <is>
          <t>Ativo Realizável a Longo Prazo</t>
        </is>
      </c>
      <c r="F2" t="inlineStr">
        <is>
          <t xml:space="preserve"> 348.118,30 </t>
        </is>
      </c>
    </row>
    <row r="3">
      <c r="A3" t="inlineStr">
        <is>
          <t>2025</t>
        </is>
      </c>
      <c r="B3" t="inlineStr">
        <is>
          <t>2025</t>
        </is>
      </c>
      <c r="C3" t="inlineStr">
        <is>
          <t>Ingressos</t>
        </is>
      </c>
      <c r="D3" t="inlineStr">
        <is>
          <t>SALDO EM ESPÉCIE DO EXERCÍCIO ANTERIOR</t>
        </is>
      </c>
      <c r="E3" t="inlineStr">
        <is>
          <t>Caixa e Equivalente de Caixa</t>
        </is>
      </c>
      <c r="F3" t="inlineStr">
        <is>
          <t xml:space="preserve"> 45.895.360,88 </t>
        </is>
      </c>
    </row>
    <row r="4">
      <c r="A4" t="inlineStr">
        <is>
          <t>2025</t>
        </is>
      </c>
      <c r="B4" t="inlineStr">
        <is>
          <t>2025</t>
        </is>
      </c>
      <c r="C4" t="inlineStr">
        <is>
          <t>Ingressos</t>
        </is>
      </c>
      <c r="D4" t="inlineStr">
        <is>
          <t>RECEITA EXTRA ORÇAMENTÁRIA</t>
        </is>
      </c>
      <c r="E4" t="inlineStr">
        <is>
          <t>Demais Creditos e Valores a Curto Prazo</t>
        </is>
      </c>
      <c r="F4" t="inlineStr">
        <is>
          <t xml:space="preserve"> 942.188,13 </t>
        </is>
      </c>
    </row>
    <row r="5">
      <c r="A5" t="inlineStr">
        <is>
          <t>2025</t>
        </is>
      </c>
      <c r="B5" t="inlineStr">
        <is>
          <t>2025</t>
        </is>
      </c>
      <c r="C5" t="inlineStr">
        <is>
          <t>Ingressos</t>
        </is>
      </c>
      <c r="D5" t="inlineStr">
        <is>
          <t>RECEITA EXTRA ORÇAMENTÁRIA</t>
        </is>
      </c>
      <c r="E5" t="inlineStr">
        <is>
          <t>Demais Obrigações a Curto Prazo</t>
        </is>
      </c>
      <c r="F5" t="inlineStr">
        <is>
          <t xml:space="preserve"> 242.408,78 </t>
        </is>
      </c>
    </row>
    <row r="6">
      <c r="A6" t="inlineStr">
        <is>
          <t>2025</t>
        </is>
      </c>
      <c r="B6" t="inlineStr">
        <is>
          <t>2025</t>
        </is>
      </c>
      <c r="C6" t="inlineStr">
        <is>
          <t>Ingressos</t>
        </is>
      </c>
      <c r="D6" t="inlineStr">
        <is>
          <t>RECEITA EXTRA ORÇAMENTÁRIA</t>
        </is>
      </c>
      <c r="E6" t="inlineStr">
        <is>
          <t>Demais Obrigações a Longo Prazo</t>
        </is>
      </c>
      <c r="F6" t="inlineStr">
        <is>
          <t xml:space="preserve"> 6.646,35 </t>
        </is>
      </c>
    </row>
    <row r="7">
      <c r="A7" t="inlineStr">
        <is>
          <t>2025</t>
        </is>
      </c>
      <c r="B7" t="inlineStr">
        <is>
          <t>2025</t>
        </is>
      </c>
      <c r="C7" t="inlineStr">
        <is>
          <t>Ingressos</t>
        </is>
      </c>
      <c r="D7" t="inlineStr">
        <is>
          <t>RECEITA EXTRA ORÇAMENTÁRIA</t>
        </is>
      </c>
      <c r="E7" t="inlineStr">
        <is>
          <t>Estoques</t>
        </is>
      </c>
      <c r="F7" t="inlineStr">
        <is>
          <t xml:space="preserve"> 61.918,95 </t>
        </is>
      </c>
    </row>
    <row r="8">
      <c r="A8" t="inlineStr">
        <is>
          <t>2025</t>
        </is>
      </c>
      <c r="B8" t="inlineStr">
        <is>
          <t>2025</t>
        </is>
      </c>
      <c r="C8" t="inlineStr">
        <is>
          <t>Ingressos</t>
        </is>
      </c>
      <c r="D8" t="inlineStr">
        <is>
          <t>RECEITA EXTRA ORÇAMENTÁRIA</t>
        </is>
      </c>
      <c r="E8" t="inlineStr">
        <is>
          <t>Fornecedores e Contas a Pagar a Curto Prazo</t>
        </is>
      </c>
      <c r="F8" t="inlineStr">
        <is>
          <t xml:space="preserve"> 153.799,46 </t>
        </is>
      </c>
    </row>
    <row r="9">
      <c r="A9" t="inlineStr">
        <is>
          <t>2025</t>
        </is>
      </c>
      <c r="B9" t="inlineStr">
        <is>
          <t>2025</t>
        </is>
      </c>
      <c r="C9" t="inlineStr">
        <is>
          <t>Ingressos</t>
        </is>
      </c>
      <c r="D9" t="inlineStr">
        <is>
          <t>RECEITA EXTRA ORÇAMENTÁRIA</t>
        </is>
      </c>
      <c r="E9" t="inlineStr">
        <is>
          <t>Obrigações Fiscais a Curto Prazo</t>
        </is>
      </c>
      <c r="F9" t="inlineStr">
        <is>
          <t xml:space="preserve"> 61.199,96 </t>
        </is>
      </c>
    </row>
    <row r="10">
      <c r="A10" t="inlineStr">
        <is>
          <t>2025</t>
        </is>
      </c>
      <c r="B10" t="inlineStr">
        <is>
          <t>2025</t>
        </is>
      </c>
      <c r="C10" t="inlineStr">
        <is>
          <t>Ingressos</t>
        </is>
      </c>
      <c r="D10" t="inlineStr">
        <is>
          <t>RECEITA EXTRA ORÇAMENTÁRIA</t>
        </is>
      </c>
      <c r="E10" t="inlineStr">
        <is>
          <t>Obrigações Trab.,Prev.e Ass.a Pagar a Curto  Prazo</t>
        </is>
      </c>
      <c r="F10" t="inlineStr">
        <is>
          <t xml:space="preserve"> 331.694,94 </t>
        </is>
      </c>
    </row>
    <row r="11">
      <c r="A11" t="inlineStr">
        <is>
          <t>2025</t>
        </is>
      </c>
      <c r="B11" t="inlineStr">
        <is>
          <t>2025</t>
        </is>
      </c>
      <c r="C11" t="inlineStr">
        <is>
          <t>Ingressos</t>
        </is>
      </c>
      <c r="D11" t="inlineStr">
        <is>
          <t>RECEITA ORÇAMENTÁRIA</t>
        </is>
      </c>
      <c r="E11" t="inlineStr">
        <is>
          <t>Outras Receitas Correntes</t>
        </is>
      </c>
      <c r="F11" t="inlineStr">
        <is>
          <t xml:space="preserve"> 1.365.861,66 </t>
        </is>
      </c>
    </row>
    <row r="12">
      <c r="A12" t="inlineStr">
        <is>
          <t>2025</t>
        </is>
      </c>
      <c r="B12" t="inlineStr">
        <is>
          <t>2025</t>
        </is>
      </c>
      <c r="C12" t="inlineStr">
        <is>
          <t>Ingressos</t>
        </is>
      </c>
      <c r="D12" t="inlineStr">
        <is>
          <t>RECEITA ORÇAMENTÁRIA</t>
        </is>
      </c>
      <c r="E12" t="inlineStr">
        <is>
          <t>Receita Patrimonial</t>
        </is>
      </c>
      <c r="F12" t="inlineStr">
        <is>
          <t xml:space="preserve"> 5.496.898,78 </t>
        </is>
      </c>
    </row>
    <row r="13">
      <c r="A13" t="inlineStr">
        <is>
          <t>2025</t>
        </is>
      </c>
      <c r="B13" t="inlineStr">
        <is>
          <t>2025</t>
        </is>
      </c>
      <c r="C13" t="inlineStr">
        <is>
          <t>Ingressos</t>
        </is>
      </c>
      <c r="D13" t="inlineStr">
        <is>
          <t>RECEITA ORÇAMENTÁRIA</t>
        </is>
      </c>
      <c r="E13" t="inlineStr">
        <is>
          <t>Receita de Contribuicoes</t>
        </is>
      </c>
      <c r="F13" t="inlineStr">
        <is>
          <t xml:space="preserve"> 69.475.643,69 </t>
        </is>
      </c>
    </row>
    <row r="14">
      <c r="A14" t="inlineStr">
        <is>
          <t>2025</t>
        </is>
      </c>
      <c r="B14" t="inlineStr">
        <is>
          <t>2025</t>
        </is>
      </c>
      <c r="C14" t="inlineStr">
        <is>
          <t>Ingressos</t>
        </is>
      </c>
      <c r="D14" t="inlineStr">
        <is>
          <t>RECEITA ORÇAMENTÁRIA</t>
        </is>
      </c>
      <c r="E14" t="inlineStr">
        <is>
          <t>Receita de Servicos</t>
        </is>
      </c>
      <c r="F14" t="inlineStr">
        <is>
          <t xml:space="preserve"> 1.738.521,89 </t>
        </is>
      </c>
    </row>
    <row r="15">
      <c r="A15" t="inlineStr">
        <is>
          <t>2025</t>
        </is>
      </c>
      <c r="B15" t="inlineStr">
        <is>
          <t>2025</t>
        </is>
      </c>
      <c r="C15" t="inlineStr">
        <is>
          <t>Ingressos</t>
        </is>
      </c>
      <c r="D15" t="inlineStr">
        <is>
          <t>RECEITA EXTRA ORÇAMENTÁRIA</t>
        </is>
      </c>
      <c r="E15" t="inlineStr">
        <is>
          <t>Resultados Acumulados</t>
        </is>
      </c>
      <c r="F15" t="inlineStr">
        <is>
          <t xml:space="preserve"> 373.796,33 </t>
        </is>
      </c>
    </row>
    <row r="16">
      <c r="A16" t="inlineStr">
        <is>
          <t>2025</t>
        </is>
      </c>
      <c r="B16" t="inlineStr">
        <is>
          <t>2025</t>
        </is>
      </c>
      <c r="C16" t="inlineStr">
        <is>
          <t>Dispêndios</t>
        </is>
      </c>
      <c r="D16" t="inlineStr">
        <is>
          <t>SALDO EM ESPÉCIE PARA O EXERCÍCIO SEGUINTE</t>
        </is>
      </c>
      <c r="E16" t="inlineStr">
        <is>
          <t>Caixa e Equivalente de Caixa</t>
        </is>
      </c>
      <c r="F16" t="inlineStr">
        <is>
          <t xml:space="preserve"> 39.525.131,86 </t>
        </is>
      </c>
    </row>
    <row r="17">
      <c r="A17" t="inlineStr">
        <is>
          <t>2025</t>
        </is>
      </c>
      <c r="B17" t="inlineStr">
        <is>
          <t>2025</t>
        </is>
      </c>
      <c r="C17" t="inlineStr">
        <is>
          <t>Dispêndios</t>
        </is>
      </c>
      <c r="D17" t="inlineStr">
        <is>
          <t>PAGAMENTOS EXTRA ORÇAMENTÁRIOS</t>
        </is>
      </c>
      <c r="E17" t="inlineStr">
        <is>
          <t>Creditos a Curto Prazo</t>
        </is>
      </c>
      <c r="F17" t="inlineStr">
        <is>
          <t xml:space="preserve"> 372.911,24 </t>
        </is>
      </c>
    </row>
    <row r="18">
      <c r="A18" t="inlineStr">
        <is>
          <t>2025</t>
        </is>
      </c>
      <c r="B18" t="inlineStr">
        <is>
          <t>2025</t>
        </is>
      </c>
      <c r="C18" t="inlineStr">
        <is>
          <t>Dispêndios</t>
        </is>
      </c>
      <c r="D18" t="inlineStr">
        <is>
          <t>DESPESA ORÇAMENTÁRIA</t>
        </is>
      </c>
      <c r="E18" t="inlineStr">
        <is>
          <t>Investimentos</t>
        </is>
      </c>
      <c r="F18" t="inlineStr">
        <is>
          <t xml:space="preserve"> 33.330.627,83 </t>
        </is>
      </c>
    </row>
    <row r="19">
      <c r="A19" t="inlineStr">
        <is>
          <t>2025</t>
        </is>
      </c>
      <c r="B19" t="inlineStr">
        <is>
          <t>2025</t>
        </is>
      </c>
      <c r="C19" t="inlineStr">
        <is>
          <t>Dispêndios</t>
        </is>
      </c>
      <c r="D19" t="inlineStr">
        <is>
          <t>DESPESA ORÇAMENTÁRIA</t>
        </is>
      </c>
      <c r="E19" t="inlineStr">
        <is>
          <t>Outras Despesas Correntes</t>
        </is>
      </c>
      <c r="F19" t="inlineStr">
        <is>
          <t xml:space="preserve"> 27.961.521,37 </t>
        </is>
      </c>
    </row>
    <row r="20">
      <c r="A20" t="inlineStr">
        <is>
          <t>2025</t>
        </is>
      </c>
      <c r="B20" t="inlineStr">
        <is>
          <t>2025</t>
        </is>
      </c>
      <c r="C20" t="inlineStr">
        <is>
          <t>Dispêndios</t>
        </is>
      </c>
      <c r="D20" t="inlineStr">
        <is>
          <t>DESPESA ORÇAMENTÁRIA</t>
        </is>
      </c>
      <c r="E20" t="inlineStr">
        <is>
          <t>Pessoal e Encargos Sociais</t>
        </is>
      </c>
      <c r="F20" t="inlineStr">
        <is>
          <t xml:space="preserve"> 24.009.395,58 </t>
        </is>
      </c>
    </row>
    <row r="21">
      <c r="A21" t="inlineStr">
        <is>
          <t>2025</t>
        </is>
      </c>
      <c r="B21" t="inlineStr">
        <is>
          <t>2025</t>
        </is>
      </c>
      <c r="C21" t="inlineStr">
        <is>
          <t>Dispêndios</t>
        </is>
      </c>
      <c r="D21" t="inlineStr">
        <is>
          <t>PAGAMENTOS EXTRA ORÇAMENTÁRIOS</t>
        </is>
      </c>
      <c r="E21" t="inlineStr">
        <is>
          <t>Reserva de Expansão</t>
        </is>
      </c>
      <c r="F21" t="inlineStr">
        <is>
          <t xml:space="preserve"> 833.007,63 </t>
        </is>
      </c>
    </row>
  </sheetData>
  <pageMargins left="0.75" right="0.75" top="1" bottom="1" header="0.5" footer="0.5"/>
</worksheet>
</file>

<file path=xl/worksheets/sheet505.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PREVISAOINICIAL</t>
        </is>
      </c>
      <c r="E1" t="inlineStr">
        <is>
          <t>PREVISAOATUALIZADA</t>
        </is>
      </c>
      <c r="F1" t="inlineStr">
        <is>
          <t>RECEITAREALIZADA</t>
        </is>
      </c>
      <c r="G1" t="inlineStr">
        <is>
          <t>SALDO</t>
        </is>
      </c>
    </row>
    <row r="2">
      <c r="A2" t="inlineStr">
        <is>
          <t>2025</t>
        </is>
      </c>
      <c r="B2" t="inlineStr">
        <is>
          <t>Receitas de Contribuições</t>
        </is>
      </c>
      <c r="C2" t="inlineStr">
        <is>
          <t>1</t>
        </is>
      </c>
      <c r="D2" t="inlineStr">
        <is>
          <t>55.483.800,00</t>
        </is>
      </c>
      <c r="E2" t="inlineStr">
        <is>
          <t>78.126.372,00</t>
        </is>
      </c>
      <c r="F2" t="inlineStr">
        <is>
          <t>78.076.926,02</t>
        </is>
      </c>
      <c r="G2" t="inlineStr">
        <is>
          <t>-49.445,98</t>
        </is>
      </c>
    </row>
    <row r="3">
      <c r="A3" t="inlineStr">
        <is>
          <t>2025</t>
        </is>
      </c>
      <c r="B3" t="inlineStr">
        <is>
          <t>Contribuições Sociais</t>
        </is>
      </c>
      <c r="C3" t="inlineStr">
        <is>
          <t>2</t>
        </is>
      </c>
      <c r="D3" t="inlineStr">
        <is>
          <t>55.483.800,00</t>
        </is>
      </c>
      <c r="E3" t="inlineStr">
        <is>
          <t>78.126.372,00</t>
        </is>
      </c>
      <c r="F3" t="inlineStr">
        <is>
          <t>78.076.926,02</t>
        </is>
      </c>
      <c r="G3" t="inlineStr">
        <is>
          <t>-49.445,98</t>
        </is>
      </c>
    </row>
    <row r="4">
      <c r="A4" t="inlineStr">
        <is>
          <t>2025</t>
        </is>
      </c>
      <c r="B4" t="inlineStr">
        <is>
          <t>Cointribuições para o SENAC</t>
        </is>
      </c>
      <c r="C4" t="inlineStr">
        <is>
          <t>4</t>
        </is>
      </c>
      <c r="D4" t="inlineStr">
        <is>
          <t>51.991.800,00</t>
        </is>
      </c>
      <c r="E4" t="inlineStr">
        <is>
          <t>71.583.372,00</t>
        </is>
      </c>
      <c r="F4" t="inlineStr">
        <is>
          <t>69.475.643,69</t>
        </is>
      </c>
      <c r="G4" t="inlineStr">
        <is>
          <t>-2.107.728,31</t>
        </is>
      </c>
    </row>
    <row r="5">
      <c r="A5" t="inlineStr">
        <is>
          <t>2025</t>
        </is>
      </c>
      <c r="B5" t="inlineStr">
        <is>
          <t>Receita Patrimonial</t>
        </is>
      </c>
      <c r="C5" t="inlineStr">
        <is>
          <t>2</t>
        </is>
      </c>
      <c r="D5" t="inlineStr">
        <is>
          <t>2.169.000,00</t>
        </is>
      </c>
      <c r="E5" t="inlineStr">
        <is>
          <t>4.560.000,00</t>
        </is>
      </c>
      <c r="F5" t="inlineStr">
        <is>
          <t>5.496.898,78</t>
        </is>
      </c>
      <c r="G5" t="inlineStr">
        <is>
          <t>936.898,78</t>
        </is>
      </c>
    </row>
    <row r="6">
      <c r="A6" t="inlineStr">
        <is>
          <t>2025</t>
        </is>
      </c>
      <c r="B6" t="inlineStr">
        <is>
          <t>Receitas Imobiliarias</t>
        </is>
      </c>
      <c r="C6" t="inlineStr">
        <is>
          <t>4</t>
        </is>
      </c>
      <c r="D6" t="inlineStr">
        <is>
          <t>93.000,00</t>
        </is>
      </c>
      <c r="E6" t="inlineStr">
        <is>
          <t>93.000,00</t>
        </is>
      </c>
      <c r="F6" t="inlineStr">
        <is>
          <t>8.414,00</t>
        </is>
      </c>
      <c r="G6" t="inlineStr">
        <is>
          <t>-84.586,00</t>
        </is>
      </c>
    </row>
    <row r="7">
      <c r="A7" t="inlineStr">
        <is>
          <t>2025</t>
        </is>
      </c>
      <c r="B7" t="inlineStr">
        <is>
          <t>Taxa de Ocupação de Outros Imóveis</t>
        </is>
      </c>
      <c r="C7" t="inlineStr">
        <is>
          <t>5</t>
        </is>
      </c>
      <c r="D7" t="inlineStr">
        <is>
          <t>93.000,00</t>
        </is>
      </c>
      <c r="E7" t="inlineStr">
        <is>
          <t>93.000,00</t>
        </is>
      </c>
      <c r="F7" t="inlineStr">
        <is>
          <t>8.414,00</t>
        </is>
      </c>
      <c r="G7" t="inlineStr">
        <is>
          <t>-84.586,00</t>
        </is>
      </c>
    </row>
    <row r="8">
      <c r="A8" t="inlineStr">
        <is>
          <t>2025</t>
        </is>
      </c>
      <c r="B8" t="inlineStr">
        <is>
          <t>Taxa de Ocupação de Imóveis</t>
        </is>
      </c>
      <c r="C8" t="inlineStr">
        <is>
          <t>5</t>
        </is>
      </c>
      <c r="D8" t="inlineStr">
        <is>
          <t>93.000,00</t>
        </is>
      </c>
      <c r="E8" t="inlineStr">
        <is>
          <t>93.000,00</t>
        </is>
      </c>
      <c r="F8" t="inlineStr">
        <is>
          <t>8.414,00</t>
        </is>
      </c>
      <c r="G8" t="inlineStr">
        <is>
          <t>-84.586,00</t>
        </is>
      </c>
    </row>
    <row r="9">
      <c r="A9" t="inlineStr">
        <is>
          <t>2025</t>
        </is>
      </c>
      <c r="B9" t="inlineStr">
        <is>
          <t>Receitas de Valores Mobiliários</t>
        </is>
      </c>
      <c r="C9" t="inlineStr">
        <is>
          <t>3</t>
        </is>
      </c>
      <c r="D9" t="inlineStr">
        <is>
          <t>0</t>
        </is>
      </c>
      <c r="E9" t="inlineStr">
        <is>
          <t>0</t>
        </is>
      </c>
      <c r="F9" t="inlineStr">
        <is>
          <t>0</t>
        </is>
      </c>
      <c r="G9" t="inlineStr">
        <is>
          <t>0</t>
        </is>
      </c>
    </row>
    <row r="10">
      <c r="A10" t="inlineStr">
        <is>
          <t>2025</t>
        </is>
      </c>
      <c r="B10" t="inlineStr">
        <is>
          <t>Remuneração de Depósitos Bancários</t>
        </is>
      </c>
      <c r="C10" t="inlineStr">
        <is>
          <t>4</t>
        </is>
      </c>
      <c r="D10" t="inlineStr">
        <is>
          <t>2.016.000,00</t>
        </is>
      </c>
      <c r="E10" t="inlineStr">
        <is>
          <t>4.407.000,00</t>
        </is>
      </c>
      <c r="F10" t="inlineStr">
        <is>
          <t>5.488.484,78</t>
        </is>
      </c>
      <c r="G10" t="inlineStr">
        <is>
          <t>1.081.484,78</t>
        </is>
      </c>
    </row>
    <row r="11">
      <c r="A11" t="inlineStr">
        <is>
          <t>2025</t>
        </is>
      </c>
      <c r="B11" t="inlineStr">
        <is>
          <t>Outras Receitas Patrimoniais</t>
        </is>
      </c>
      <c r="C11" t="inlineStr">
        <is>
          <t>3</t>
        </is>
      </c>
      <c r="D11" t="inlineStr">
        <is>
          <t>60.000,00</t>
        </is>
      </c>
      <c r="E11" t="inlineStr">
        <is>
          <t>60.000,00</t>
        </is>
      </c>
      <c r="F11" t="inlineStr">
        <is>
          <t>0</t>
        </is>
      </c>
      <c r="G11" t="inlineStr">
        <is>
          <t>-60.000,00</t>
        </is>
      </c>
    </row>
    <row r="12">
      <c r="A12" t="inlineStr">
        <is>
          <t>2025</t>
        </is>
      </c>
      <c r="B12" t="inlineStr">
        <is>
          <t>Receitas de Serviços</t>
        </is>
      </c>
      <c r="C12" t="inlineStr">
        <is>
          <t>2</t>
        </is>
      </c>
      <c r="D12" t="inlineStr">
        <is>
          <t>1.200.000,00</t>
        </is>
      </c>
      <c r="E12" t="inlineStr">
        <is>
          <t>1.830.000,00</t>
        </is>
      </c>
      <c r="F12" t="inlineStr">
        <is>
          <t>1.738.521,89</t>
        </is>
      </c>
      <c r="G12" t="inlineStr">
        <is>
          <t>-91.478,11</t>
        </is>
      </c>
    </row>
    <row r="13">
      <c r="A13" t="inlineStr">
        <is>
          <t>2025</t>
        </is>
      </c>
      <c r="B13" t="inlineStr">
        <is>
          <t>Serviços Educacionais</t>
        </is>
      </c>
      <c r="C13" t="inlineStr">
        <is>
          <t>5</t>
        </is>
      </c>
      <c r="D13" t="inlineStr">
        <is>
          <t>1.200.000,00</t>
        </is>
      </c>
      <c r="E13" t="inlineStr">
        <is>
          <t>1.830.000,00</t>
        </is>
      </c>
      <c r="F13" t="inlineStr">
        <is>
          <t>1.738.521,89</t>
        </is>
      </c>
      <c r="G13" t="inlineStr">
        <is>
          <t>-91.478,11</t>
        </is>
      </c>
    </row>
    <row r="14">
      <c r="A14" t="inlineStr">
        <is>
          <t>2025</t>
        </is>
      </c>
      <c r="B14" t="inlineStr">
        <is>
          <t>Transferências Correntes</t>
        </is>
      </c>
      <c r="C14" t="inlineStr">
        <is>
          <t>2</t>
        </is>
      </c>
      <c r="D14" t="inlineStr">
        <is>
          <t>0</t>
        </is>
      </c>
      <c r="E14" t="inlineStr">
        <is>
          <t>0</t>
        </is>
      </c>
      <c r="F14" t="inlineStr">
        <is>
          <t>0</t>
        </is>
      </c>
      <c r="G14" t="inlineStr">
        <is>
          <t>0</t>
        </is>
      </c>
    </row>
    <row r="15">
      <c r="A15" t="inlineStr">
        <is>
          <t>2025</t>
        </is>
      </c>
      <c r="B15" t="inlineStr">
        <is>
          <t>Outras Receitas Correntes</t>
        </is>
      </c>
      <c r="C15" t="inlineStr">
        <is>
          <t>2</t>
        </is>
      </c>
      <c r="D15" t="inlineStr">
        <is>
          <t>123.000,00</t>
        </is>
      </c>
      <c r="E15" t="inlineStr">
        <is>
          <t>153.000,00</t>
        </is>
      </c>
      <c r="F15" t="inlineStr">
        <is>
          <t>1.365.861,66</t>
        </is>
      </c>
      <c r="G15" t="inlineStr">
        <is>
          <t>1.212.861,66</t>
        </is>
      </c>
    </row>
    <row r="16">
      <c r="A16" t="inlineStr">
        <is>
          <t>2025</t>
        </is>
      </c>
      <c r="B16" t="inlineStr">
        <is>
          <t>Multas e Juros de Mora</t>
        </is>
      </c>
      <c r="C16" t="inlineStr">
        <is>
          <t>3</t>
        </is>
      </c>
      <c r="D16" t="inlineStr">
        <is>
          <t>21.000,00</t>
        </is>
      </c>
      <c r="E16" t="inlineStr">
        <is>
          <t>21.000,00</t>
        </is>
      </c>
      <c r="F16" t="inlineStr">
        <is>
          <t>75,12</t>
        </is>
      </c>
      <c r="G16" t="inlineStr">
        <is>
          <t>-20.924,88</t>
        </is>
      </c>
    </row>
    <row r="17">
      <c r="A17" t="inlineStr">
        <is>
          <t>2025</t>
        </is>
      </c>
      <c r="B17" t="inlineStr">
        <is>
          <t>Outras Multas e Juros de Mora</t>
        </is>
      </c>
      <c r="C17" t="inlineStr">
        <is>
          <t>3</t>
        </is>
      </c>
      <c r="D17" t="inlineStr">
        <is>
          <t>21.000,00</t>
        </is>
      </c>
      <c r="E17" t="inlineStr">
        <is>
          <t>21.000,00</t>
        </is>
      </c>
      <c r="F17" t="inlineStr">
        <is>
          <t>75,12</t>
        </is>
      </c>
      <c r="G17" t="inlineStr">
        <is>
          <t>-20.924,88</t>
        </is>
      </c>
    </row>
    <row r="18">
      <c r="A18" t="inlineStr">
        <is>
          <t>2025</t>
        </is>
      </c>
      <c r="B18" t="inlineStr">
        <is>
          <t>Multas e Juros de Mora de Outras Receitas</t>
        </is>
      </c>
      <c r="C18" t="inlineStr">
        <is>
          <t>4</t>
        </is>
      </c>
      <c r="D18" t="inlineStr">
        <is>
          <t>21.000,00</t>
        </is>
      </c>
      <c r="E18" t="inlineStr">
        <is>
          <t>21.000,00</t>
        </is>
      </c>
      <c r="F18" t="inlineStr">
        <is>
          <t>75,12</t>
        </is>
      </c>
      <c r="G18" t="inlineStr">
        <is>
          <t>-20.924,88</t>
        </is>
      </c>
    </row>
    <row r="19">
      <c r="A19" t="inlineStr">
        <is>
          <t>2025</t>
        </is>
      </c>
      <c r="B19" t="inlineStr">
        <is>
          <t>Indenizações e Restituições</t>
        </is>
      </c>
      <c r="C19" t="inlineStr">
        <is>
          <t>4</t>
        </is>
      </c>
      <c r="D19" t="inlineStr">
        <is>
          <t>24.000,00</t>
        </is>
      </c>
      <c r="E19" t="inlineStr">
        <is>
          <t>24.000,00</t>
        </is>
      </c>
      <c r="F19" t="inlineStr">
        <is>
          <t>1.111.401,77</t>
        </is>
      </c>
      <c r="G19" t="inlineStr">
        <is>
          <t>1.087.401,77</t>
        </is>
      </c>
    </row>
    <row r="20">
      <c r="A20" t="inlineStr">
        <is>
          <t>2025</t>
        </is>
      </c>
      <c r="B20" t="inlineStr">
        <is>
          <t>Indenizações</t>
        </is>
      </c>
      <c r="C20" t="inlineStr">
        <is>
          <t>3</t>
        </is>
      </c>
      <c r="D20" t="inlineStr">
        <is>
          <t>24.000,00</t>
        </is>
      </c>
      <c r="E20" t="inlineStr">
        <is>
          <t>24.000,00</t>
        </is>
      </c>
      <c r="F20" t="inlineStr">
        <is>
          <t>1.111.401,77</t>
        </is>
      </c>
      <c r="G20" t="inlineStr">
        <is>
          <t>1.087.401,77</t>
        </is>
      </c>
    </row>
    <row r="21">
      <c r="A21" t="inlineStr">
        <is>
          <t>2025</t>
        </is>
      </c>
      <c r="B21" t="inlineStr">
        <is>
          <t>Restituições</t>
        </is>
      </c>
      <c r="C21" t="inlineStr">
        <is>
          <t>3</t>
        </is>
      </c>
      <c r="D21" t="inlineStr">
        <is>
          <t>24.000,00</t>
        </is>
      </c>
      <c r="E21" t="inlineStr">
        <is>
          <t>24.000,00</t>
        </is>
      </c>
      <c r="F21" t="inlineStr">
        <is>
          <t>1.111.401,77</t>
        </is>
      </c>
      <c r="G21" t="inlineStr">
        <is>
          <t>1.087.401,77</t>
        </is>
      </c>
    </row>
  </sheetData>
  <pageMargins left="0.75" right="0.75" top="1" bottom="1" header="0.5" footer="0.5"/>
</worksheet>
</file>

<file path=xl/worksheets/sheet50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DOTACAO_INICIAL</t>
        </is>
      </c>
      <c r="E1" t="inlineStr">
        <is>
          <t>DOTACAO_ATUALIZADA</t>
        </is>
      </c>
      <c r="F1" t="inlineStr">
        <is>
          <t>DESPESAS_LIQUIDAS</t>
        </is>
      </c>
      <c r="G1" t="inlineStr">
        <is>
          <t>SALDO</t>
        </is>
      </c>
    </row>
    <row r="2">
      <c r="A2" t="inlineStr">
        <is>
          <t>2025</t>
        </is>
      </c>
      <c r="B2" t="inlineStr">
        <is>
          <t>Despesas Correntes</t>
        </is>
      </c>
      <c r="C2" t="inlineStr">
        <is>
          <t>1</t>
        </is>
      </c>
      <c r="D2" t="inlineStr">
        <is>
          <t xml:space="preserve"> 43.316.400,00 </t>
        </is>
      </c>
      <c r="E2" t="inlineStr">
        <is>
          <t xml:space="preserve"> 56.931.000,00 </t>
        </is>
      </c>
      <c r="F2" t="inlineStr">
        <is>
          <t xml:space="preserve"> 51.970.916,95 </t>
        </is>
      </c>
      <c r="G2" t="inlineStr">
        <is>
          <t xml:space="preserve"> 4.960.083,05 </t>
        </is>
      </c>
    </row>
    <row r="3">
      <c r="A3" t="inlineStr">
        <is>
          <t>2025</t>
        </is>
      </c>
      <c r="B3" t="inlineStr">
        <is>
          <t>Pessoal e Encargos Socias</t>
        </is>
      </c>
      <c r="C3" t="inlineStr">
        <is>
          <t>2</t>
        </is>
      </c>
      <c r="D3" t="inlineStr">
        <is>
          <t xml:space="preserve"> 21.899.604,00 </t>
        </is>
      </c>
      <c r="E3" t="inlineStr">
        <is>
          <t xml:space="preserve"> 25.042.800,00 </t>
        </is>
      </c>
      <c r="F3" t="inlineStr">
        <is>
          <t xml:space="preserve"> 24.009.395,58 </t>
        </is>
      </c>
      <c r="G3" t="inlineStr">
        <is>
          <t xml:space="preserve"> 1.033.404,42 </t>
        </is>
      </c>
    </row>
    <row r="4">
      <c r="A4" t="inlineStr">
        <is>
          <t>2025</t>
        </is>
      </c>
      <c r="B4" t="inlineStr">
        <is>
          <t>Aplicações Diretas</t>
        </is>
      </c>
      <c r="C4" t="inlineStr">
        <is>
          <t>3</t>
        </is>
      </c>
      <c r="D4" t="inlineStr">
        <is>
          <t xml:space="preserve"> 21.899.604,00 </t>
        </is>
      </c>
      <c r="E4" t="inlineStr">
        <is>
          <t xml:space="preserve"> 25.042.800,00 </t>
        </is>
      </c>
      <c r="F4" t="inlineStr">
        <is>
          <t xml:space="preserve"> 24.009.395,58 </t>
        </is>
      </c>
      <c r="G4" t="inlineStr">
        <is>
          <t xml:space="preserve"> 1.033.404,42 </t>
        </is>
      </c>
    </row>
    <row r="5">
      <c r="A5" t="inlineStr">
        <is>
          <t>2025</t>
        </is>
      </c>
      <c r="B5" t="inlineStr">
        <is>
          <t>Vencimentos e Vantagens Fixas</t>
        </is>
      </c>
      <c r="C5" t="inlineStr">
        <is>
          <t>4</t>
        </is>
      </c>
      <c r="D5" t="inlineStr">
        <is>
          <t xml:space="preserve"> 19.214.004,00 </t>
        </is>
      </c>
      <c r="E5" t="inlineStr">
        <is>
          <t xml:space="preserve"> 21.825.600,00 </t>
        </is>
      </c>
      <c r="F5" t="inlineStr">
        <is>
          <t xml:space="preserve"> 21.644.727,35 </t>
        </is>
      </c>
      <c r="G5" t="inlineStr">
        <is>
          <t xml:space="preserve"> 180.872,65 </t>
        </is>
      </c>
    </row>
    <row r="6">
      <c r="A6" t="inlineStr">
        <is>
          <t>2025</t>
        </is>
      </c>
      <c r="B6" t="inlineStr">
        <is>
          <t>Obrigações Patronais</t>
        </is>
      </c>
      <c r="C6" t="inlineStr">
        <is>
          <t>4</t>
        </is>
      </c>
      <c r="D6" t="inlineStr">
        <is>
          <t xml:space="preserve"> 1.872.900,00 </t>
        </is>
      </c>
      <c r="E6" t="inlineStr">
        <is>
          <t xml:space="preserve"> 2.282.400,00 </t>
        </is>
      </c>
      <c r="F6" t="inlineStr">
        <is>
          <t xml:space="preserve"> 1.938.209,91 </t>
        </is>
      </c>
      <c r="G6" t="inlineStr">
        <is>
          <t xml:space="preserve"> 344.190,09 </t>
        </is>
      </c>
    </row>
    <row r="7">
      <c r="A7" t="inlineStr">
        <is>
          <t>2025</t>
        </is>
      </c>
      <c r="B7" t="inlineStr">
        <is>
          <t>Outras Despesas Variáveis</t>
        </is>
      </c>
      <c r="C7" t="inlineStr">
        <is>
          <t>4</t>
        </is>
      </c>
      <c r="D7" t="inlineStr">
        <is>
          <t xml:space="preserve"> 203.700,00 </t>
        </is>
      </c>
      <c r="E7" t="inlineStr">
        <is>
          <t xml:space="preserve"> 325.800,00 </t>
        </is>
      </c>
      <c r="F7" t="inlineStr">
        <is>
          <t xml:space="preserve"> 250.802,36 </t>
        </is>
      </c>
      <c r="G7" t="inlineStr">
        <is>
          <t xml:space="preserve"> 74.997,64 </t>
        </is>
      </c>
    </row>
    <row r="8">
      <c r="A8" t="inlineStr">
        <is>
          <t>2025</t>
        </is>
      </c>
      <c r="B8" t="inlineStr">
        <is>
          <t>Sentenças Judiciais - Pessoal e Encargos</t>
        </is>
      </c>
      <c r="C8" t="inlineStr">
        <is>
          <t>4</t>
        </is>
      </c>
      <c r="D8" t="inlineStr">
        <is>
          <t xml:space="preserve"> 87.000,00 </t>
        </is>
      </c>
      <c r="E8" t="inlineStr">
        <is>
          <t xml:space="preserve"> 87.000,00 </t>
        </is>
      </c>
      <c r="F8" t="inlineStr">
        <is>
          <t xml:space="preserve"> 41.491,64 </t>
        </is>
      </c>
      <c r="G8" t="inlineStr">
        <is>
          <t xml:space="preserve"> 45.508,36 </t>
        </is>
      </c>
    </row>
    <row r="9">
      <c r="A9" t="inlineStr">
        <is>
          <t>2025</t>
        </is>
      </c>
      <c r="B9" t="inlineStr">
        <is>
          <t>Indenizações e Restituições Trabalhistas</t>
        </is>
      </c>
      <c r="C9" t="inlineStr">
        <is>
          <t>4</t>
        </is>
      </c>
      <c r="D9" t="inlineStr">
        <is>
          <t xml:space="preserve"> 522.000,00 </t>
        </is>
      </c>
      <c r="E9" t="inlineStr">
        <is>
          <t xml:space="preserve"> 522.000,00 </t>
        </is>
      </c>
      <c r="F9" t="inlineStr">
        <is>
          <t xml:space="preserve"> 134.164,32 </t>
        </is>
      </c>
      <c r="G9" t="inlineStr">
        <is>
          <t xml:space="preserve"> 387.835,68 </t>
        </is>
      </c>
    </row>
    <row r="10">
      <c r="A10" t="inlineStr">
        <is>
          <t>2025</t>
        </is>
      </c>
      <c r="B10" t="inlineStr">
        <is>
          <t>Outras Despesas Correntes</t>
        </is>
      </c>
      <c r="C10" t="inlineStr">
        <is>
          <t>2</t>
        </is>
      </c>
      <c r="D10" t="inlineStr">
        <is>
          <t xml:space="preserve"> 21.416.796,00 </t>
        </is>
      </c>
      <c r="E10" t="inlineStr">
        <is>
          <t xml:space="preserve"> 31.888.200,00 </t>
        </is>
      </c>
      <c r="F10" t="inlineStr">
        <is>
          <t xml:space="preserve"> 27.961.521,37 </t>
        </is>
      </c>
      <c r="G10" t="inlineStr">
        <is>
          <t xml:space="preserve"> 3.926.678,63 </t>
        </is>
      </c>
    </row>
    <row r="11">
      <c r="A11" t="inlineStr">
        <is>
          <t>2025</t>
        </is>
      </c>
      <c r="B11" t="inlineStr">
        <is>
          <t>Transferências a Instituições Privadas</t>
        </is>
      </c>
      <c r="C11" t="inlineStr">
        <is>
          <t>3</t>
        </is>
      </c>
      <c r="D11" t="inlineStr">
        <is>
          <t xml:space="preserve"> 982.224,00 </t>
        </is>
      </c>
      <c r="E11" t="inlineStr">
        <is>
          <t xml:space="preserve"> 1.077.000,00 </t>
        </is>
      </c>
      <c r="F11" t="inlineStr">
        <is>
          <t xml:space="preserve"> 1.100.612,23 </t>
        </is>
      </c>
      <c r="G11" t="inlineStr">
        <is>
          <t xml:space="preserve">-23.612,23 </t>
        </is>
      </c>
    </row>
    <row r="12">
      <c r="A12" t="inlineStr">
        <is>
          <t>2025</t>
        </is>
      </c>
      <c r="B12" t="inlineStr">
        <is>
          <t>Contribuições</t>
        </is>
      </c>
      <c r="C12" t="inlineStr">
        <is>
          <t>4</t>
        </is>
      </c>
      <c r="D12" t="inlineStr">
        <is>
          <t xml:space="preserve"> 982.224,00 </t>
        </is>
      </c>
      <c r="E12" t="inlineStr">
        <is>
          <t xml:space="preserve"> 1.077.000,00 </t>
        </is>
      </c>
      <c r="F12" t="inlineStr">
        <is>
          <t xml:space="preserve"> 1.100.612,23 </t>
        </is>
      </c>
      <c r="G12" t="inlineStr">
        <is>
          <t xml:space="preserve">-23.612,23 </t>
        </is>
      </c>
    </row>
    <row r="13">
      <c r="A13" t="inlineStr">
        <is>
          <t>2025</t>
        </is>
      </c>
      <c r="B13" t="inlineStr">
        <is>
          <t>Aplicações Diretas</t>
        </is>
      </c>
      <c r="C13" t="inlineStr">
        <is>
          <t>3</t>
        </is>
      </c>
      <c r="D13" t="inlineStr">
        <is>
          <t xml:space="preserve"> 20.434.572,00 </t>
        </is>
      </c>
      <c r="E13" t="inlineStr">
        <is>
          <t xml:space="preserve"> 30.811.200,00 </t>
        </is>
      </c>
      <c r="F13" t="inlineStr">
        <is>
          <t xml:space="preserve"> 26.860.909,14 </t>
        </is>
      </c>
      <c r="G13" t="inlineStr">
        <is>
          <t xml:space="preserve"> 3.950.290,86 </t>
        </is>
      </c>
    </row>
    <row r="14">
      <c r="A14" t="inlineStr">
        <is>
          <t>2025</t>
        </is>
      </c>
      <c r="B14" t="inlineStr">
        <is>
          <t>Diárias</t>
        </is>
      </c>
      <c r="C14" t="inlineStr">
        <is>
          <t>4</t>
        </is>
      </c>
      <c r="D14" t="inlineStr">
        <is>
          <t xml:space="preserve"> 1.369.800,00 </t>
        </is>
      </c>
      <c r="E14" t="inlineStr">
        <is>
          <t xml:space="preserve"> 1.494.300,00 </t>
        </is>
      </c>
      <c r="F14" t="inlineStr">
        <is>
          <t xml:space="preserve"> 877.018,60 </t>
        </is>
      </c>
      <c r="G14" t="inlineStr">
        <is>
          <t xml:space="preserve"> 617.281,40 </t>
        </is>
      </c>
    </row>
    <row r="15">
      <c r="A15" t="inlineStr">
        <is>
          <t>2025</t>
        </is>
      </c>
      <c r="B15" t="inlineStr">
        <is>
          <t>Auxílio Financeiro a Estudantes</t>
        </is>
      </c>
      <c r="C15" t="inlineStr">
        <is>
          <t>4</t>
        </is>
      </c>
      <c r="D15" t="inlineStr">
        <is>
          <t xml:space="preserve"> 264.000,00 </t>
        </is>
      </c>
      <c r="E15" t="inlineStr">
        <is>
          <t xml:space="preserve"> 357.000,00 </t>
        </is>
      </c>
      <c r="F15" t="inlineStr">
        <is>
          <t xml:space="preserve"> 260.042,00 </t>
        </is>
      </c>
      <c r="G15" t="inlineStr">
        <is>
          <t xml:space="preserve"> 96.958,00 </t>
        </is>
      </c>
    </row>
    <row r="16">
      <c r="A16" t="inlineStr">
        <is>
          <t>2025</t>
        </is>
      </c>
      <c r="B16" t="inlineStr">
        <is>
          <t>Material de Consumo</t>
        </is>
      </c>
      <c r="C16" t="inlineStr">
        <is>
          <t>4</t>
        </is>
      </c>
      <c r="D16" t="inlineStr">
        <is>
          <t xml:space="preserve"> 4.127.400,00 </t>
        </is>
      </c>
      <c r="E16" t="inlineStr">
        <is>
          <t xml:space="preserve"> 5.430.300,00 </t>
        </is>
      </c>
      <c r="F16" t="inlineStr">
        <is>
          <t xml:space="preserve"> 5.459.953,50 </t>
        </is>
      </c>
      <c r="G16" t="inlineStr">
        <is>
          <t xml:space="preserve">-29.653,50 </t>
        </is>
      </c>
    </row>
    <row r="17">
      <c r="A17" t="inlineStr">
        <is>
          <t>2025</t>
        </is>
      </c>
      <c r="B17" t="inlineStr">
        <is>
          <t>Passagens e Despesas de Locomoção</t>
        </is>
      </c>
      <c r="C17" t="inlineStr">
        <is>
          <t>4</t>
        </is>
      </c>
      <c r="D17" t="inlineStr">
        <is>
          <t xml:space="preserve"> 500.700,00 </t>
        </is>
      </c>
      <c r="E17" t="inlineStr">
        <is>
          <t xml:space="preserve"> 675.900,00 </t>
        </is>
      </c>
      <c r="F17" t="inlineStr">
        <is>
          <t xml:space="preserve"> 325.528,69 </t>
        </is>
      </c>
      <c r="G17" t="inlineStr">
        <is>
          <t xml:space="preserve"> 350.371,31 </t>
        </is>
      </c>
    </row>
    <row r="18">
      <c r="A18" t="inlineStr">
        <is>
          <t>2025</t>
        </is>
      </c>
      <c r="B18" t="inlineStr">
        <is>
          <t>Serviços de Consultoria</t>
        </is>
      </c>
      <c r="C18" t="inlineStr">
        <is>
          <t>4</t>
        </is>
      </c>
      <c r="D18" t="inlineStr">
        <is>
          <t xml:space="preserve"> -   </t>
        </is>
      </c>
      <c r="E18" t="inlineStr">
        <is>
          <t xml:space="preserve"> -   </t>
        </is>
      </c>
      <c r="F18" t="inlineStr">
        <is>
          <t xml:space="preserve"> -   </t>
        </is>
      </c>
      <c r="G18" t="inlineStr">
        <is>
          <t xml:space="preserve"> -   </t>
        </is>
      </c>
    </row>
    <row r="19">
      <c r="A19" t="inlineStr">
        <is>
          <t>2025</t>
        </is>
      </c>
      <c r="B19" t="inlineStr">
        <is>
          <t>Outros Serviços de Terceiros - Pessoa Física</t>
        </is>
      </c>
      <c r="C19" t="inlineStr">
        <is>
          <t>4</t>
        </is>
      </c>
      <c r="D19" t="inlineStr">
        <is>
          <t xml:space="preserve"> 719.700,00 </t>
        </is>
      </c>
      <c r="E19" t="inlineStr">
        <is>
          <t xml:space="preserve"> 808.800,00 </t>
        </is>
      </c>
      <c r="F19" t="inlineStr">
        <is>
          <t xml:space="preserve"> 469.549,93 </t>
        </is>
      </c>
      <c r="G19" t="inlineStr">
        <is>
          <t xml:space="preserve"> 339.250,07 </t>
        </is>
      </c>
    </row>
    <row r="20">
      <c r="A20" t="inlineStr">
        <is>
          <t>2025</t>
        </is>
      </c>
      <c r="B20" t="inlineStr">
        <is>
          <t>Locação de Mão de Obra</t>
        </is>
      </c>
      <c r="C20" t="inlineStr">
        <is>
          <t>4</t>
        </is>
      </c>
      <c r="D20" t="inlineStr">
        <is>
          <t xml:space="preserve"> 1.403.700,00 </t>
        </is>
      </c>
      <c r="E20" t="inlineStr">
        <is>
          <t xml:space="preserve"> 2.138.100,00 </t>
        </is>
      </c>
      <c r="F20" t="inlineStr">
        <is>
          <t xml:space="preserve"> 1.365.431,76 </t>
        </is>
      </c>
      <c r="G20" t="inlineStr">
        <is>
          <t xml:space="preserve"> 772.668,24 </t>
        </is>
      </c>
    </row>
    <row r="21">
      <c r="A21" t="inlineStr">
        <is>
          <t>2025</t>
        </is>
      </c>
      <c r="B21" t="inlineStr">
        <is>
          <t>Outros Serviços de Terceiros - Pessoa Jurídica</t>
        </is>
      </c>
      <c r="C21" t="inlineStr">
        <is>
          <t>4</t>
        </is>
      </c>
      <c r="D21" t="inlineStr">
        <is>
          <t xml:space="preserve"> 11.577.672,00 </t>
        </is>
      </c>
      <c r="E21" t="inlineStr">
        <is>
          <t xml:space="preserve"> 17.864.400,00 </t>
        </is>
      </c>
      <c r="F21" t="inlineStr">
        <is>
          <t xml:space="preserve"> 16.479.276,94 </t>
        </is>
      </c>
      <c r="G21" t="inlineStr">
        <is>
          <t xml:space="preserve"> 1.385.123,06 </t>
        </is>
      </c>
    </row>
  </sheetData>
  <pageMargins left="0.75" right="0.75" top="1" bottom="1" header="0.5" footer="0.5"/>
</worksheet>
</file>

<file path=xl/worksheets/sheet50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GRAU</t>
        </is>
      </c>
      <c r="E1" t="inlineStr">
        <is>
          <t>VALOR</t>
        </is>
      </c>
    </row>
    <row r="2">
      <c r="A2" t="inlineStr">
        <is>
          <t>2025</t>
        </is>
      </c>
      <c r="B2" t="inlineStr">
        <is>
          <t>2025</t>
        </is>
      </c>
      <c r="C2" t="inlineStr">
        <is>
          <t>Ativo</t>
        </is>
      </c>
      <c r="D2" t="inlineStr">
        <is>
          <t>1</t>
        </is>
      </c>
      <c r="E2" t="inlineStr">
        <is>
          <t xml:space="preserve"> 167.818.885,89 </t>
        </is>
      </c>
    </row>
    <row r="3">
      <c r="A3" t="inlineStr">
        <is>
          <t>2025</t>
        </is>
      </c>
      <c r="B3" t="inlineStr">
        <is>
          <t>2025</t>
        </is>
      </c>
      <c r="C3" t="inlineStr">
        <is>
          <t>Ativo Circulante</t>
        </is>
      </c>
      <c r="D3" t="inlineStr">
        <is>
          <t>2</t>
        </is>
      </c>
      <c r="E3" t="inlineStr">
        <is>
          <t xml:space="preserve"> 49.832.475,53 </t>
        </is>
      </c>
    </row>
    <row r="4">
      <c r="A4" t="inlineStr">
        <is>
          <t>2025</t>
        </is>
      </c>
      <c r="B4" t="inlineStr">
        <is>
          <t>2025</t>
        </is>
      </c>
      <c r="C4" t="inlineStr">
        <is>
          <t>Caixa e Equivalentes de Caixa</t>
        </is>
      </c>
      <c r="D4" t="inlineStr">
        <is>
          <t>3</t>
        </is>
      </c>
      <c r="E4" t="inlineStr">
        <is>
          <t xml:space="preserve"> 39.525.131,86 </t>
        </is>
      </c>
    </row>
    <row r="5">
      <c r="A5" t="inlineStr">
        <is>
          <t>2025</t>
        </is>
      </c>
      <c r="B5" t="inlineStr">
        <is>
          <t>2025</t>
        </is>
      </c>
      <c r="C5" t="inlineStr">
        <is>
          <t>Créditos a Curto Prazo</t>
        </is>
      </c>
      <c r="D5" t="inlineStr">
        <is>
          <t>3</t>
        </is>
      </c>
      <c r="E5" t="inlineStr">
        <is>
          <t xml:space="preserve"> 7.028.560,44 </t>
        </is>
      </c>
    </row>
    <row r="6">
      <c r="A6" t="inlineStr">
        <is>
          <t>2025</t>
        </is>
      </c>
      <c r="B6" t="inlineStr">
        <is>
          <t>2025</t>
        </is>
      </c>
      <c r="C6" t="inlineStr">
        <is>
          <t>Demais Créditos e Valores a Curto Prazo</t>
        </is>
      </c>
      <c r="D6" t="inlineStr">
        <is>
          <t>3</t>
        </is>
      </c>
      <c r="E6" t="inlineStr">
        <is>
          <t xml:space="preserve"> 2.446.403,22 </t>
        </is>
      </c>
    </row>
    <row r="7">
      <c r="A7" t="inlineStr">
        <is>
          <t>2025</t>
        </is>
      </c>
      <c r="B7" t="inlineStr">
        <is>
          <t>2025</t>
        </is>
      </c>
      <c r="C7" t="inlineStr">
        <is>
          <t>Investimentos em aplicaçoes temporárias a curto prazo</t>
        </is>
      </c>
      <c r="D7" t="inlineStr">
        <is>
          <t>3</t>
        </is>
      </c>
      <c r="E7" t="inlineStr">
        <is>
          <t xml:space="preserve"> -   </t>
        </is>
      </c>
    </row>
    <row r="8">
      <c r="A8" t="inlineStr">
        <is>
          <t>2025</t>
        </is>
      </c>
      <c r="B8" t="inlineStr">
        <is>
          <t>2025</t>
        </is>
      </c>
      <c r="C8" t="inlineStr">
        <is>
          <t>Estoques</t>
        </is>
      </c>
      <c r="D8" t="inlineStr">
        <is>
          <t>3</t>
        </is>
      </c>
      <c r="E8" t="inlineStr">
        <is>
          <t xml:space="preserve"> 411.776,75 </t>
        </is>
      </c>
    </row>
    <row r="9">
      <c r="A9" t="inlineStr">
        <is>
          <t>2025</t>
        </is>
      </c>
      <c r="B9" t="inlineStr">
        <is>
          <t>2025</t>
        </is>
      </c>
      <c r="C9" t="inlineStr">
        <is>
          <t>VPDs Pagas Antecipadamente</t>
        </is>
      </c>
      <c r="D9" t="inlineStr">
        <is>
          <t>3</t>
        </is>
      </c>
      <c r="E9" t="inlineStr">
        <is>
          <t xml:space="preserve"> 420.603,26 </t>
        </is>
      </c>
    </row>
    <row r="10">
      <c r="A10" t="inlineStr">
        <is>
          <t>2025</t>
        </is>
      </c>
      <c r="B10" t="inlineStr">
        <is>
          <t>2025</t>
        </is>
      </c>
      <c r="C10" t="inlineStr">
        <is>
          <t>Ativo Não-Circulante</t>
        </is>
      </c>
      <c r="D10" t="inlineStr">
        <is>
          <t>2</t>
        </is>
      </c>
      <c r="E10" t="inlineStr">
        <is>
          <t xml:space="preserve"> 117.986.410,36 </t>
        </is>
      </c>
    </row>
    <row r="11">
      <c r="A11" t="inlineStr">
        <is>
          <t>2025</t>
        </is>
      </c>
      <c r="B11" t="inlineStr">
        <is>
          <t>2025</t>
        </is>
      </c>
      <c r="C11" t="inlineStr">
        <is>
          <t>Ativo Realizável a Longo Prazo</t>
        </is>
      </c>
      <c r="D11" t="inlineStr">
        <is>
          <t>3</t>
        </is>
      </c>
      <c r="E11" t="inlineStr">
        <is>
          <t xml:space="preserve"> 132.214,92 </t>
        </is>
      </c>
    </row>
    <row r="12">
      <c r="A12" t="inlineStr">
        <is>
          <t>2025</t>
        </is>
      </c>
      <c r="B12" t="inlineStr">
        <is>
          <t>2025</t>
        </is>
      </c>
      <c r="C12" t="inlineStr">
        <is>
          <t>Investimentos</t>
        </is>
      </c>
      <c r="D12" t="inlineStr">
        <is>
          <t>3</t>
        </is>
      </c>
      <c r="E12" t="inlineStr">
        <is>
          <t xml:space="preserve"> -   </t>
        </is>
      </c>
    </row>
    <row r="13">
      <c r="A13" t="inlineStr">
        <is>
          <t>2025</t>
        </is>
      </c>
      <c r="B13" t="inlineStr">
        <is>
          <t>2025</t>
        </is>
      </c>
      <c r="C13" t="inlineStr">
        <is>
          <t>Imobilizado</t>
        </is>
      </c>
      <c r="D13" t="inlineStr">
        <is>
          <t>3</t>
        </is>
      </c>
      <c r="E13" t="inlineStr">
        <is>
          <t xml:space="preserve"> 117.386.471,44 </t>
        </is>
      </c>
    </row>
    <row r="14">
      <c r="A14" t="inlineStr">
        <is>
          <t>2025</t>
        </is>
      </c>
      <c r="B14" t="inlineStr">
        <is>
          <t>2025</t>
        </is>
      </c>
      <c r="C14" t="inlineStr">
        <is>
          <t>Intangível</t>
        </is>
      </c>
      <c r="D14" t="inlineStr">
        <is>
          <t>3</t>
        </is>
      </c>
      <c r="E14" t="inlineStr">
        <is>
          <t xml:space="preserve"> 467.724,00 </t>
        </is>
      </c>
    </row>
    <row r="15">
      <c r="A15" t="inlineStr">
        <is>
          <t>2025</t>
        </is>
      </c>
      <c r="B15" t="inlineStr">
        <is>
          <t>2025</t>
        </is>
      </c>
      <c r="C15" t="inlineStr">
        <is>
          <t>Ativo financeiro</t>
        </is>
      </c>
      <c r="D15" t="inlineStr"/>
      <c r="E15" t="inlineStr">
        <is>
          <t xml:space="preserve"> 49.964.690,45 </t>
        </is>
      </c>
    </row>
    <row r="16">
      <c r="A16" t="inlineStr">
        <is>
          <t>2025</t>
        </is>
      </c>
      <c r="B16" t="inlineStr">
        <is>
          <t>2025</t>
        </is>
      </c>
      <c r="C16" t="inlineStr">
        <is>
          <t>Ativo Permanente</t>
        </is>
      </c>
      <c r="D16" t="inlineStr"/>
      <c r="E16" t="inlineStr">
        <is>
          <t xml:space="preserve"> 117.854.195,40 </t>
        </is>
      </c>
    </row>
    <row r="17">
      <c r="A17" t="inlineStr">
        <is>
          <t>2025</t>
        </is>
      </c>
      <c r="B17" t="inlineStr">
        <is>
          <t>2025</t>
        </is>
      </c>
      <c r="C17" t="inlineStr">
        <is>
          <t>Atos Potenciais Ativos</t>
        </is>
      </c>
      <c r="D17" t="inlineStr">
        <is>
          <t>3</t>
        </is>
      </c>
      <c r="E17" t="inlineStr">
        <is>
          <t xml:space="preserve"> 198.327.905,66 </t>
        </is>
      </c>
    </row>
    <row r="18">
      <c r="A18" t="inlineStr">
        <is>
          <t>2025</t>
        </is>
      </c>
      <c r="B18" t="inlineStr">
        <is>
          <t>2025</t>
        </is>
      </c>
      <c r="C18" t="inlineStr">
        <is>
          <t>Passivo</t>
        </is>
      </c>
      <c r="D18" t="inlineStr">
        <is>
          <t>1</t>
        </is>
      </c>
      <c r="E18" t="inlineStr">
        <is>
          <t xml:space="preserve"> 167.818.885,89 </t>
        </is>
      </c>
    </row>
    <row r="19">
      <c r="A19" t="inlineStr">
        <is>
          <t>2025</t>
        </is>
      </c>
      <c r="B19" t="inlineStr">
        <is>
          <t>2025</t>
        </is>
      </c>
      <c r="C19" t="inlineStr">
        <is>
          <t>Passivo Circulante</t>
        </is>
      </c>
      <c r="D19" t="inlineStr">
        <is>
          <t>2</t>
        </is>
      </c>
      <c r="E19" t="inlineStr">
        <is>
          <t xml:space="preserve"> 4.125.261,55 </t>
        </is>
      </c>
    </row>
    <row r="20">
      <c r="A20" t="inlineStr">
        <is>
          <t>2025</t>
        </is>
      </c>
      <c r="B20" t="inlineStr">
        <is>
          <t>2025</t>
        </is>
      </c>
      <c r="C20" t="inlineStr">
        <is>
          <t>Obrigações Trab.,Prev.e Ass.a Pagar a Curto  Prazo</t>
        </is>
      </c>
      <c r="D20" t="inlineStr">
        <is>
          <t>3</t>
        </is>
      </c>
      <c r="E20" t="inlineStr">
        <is>
          <t xml:space="preserve"> 2.242.492,39 </t>
        </is>
      </c>
    </row>
    <row r="21">
      <c r="A21" t="inlineStr">
        <is>
          <t>2025</t>
        </is>
      </c>
      <c r="B21" t="inlineStr">
        <is>
          <t>2025</t>
        </is>
      </c>
      <c r="C21" t="inlineStr">
        <is>
          <t>Empréstimos e Financiamentos a Curto Prazo</t>
        </is>
      </c>
      <c r="D21" t="inlineStr">
        <is>
          <t>3</t>
        </is>
      </c>
      <c r="E21" t="inlineStr">
        <is>
          <t xml:space="preserve"> -   </t>
        </is>
      </c>
    </row>
  </sheetData>
  <pageMargins left="0.75" right="0.75" top="1" bottom="1" header="0.5" footer="0.5"/>
</worksheet>
</file>

<file path=xl/worksheets/sheet50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VALOR</t>
        </is>
      </c>
    </row>
    <row r="2">
      <c r="A2" t="inlineStr">
        <is>
          <t>2025</t>
        </is>
      </c>
      <c r="B2" t="inlineStr">
        <is>
          <t>2025</t>
        </is>
      </c>
      <c r="C2" t="inlineStr">
        <is>
          <t>Resultado Patrimonial</t>
        </is>
      </c>
      <c r="D2" t="inlineStr">
        <is>
          <t xml:space="preserve"> 20.901.271,75 </t>
        </is>
      </c>
    </row>
    <row r="3">
      <c r="A3" t="inlineStr">
        <is>
          <t>2025</t>
        </is>
      </c>
      <c r="B3" t="inlineStr">
        <is>
          <t>2025</t>
        </is>
      </c>
      <c r="C3" t="inlineStr">
        <is>
          <t>Ajustes a Conciliar do Resultado Patrimonial ao Fluxo de Caixa das Operacoes</t>
        </is>
      </c>
      <c r="D3" t="inlineStr">
        <is>
          <t xml:space="preserve"> 5.152.987,07 </t>
        </is>
      </c>
    </row>
    <row r="4">
      <c r="A4" t="inlineStr">
        <is>
          <t>2025</t>
        </is>
      </c>
      <c r="B4" t="inlineStr">
        <is>
          <t>2025</t>
        </is>
      </c>
      <c r="C4" t="inlineStr">
        <is>
          <t>Depreciação</t>
        </is>
      </c>
      <c r="D4" t="inlineStr">
        <is>
          <t xml:space="preserve"> 5.115.773,52 </t>
        </is>
      </c>
    </row>
    <row r="5">
      <c r="A5" t="inlineStr">
        <is>
          <t>2025</t>
        </is>
      </c>
      <c r="B5" t="inlineStr">
        <is>
          <t>2025</t>
        </is>
      </c>
      <c r="C5" t="inlineStr">
        <is>
          <t>Amortização</t>
        </is>
      </c>
      <c r="D5" t="inlineStr">
        <is>
          <t xml:space="preserve"> 302.108,04 </t>
        </is>
      </c>
    </row>
    <row r="6">
      <c r="A6" t="inlineStr">
        <is>
          <t>2025</t>
        </is>
      </c>
      <c r="B6" t="inlineStr">
        <is>
          <t>2025</t>
        </is>
      </c>
      <c r="C6" t="inlineStr">
        <is>
          <t>Outras VPDs</t>
        </is>
      </c>
      <c r="D6" t="inlineStr">
        <is>
          <t xml:space="preserve"> 191.026,06 </t>
        </is>
      </c>
    </row>
    <row r="7">
      <c r="A7" t="inlineStr">
        <is>
          <t>2025</t>
        </is>
      </c>
      <c r="B7" t="inlineStr">
        <is>
          <t>2025</t>
        </is>
      </c>
      <c r="C7" t="inlineStr">
        <is>
          <t>Outras VPAs</t>
        </is>
      </c>
      <c r="D7" t="inlineStr">
        <is>
          <t xml:space="preserve">-455.920,55 </t>
        </is>
      </c>
    </row>
    <row r="8">
      <c r="A8" t="inlineStr">
        <is>
          <t>2025</t>
        </is>
      </c>
      <c r="B8" t="inlineStr">
        <is>
          <t>2025</t>
        </is>
      </c>
      <c r="C8" t="inlineStr">
        <is>
          <t>Ajustes das Contas Patrimoniais</t>
        </is>
      </c>
      <c r="D8" t="inlineStr">
        <is>
          <t xml:space="preserve"> 906.139,99 </t>
        </is>
      </c>
    </row>
    <row r="9">
      <c r="A9" t="inlineStr">
        <is>
          <t>2025</t>
        </is>
      </c>
      <c r="B9" t="inlineStr">
        <is>
          <t>2025</t>
        </is>
      </c>
      <c r="C9" t="inlineStr">
        <is>
          <t>Creditos a Curto Prazo</t>
        </is>
      </c>
      <c r="D9" t="inlineStr">
        <is>
          <t xml:space="preserve">-372.911,24 </t>
        </is>
      </c>
    </row>
    <row r="10">
      <c r="A10" t="inlineStr">
        <is>
          <t>2025</t>
        </is>
      </c>
      <c r="B10" t="inlineStr">
        <is>
          <t>2025</t>
        </is>
      </c>
      <c r="C10" t="inlineStr">
        <is>
          <t>Demais Creditos e Valores a Curto Prazo</t>
        </is>
      </c>
      <c r="D10" t="inlineStr">
        <is>
          <t xml:space="preserve"> 942.188,13 </t>
        </is>
      </c>
    </row>
    <row r="11">
      <c r="A11" t="inlineStr">
        <is>
          <t>2025</t>
        </is>
      </c>
      <c r="B11" t="inlineStr">
        <is>
          <t>2025</t>
        </is>
      </c>
      <c r="C11" t="inlineStr">
        <is>
          <t>Estoques</t>
        </is>
      </c>
      <c r="D11" t="inlineStr">
        <is>
          <t xml:space="preserve"> 61.918,95 </t>
        </is>
      </c>
    </row>
    <row r="12">
      <c r="A12" t="inlineStr">
        <is>
          <t>2025</t>
        </is>
      </c>
      <c r="B12" t="inlineStr">
        <is>
          <t>2025</t>
        </is>
      </c>
      <c r="C12" t="inlineStr">
        <is>
          <t>Variações Patr. Diminutivas Pagas Antecipadamente</t>
        </is>
      </c>
      <c r="D12" t="inlineStr">
        <is>
          <t xml:space="preserve">-409.712,34 </t>
        </is>
      </c>
    </row>
    <row r="13">
      <c r="A13" t="inlineStr">
        <is>
          <t>2025</t>
        </is>
      </c>
      <c r="B13" t="inlineStr">
        <is>
          <t>2025</t>
        </is>
      </c>
      <c r="C13" t="inlineStr">
        <is>
          <t>Ativo Realizável a Longo Prazo</t>
        </is>
      </c>
      <c r="D13" t="inlineStr">
        <is>
          <t xml:space="preserve"> 348.118,30 </t>
        </is>
      </c>
    </row>
    <row r="14">
      <c r="A14" t="inlineStr">
        <is>
          <t>2025</t>
        </is>
      </c>
      <c r="B14" t="inlineStr">
        <is>
          <t>2025</t>
        </is>
      </c>
      <c r="C14" t="inlineStr">
        <is>
          <t>Obrigações Trab.,Prev.e Ass.a Pagar a Curto  Prazo</t>
        </is>
      </c>
      <c r="D14" t="inlineStr">
        <is>
          <t xml:space="preserve"> 331.694,94 </t>
        </is>
      </c>
    </row>
    <row r="15">
      <c r="A15" t="inlineStr">
        <is>
          <t>2025</t>
        </is>
      </c>
      <c r="B15" t="inlineStr">
        <is>
          <t>2025</t>
        </is>
      </c>
      <c r="C15" t="inlineStr">
        <is>
          <t>Fornecedores e Contas a Pagar a Curto Prazo</t>
        </is>
      </c>
      <c r="D15" t="inlineStr">
        <is>
          <t xml:space="preserve"> 153.799,46 </t>
        </is>
      </c>
    </row>
    <row r="16">
      <c r="A16" t="inlineStr">
        <is>
          <t>2025</t>
        </is>
      </c>
      <c r="B16" t="inlineStr">
        <is>
          <t>2025</t>
        </is>
      </c>
      <c r="C16" t="inlineStr">
        <is>
          <t>Obrigações Fiscais a Curto Prazo</t>
        </is>
      </c>
      <c r="D16" t="inlineStr">
        <is>
          <t xml:space="preserve"> 61.199,96 </t>
        </is>
      </c>
    </row>
    <row r="17">
      <c r="A17" t="inlineStr">
        <is>
          <t>2025</t>
        </is>
      </c>
      <c r="B17" t="inlineStr">
        <is>
          <t>2025</t>
        </is>
      </c>
      <c r="C17" t="inlineStr">
        <is>
          <t>Demais Obrigações a Curto Prazo</t>
        </is>
      </c>
      <c r="D17" t="inlineStr">
        <is>
          <t xml:space="preserve"> 242.408,78 </t>
        </is>
      </c>
    </row>
    <row r="18">
      <c r="A18" t="inlineStr">
        <is>
          <t>2025</t>
        </is>
      </c>
      <c r="B18" t="inlineStr">
        <is>
          <t>2025</t>
        </is>
      </c>
      <c r="C18" t="inlineStr">
        <is>
          <t>Demais Obrigações a Longo Prazo</t>
        </is>
      </c>
      <c r="D18" t="inlineStr">
        <is>
          <t xml:space="preserve"> 6.646,35 </t>
        </is>
      </c>
    </row>
    <row r="19">
      <c r="A19" t="inlineStr">
        <is>
          <t>2025</t>
        </is>
      </c>
      <c r="B19" t="inlineStr">
        <is>
          <t>2025</t>
        </is>
      </c>
      <c r="C19" t="inlineStr">
        <is>
          <t>Reserva de Expansão</t>
        </is>
      </c>
      <c r="D19" t="inlineStr">
        <is>
          <t xml:space="preserve">-833.007,63 </t>
        </is>
      </c>
    </row>
    <row r="20">
      <c r="A20" t="inlineStr">
        <is>
          <t>2025</t>
        </is>
      </c>
      <c r="B20" t="inlineStr">
        <is>
          <t>2025</t>
        </is>
      </c>
      <c r="C20" t="inlineStr">
        <is>
          <t>Resultados Acumulados</t>
        </is>
      </c>
      <c r="D20" t="inlineStr">
        <is>
          <t xml:space="preserve"> 373.796,33 </t>
        </is>
      </c>
    </row>
    <row r="21">
      <c r="A21" t="inlineStr">
        <is>
          <t>2025</t>
        </is>
      </c>
      <c r="B21" t="inlineStr">
        <is>
          <t>2025</t>
        </is>
      </c>
      <c r="C21" t="inlineStr">
        <is>
          <t>Fluxos de Caixa Liquido das Atividades das Operacoes</t>
        </is>
      </c>
      <c r="D21" t="inlineStr">
        <is>
          <t xml:space="preserve"> 26.960.398,81 </t>
        </is>
      </c>
    </row>
  </sheetData>
  <pageMargins left="0.75" right="0.75" top="1" bottom="1" header="0.5" footer="0.5"/>
</worksheet>
</file>

<file path=xl/worksheets/sheet50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EXERCICIO</t>
        </is>
      </c>
      <c r="B1" t="inlineStr">
        <is>
          <t>ANO</t>
        </is>
      </c>
      <c r="C1" t="inlineStr">
        <is>
          <t>TIPO</t>
        </is>
      </c>
      <c r="D1" t="inlineStr">
        <is>
          <t>ESPECIFICACAO</t>
        </is>
      </c>
      <c r="E1" t="inlineStr">
        <is>
          <t>ITEM</t>
        </is>
      </c>
      <c r="F1" t="inlineStr">
        <is>
          <t>VALOR_PARCIAL</t>
        </is>
      </c>
    </row>
    <row r="2">
      <c r="A2" t="inlineStr">
        <is>
          <t>2025</t>
        </is>
      </c>
      <c r="B2" t="inlineStr">
        <is>
          <t>2025</t>
        </is>
      </c>
      <c r="C2" t="inlineStr">
        <is>
          <t>Ingressos</t>
        </is>
      </c>
      <c r="D2" t="inlineStr">
        <is>
          <t>RECEITA EXTRA ORÇAMENTÁRIA</t>
        </is>
      </c>
      <c r="E2" t="inlineStr">
        <is>
          <t>Ativo Realizável a Longo Prazo</t>
        </is>
      </c>
      <c r="F2" t="inlineStr">
        <is>
          <t xml:space="preserve"> 348.118,30 </t>
        </is>
      </c>
    </row>
    <row r="3">
      <c r="A3" t="inlineStr">
        <is>
          <t>2025</t>
        </is>
      </c>
      <c r="B3" t="inlineStr">
        <is>
          <t>2025</t>
        </is>
      </c>
      <c r="C3" t="inlineStr">
        <is>
          <t>Ingressos</t>
        </is>
      </c>
      <c r="D3" t="inlineStr">
        <is>
          <t>SALDO EM ESPÉCIE DO EXERCÍCIO ANTERIOR</t>
        </is>
      </c>
      <c r="E3" t="inlineStr">
        <is>
          <t>Caixa e Equivalente de Caixa</t>
        </is>
      </c>
      <c r="F3" t="inlineStr">
        <is>
          <t xml:space="preserve"> 45.895.360,88 </t>
        </is>
      </c>
    </row>
    <row r="4">
      <c r="A4" t="inlineStr">
        <is>
          <t>2025</t>
        </is>
      </c>
      <c r="B4" t="inlineStr">
        <is>
          <t>2025</t>
        </is>
      </c>
      <c r="C4" t="inlineStr">
        <is>
          <t>Ingressos</t>
        </is>
      </c>
      <c r="D4" t="inlineStr">
        <is>
          <t>RECEITA EXTRA ORÇAMENTÁRIA</t>
        </is>
      </c>
      <c r="E4" t="inlineStr">
        <is>
          <t>Demais Creditos e Valores a Curto Prazo</t>
        </is>
      </c>
      <c r="F4" t="inlineStr">
        <is>
          <t xml:space="preserve"> 942.188,13 </t>
        </is>
      </c>
    </row>
    <row r="5">
      <c r="A5" t="inlineStr">
        <is>
          <t>2025</t>
        </is>
      </c>
      <c r="B5" t="inlineStr">
        <is>
          <t>2025</t>
        </is>
      </c>
      <c r="C5" t="inlineStr">
        <is>
          <t>Ingressos</t>
        </is>
      </c>
      <c r="D5" t="inlineStr">
        <is>
          <t>RECEITA EXTRA ORÇAMENTÁRIA</t>
        </is>
      </c>
      <c r="E5" t="inlineStr">
        <is>
          <t>Demais Obrigações a Curto Prazo</t>
        </is>
      </c>
      <c r="F5" t="inlineStr">
        <is>
          <t xml:space="preserve"> 242.408,78 </t>
        </is>
      </c>
    </row>
    <row r="6">
      <c r="A6" t="inlineStr">
        <is>
          <t>2025</t>
        </is>
      </c>
      <c r="B6" t="inlineStr">
        <is>
          <t>2025</t>
        </is>
      </c>
      <c r="C6" t="inlineStr">
        <is>
          <t>Ingressos</t>
        </is>
      </c>
      <c r="D6" t="inlineStr">
        <is>
          <t>RECEITA EXTRA ORÇAMENTÁRIA</t>
        </is>
      </c>
      <c r="E6" t="inlineStr">
        <is>
          <t>Demais Obrigações a Longo Prazo</t>
        </is>
      </c>
      <c r="F6" t="inlineStr">
        <is>
          <t xml:space="preserve"> 6.646,35 </t>
        </is>
      </c>
    </row>
    <row r="7">
      <c r="A7" t="inlineStr">
        <is>
          <t>2025</t>
        </is>
      </c>
      <c r="B7" t="inlineStr">
        <is>
          <t>2025</t>
        </is>
      </c>
      <c r="C7" t="inlineStr">
        <is>
          <t>Ingressos</t>
        </is>
      </c>
      <c r="D7" t="inlineStr">
        <is>
          <t>RECEITA EXTRA ORÇAMENTÁRIA</t>
        </is>
      </c>
      <c r="E7" t="inlineStr">
        <is>
          <t>Estoques</t>
        </is>
      </c>
      <c r="F7" t="inlineStr">
        <is>
          <t xml:space="preserve"> 61.918,95 </t>
        </is>
      </c>
    </row>
    <row r="8">
      <c r="A8" t="inlineStr">
        <is>
          <t>2025</t>
        </is>
      </c>
      <c r="B8" t="inlineStr">
        <is>
          <t>2025</t>
        </is>
      </c>
      <c r="C8" t="inlineStr">
        <is>
          <t>Ingressos</t>
        </is>
      </c>
      <c r="D8" t="inlineStr">
        <is>
          <t>RECEITA EXTRA ORÇAMENTÁRIA</t>
        </is>
      </c>
      <c r="E8" t="inlineStr">
        <is>
          <t>Fornecedores e Contas a Pagar a Curto Prazo</t>
        </is>
      </c>
      <c r="F8" t="inlineStr">
        <is>
          <t xml:space="preserve"> 153.799,46 </t>
        </is>
      </c>
    </row>
    <row r="9">
      <c r="A9" t="inlineStr">
        <is>
          <t>2025</t>
        </is>
      </c>
      <c r="B9" t="inlineStr">
        <is>
          <t>2025</t>
        </is>
      </c>
      <c r="C9" t="inlineStr">
        <is>
          <t>Ingressos</t>
        </is>
      </c>
      <c r="D9" t="inlineStr">
        <is>
          <t>RECEITA EXTRA ORÇAMENTÁRIA</t>
        </is>
      </c>
      <c r="E9" t="inlineStr">
        <is>
          <t>Obrigações Fiscais a Curto Prazo</t>
        </is>
      </c>
      <c r="F9" t="inlineStr">
        <is>
          <t xml:space="preserve"> 61.199,96 </t>
        </is>
      </c>
    </row>
    <row r="10">
      <c r="A10" t="inlineStr">
        <is>
          <t>2025</t>
        </is>
      </c>
      <c r="B10" t="inlineStr">
        <is>
          <t>2025</t>
        </is>
      </c>
      <c r="C10" t="inlineStr">
        <is>
          <t>Ingressos</t>
        </is>
      </c>
      <c r="D10" t="inlineStr">
        <is>
          <t>RECEITA EXTRA ORÇAMENTÁRIA</t>
        </is>
      </c>
      <c r="E10" t="inlineStr">
        <is>
          <t>Obrigações Trab.,Prev.e Ass.a Pagar a Curto  Prazo</t>
        </is>
      </c>
      <c r="F10" t="inlineStr">
        <is>
          <t xml:space="preserve"> 331.694,94 </t>
        </is>
      </c>
    </row>
    <row r="11">
      <c r="A11" t="inlineStr">
        <is>
          <t>2025</t>
        </is>
      </c>
      <c r="B11" t="inlineStr">
        <is>
          <t>2025</t>
        </is>
      </c>
      <c r="C11" t="inlineStr">
        <is>
          <t>Ingressos</t>
        </is>
      </c>
      <c r="D11" t="inlineStr">
        <is>
          <t>RECEITA ORÇAMENTÁRIA</t>
        </is>
      </c>
      <c r="E11" t="inlineStr">
        <is>
          <t>Outras Receitas Correntes</t>
        </is>
      </c>
      <c r="F11" t="inlineStr">
        <is>
          <t xml:space="preserve"> 1.365.861,66 </t>
        </is>
      </c>
    </row>
    <row r="12">
      <c r="A12" t="inlineStr">
        <is>
          <t>2025</t>
        </is>
      </c>
      <c r="B12" t="inlineStr">
        <is>
          <t>2025</t>
        </is>
      </c>
      <c r="C12" t="inlineStr">
        <is>
          <t>Ingressos</t>
        </is>
      </c>
      <c r="D12" t="inlineStr">
        <is>
          <t>RECEITA ORÇAMENTÁRIA</t>
        </is>
      </c>
      <c r="E12" t="inlineStr">
        <is>
          <t>Receita Patrimonial</t>
        </is>
      </c>
      <c r="F12" t="inlineStr">
        <is>
          <t xml:space="preserve"> 5.496.898,78 </t>
        </is>
      </c>
    </row>
    <row r="13">
      <c r="A13" t="inlineStr">
        <is>
          <t>2025</t>
        </is>
      </c>
      <c r="B13" t="inlineStr">
        <is>
          <t>2025</t>
        </is>
      </c>
      <c r="C13" t="inlineStr">
        <is>
          <t>Ingressos</t>
        </is>
      </c>
      <c r="D13" t="inlineStr">
        <is>
          <t>RECEITA ORÇAMENTÁRIA</t>
        </is>
      </c>
      <c r="E13" t="inlineStr">
        <is>
          <t>Receita de Contribuicoes</t>
        </is>
      </c>
      <c r="F13" t="inlineStr">
        <is>
          <t xml:space="preserve"> 69.475.643,69 </t>
        </is>
      </c>
    </row>
    <row r="14">
      <c r="A14" t="inlineStr">
        <is>
          <t>2025</t>
        </is>
      </c>
      <c r="B14" t="inlineStr">
        <is>
          <t>2025</t>
        </is>
      </c>
      <c r="C14" t="inlineStr">
        <is>
          <t>Ingressos</t>
        </is>
      </c>
      <c r="D14" t="inlineStr">
        <is>
          <t>RECEITA ORÇAMENTÁRIA</t>
        </is>
      </c>
      <c r="E14" t="inlineStr">
        <is>
          <t>Receita de Servicos</t>
        </is>
      </c>
      <c r="F14" t="inlineStr">
        <is>
          <t xml:space="preserve"> 1.738.521,89 </t>
        </is>
      </c>
    </row>
    <row r="15">
      <c r="A15" t="inlineStr">
        <is>
          <t>2025</t>
        </is>
      </c>
      <c r="B15" t="inlineStr">
        <is>
          <t>2025</t>
        </is>
      </c>
      <c r="C15" t="inlineStr">
        <is>
          <t>Ingressos</t>
        </is>
      </c>
      <c r="D15" t="inlineStr">
        <is>
          <t>RECEITA EXTRA ORÇAMENTÁRIA</t>
        </is>
      </c>
      <c r="E15" t="inlineStr">
        <is>
          <t>Resultados Acumulados</t>
        </is>
      </c>
      <c r="F15" t="inlineStr">
        <is>
          <t xml:space="preserve"> 373.796,33 </t>
        </is>
      </c>
    </row>
    <row r="16">
      <c r="A16" t="inlineStr">
        <is>
          <t>2025</t>
        </is>
      </c>
      <c r="B16" t="inlineStr">
        <is>
          <t>2025</t>
        </is>
      </c>
      <c r="C16" t="inlineStr">
        <is>
          <t>Dispêndios</t>
        </is>
      </c>
      <c r="D16" t="inlineStr">
        <is>
          <t>SALDO EM ESPÉCIE PARA O EXERCÍCIO SEGUINTE</t>
        </is>
      </c>
      <c r="E16" t="inlineStr">
        <is>
          <t>Caixa e Equivalente de Caixa</t>
        </is>
      </c>
      <c r="F16" t="inlineStr">
        <is>
          <t xml:space="preserve"> 39.525.131,86 </t>
        </is>
      </c>
    </row>
    <row r="17">
      <c r="A17" t="inlineStr">
        <is>
          <t>2025</t>
        </is>
      </c>
      <c r="B17" t="inlineStr">
        <is>
          <t>2025</t>
        </is>
      </c>
      <c r="C17" t="inlineStr">
        <is>
          <t>Dispêndios</t>
        </is>
      </c>
      <c r="D17" t="inlineStr">
        <is>
          <t>PAGAMENTOS EXTRA ORÇAMENTÁRIOS</t>
        </is>
      </c>
      <c r="E17" t="inlineStr">
        <is>
          <t>Creditos a Curto Prazo</t>
        </is>
      </c>
      <c r="F17" t="inlineStr">
        <is>
          <t xml:space="preserve"> 372.911,24 </t>
        </is>
      </c>
    </row>
    <row r="18">
      <c r="A18" t="inlineStr">
        <is>
          <t>2025</t>
        </is>
      </c>
      <c r="B18" t="inlineStr">
        <is>
          <t>2025</t>
        </is>
      </c>
      <c r="C18" t="inlineStr">
        <is>
          <t>Dispêndios</t>
        </is>
      </c>
      <c r="D18" t="inlineStr">
        <is>
          <t>DESPESA ORÇAMENTÁRIA</t>
        </is>
      </c>
      <c r="E18" t="inlineStr">
        <is>
          <t>Investimentos</t>
        </is>
      </c>
      <c r="F18" t="inlineStr">
        <is>
          <t xml:space="preserve"> 33.330.627,83 </t>
        </is>
      </c>
    </row>
    <row r="19">
      <c r="A19" t="inlineStr">
        <is>
          <t>2025</t>
        </is>
      </c>
      <c r="B19" t="inlineStr">
        <is>
          <t>2025</t>
        </is>
      </c>
      <c r="C19" t="inlineStr">
        <is>
          <t>Dispêndios</t>
        </is>
      </c>
      <c r="D19" t="inlineStr">
        <is>
          <t>DESPESA ORÇAMENTÁRIA</t>
        </is>
      </c>
      <c r="E19" t="inlineStr">
        <is>
          <t>Outras Despesas Correntes</t>
        </is>
      </c>
      <c r="F19" t="inlineStr">
        <is>
          <t xml:space="preserve"> 27.961.521,37 </t>
        </is>
      </c>
    </row>
    <row r="20">
      <c r="A20" t="inlineStr">
        <is>
          <t>2025</t>
        </is>
      </c>
      <c r="B20" t="inlineStr">
        <is>
          <t>2025</t>
        </is>
      </c>
      <c r="C20" t="inlineStr">
        <is>
          <t>Dispêndios</t>
        </is>
      </c>
      <c r="D20" t="inlineStr">
        <is>
          <t>DESPESA ORÇAMENTÁRIA</t>
        </is>
      </c>
      <c r="E20" t="inlineStr">
        <is>
          <t>Pessoal e Encargos Sociais</t>
        </is>
      </c>
      <c r="F20" t="inlineStr">
        <is>
          <t xml:space="preserve"> 24.009.395,58 </t>
        </is>
      </c>
    </row>
    <row r="21">
      <c r="A21" t="inlineStr">
        <is>
          <t>2025</t>
        </is>
      </c>
      <c r="B21" t="inlineStr">
        <is>
          <t>2025</t>
        </is>
      </c>
      <c r="C21" t="inlineStr">
        <is>
          <t>Dispêndios</t>
        </is>
      </c>
      <c r="D21" t="inlineStr">
        <is>
          <t>PAGAMENTOS EXTRA ORÇAMENTÁRIOS</t>
        </is>
      </c>
      <c r="E21" t="inlineStr">
        <is>
          <t>Reserva de Expansão</t>
        </is>
      </c>
      <c r="F21" t="inlineStr">
        <is>
          <t xml:space="preserve"> 833.007,63 </t>
        </is>
      </c>
    </row>
  </sheetData>
  <pageMargins left="0.75" right="0.75" top="1" bottom="1" header="0.5" footer="0.5"/>
</worksheet>
</file>

<file path=xl/worksheets/sheet5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PREVISAOINICIAL</t>
        </is>
      </c>
      <c r="E1" t="inlineStr">
        <is>
          <t>PREVISAOATUALIZADA</t>
        </is>
      </c>
      <c r="F1" t="inlineStr">
        <is>
          <t>RECEITAREALIZADA</t>
        </is>
      </c>
      <c r="G1" t="inlineStr">
        <is>
          <t>SALDO</t>
        </is>
      </c>
    </row>
    <row r="2">
      <c r="A2" t="inlineStr">
        <is>
          <t>2025</t>
        </is>
      </c>
      <c r="B2" t="inlineStr">
        <is>
          <t>Receitas de Contribuições</t>
        </is>
      </c>
      <c r="C2" t="inlineStr">
        <is>
          <t>1</t>
        </is>
      </c>
      <c r="D2" t="inlineStr">
        <is>
          <t>55.483.800,00</t>
        </is>
      </c>
      <c r="E2" t="inlineStr">
        <is>
          <t>78.126.372,00</t>
        </is>
      </c>
      <c r="F2" t="inlineStr">
        <is>
          <t>78.076.926,02</t>
        </is>
      </c>
      <c r="G2" t="inlineStr">
        <is>
          <t>-49.445,98</t>
        </is>
      </c>
    </row>
    <row r="3">
      <c r="A3" t="inlineStr">
        <is>
          <t>2025</t>
        </is>
      </c>
      <c r="B3" t="inlineStr">
        <is>
          <t>Contribuições Sociais</t>
        </is>
      </c>
      <c r="C3" t="inlineStr">
        <is>
          <t>2</t>
        </is>
      </c>
      <c r="D3" t="inlineStr">
        <is>
          <t>55.483.800,00</t>
        </is>
      </c>
      <c r="E3" t="inlineStr">
        <is>
          <t>78.126.372,00</t>
        </is>
      </c>
      <c r="F3" t="inlineStr">
        <is>
          <t>78.076.926,02</t>
        </is>
      </c>
      <c r="G3" t="inlineStr">
        <is>
          <t>-49.445,98</t>
        </is>
      </c>
    </row>
    <row r="4">
      <c r="A4" t="inlineStr">
        <is>
          <t>2025</t>
        </is>
      </c>
      <c r="B4" t="inlineStr">
        <is>
          <t>Cointribuições para o SENAC</t>
        </is>
      </c>
      <c r="C4" t="inlineStr">
        <is>
          <t>4</t>
        </is>
      </c>
      <c r="D4" t="inlineStr">
        <is>
          <t>51.991.800,00</t>
        </is>
      </c>
      <c r="E4" t="inlineStr">
        <is>
          <t>71.583.372,00</t>
        </is>
      </c>
      <c r="F4" t="inlineStr">
        <is>
          <t>69.475.643,69</t>
        </is>
      </c>
      <c r="G4" t="inlineStr">
        <is>
          <t>-2.107.728,31</t>
        </is>
      </c>
    </row>
    <row r="5">
      <c r="A5" t="inlineStr">
        <is>
          <t>2025</t>
        </is>
      </c>
      <c r="B5" t="inlineStr">
        <is>
          <t>Receita Patrimonial</t>
        </is>
      </c>
      <c r="C5" t="inlineStr">
        <is>
          <t>2</t>
        </is>
      </c>
      <c r="D5" t="inlineStr">
        <is>
          <t>2.169.000,00</t>
        </is>
      </c>
      <c r="E5" t="inlineStr">
        <is>
          <t>4.560.000,00</t>
        </is>
      </c>
      <c r="F5" t="inlineStr">
        <is>
          <t>5.496.898,78</t>
        </is>
      </c>
      <c r="G5" t="inlineStr">
        <is>
          <t>936.898,78</t>
        </is>
      </c>
    </row>
    <row r="6">
      <c r="A6" t="inlineStr">
        <is>
          <t>2025</t>
        </is>
      </c>
      <c r="B6" t="inlineStr">
        <is>
          <t>Receitas Imobiliarias</t>
        </is>
      </c>
      <c r="C6" t="inlineStr">
        <is>
          <t>4</t>
        </is>
      </c>
      <c r="D6" t="inlineStr">
        <is>
          <t>93.000,00</t>
        </is>
      </c>
      <c r="E6" t="inlineStr">
        <is>
          <t>93.000,00</t>
        </is>
      </c>
      <c r="F6" t="inlineStr">
        <is>
          <t>8.414,00</t>
        </is>
      </c>
      <c r="G6" t="inlineStr">
        <is>
          <t>-84.586,00</t>
        </is>
      </c>
    </row>
    <row r="7">
      <c r="A7" t="inlineStr">
        <is>
          <t>2025</t>
        </is>
      </c>
      <c r="B7" t="inlineStr">
        <is>
          <t>Taxa de Ocupação de Outros Imóveis</t>
        </is>
      </c>
      <c r="C7" t="inlineStr">
        <is>
          <t>5</t>
        </is>
      </c>
      <c r="D7" t="inlineStr">
        <is>
          <t>93.000,00</t>
        </is>
      </c>
      <c r="E7" t="inlineStr">
        <is>
          <t>93.000,00</t>
        </is>
      </c>
      <c r="F7" t="inlineStr">
        <is>
          <t>8.414,00</t>
        </is>
      </c>
      <c r="G7" t="inlineStr">
        <is>
          <t>-84.586,00</t>
        </is>
      </c>
    </row>
    <row r="8">
      <c r="A8" t="inlineStr">
        <is>
          <t>2025</t>
        </is>
      </c>
      <c r="B8" t="inlineStr">
        <is>
          <t>Taxa de Ocupação de Imóveis</t>
        </is>
      </c>
      <c r="C8" t="inlineStr">
        <is>
          <t>5</t>
        </is>
      </c>
      <c r="D8" t="inlineStr">
        <is>
          <t>93.000,00</t>
        </is>
      </c>
      <c r="E8" t="inlineStr">
        <is>
          <t>93.000,00</t>
        </is>
      </c>
      <c r="F8" t="inlineStr">
        <is>
          <t>8.414,00</t>
        </is>
      </c>
      <c r="G8" t="inlineStr">
        <is>
          <t>-84.586,00</t>
        </is>
      </c>
    </row>
    <row r="9">
      <c r="A9" t="inlineStr">
        <is>
          <t>2025</t>
        </is>
      </c>
      <c r="B9" t="inlineStr">
        <is>
          <t>Receitas de Valores Mobiliários</t>
        </is>
      </c>
      <c r="C9" t="inlineStr">
        <is>
          <t>3</t>
        </is>
      </c>
      <c r="D9" t="inlineStr">
        <is>
          <t>0</t>
        </is>
      </c>
      <c r="E9" t="inlineStr">
        <is>
          <t>0</t>
        </is>
      </c>
      <c r="F9" t="inlineStr">
        <is>
          <t>0</t>
        </is>
      </c>
      <c r="G9" t="inlineStr">
        <is>
          <t>0</t>
        </is>
      </c>
    </row>
    <row r="10">
      <c r="A10" t="inlineStr">
        <is>
          <t>2025</t>
        </is>
      </c>
      <c r="B10" t="inlineStr">
        <is>
          <t>Remuneração de Depósitos Bancários</t>
        </is>
      </c>
      <c r="C10" t="inlineStr">
        <is>
          <t>4</t>
        </is>
      </c>
      <c r="D10" t="inlineStr">
        <is>
          <t>2.016.000,00</t>
        </is>
      </c>
      <c r="E10" t="inlineStr">
        <is>
          <t>4.407.000,00</t>
        </is>
      </c>
      <c r="F10" t="inlineStr">
        <is>
          <t>5.488.484,78</t>
        </is>
      </c>
      <c r="G10" t="inlineStr">
        <is>
          <t>1.081.484,78</t>
        </is>
      </c>
    </row>
    <row r="11">
      <c r="A11" t="inlineStr">
        <is>
          <t>2025</t>
        </is>
      </c>
      <c r="B11" t="inlineStr">
        <is>
          <t>Outras Receitas Patrimoniais</t>
        </is>
      </c>
      <c r="C11" t="inlineStr">
        <is>
          <t>3</t>
        </is>
      </c>
      <c r="D11" t="inlineStr">
        <is>
          <t>60.000,00</t>
        </is>
      </c>
      <c r="E11" t="inlineStr">
        <is>
          <t>60.000,00</t>
        </is>
      </c>
      <c r="F11" t="inlineStr">
        <is>
          <t>0</t>
        </is>
      </c>
      <c r="G11" t="inlineStr">
        <is>
          <t>-60.000,00</t>
        </is>
      </c>
    </row>
    <row r="12">
      <c r="A12" t="inlineStr">
        <is>
          <t>2025</t>
        </is>
      </c>
      <c r="B12" t="inlineStr">
        <is>
          <t>Receitas de Serviços</t>
        </is>
      </c>
      <c r="C12" t="inlineStr">
        <is>
          <t>2</t>
        </is>
      </c>
      <c r="D12" t="inlineStr">
        <is>
          <t>1.200.000,00</t>
        </is>
      </c>
      <c r="E12" t="inlineStr">
        <is>
          <t>1.830.000,00</t>
        </is>
      </c>
      <c r="F12" t="inlineStr">
        <is>
          <t>1.738.521,89</t>
        </is>
      </c>
      <c r="G12" t="inlineStr">
        <is>
          <t>-91.478,11</t>
        </is>
      </c>
    </row>
    <row r="13">
      <c r="A13" t="inlineStr">
        <is>
          <t>2025</t>
        </is>
      </c>
      <c r="B13" t="inlineStr">
        <is>
          <t>Serviços Educacionais</t>
        </is>
      </c>
      <c r="C13" t="inlineStr">
        <is>
          <t>5</t>
        </is>
      </c>
      <c r="D13" t="inlineStr">
        <is>
          <t>1.200.000,00</t>
        </is>
      </c>
      <c r="E13" t="inlineStr">
        <is>
          <t>1.830.000,00</t>
        </is>
      </c>
      <c r="F13" t="inlineStr">
        <is>
          <t>1.738.521,89</t>
        </is>
      </c>
      <c r="G13" t="inlineStr">
        <is>
          <t>-91.478,11</t>
        </is>
      </c>
    </row>
    <row r="14">
      <c r="A14" t="inlineStr">
        <is>
          <t>2025</t>
        </is>
      </c>
      <c r="B14" t="inlineStr">
        <is>
          <t>Transferências Correntes</t>
        </is>
      </c>
      <c r="C14" t="inlineStr">
        <is>
          <t>2</t>
        </is>
      </c>
      <c r="D14" t="inlineStr">
        <is>
          <t>0</t>
        </is>
      </c>
      <c r="E14" t="inlineStr">
        <is>
          <t>0</t>
        </is>
      </c>
      <c r="F14" t="inlineStr">
        <is>
          <t>0</t>
        </is>
      </c>
      <c r="G14" t="inlineStr">
        <is>
          <t>0</t>
        </is>
      </c>
    </row>
    <row r="15">
      <c r="A15" t="inlineStr">
        <is>
          <t>2025</t>
        </is>
      </c>
      <c r="B15" t="inlineStr">
        <is>
          <t>Outras Receitas Correntes</t>
        </is>
      </c>
      <c r="C15" t="inlineStr">
        <is>
          <t>2</t>
        </is>
      </c>
      <c r="D15" t="inlineStr">
        <is>
          <t>123.000,00</t>
        </is>
      </c>
      <c r="E15" t="inlineStr">
        <is>
          <t>153.000,00</t>
        </is>
      </c>
      <c r="F15" t="inlineStr">
        <is>
          <t>1.365.861,66</t>
        </is>
      </c>
      <c r="G15" t="inlineStr">
        <is>
          <t>1.212.861,66</t>
        </is>
      </c>
    </row>
    <row r="16">
      <c r="A16" t="inlineStr">
        <is>
          <t>2025</t>
        </is>
      </c>
      <c r="B16" t="inlineStr">
        <is>
          <t>Multas e Juros de Mora</t>
        </is>
      </c>
      <c r="C16" t="inlineStr">
        <is>
          <t>3</t>
        </is>
      </c>
      <c r="D16" t="inlineStr">
        <is>
          <t>21.000,00</t>
        </is>
      </c>
      <c r="E16" t="inlineStr">
        <is>
          <t>21.000,00</t>
        </is>
      </c>
      <c r="F16" t="inlineStr">
        <is>
          <t>75,12</t>
        </is>
      </c>
      <c r="G16" t="inlineStr">
        <is>
          <t>-20.924,88</t>
        </is>
      </c>
    </row>
    <row r="17">
      <c r="A17" t="inlineStr">
        <is>
          <t>2025</t>
        </is>
      </c>
      <c r="B17" t="inlineStr">
        <is>
          <t>Outras Multas e Juros de Mora</t>
        </is>
      </c>
      <c r="C17" t="inlineStr">
        <is>
          <t>3</t>
        </is>
      </c>
      <c r="D17" t="inlineStr">
        <is>
          <t>21.000,00</t>
        </is>
      </c>
      <c r="E17" t="inlineStr">
        <is>
          <t>21.000,00</t>
        </is>
      </c>
      <c r="F17" t="inlineStr">
        <is>
          <t>75,12</t>
        </is>
      </c>
      <c r="G17" t="inlineStr">
        <is>
          <t>-20.924,88</t>
        </is>
      </c>
    </row>
    <row r="18">
      <c r="A18" t="inlineStr">
        <is>
          <t>2025</t>
        </is>
      </c>
      <c r="B18" t="inlineStr">
        <is>
          <t>Multas e Juros de Mora de Outras Receitas</t>
        </is>
      </c>
      <c r="C18" t="inlineStr">
        <is>
          <t>4</t>
        </is>
      </c>
      <c r="D18" t="inlineStr">
        <is>
          <t>21.000,00</t>
        </is>
      </c>
      <c r="E18" t="inlineStr">
        <is>
          <t>21.000,00</t>
        </is>
      </c>
      <c r="F18" t="inlineStr">
        <is>
          <t>75,12</t>
        </is>
      </c>
      <c r="G18" t="inlineStr">
        <is>
          <t>-20.924,88</t>
        </is>
      </c>
    </row>
    <row r="19">
      <c r="A19" t="inlineStr">
        <is>
          <t>2025</t>
        </is>
      </c>
      <c r="B19" t="inlineStr">
        <is>
          <t>Indenizações e Restituições</t>
        </is>
      </c>
      <c r="C19" t="inlineStr">
        <is>
          <t>4</t>
        </is>
      </c>
      <c r="D19" t="inlineStr">
        <is>
          <t>24.000,00</t>
        </is>
      </c>
      <c r="E19" t="inlineStr">
        <is>
          <t>24.000,00</t>
        </is>
      </c>
      <c r="F19" t="inlineStr">
        <is>
          <t>1.111.401,77</t>
        </is>
      </c>
      <c r="G19" t="inlineStr">
        <is>
          <t>1.087.401,77</t>
        </is>
      </c>
    </row>
    <row r="20">
      <c r="A20" t="inlineStr">
        <is>
          <t>2025</t>
        </is>
      </c>
      <c r="B20" t="inlineStr">
        <is>
          <t>Indenizações</t>
        </is>
      </c>
      <c r="C20" t="inlineStr">
        <is>
          <t>3</t>
        </is>
      </c>
      <c r="D20" t="inlineStr">
        <is>
          <t>24.000,00</t>
        </is>
      </c>
      <c r="E20" t="inlineStr">
        <is>
          <t>24.000,00</t>
        </is>
      </c>
      <c r="F20" t="inlineStr">
        <is>
          <t>1.111.401,77</t>
        </is>
      </c>
      <c r="G20" t="inlineStr">
        <is>
          <t>1.087.401,77</t>
        </is>
      </c>
    </row>
    <row r="21">
      <c r="A21" t="inlineStr">
        <is>
          <t>2025</t>
        </is>
      </c>
      <c r="B21" t="inlineStr">
        <is>
          <t>Restituições</t>
        </is>
      </c>
      <c r="C21" t="inlineStr">
        <is>
          <t>3</t>
        </is>
      </c>
      <c r="D21" t="inlineStr">
        <is>
          <t>24.000,00</t>
        </is>
      </c>
      <c r="E21" t="inlineStr">
        <is>
          <t>24.000,00</t>
        </is>
      </c>
      <c r="F21" t="inlineStr">
        <is>
          <t>1.111.401,77</t>
        </is>
      </c>
      <c r="G21" t="inlineStr">
        <is>
          <t>1.087.401,77</t>
        </is>
      </c>
    </row>
  </sheetData>
  <pageMargins left="0.75" right="0.75" top="1" bottom="1" header="0.5" footer="0.5"/>
</worksheet>
</file>

<file path=xl/worksheets/sheet5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DOTACAO_INICIAL</t>
        </is>
      </c>
      <c r="E1" t="inlineStr">
        <is>
          <t>DOTACAO_ATUALIZADA</t>
        </is>
      </c>
      <c r="F1" t="inlineStr">
        <is>
          <t>DESPESAS_LIQUIDAS</t>
        </is>
      </c>
      <c r="G1" t="inlineStr">
        <is>
          <t>SALDO</t>
        </is>
      </c>
    </row>
    <row r="2">
      <c r="A2" t="inlineStr">
        <is>
          <t>2025</t>
        </is>
      </c>
      <c r="B2" t="inlineStr">
        <is>
          <t>Despesas Correntes</t>
        </is>
      </c>
      <c r="C2" t="inlineStr">
        <is>
          <t>1</t>
        </is>
      </c>
      <c r="D2" t="inlineStr">
        <is>
          <t xml:space="preserve"> 43.316.400,00 </t>
        </is>
      </c>
      <c r="E2" t="inlineStr">
        <is>
          <t xml:space="preserve"> 56.931.000,00 </t>
        </is>
      </c>
      <c r="F2" t="inlineStr">
        <is>
          <t xml:space="preserve"> 51.970.916,95 </t>
        </is>
      </c>
      <c r="G2" t="inlineStr">
        <is>
          <t xml:space="preserve"> 4.960.083,05 </t>
        </is>
      </c>
    </row>
    <row r="3">
      <c r="A3" t="inlineStr">
        <is>
          <t>2025</t>
        </is>
      </c>
      <c r="B3" t="inlineStr">
        <is>
          <t>Pessoal e Encargos Socias</t>
        </is>
      </c>
      <c r="C3" t="inlineStr">
        <is>
          <t>2</t>
        </is>
      </c>
      <c r="D3" t="inlineStr">
        <is>
          <t xml:space="preserve"> 21.899.604,00 </t>
        </is>
      </c>
      <c r="E3" t="inlineStr">
        <is>
          <t xml:space="preserve"> 25.042.800,00 </t>
        </is>
      </c>
      <c r="F3" t="inlineStr">
        <is>
          <t xml:space="preserve"> 24.009.395,58 </t>
        </is>
      </c>
      <c r="G3" t="inlineStr">
        <is>
          <t xml:space="preserve"> 1.033.404,42 </t>
        </is>
      </c>
    </row>
    <row r="4">
      <c r="A4" t="inlineStr">
        <is>
          <t>2025</t>
        </is>
      </c>
      <c r="B4" t="inlineStr">
        <is>
          <t>Aplicações Diretas</t>
        </is>
      </c>
      <c r="C4" t="inlineStr">
        <is>
          <t>3</t>
        </is>
      </c>
      <c r="D4" t="inlineStr">
        <is>
          <t xml:space="preserve"> 21.899.604,00 </t>
        </is>
      </c>
      <c r="E4" t="inlineStr">
        <is>
          <t xml:space="preserve"> 25.042.800,00 </t>
        </is>
      </c>
      <c r="F4" t="inlineStr">
        <is>
          <t xml:space="preserve"> 24.009.395,58 </t>
        </is>
      </c>
      <c r="G4" t="inlineStr">
        <is>
          <t xml:space="preserve"> 1.033.404,42 </t>
        </is>
      </c>
    </row>
    <row r="5">
      <c r="A5" t="inlineStr">
        <is>
          <t>2025</t>
        </is>
      </c>
      <c r="B5" t="inlineStr">
        <is>
          <t>Vencimentos e Vantagens Fixas</t>
        </is>
      </c>
      <c r="C5" t="inlineStr">
        <is>
          <t>4</t>
        </is>
      </c>
      <c r="D5" t="inlineStr">
        <is>
          <t xml:space="preserve"> 19.214.004,00 </t>
        </is>
      </c>
      <c r="E5" t="inlineStr">
        <is>
          <t xml:space="preserve"> 21.825.600,00 </t>
        </is>
      </c>
      <c r="F5" t="inlineStr">
        <is>
          <t xml:space="preserve"> 21.644.727,35 </t>
        </is>
      </c>
      <c r="G5" t="inlineStr">
        <is>
          <t xml:space="preserve"> 180.872,65 </t>
        </is>
      </c>
    </row>
    <row r="6">
      <c r="A6" t="inlineStr">
        <is>
          <t>2025</t>
        </is>
      </c>
      <c r="B6" t="inlineStr">
        <is>
          <t>Obrigações Patronais</t>
        </is>
      </c>
      <c r="C6" t="inlineStr">
        <is>
          <t>4</t>
        </is>
      </c>
      <c r="D6" t="inlineStr">
        <is>
          <t xml:space="preserve"> 1.872.900,00 </t>
        </is>
      </c>
      <c r="E6" t="inlineStr">
        <is>
          <t xml:space="preserve"> 2.282.400,00 </t>
        </is>
      </c>
      <c r="F6" t="inlineStr">
        <is>
          <t xml:space="preserve"> 1.938.209,91 </t>
        </is>
      </c>
      <c r="G6" t="inlineStr">
        <is>
          <t xml:space="preserve"> 344.190,09 </t>
        </is>
      </c>
    </row>
    <row r="7">
      <c r="A7" t="inlineStr">
        <is>
          <t>2025</t>
        </is>
      </c>
      <c r="B7" t="inlineStr">
        <is>
          <t>Outras Despesas Variáveis</t>
        </is>
      </c>
      <c r="C7" t="inlineStr">
        <is>
          <t>4</t>
        </is>
      </c>
      <c r="D7" t="inlineStr">
        <is>
          <t xml:space="preserve"> 203.700,00 </t>
        </is>
      </c>
      <c r="E7" t="inlineStr">
        <is>
          <t xml:space="preserve"> 325.800,00 </t>
        </is>
      </c>
      <c r="F7" t="inlineStr">
        <is>
          <t xml:space="preserve"> 250.802,36 </t>
        </is>
      </c>
      <c r="G7" t="inlineStr">
        <is>
          <t xml:space="preserve"> 74.997,64 </t>
        </is>
      </c>
    </row>
    <row r="8">
      <c r="A8" t="inlineStr">
        <is>
          <t>2025</t>
        </is>
      </c>
      <c r="B8" t="inlineStr">
        <is>
          <t>Sentenças Judiciais - Pessoal e Encargos</t>
        </is>
      </c>
      <c r="C8" t="inlineStr">
        <is>
          <t>4</t>
        </is>
      </c>
      <c r="D8" t="inlineStr">
        <is>
          <t xml:space="preserve"> 87.000,00 </t>
        </is>
      </c>
      <c r="E8" t="inlineStr">
        <is>
          <t xml:space="preserve"> 87.000,00 </t>
        </is>
      </c>
      <c r="F8" t="inlineStr">
        <is>
          <t xml:space="preserve"> 41.491,64 </t>
        </is>
      </c>
      <c r="G8" t="inlineStr">
        <is>
          <t xml:space="preserve"> 45.508,36 </t>
        </is>
      </c>
    </row>
    <row r="9">
      <c r="A9" t="inlineStr">
        <is>
          <t>2025</t>
        </is>
      </c>
      <c r="B9" t="inlineStr">
        <is>
          <t>Indenizações e Restituições Trabalhistas</t>
        </is>
      </c>
      <c r="C9" t="inlineStr">
        <is>
          <t>4</t>
        </is>
      </c>
      <c r="D9" t="inlineStr">
        <is>
          <t xml:space="preserve"> 522.000,00 </t>
        </is>
      </c>
      <c r="E9" t="inlineStr">
        <is>
          <t xml:space="preserve"> 522.000,00 </t>
        </is>
      </c>
      <c r="F9" t="inlineStr">
        <is>
          <t xml:space="preserve"> 134.164,32 </t>
        </is>
      </c>
      <c r="G9" t="inlineStr">
        <is>
          <t xml:space="preserve"> 387.835,68 </t>
        </is>
      </c>
    </row>
    <row r="10">
      <c r="A10" t="inlineStr">
        <is>
          <t>2025</t>
        </is>
      </c>
      <c r="B10" t="inlineStr">
        <is>
          <t>Outras Despesas Correntes</t>
        </is>
      </c>
      <c r="C10" t="inlineStr">
        <is>
          <t>2</t>
        </is>
      </c>
      <c r="D10" t="inlineStr">
        <is>
          <t xml:space="preserve"> 21.416.796,00 </t>
        </is>
      </c>
      <c r="E10" t="inlineStr">
        <is>
          <t xml:space="preserve"> 31.888.200,00 </t>
        </is>
      </c>
      <c r="F10" t="inlineStr">
        <is>
          <t xml:space="preserve"> 27.961.521,37 </t>
        </is>
      </c>
      <c r="G10" t="inlineStr">
        <is>
          <t xml:space="preserve"> 3.926.678,63 </t>
        </is>
      </c>
    </row>
    <row r="11">
      <c r="A11" t="inlineStr">
        <is>
          <t>2025</t>
        </is>
      </c>
      <c r="B11" t="inlineStr">
        <is>
          <t>Transferências a Instituições Privadas</t>
        </is>
      </c>
      <c r="C11" t="inlineStr">
        <is>
          <t>3</t>
        </is>
      </c>
      <c r="D11" t="inlineStr">
        <is>
          <t xml:space="preserve"> 982.224,00 </t>
        </is>
      </c>
      <c r="E11" t="inlineStr">
        <is>
          <t xml:space="preserve"> 1.077.000,00 </t>
        </is>
      </c>
      <c r="F11" t="inlineStr">
        <is>
          <t xml:space="preserve"> 1.100.612,23 </t>
        </is>
      </c>
      <c r="G11" t="inlineStr">
        <is>
          <t xml:space="preserve">-23.612,23 </t>
        </is>
      </c>
    </row>
    <row r="12">
      <c r="A12" t="inlineStr">
        <is>
          <t>2025</t>
        </is>
      </c>
      <c r="B12" t="inlineStr">
        <is>
          <t>Contribuições</t>
        </is>
      </c>
      <c r="C12" t="inlineStr">
        <is>
          <t>4</t>
        </is>
      </c>
      <c r="D12" t="inlineStr">
        <is>
          <t xml:space="preserve"> 982.224,00 </t>
        </is>
      </c>
      <c r="E12" t="inlineStr">
        <is>
          <t xml:space="preserve"> 1.077.000,00 </t>
        </is>
      </c>
      <c r="F12" t="inlineStr">
        <is>
          <t xml:space="preserve"> 1.100.612,23 </t>
        </is>
      </c>
      <c r="G12" t="inlineStr">
        <is>
          <t xml:space="preserve">-23.612,23 </t>
        </is>
      </c>
    </row>
    <row r="13">
      <c r="A13" t="inlineStr">
        <is>
          <t>2025</t>
        </is>
      </c>
      <c r="B13" t="inlineStr">
        <is>
          <t>Aplicações Diretas</t>
        </is>
      </c>
      <c r="C13" t="inlineStr">
        <is>
          <t>3</t>
        </is>
      </c>
      <c r="D13" t="inlineStr">
        <is>
          <t xml:space="preserve"> 20.434.572,00 </t>
        </is>
      </c>
      <c r="E13" t="inlineStr">
        <is>
          <t xml:space="preserve"> 30.811.200,00 </t>
        </is>
      </c>
      <c r="F13" t="inlineStr">
        <is>
          <t xml:space="preserve"> 26.860.909,14 </t>
        </is>
      </c>
      <c r="G13" t="inlineStr">
        <is>
          <t xml:space="preserve"> 3.950.290,86 </t>
        </is>
      </c>
    </row>
    <row r="14">
      <c r="A14" t="inlineStr">
        <is>
          <t>2025</t>
        </is>
      </c>
      <c r="B14" t="inlineStr">
        <is>
          <t>Diárias</t>
        </is>
      </c>
      <c r="C14" t="inlineStr">
        <is>
          <t>4</t>
        </is>
      </c>
      <c r="D14" t="inlineStr">
        <is>
          <t xml:space="preserve"> 1.369.800,00 </t>
        </is>
      </c>
      <c r="E14" t="inlineStr">
        <is>
          <t xml:space="preserve"> 1.494.300,00 </t>
        </is>
      </c>
      <c r="F14" t="inlineStr">
        <is>
          <t xml:space="preserve"> 877.018,60 </t>
        </is>
      </c>
      <c r="G14" t="inlineStr">
        <is>
          <t xml:space="preserve"> 617.281,40 </t>
        </is>
      </c>
    </row>
    <row r="15">
      <c r="A15" t="inlineStr">
        <is>
          <t>2025</t>
        </is>
      </c>
      <c r="B15" t="inlineStr">
        <is>
          <t>Auxílio Financeiro a Estudantes</t>
        </is>
      </c>
      <c r="C15" t="inlineStr">
        <is>
          <t>4</t>
        </is>
      </c>
      <c r="D15" t="inlineStr">
        <is>
          <t xml:space="preserve"> 264.000,00 </t>
        </is>
      </c>
      <c r="E15" t="inlineStr">
        <is>
          <t xml:space="preserve"> 357.000,00 </t>
        </is>
      </c>
      <c r="F15" t="inlineStr">
        <is>
          <t xml:space="preserve"> 260.042,00 </t>
        </is>
      </c>
      <c r="G15" t="inlineStr">
        <is>
          <t xml:space="preserve"> 96.958,00 </t>
        </is>
      </c>
    </row>
    <row r="16">
      <c r="A16" t="inlineStr">
        <is>
          <t>2025</t>
        </is>
      </c>
      <c r="B16" t="inlineStr">
        <is>
          <t>Material de Consumo</t>
        </is>
      </c>
      <c r="C16" t="inlineStr">
        <is>
          <t>4</t>
        </is>
      </c>
      <c r="D16" t="inlineStr">
        <is>
          <t xml:space="preserve"> 4.127.400,00 </t>
        </is>
      </c>
      <c r="E16" t="inlineStr">
        <is>
          <t xml:space="preserve"> 5.430.300,00 </t>
        </is>
      </c>
      <c r="F16" t="inlineStr">
        <is>
          <t xml:space="preserve"> 5.459.953,50 </t>
        </is>
      </c>
      <c r="G16" t="inlineStr">
        <is>
          <t xml:space="preserve">-29.653,50 </t>
        </is>
      </c>
    </row>
    <row r="17">
      <c r="A17" t="inlineStr">
        <is>
          <t>2025</t>
        </is>
      </c>
      <c r="B17" t="inlineStr">
        <is>
          <t>Passagens e Despesas de Locomoção</t>
        </is>
      </c>
      <c r="C17" t="inlineStr">
        <is>
          <t>4</t>
        </is>
      </c>
      <c r="D17" t="inlineStr">
        <is>
          <t xml:space="preserve"> 500.700,00 </t>
        </is>
      </c>
      <c r="E17" t="inlineStr">
        <is>
          <t xml:space="preserve"> 675.900,00 </t>
        </is>
      </c>
      <c r="F17" t="inlineStr">
        <is>
          <t xml:space="preserve"> 325.528,69 </t>
        </is>
      </c>
      <c r="G17" t="inlineStr">
        <is>
          <t xml:space="preserve"> 350.371,31 </t>
        </is>
      </c>
    </row>
    <row r="18">
      <c r="A18" t="inlineStr">
        <is>
          <t>2025</t>
        </is>
      </c>
      <c r="B18" t="inlineStr">
        <is>
          <t>Serviços de Consultoria</t>
        </is>
      </c>
      <c r="C18" t="inlineStr">
        <is>
          <t>4</t>
        </is>
      </c>
      <c r="D18" t="inlineStr">
        <is>
          <t xml:space="preserve"> -   </t>
        </is>
      </c>
      <c r="E18" t="inlineStr">
        <is>
          <t xml:space="preserve"> -   </t>
        </is>
      </c>
      <c r="F18" t="inlineStr">
        <is>
          <t xml:space="preserve"> -   </t>
        </is>
      </c>
      <c r="G18" t="inlineStr">
        <is>
          <t xml:space="preserve"> -   </t>
        </is>
      </c>
    </row>
    <row r="19">
      <c r="A19" t="inlineStr">
        <is>
          <t>2025</t>
        </is>
      </c>
      <c r="B19" t="inlineStr">
        <is>
          <t>Outros Serviços de Terceiros - Pessoa Física</t>
        </is>
      </c>
      <c r="C19" t="inlineStr">
        <is>
          <t>4</t>
        </is>
      </c>
      <c r="D19" t="inlineStr">
        <is>
          <t xml:space="preserve"> 719.700,00 </t>
        </is>
      </c>
      <c r="E19" t="inlineStr">
        <is>
          <t xml:space="preserve"> 808.800,00 </t>
        </is>
      </c>
      <c r="F19" t="inlineStr">
        <is>
          <t xml:space="preserve"> 469.549,93 </t>
        </is>
      </c>
      <c r="G19" t="inlineStr">
        <is>
          <t xml:space="preserve"> 339.250,07 </t>
        </is>
      </c>
    </row>
    <row r="20">
      <c r="A20" t="inlineStr">
        <is>
          <t>2025</t>
        </is>
      </c>
      <c r="B20" t="inlineStr">
        <is>
          <t>Locação de Mão de Obra</t>
        </is>
      </c>
      <c r="C20" t="inlineStr">
        <is>
          <t>4</t>
        </is>
      </c>
      <c r="D20" t="inlineStr">
        <is>
          <t xml:space="preserve"> 1.403.700,00 </t>
        </is>
      </c>
      <c r="E20" t="inlineStr">
        <is>
          <t xml:space="preserve"> 2.138.100,00 </t>
        </is>
      </c>
      <c r="F20" t="inlineStr">
        <is>
          <t xml:space="preserve"> 1.365.431,76 </t>
        </is>
      </c>
      <c r="G20" t="inlineStr">
        <is>
          <t xml:space="preserve"> 772.668,24 </t>
        </is>
      </c>
    </row>
    <row r="21">
      <c r="A21" t="inlineStr">
        <is>
          <t>2025</t>
        </is>
      </c>
      <c r="B21" t="inlineStr">
        <is>
          <t>Outros Serviços de Terceiros - Pessoa Jurídica</t>
        </is>
      </c>
      <c r="C21" t="inlineStr">
        <is>
          <t>4</t>
        </is>
      </c>
      <c r="D21" t="inlineStr">
        <is>
          <t xml:space="preserve"> 11.577.672,00 </t>
        </is>
      </c>
      <c r="E21" t="inlineStr">
        <is>
          <t xml:space="preserve"> 17.864.400,00 </t>
        </is>
      </c>
      <c r="F21" t="inlineStr">
        <is>
          <t xml:space="preserve"> 16.479.276,94 </t>
        </is>
      </c>
      <c r="G21" t="inlineStr">
        <is>
          <t xml:space="preserve"> 1.385.123,06 </t>
        </is>
      </c>
    </row>
  </sheetData>
  <pageMargins left="0.75" right="0.75" top="1" bottom="1" header="0.5" footer="0.5"/>
</worksheet>
</file>

<file path=xl/worksheets/sheet5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GRAU</t>
        </is>
      </c>
      <c r="E1" t="inlineStr">
        <is>
          <t>VALOR</t>
        </is>
      </c>
    </row>
    <row r="2">
      <c r="A2" t="inlineStr">
        <is>
          <t>2025</t>
        </is>
      </c>
      <c r="B2" t="inlineStr">
        <is>
          <t>2025</t>
        </is>
      </c>
      <c r="C2" t="inlineStr">
        <is>
          <t>Ativo</t>
        </is>
      </c>
      <c r="D2" t="inlineStr">
        <is>
          <t>1</t>
        </is>
      </c>
      <c r="E2" t="inlineStr">
        <is>
          <t xml:space="preserve"> 167.818.885,89 </t>
        </is>
      </c>
    </row>
    <row r="3">
      <c r="A3" t="inlineStr">
        <is>
          <t>2025</t>
        </is>
      </c>
      <c r="B3" t="inlineStr">
        <is>
          <t>2025</t>
        </is>
      </c>
      <c r="C3" t="inlineStr">
        <is>
          <t>Ativo Circulante</t>
        </is>
      </c>
      <c r="D3" t="inlineStr">
        <is>
          <t>2</t>
        </is>
      </c>
      <c r="E3" t="inlineStr">
        <is>
          <t xml:space="preserve"> 49.832.475,53 </t>
        </is>
      </c>
    </row>
    <row r="4">
      <c r="A4" t="inlineStr">
        <is>
          <t>2025</t>
        </is>
      </c>
      <c r="B4" t="inlineStr">
        <is>
          <t>2025</t>
        </is>
      </c>
      <c r="C4" t="inlineStr">
        <is>
          <t>Caixa e Equivalentes de Caixa</t>
        </is>
      </c>
      <c r="D4" t="inlineStr">
        <is>
          <t>3</t>
        </is>
      </c>
      <c r="E4" t="inlineStr">
        <is>
          <t xml:space="preserve"> 39.525.131,86 </t>
        </is>
      </c>
    </row>
    <row r="5">
      <c r="A5" t="inlineStr">
        <is>
          <t>2025</t>
        </is>
      </c>
      <c r="B5" t="inlineStr">
        <is>
          <t>2025</t>
        </is>
      </c>
      <c r="C5" t="inlineStr">
        <is>
          <t>Créditos a Curto Prazo</t>
        </is>
      </c>
      <c r="D5" t="inlineStr">
        <is>
          <t>3</t>
        </is>
      </c>
      <c r="E5" t="inlineStr">
        <is>
          <t xml:space="preserve"> 7.028.560,44 </t>
        </is>
      </c>
    </row>
    <row r="6">
      <c r="A6" t="inlineStr">
        <is>
          <t>2025</t>
        </is>
      </c>
      <c r="B6" t="inlineStr">
        <is>
          <t>2025</t>
        </is>
      </c>
      <c r="C6" t="inlineStr">
        <is>
          <t>Demais Créditos e Valores a Curto Prazo</t>
        </is>
      </c>
      <c r="D6" t="inlineStr">
        <is>
          <t>3</t>
        </is>
      </c>
      <c r="E6" t="inlineStr">
        <is>
          <t xml:space="preserve"> 2.446.403,22 </t>
        </is>
      </c>
    </row>
    <row r="7">
      <c r="A7" t="inlineStr">
        <is>
          <t>2025</t>
        </is>
      </c>
      <c r="B7" t="inlineStr">
        <is>
          <t>2025</t>
        </is>
      </c>
      <c r="C7" t="inlineStr">
        <is>
          <t>Investimentos em aplicaçoes temporárias a curto prazo</t>
        </is>
      </c>
      <c r="D7" t="inlineStr">
        <is>
          <t>3</t>
        </is>
      </c>
      <c r="E7" t="inlineStr">
        <is>
          <t xml:space="preserve"> -   </t>
        </is>
      </c>
    </row>
    <row r="8">
      <c r="A8" t="inlineStr">
        <is>
          <t>2025</t>
        </is>
      </c>
      <c r="B8" t="inlineStr">
        <is>
          <t>2025</t>
        </is>
      </c>
      <c r="C8" t="inlineStr">
        <is>
          <t>Estoques</t>
        </is>
      </c>
      <c r="D8" t="inlineStr">
        <is>
          <t>3</t>
        </is>
      </c>
      <c r="E8" t="inlineStr">
        <is>
          <t xml:space="preserve"> 411.776,75 </t>
        </is>
      </c>
    </row>
    <row r="9">
      <c r="A9" t="inlineStr">
        <is>
          <t>2025</t>
        </is>
      </c>
      <c r="B9" t="inlineStr">
        <is>
          <t>2025</t>
        </is>
      </c>
      <c r="C9" t="inlineStr">
        <is>
          <t>VPDs Pagas Antecipadamente</t>
        </is>
      </c>
      <c r="D9" t="inlineStr">
        <is>
          <t>3</t>
        </is>
      </c>
      <c r="E9" t="inlineStr">
        <is>
          <t xml:space="preserve"> 420.603,26 </t>
        </is>
      </c>
    </row>
    <row r="10">
      <c r="A10" t="inlineStr">
        <is>
          <t>2025</t>
        </is>
      </c>
      <c r="B10" t="inlineStr">
        <is>
          <t>2025</t>
        </is>
      </c>
      <c r="C10" t="inlineStr">
        <is>
          <t>Ativo Não-Circulante</t>
        </is>
      </c>
      <c r="D10" t="inlineStr">
        <is>
          <t>2</t>
        </is>
      </c>
      <c r="E10" t="inlineStr">
        <is>
          <t xml:space="preserve"> 117.986.410,36 </t>
        </is>
      </c>
    </row>
    <row r="11">
      <c r="A11" t="inlineStr">
        <is>
          <t>2025</t>
        </is>
      </c>
      <c r="B11" t="inlineStr">
        <is>
          <t>2025</t>
        </is>
      </c>
      <c r="C11" t="inlineStr">
        <is>
          <t>Ativo Realizável a Longo Prazo</t>
        </is>
      </c>
      <c r="D11" t="inlineStr">
        <is>
          <t>3</t>
        </is>
      </c>
      <c r="E11" t="inlineStr">
        <is>
          <t xml:space="preserve"> 132.214,92 </t>
        </is>
      </c>
    </row>
    <row r="12">
      <c r="A12" t="inlineStr">
        <is>
          <t>2025</t>
        </is>
      </c>
      <c r="B12" t="inlineStr">
        <is>
          <t>2025</t>
        </is>
      </c>
      <c r="C12" t="inlineStr">
        <is>
          <t>Investimentos</t>
        </is>
      </c>
      <c r="D12" t="inlineStr">
        <is>
          <t>3</t>
        </is>
      </c>
      <c r="E12" t="inlineStr">
        <is>
          <t xml:space="preserve"> -   </t>
        </is>
      </c>
    </row>
    <row r="13">
      <c r="A13" t="inlineStr">
        <is>
          <t>2025</t>
        </is>
      </c>
      <c r="B13" t="inlineStr">
        <is>
          <t>2025</t>
        </is>
      </c>
      <c r="C13" t="inlineStr">
        <is>
          <t>Imobilizado</t>
        </is>
      </c>
      <c r="D13" t="inlineStr">
        <is>
          <t>3</t>
        </is>
      </c>
      <c r="E13" t="inlineStr">
        <is>
          <t xml:space="preserve"> 117.386.471,44 </t>
        </is>
      </c>
    </row>
    <row r="14">
      <c r="A14" t="inlineStr">
        <is>
          <t>2025</t>
        </is>
      </c>
      <c r="B14" t="inlineStr">
        <is>
          <t>2025</t>
        </is>
      </c>
      <c r="C14" t="inlineStr">
        <is>
          <t>Intangível</t>
        </is>
      </c>
      <c r="D14" t="inlineStr">
        <is>
          <t>3</t>
        </is>
      </c>
      <c r="E14" t="inlineStr">
        <is>
          <t xml:space="preserve"> 467.724,00 </t>
        </is>
      </c>
    </row>
    <row r="15">
      <c r="A15" t="inlineStr">
        <is>
          <t>2025</t>
        </is>
      </c>
      <c r="B15" t="inlineStr">
        <is>
          <t>2025</t>
        </is>
      </c>
      <c r="C15" t="inlineStr">
        <is>
          <t>Ativo financeiro</t>
        </is>
      </c>
      <c r="D15" t="inlineStr"/>
      <c r="E15" t="inlineStr">
        <is>
          <t xml:space="preserve"> 49.964.690,45 </t>
        </is>
      </c>
    </row>
    <row r="16">
      <c r="A16" t="inlineStr">
        <is>
          <t>2025</t>
        </is>
      </c>
      <c r="B16" t="inlineStr">
        <is>
          <t>2025</t>
        </is>
      </c>
      <c r="C16" t="inlineStr">
        <is>
          <t>Ativo Permanente</t>
        </is>
      </c>
      <c r="D16" t="inlineStr"/>
      <c r="E16" t="inlineStr">
        <is>
          <t xml:space="preserve"> 117.854.195,40 </t>
        </is>
      </c>
    </row>
    <row r="17">
      <c r="A17" t="inlineStr">
        <is>
          <t>2025</t>
        </is>
      </c>
      <c r="B17" t="inlineStr">
        <is>
          <t>2025</t>
        </is>
      </c>
      <c r="C17" t="inlineStr">
        <is>
          <t>Atos Potenciais Ativos</t>
        </is>
      </c>
      <c r="D17" t="inlineStr">
        <is>
          <t>3</t>
        </is>
      </c>
      <c r="E17" t="inlineStr">
        <is>
          <t xml:space="preserve"> 198.327.905,66 </t>
        </is>
      </c>
    </row>
    <row r="18">
      <c r="A18" t="inlineStr">
        <is>
          <t>2025</t>
        </is>
      </c>
      <c r="B18" t="inlineStr">
        <is>
          <t>2025</t>
        </is>
      </c>
      <c r="C18" t="inlineStr">
        <is>
          <t>Passivo</t>
        </is>
      </c>
      <c r="D18" t="inlineStr">
        <is>
          <t>1</t>
        </is>
      </c>
      <c r="E18" t="inlineStr">
        <is>
          <t xml:space="preserve"> 167.818.885,89 </t>
        </is>
      </c>
    </row>
    <row r="19">
      <c r="A19" t="inlineStr">
        <is>
          <t>2025</t>
        </is>
      </c>
      <c r="B19" t="inlineStr">
        <is>
          <t>2025</t>
        </is>
      </c>
      <c r="C19" t="inlineStr">
        <is>
          <t>Passivo Circulante</t>
        </is>
      </c>
      <c r="D19" t="inlineStr">
        <is>
          <t>2</t>
        </is>
      </c>
      <c r="E19" t="inlineStr">
        <is>
          <t xml:space="preserve"> 4.125.261,55 </t>
        </is>
      </c>
    </row>
    <row r="20">
      <c r="A20" t="inlineStr">
        <is>
          <t>2025</t>
        </is>
      </c>
      <c r="B20" t="inlineStr">
        <is>
          <t>2025</t>
        </is>
      </c>
      <c r="C20" t="inlineStr">
        <is>
          <t>Obrigações Trab.,Prev.e Ass.a Pagar a Curto  Prazo</t>
        </is>
      </c>
      <c r="D20" t="inlineStr">
        <is>
          <t>3</t>
        </is>
      </c>
      <c r="E20" t="inlineStr">
        <is>
          <t xml:space="preserve"> 2.242.492,39 </t>
        </is>
      </c>
    </row>
    <row r="21">
      <c r="A21" t="inlineStr">
        <is>
          <t>2025</t>
        </is>
      </c>
      <c r="B21" t="inlineStr">
        <is>
          <t>2025</t>
        </is>
      </c>
      <c r="C21" t="inlineStr">
        <is>
          <t>Empréstimos e Financiamentos a Curto Prazo</t>
        </is>
      </c>
      <c r="D21" t="inlineStr">
        <is>
          <t>3</t>
        </is>
      </c>
      <c r="E21" t="inlineStr">
        <is>
          <t xml:space="preserve"> -   </t>
        </is>
      </c>
    </row>
  </sheetData>
  <pageMargins left="0.75" right="0.75" top="1" bottom="1" header="0.5" footer="0.5"/>
</worksheet>
</file>

<file path=xl/worksheets/sheet5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VALOR</t>
        </is>
      </c>
    </row>
    <row r="2">
      <c r="A2" t="inlineStr">
        <is>
          <t>2025</t>
        </is>
      </c>
      <c r="B2" t="inlineStr">
        <is>
          <t>2025</t>
        </is>
      </c>
      <c r="C2" t="inlineStr">
        <is>
          <t>Resultado Patrimonial</t>
        </is>
      </c>
      <c r="D2" t="inlineStr">
        <is>
          <t xml:space="preserve"> 20.901.271,75 </t>
        </is>
      </c>
    </row>
    <row r="3">
      <c r="A3" t="inlineStr">
        <is>
          <t>2025</t>
        </is>
      </c>
      <c r="B3" t="inlineStr">
        <is>
          <t>2025</t>
        </is>
      </c>
      <c r="C3" t="inlineStr">
        <is>
          <t>Ajustes a Conciliar do Resultado Patrimonial ao Fluxo de Caixa das Operacoes</t>
        </is>
      </c>
      <c r="D3" t="inlineStr">
        <is>
          <t xml:space="preserve"> 5.152.987,07 </t>
        </is>
      </c>
    </row>
    <row r="4">
      <c r="A4" t="inlineStr">
        <is>
          <t>2025</t>
        </is>
      </c>
      <c r="B4" t="inlineStr">
        <is>
          <t>2025</t>
        </is>
      </c>
      <c r="C4" t="inlineStr">
        <is>
          <t>Depreciação</t>
        </is>
      </c>
      <c r="D4" t="inlineStr">
        <is>
          <t xml:space="preserve"> 5.115.773,52 </t>
        </is>
      </c>
    </row>
    <row r="5">
      <c r="A5" t="inlineStr">
        <is>
          <t>2025</t>
        </is>
      </c>
      <c r="B5" t="inlineStr">
        <is>
          <t>2025</t>
        </is>
      </c>
      <c r="C5" t="inlineStr">
        <is>
          <t>Amortização</t>
        </is>
      </c>
      <c r="D5" t="inlineStr">
        <is>
          <t xml:space="preserve"> 302.108,04 </t>
        </is>
      </c>
    </row>
    <row r="6">
      <c r="A6" t="inlineStr">
        <is>
          <t>2025</t>
        </is>
      </c>
      <c r="B6" t="inlineStr">
        <is>
          <t>2025</t>
        </is>
      </c>
      <c r="C6" t="inlineStr">
        <is>
          <t>Outras VPDs</t>
        </is>
      </c>
      <c r="D6" t="inlineStr">
        <is>
          <t xml:space="preserve"> 191.026,06 </t>
        </is>
      </c>
    </row>
    <row r="7">
      <c r="A7" t="inlineStr">
        <is>
          <t>2025</t>
        </is>
      </c>
      <c r="B7" t="inlineStr">
        <is>
          <t>2025</t>
        </is>
      </c>
      <c r="C7" t="inlineStr">
        <is>
          <t>Outras VPAs</t>
        </is>
      </c>
      <c r="D7" t="inlineStr">
        <is>
          <t xml:space="preserve">-455.920,55 </t>
        </is>
      </c>
    </row>
    <row r="8">
      <c r="A8" t="inlineStr">
        <is>
          <t>2025</t>
        </is>
      </c>
      <c r="B8" t="inlineStr">
        <is>
          <t>2025</t>
        </is>
      </c>
      <c r="C8" t="inlineStr">
        <is>
          <t>Ajustes das Contas Patrimoniais</t>
        </is>
      </c>
      <c r="D8" t="inlineStr">
        <is>
          <t xml:space="preserve"> 906.139,99 </t>
        </is>
      </c>
    </row>
    <row r="9">
      <c r="A9" t="inlineStr">
        <is>
          <t>2025</t>
        </is>
      </c>
      <c r="B9" t="inlineStr">
        <is>
          <t>2025</t>
        </is>
      </c>
      <c r="C9" t="inlineStr">
        <is>
          <t>Creditos a Curto Prazo</t>
        </is>
      </c>
      <c r="D9" t="inlineStr">
        <is>
          <t xml:space="preserve">-372.911,24 </t>
        </is>
      </c>
    </row>
    <row r="10">
      <c r="A10" t="inlineStr">
        <is>
          <t>2025</t>
        </is>
      </c>
      <c r="B10" t="inlineStr">
        <is>
          <t>2025</t>
        </is>
      </c>
      <c r="C10" t="inlineStr">
        <is>
          <t>Demais Creditos e Valores a Curto Prazo</t>
        </is>
      </c>
      <c r="D10" t="inlineStr">
        <is>
          <t xml:space="preserve"> 942.188,13 </t>
        </is>
      </c>
    </row>
    <row r="11">
      <c r="A11" t="inlineStr">
        <is>
          <t>2025</t>
        </is>
      </c>
      <c r="B11" t="inlineStr">
        <is>
          <t>2025</t>
        </is>
      </c>
      <c r="C11" t="inlineStr">
        <is>
          <t>Estoques</t>
        </is>
      </c>
      <c r="D11" t="inlineStr">
        <is>
          <t xml:space="preserve"> 61.918,95 </t>
        </is>
      </c>
    </row>
    <row r="12">
      <c r="A12" t="inlineStr">
        <is>
          <t>2025</t>
        </is>
      </c>
      <c r="B12" t="inlineStr">
        <is>
          <t>2025</t>
        </is>
      </c>
      <c r="C12" t="inlineStr">
        <is>
          <t>Variações Patr. Diminutivas Pagas Antecipadamente</t>
        </is>
      </c>
      <c r="D12" t="inlineStr">
        <is>
          <t xml:space="preserve">-409.712,34 </t>
        </is>
      </c>
    </row>
    <row r="13">
      <c r="A13" t="inlineStr">
        <is>
          <t>2025</t>
        </is>
      </c>
      <c r="B13" t="inlineStr">
        <is>
          <t>2025</t>
        </is>
      </c>
      <c r="C13" t="inlineStr">
        <is>
          <t>Ativo Realizável a Longo Prazo</t>
        </is>
      </c>
      <c r="D13" t="inlineStr">
        <is>
          <t xml:space="preserve"> 348.118,30 </t>
        </is>
      </c>
    </row>
    <row r="14">
      <c r="A14" t="inlineStr">
        <is>
          <t>2025</t>
        </is>
      </c>
      <c r="B14" t="inlineStr">
        <is>
          <t>2025</t>
        </is>
      </c>
      <c r="C14" t="inlineStr">
        <is>
          <t>Obrigações Trab.,Prev.e Ass.a Pagar a Curto  Prazo</t>
        </is>
      </c>
      <c r="D14" t="inlineStr">
        <is>
          <t xml:space="preserve"> 331.694,94 </t>
        </is>
      </c>
    </row>
    <row r="15">
      <c r="A15" t="inlineStr">
        <is>
          <t>2025</t>
        </is>
      </c>
      <c r="B15" t="inlineStr">
        <is>
          <t>2025</t>
        </is>
      </c>
      <c r="C15" t="inlineStr">
        <is>
          <t>Fornecedores e Contas a Pagar a Curto Prazo</t>
        </is>
      </c>
      <c r="D15" t="inlineStr">
        <is>
          <t xml:space="preserve"> 153.799,46 </t>
        </is>
      </c>
    </row>
    <row r="16">
      <c r="A16" t="inlineStr">
        <is>
          <t>2025</t>
        </is>
      </c>
      <c r="B16" t="inlineStr">
        <is>
          <t>2025</t>
        </is>
      </c>
      <c r="C16" t="inlineStr">
        <is>
          <t>Obrigações Fiscais a Curto Prazo</t>
        </is>
      </c>
      <c r="D16" t="inlineStr">
        <is>
          <t xml:space="preserve"> 61.199,96 </t>
        </is>
      </c>
    </row>
    <row r="17">
      <c r="A17" t="inlineStr">
        <is>
          <t>2025</t>
        </is>
      </c>
      <c r="B17" t="inlineStr">
        <is>
          <t>2025</t>
        </is>
      </c>
      <c r="C17" t="inlineStr">
        <is>
          <t>Demais Obrigações a Curto Prazo</t>
        </is>
      </c>
      <c r="D17" t="inlineStr">
        <is>
          <t xml:space="preserve"> 242.408,78 </t>
        </is>
      </c>
    </row>
    <row r="18">
      <c r="A18" t="inlineStr">
        <is>
          <t>2025</t>
        </is>
      </c>
      <c r="B18" t="inlineStr">
        <is>
          <t>2025</t>
        </is>
      </c>
      <c r="C18" t="inlineStr">
        <is>
          <t>Demais Obrigações a Longo Prazo</t>
        </is>
      </c>
      <c r="D18" t="inlineStr">
        <is>
          <t xml:space="preserve"> 6.646,35 </t>
        </is>
      </c>
    </row>
    <row r="19">
      <c r="A19" t="inlineStr">
        <is>
          <t>2025</t>
        </is>
      </c>
      <c r="B19" t="inlineStr">
        <is>
          <t>2025</t>
        </is>
      </c>
      <c r="C19" t="inlineStr">
        <is>
          <t>Reserva de Expansão</t>
        </is>
      </c>
      <c r="D19" t="inlineStr">
        <is>
          <t xml:space="preserve">-833.007,63 </t>
        </is>
      </c>
    </row>
    <row r="20">
      <c r="A20" t="inlineStr">
        <is>
          <t>2025</t>
        </is>
      </c>
      <c r="B20" t="inlineStr">
        <is>
          <t>2025</t>
        </is>
      </c>
      <c r="C20" t="inlineStr">
        <is>
          <t>Resultados Acumulados</t>
        </is>
      </c>
      <c r="D20" t="inlineStr">
        <is>
          <t xml:space="preserve"> 373.796,33 </t>
        </is>
      </c>
    </row>
    <row r="21">
      <c r="A21" t="inlineStr">
        <is>
          <t>2025</t>
        </is>
      </c>
      <c r="B21" t="inlineStr">
        <is>
          <t>2025</t>
        </is>
      </c>
      <c r="C21" t="inlineStr">
        <is>
          <t>Fluxos de Caixa Liquido das Atividades das Operacoes</t>
        </is>
      </c>
      <c r="D21" t="inlineStr">
        <is>
          <t xml:space="preserve"> 26.960.398,81 </t>
        </is>
      </c>
    </row>
  </sheetData>
  <pageMargins left="0.75" right="0.75" top="1" bottom="1" header="0.5" footer="0.5"/>
</worksheet>
</file>

<file path=xl/worksheets/sheet51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EXERCICIO</t>
        </is>
      </c>
      <c r="B1" t="inlineStr">
        <is>
          <t>ANO</t>
        </is>
      </c>
      <c r="C1" t="inlineStr">
        <is>
          <t>TIPO</t>
        </is>
      </c>
      <c r="D1" t="inlineStr">
        <is>
          <t>ESPECIFICACAO</t>
        </is>
      </c>
      <c r="E1" t="inlineStr">
        <is>
          <t>ITEM</t>
        </is>
      </c>
      <c r="F1" t="inlineStr">
        <is>
          <t>VALOR_PARCIAL</t>
        </is>
      </c>
    </row>
    <row r="2">
      <c r="A2" t="inlineStr">
        <is>
          <t>2025</t>
        </is>
      </c>
      <c r="B2" t="inlineStr">
        <is>
          <t>2025</t>
        </is>
      </c>
      <c r="C2" t="inlineStr">
        <is>
          <t>Ingressos</t>
        </is>
      </c>
      <c r="D2" t="inlineStr">
        <is>
          <t>RECEITA EXTRA ORÇAMENTÁRIA</t>
        </is>
      </c>
      <c r="E2" t="inlineStr">
        <is>
          <t>Ativo Realizável a Longo Prazo</t>
        </is>
      </c>
      <c r="F2" t="inlineStr">
        <is>
          <t xml:space="preserve"> 348.118,30 </t>
        </is>
      </c>
    </row>
    <row r="3">
      <c r="A3" t="inlineStr">
        <is>
          <t>2025</t>
        </is>
      </c>
      <c r="B3" t="inlineStr">
        <is>
          <t>2025</t>
        </is>
      </c>
      <c r="C3" t="inlineStr">
        <is>
          <t>Ingressos</t>
        </is>
      </c>
      <c r="D3" t="inlineStr">
        <is>
          <t>SALDO EM ESPÉCIE DO EXERCÍCIO ANTERIOR</t>
        </is>
      </c>
      <c r="E3" t="inlineStr">
        <is>
          <t>Caixa e Equivalente de Caixa</t>
        </is>
      </c>
      <c r="F3" t="inlineStr">
        <is>
          <t xml:space="preserve"> 45.895.360,88 </t>
        </is>
      </c>
    </row>
    <row r="4">
      <c r="A4" t="inlineStr">
        <is>
          <t>2025</t>
        </is>
      </c>
      <c r="B4" t="inlineStr">
        <is>
          <t>2025</t>
        </is>
      </c>
      <c r="C4" t="inlineStr">
        <is>
          <t>Ingressos</t>
        </is>
      </c>
      <c r="D4" t="inlineStr">
        <is>
          <t>RECEITA EXTRA ORÇAMENTÁRIA</t>
        </is>
      </c>
      <c r="E4" t="inlineStr">
        <is>
          <t>Demais Creditos e Valores a Curto Prazo</t>
        </is>
      </c>
      <c r="F4" t="inlineStr">
        <is>
          <t xml:space="preserve"> 942.188,13 </t>
        </is>
      </c>
    </row>
    <row r="5">
      <c r="A5" t="inlineStr">
        <is>
          <t>2025</t>
        </is>
      </c>
      <c r="B5" t="inlineStr">
        <is>
          <t>2025</t>
        </is>
      </c>
      <c r="C5" t="inlineStr">
        <is>
          <t>Ingressos</t>
        </is>
      </c>
      <c r="D5" t="inlineStr">
        <is>
          <t>RECEITA EXTRA ORÇAMENTÁRIA</t>
        </is>
      </c>
      <c r="E5" t="inlineStr">
        <is>
          <t>Demais Obrigações a Curto Prazo</t>
        </is>
      </c>
      <c r="F5" t="inlineStr">
        <is>
          <t xml:space="preserve"> 242.408,78 </t>
        </is>
      </c>
    </row>
    <row r="6">
      <c r="A6" t="inlineStr">
        <is>
          <t>2025</t>
        </is>
      </c>
      <c r="B6" t="inlineStr">
        <is>
          <t>2025</t>
        </is>
      </c>
      <c r="C6" t="inlineStr">
        <is>
          <t>Ingressos</t>
        </is>
      </c>
      <c r="D6" t="inlineStr">
        <is>
          <t>RECEITA EXTRA ORÇAMENTÁRIA</t>
        </is>
      </c>
      <c r="E6" t="inlineStr">
        <is>
          <t>Demais Obrigações a Longo Prazo</t>
        </is>
      </c>
      <c r="F6" t="inlineStr">
        <is>
          <t xml:space="preserve"> 6.646,35 </t>
        </is>
      </c>
    </row>
    <row r="7">
      <c r="A7" t="inlineStr">
        <is>
          <t>2025</t>
        </is>
      </c>
      <c r="B7" t="inlineStr">
        <is>
          <t>2025</t>
        </is>
      </c>
      <c r="C7" t="inlineStr">
        <is>
          <t>Ingressos</t>
        </is>
      </c>
      <c r="D7" t="inlineStr">
        <is>
          <t>RECEITA EXTRA ORÇAMENTÁRIA</t>
        </is>
      </c>
      <c r="E7" t="inlineStr">
        <is>
          <t>Estoques</t>
        </is>
      </c>
      <c r="F7" t="inlineStr">
        <is>
          <t xml:space="preserve"> 61.918,95 </t>
        </is>
      </c>
    </row>
    <row r="8">
      <c r="A8" t="inlineStr">
        <is>
          <t>2025</t>
        </is>
      </c>
      <c r="B8" t="inlineStr">
        <is>
          <t>2025</t>
        </is>
      </c>
      <c r="C8" t="inlineStr">
        <is>
          <t>Ingressos</t>
        </is>
      </c>
      <c r="D8" t="inlineStr">
        <is>
          <t>RECEITA EXTRA ORÇAMENTÁRIA</t>
        </is>
      </c>
      <c r="E8" t="inlineStr">
        <is>
          <t>Fornecedores e Contas a Pagar a Curto Prazo</t>
        </is>
      </c>
      <c r="F8" t="inlineStr">
        <is>
          <t xml:space="preserve"> 153.799,46 </t>
        </is>
      </c>
    </row>
    <row r="9">
      <c r="A9" t="inlineStr">
        <is>
          <t>2025</t>
        </is>
      </c>
      <c r="B9" t="inlineStr">
        <is>
          <t>2025</t>
        </is>
      </c>
      <c r="C9" t="inlineStr">
        <is>
          <t>Ingressos</t>
        </is>
      </c>
      <c r="D9" t="inlineStr">
        <is>
          <t>RECEITA EXTRA ORÇAMENTÁRIA</t>
        </is>
      </c>
      <c r="E9" t="inlineStr">
        <is>
          <t>Obrigações Fiscais a Curto Prazo</t>
        </is>
      </c>
      <c r="F9" t="inlineStr">
        <is>
          <t xml:space="preserve"> 61.199,96 </t>
        </is>
      </c>
    </row>
    <row r="10">
      <c r="A10" t="inlineStr">
        <is>
          <t>2025</t>
        </is>
      </c>
      <c r="B10" t="inlineStr">
        <is>
          <t>2025</t>
        </is>
      </c>
      <c r="C10" t="inlineStr">
        <is>
          <t>Ingressos</t>
        </is>
      </c>
      <c r="D10" t="inlineStr">
        <is>
          <t>RECEITA EXTRA ORÇAMENTÁRIA</t>
        </is>
      </c>
      <c r="E10" t="inlineStr">
        <is>
          <t>Obrigações Trab.,Prev.e Ass.a Pagar a Curto  Prazo</t>
        </is>
      </c>
      <c r="F10" t="inlineStr">
        <is>
          <t xml:space="preserve"> 331.694,94 </t>
        </is>
      </c>
    </row>
    <row r="11">
      <c r="A11" t="inlineStr">
        <is>
          <t>2025</t>
        </is>
      </c>
      <c r="B11" t="inlineStr">
        <is>
          <t>2025</t>
        </is>
      </c>
      <c r="C11" t="inlineStr">
        <is>
          <t>Ingressos</t>
        </is>
      </c>
      <c r="D11" t="inlineStr">
        <is>
          <t>RECEITA ORÇAMENTÁRIA</t>
        </is>
      </c>
      <c r="E11" t="inlineStr">
        <is>
          <t>Outras Receitas Correntes</t>
        </is>
      </c>
      <c r="F11" t="inlineStr">
        <is>
          <t xml:space="preserve"> 1.365.861,66 </t>
        </is>
      </c>
    </row>
    <row r="12">
      <c r="A12" t="inlineStr">
        <is>
          <t>2025</t>
        </is>
      </c>
      <c r="B12" t="inlineStr">
        <is>
          <t>2025</t>
        </is>
      </c>
      <c r="C12" t="inlineStr">
        <is>
          <t>Ingressos</t>
        </is>
      </c>
      <c r="D12" t="inlineStr">
        <is>
          <t>RECEITA ORÇAMENTÁRIA</t>
        </is>
      </c>
      <c r="E12" t="inlineStr">
        <is>
          <t>Receita Patrimonial</t>
        </is>
      </c>
      <c r="F12" t="inlineStr">
        <is>
          <t xml:space="preserve"> 5.496.898,78 </t>
        </is>
      </c>
    </row>
    <row r="13">
      <c r="A13" t="inlineStr">
        <is>
          <t>2025</t>
        </is>
      </c>
      <c r="B13" t="inlineStr">
        <is>
          <t>2025</t>
        </is>
      </c>
      <c r="C13" t="inlineStr">
        <is>
          <t>Ingressos</t>
        </is>
      </c>
      <c r="D13" t="inlineStr">
        <is>
          <t>RECEITA ORÇAMENTÁRIA</t>
        </is>
      </c>
      <c r="E13" t="inlineStr">
        <is>
          <t>Receita de Contribuicoes</t>
        </is>
      </c>
      <c r="F13" t="inlineStr">
        <is>
          <t xml:space="preserve"> 69.475.643,69 </t>
        </is>
      </c>
    </row>
    <row r="14">
      <c r="A14" t="inlineStr">
        <is>
          <t>2025</t>
        </is>
      </c>
      <c r="B14" t="inlineStr">
        <is>
          <t>2025</t>
        </is>
      </c>
      <c r="C14" t="inlineStr">
        <is>
          <t>Ingressos</t>
        </is>
      </c>
      <c r="D14" t="inlineStr">
        <is>
          <t>RECEITA ORÇAMENTÁRIA</t>
        </is>
      </c>
      <c r="E14" t="inlineStr">
        <is>
          <t>Receita de Servicos</t>
        </is>
      </c>
      <c r="F14" t="inlineStr">
        <is>
          <t xml:space="preserve"> 1.738.521,89 </t>
        </is>
      </c>
    </row>
    <row r="15">
      <c r="A15" t="inlineStr">
        <is>
          <t>2025</t>
        </is>
      </c>
      <c r="B15" t="inlineStr">
        <is>
          <t>2025</t>
        </is>
      </c>
      <c r="C15" t="inlineStr">
        <is>
          <t>Ingressos</t>
        </is>
      </c>
      <c r="D15" t="inlineStr">
        <is>
          <t>RECEITA EXTRA ORÇAMENTÁRIA</t>
        </is>
      </c>
      <c r="E15" t="inlineStr">
        <is>
          <t>Resultados Acumulados</t>
        </is>
      </c>
      <c r="F15" t="inlineStr">
        <is>
          <t xml:space="preserve"> 373.796,33 </t>
        </is>
      </c>
    </row>
    <row r="16">
      <c r="A16" t="inlineStr">
        <is>
          <t>2025</t>
        </is>
      </c>
      <c r="B16" t="inlineStr">
        <is>
          <t>2025</t>
        </is>
      </c>
      <c r="C16" t="inlineStr">
        <is>
          <t>Dispêndios</t>
        </is>
      </c>
      <c r="D16" t="inlineStr">
        <is>
          <t>SALDO EM ESPÉCIE PARA O EXERCÍCIO SEGUINTE</t>
        </is>
      </c>
      <c r="E16" t="inlineStr">
        <is>
          <t>Caixa e Equivalente de Caixa</t>
        </is>
      </c>
      <c r="F16" t="inlineStr">
        <is>
          <t xml:space="preserve"> 39.525.131,86 </t>
        </is>
      </c>
    </row>
    <row r="17">
      <c r="A17" t="inlineStr">
        <is>
          <t>2025</t>
        </is>
      </c>
      <c r="B17" t="inlineStr">
        <is>
          <t>2025</t>
        </is>
      </c>
      <c r="C17" t="inlineStr">
        <is>
          <t>Dispêndios</t>
        </is>
      </c>
      <c r="D17" t="inlineStr">
        <is>
          <t>PAGAMENTOS EXTRA ORÇAMENTÁRIOS</t>
        </is>
      </c>
      <c r="E17" t="inlineStr">
        <is>
          <t>Creditos a Curto Prazo</t>
        </is>
      </c>
      <c r="F17" t="inlineStr">
        <is>
          <t xml:space="preserve"> 372.911,24 </t>
        </is>
      </c>
    </row>
    <row r="18">
      <c r="A18" t="inlineStr">
        <is>
          <t>2025</t>
        </is>
      </c>
      <c r="B18" t="inlineStr">
        <is>
          <t>2025</t>
        </is>
      </c>
      <c r="C18" t="inlineStr">
        <is>
          <t>Dispêndios</t>
        </is>
      </c>
      <c r="D18" t="inlineStr">
        <is>
          <t>DESPESA ORÇAMENTÁRIA</t>
        </is>
      </c>
      <c r="E18" t="inlineStr">
        <is>
          <t>Investimentos</t>
        </is>
      </c>
      <c r="F18" t="inlineStr">
        <is>
          <t xml:space="preserve"> 33.330.627,83 </t>
        </is>
      </c>
    </row>
    <row r="19">
      <c r="A19" t="inlineStr">
        <is>
          <t>2025</t>
        </is>
      </c>
      <c r="B19" t="inlineStr">
        <is>
          <t>2025</t>
        </is>
      </c>
      <c r="C19" t="inlineStr">
        <is>
          <t>Dispêndios</t>
        </is>
      </c>
      <c r="D19" t="inlineStr">
        <is>
          <t>DESPESA ORÇAMENTÁRIA</t>
        </is>
      </c>
      <c r="E19" t="inlineStr">
        <is>
          <t>Outras Despesas Correntes</t>
        </is>
      </c>
      <c r="F19" t="inlineStr">
        <is>
          <t xml:space="preserve"> 27.961.521,37 </t>
        </is>
      </c>
    </row>
    <row r="20">
      <c r="A20" t="inlineStr">
        <is>
          <t>2025</t>
        </is>
      </c>
      <c r="B20" t="inlineStr">
        <is>
          <t>2025</t>
        </is>
      </c>
      <c r="C20" t="inlineStr">
        <is>
          <t>Dispêndios</t>
        </is>
      </c>
      <c r="D20" t="inlineStr">
        <is>
          <t>DESPESA ORÇAMENTÁRIA</t>
        </is>
      </c>
      <c r="E20" t="inlineStr">
        <is>
          <t>Pessoal e Encargos Sociais</t>
        </is>
      </c>
      <c r="F20" t="inlineStr">
        <is>
          <t xml:space="preserve"> 24.009.395,58 </t>
        </is>
      </c>
    </row>
    <row r="21">
      <c r="A21" t="inlineStr">
        <is>
          <t>2025</t>
        </is>
      </c>
      <c r="B21" t="inlineStr">
        <is>
          <t>2025</t>
        </is>
      </c>
      <c r="C21" t="inlineStr">
        <is>
          <t>Dispêndios</t>
        </is>
      </c>
      <c r="D21" t="inlineStr">
        <is>
          <t>PAGAMENTOS EXTRA ORÇAMENTÁRIOS</t>
        </is>
      </c>
      <c r="E21" t="inlineStr">
        <is>
          <t>Reserva de Expansão</t>
        </is>
      </c>
      <c r="F21" t="inlineStr">
        <is>
          <t xml:space="preserve"> 833.007,63 </t>
        </is>
      </c>
    </row>
  </sheetData>
  <pageMargins left="0.75" right="0.75" top="1" bottom="1" header="0.5" footer="0.5"/>
</worksheet>
</file>

<file path=xl/worksheets/sheet515.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PREVISAOINICIAL</t>
        </is>
      </c>
      <c r="E1" t="inlineStr">
        <is>
          <t>PREVISAOATUALIZADA</t>
        </is>
      </c>
      <c r="F1" t="inlineStr">
        <is>
          <t>RECEITAREALIZADA</t>
        </is>
      </c>
      <c r="G1" t="inlineStr">
        <is>
          <t>SALDO</t>
        </is>
      </c>
    </row>
    <row r="2">
      <c r="A2" t="inlineStr">
        <is>
          <t>2025</t>
        </is>
      </c>
      <c r="B2" t="inlineStr">
        <is>
          <t>Receitas de Contribuições</t>
        </is>
      </c>
      <c r="C2" t="inlineStr">
        <is>
          <t>1</t>
        </is>
      </c>
      <c r="D2" t="inlineStr">
        <is>
          <t>55.483.800,00</t>
        </is>
      </c>
      <c r="E2" t="inlineStr">
        <is>
          <t>78.126.372,00</t>
        </is>
      </c>
      <c r="F2" t="inlineStr">
        <is>
          <t>78.076.926,02</t>
        </is>
      </c>
      <c r="G2" t="inlineStr">
        <is>
          <t>-49.445,98</t>
        </is>
      </c>
    </row>
    <row r="3">
      <c r="A3" t="inlineStr">
        <is>
          <t>2025</t>
        </is>
      </c>
      <c r="B3" t="inlineStr">
        <is>
          <t>Contribuições Sociais</t>
        </is>
      </c>
      <c r="C3" t="inlineStr">
        <is>
          <t>2</t>
        </is>
      </c>
      <c r="D3" t="inlineStr">
        <is>
          <t>55.483.800,00</t>
        </is>
      </c>
      <c r="E3" t="inlineStr">
        <is>
          <t>78.126.372,00</t>
        </is>
      </c>
      <c r="F3" t="inlineStr">
        <is>
          <t>78.076.926,02</t>
        </is>
      </c>
      <c r="G3" t="inlineStr">
        <is>
          <t>-49.445,98</t>
        </is>
      </c>
    </row>
    <row r="4">
      <c r="A4" t="inlineStr">
        <is>
          <t>2025</t>
        </is>
      </c>
      <c r="B4" t="inlineStr">
        <is>
          <t>Cointribuições para o SENAC</t>
        </is>
      </c>
      <c r="C4" t="inlineStr">
        <is>
          <t>4</t>
        </is>
      </c>
      <c r="D4" t="inlineStr">
        <is>
          <t>51.991.800,00</t>
        </is>
      </c>
      <c r="E4" t="inlineStr">
        <is>
          <t>71.583.372,00</t>
        </is>
      </c>
      <c r="F4" t="inlineStr">
        <is>
          <t>69.475.643,69</t>
        </is>
      </c>
      <c r="G4" t="inlineStr">
        <is>
          <t>-2.107.728,31</t>
        </is>
      </c>
    </row>
    <row r="5">
      <c r="A5" t="inlineStr">
        <is>
          <t>2025</t>
        </is>
      </c>
      <c r="B5" t="inlineStr">
        <is>
          <t>Receita Patrimonial</t>
        </is>
      </c>
      <c r="C5" t="inlineStr">
        <is>
          <t>2</t>
        </is>
      </c>
      <c r="D5" t="inlineStr">
        <is>
          <t>2.169.000,00</t>
        </is>
      </c>
      <c r="E5" t="inlineStr">
        <is>
          <t>4.560.000,00</t>
        </is>
      </c>
      <c r="F5" t="inlineStr">
        <is>
          <t>5.496.898,78</t>
        </is>
      </c>
      <c r="G5" t="inlineStr">
        <is>
          <t>936.898,78</t>
        </is>
      </c>
    </row>
    <row r="6">
      <c r="A6" t="inlineStr">
        <is>
          <t>2025</t>
        </is>
      </c>
      <c r="B6" t="inlineStr">
        <is>
          <t>Receitas Imobiliarias</t>
        </is>
      </c>
      <c r="C6" t="inlineStr">
        <is>
          <t>4</t>
        </is>
      </c>
      <c r="D6" t="inlineStr">
        <is>
          <t>93.000,00</t>
        </is>
      </c>
      <c r="E6" t="inlineStr">
        <is>
          <t>93.000,00</t>
        </is>
      </c>
      <c r="F6" t="inlineStr">
        <is>
          <t>8.414,00</t>
        </is>
      </c>
      <c r="G6" t="inlineStr">
        <is>
          <t>-84.586,00</t>
        </is>
      </c>
    </row>
    <row r="7">
      <c r="A7" t="inlineStr">
        <is>
          <t>2025</t>
        </is>
      </c>
      <c r="B7" t="inlineStr">
        <is>
          <t>Taxa de Ocupação de Outros Imóveis</t>
        </is>
      </c>
      <c r="C7" t="inlineStr">
        <is>
          <t>5</t>
        </is>
      </c>
      <c r="D7" t="inlineStr">
        <is>
          <t>93.000,00</t>
        </is>
      </c>
      <c r="E7" t="inlineStr">
        <is>
          <t>93.000,00</t>
        </is>
      </c>
      <c r="F7" t="inlineStr">
        <is>
          <t>8.414,00</t>
        </is>
      </c>
      <c r="G7" t="inlineStr">
        <is>
          <t>-84.586,00</t>
        </is>
      </c>
    </row>
    <row r="8">
      <c r="A8" t="inlineStr">
        <is>
          <t>2025</t>
        </is>
      </c>
      <c r="B8" t="inlineStr">
        <is>
          <t>Taxa de Ocupação de Imóveis</t>
        </is>
      </c>
      <c r="C8" t="inlineStr">
        <is>
          <t>5</t>
        </is>
      </c>
      <c r="D8" t="inlineStr">
        <is>
          <t>93.000,00</t>
        </is>
      </c>
      <c r="E8" t="inlineStr">
        <is>
          <t>93.000,00</t>
        </is>
      </c>
      <c r="F8" t="inlineStr">
        <is>
          <t>8.414,00</t>
        </is>
      </c>
      <c r="G8" t="inlineStr">
        <is>
          <t>-84.586,00</t>
        </is>
      </c>
    </row>
    <row r="9">
      <c r="A9" t="inlineStr">
        <is>
          <t>2025</t>
        </is>
      </c>
      <c r="B9" t="inlineStr">
        <is>
          <t>Receitas de Valores Mobiliários</t>
        </is>
      </c>
      <c r="C9" t="inlineStr">
        <is>
          <t>3</t>
        </is>
      </c>
      <c r="D9" t="inlineStr">
        <is>
          <t>0</t>
        </is>
      </c>
      <c r="E9" t="inlineStr">
        <is>
          <t>0</t>
        </is>
      </c>
      <c r="F9" t="inlineStr">
        <is>
          <t>0</t>
        </is>
      </c>
      <c r="G9" t="inlineStr">
        <is>
          <t>0</t>
        </is>
      </c>
    </row>
    <row r="10">
      <c r="A10" t="inlineStr">
        <is>
          <t>2025</t>
        </is>
      </c>
      <c r="B10" t="inlineStr">
        <is>
          <t>Remuneração de Depósitos Bancários</t>
        </is>
      </c>
      <c r="C10" t="inlineStr">
        <is>
          <t>4</t>
        </is>
      </c>
      <c r="D10" t="inlineStr">
        <is>
          <t>2.016.000,00</t>
        </is>
      </c>
      <c r="E10" t="inlineStr">
        <is>
          <t>4.407.000,00</t>
        </is>
      </c>
      <c r="F10" t="inlineStr">
        <is>
          <t>5.488.484,78</t>
        </is>
      </c>
      <c r="G10" t="inlineStr">
        <is>
          <t>1.081.484,78</t>
        </is>
      </c>
    </row>
    <row r="11">
      <c r="A11" t="inlineStr">
        <is>
          <t>2025</t>
        </is>
      </c>
      <c r="B11" t="inlineStr">
        <is>
          <t>Outras Receitas Patrimoniais</t>
        </is>
      </c>
      <c r="C11" t="inlineStr">
        <is>
          <t>3</t>
        </is>
      </c>
      <c r="D11" t="inlineStr">
        <is>
          <t>60.000,00</t>
        </is>
      </c>
      <c r="E11" t="inlineStr">
        <is>
          <t>60.000,00</t>
        </is>
      </c>
      <c r="F11" t="inlineStr">
        <is>
          <t>0</t>
        </is>
      </c>
      <c r="G11" t="inlineStr">
        <is>
          <t>-60.000,00</t>
        </is>
      </c>
    </row>
    <row r="12">
      <c r="A12" t="inlineStr">
        <is>
          <t>2025</t>
        </is>
      </c>
      <c r="B12" t="inlineStr">
        <is>
          <t>Receitas de Serviços</t>
        </is>
      </c>
      <c r="C12" t="inlineStr">
        <is>
          <t>2</t>
        </is>
      </c>
      <c r="D12" t="inlineStr">
        <is>
          <t>1.200.000,00</t>
        </is>
      </c>
      <c r="E12" t="inlineStr">
        <is>
          <t>1.830.000,00</t>
        </is>
      </c>
      <c r="F12" t="inlineStr">
        <is>
          <t>1.738.521,89</t>
        </is>
      </c>
      <c r="G12" t="inlineStr">
        <is>
          <t>-91.478,11</t>
        </is>
      </c>
    </row>
    <row r="13">
      <c r="A13" t="inlineStr">
        <is>
          <t>2025</t>
        </is>
      </c>
      <c r="B13" t="inlineStr">
        <is>
          <t>Serviços Educacionais</t>
        </is>
      </c>
      <c r="C13" t="inlineStr">
        <is>
          <t>5</t>
        </is>
      </c>
      <c r="D13" t="inlineStr">
        <is>
          <t>1.200.000,00</t>
        </is>
      </c>
      <c r="E13" t="inlineStr">
        <is>
          <t>1.830.000,00</t>
        </is>
      </c>
      <c r="F13" t="inlineStr">
        <is>
          <t>1.738.521,89</t>
        </is>
      </c>
      <c r="G13" t="inlineStr">
        <is>
          <t>-91.478,11</t>
        </is>
      </c>
    </row>
    <row r="14">
      <c r="A14" t="inlineStr">
        <is>
          <t>2025</t>
        </is>
      </c>
      <c r="B14" t="inlineStr">
        <is>
          <t>Transferências Correntes</t>
        </is>
      </c>
      <c r="C14" t="inlineStr">
        <is>
          <t>2</t>
        </is>
      </c>
      <c r="D14" t="inlineStr">
        <is>
          <t>0</t>
        </is>
      </c>
      <c r="E14" t="inlineStr">
        <is>
          <t>0</t>
        </is>
      </c>
      <c r="F14" t="inlineStr">
        <is>
          <t>0</t>
        </is>
      </c>
      <c r="G14" t="inlineStr">
        <is>
          <t>0</t>
        </is>
      </c>
    </row>
    <row r="15">
      <c r="A15" t="inlineStr">
        <is>
          <t>2025</t>
        </is>
      </c>
      <c r="B15" t="inlineStr">
        <is>
          <t>Outras Receitas Correntes</t>
        </is>
      </c>
      <c r="C15" t="inlineStr">
        <is>
          <t>2</t>
        </is>
      </c>
      <c r="D15" t="inlineStr">
        <is>
          <t>123.000,00</t>
        </is>
      </c>
      <c r="E15" t="inlineStr">
        <is>
          <t>153.000,00</t>
        </is>
      </c>
      <c r="F15" t="inlineStr">
        <is>
          <t>1.365.861,66</t>
        </is>
      </c>
      <c r="G15" t="inlineStr">
        <is>
          <t>1.212.861,66</t>
        </is>
      </c>
    </row>
    <row r="16">
      <c r="A16" t="inlineStr">
        <is>
          <t>2025</t>
        </is>
      </c>
      <c r="B16" t="inlineStr">
        <is>
          <t>Multas e Juros de Mora</t>
        </is>
      </c>
      <c r="C16" t="inlineStr">
        <is>
          <t>3</t>
        </is>
      </c>
      <c r="D16" t="inlineStr">
        <is>
          <t>21.000,00</t>
        </is>
      </c>
      <c r="E16" t="inlineStr">
        <is>
          <t>21.000,00</t>
        </is>
      </c>
      <c r="F16" t="inlineStr">
        <is>
          <t>75,12</t>
        </is>
      </c>
      <c r="G16" t="inlineStr">
        <is>
          <t>-20.924,88</t>
        </is>
      </c>
    </row>
    <row r="17">
      <c r="A17" t="inlineStr">
        <is>
          <t>2025</t>
        </is>
      </c>
      <c r="B17" t="inlineStr">
        <is>
          <t>Outras Multas e Juros de Mora</t>
        </is>
      </c>
      <c r="C17" t="inlineStr">
        <is>
          <t>3</t>
        </is>
      </c>
      <c r="D17" t="inlineStr">
        <is>
          <t>21.000,00</t>
        </is>
      </c>
      <c r="E17" t="inlineStr">
        <is>
          <t>21.000,00</t>
        </is>
      </c>
      <c r="F17" t="inlineStr">
        <is>
          <t>75,12</t>
        </is>
      </c>
      <c r="G17" t="inlineStr">
        <is>
          <t>-20.924,88</t>
        </is>
      </c>
    </row>
    <row r="18">
      <c r="A18" t="inlineStr">
        <is>
          <t>2025</t>
        </is>
      </c>
      <c r="B18" t="inlineStr">
        <is>
          <t>Multas e Juros de Mora de Outras Receitas</t>
        </is>
      </c>
      <c r="C18" t="inlineStr">
        <is>
          <t>4</t>
        </is>
      </c>
      <c r="D18" t="inlineStr">
        <is>
          <t>21.000,00</t>
        </is>
      </c>
      <c r="E18" t="inlineStr">
        <is>
          <t>21.000,00</t>
        </is>
      </c>
      <c r="F18" t="inlineStr">
        <is>
          <t>75,12</t>
        </is>
      </c>
      <c r="G18" t="inlineStr">
        <is>
          <t>-20.924,88</t>
        </is>
      </c>
    </row>
    <row r="19">
      <c r="A19" t="inlineStr">
        <is>
          <t>2025</t>
        </is>
      </c>
      <c r="B19" t="inlineStr">
        <is>
          <t>Indenizações e Restituições</t>
        </is>
      </c>
      <c r="C19" t="inlineStr">
        <is>
          <t>4</t>
        </is>
      </c>
      <c r="D19" t="inlineStr">
        <is>
          <t>24.000,00</t>
        </is>
      </c>
      <c r="E19" t="inlineStr">
        <is>
          <t>24.000,00</t>
        </is>
      </c>
      <c r="F19" t="inlineStr">
        <is>
          <t>1.111.401,77</t>
        </is>
      </c>
      <c r="G19" t="inlineStr">
        <is>
          <t>1.087.401,77</t>
        </is>
      </c>
    </row>
    <row r="20">
      <c r="A20" t="inlineStr">
        <is>
          <t>2025</t>
        </is>
      </c>
      <c r="B20" t="inlineStr">
        <is>
          <t>Indenizações</t>
        </is>
      </c>
      <c r="C20" t="inlineStr">
        <is>
          <t>3</t>
        </is>
      </c>
      <c r="D20" t="inlineStr">
        <is>
          <t>24.000,00</t>
        </is>
      </c>
      <c r="E20" t="inlineStr">
        <is>
          <t>24.000,00</t>
        </is>
      </c>
      <c r="F20" t="inlineStr">
        <is>
          <t>1.111.401,77</t>
        </is>
      </c>
      <c r="G20" t="inlineStr">
        <is>
          <t>1.087.401,77</t>
        </is>
      </c>
    </row>
    <row r="21">
      <c r="A21" t="inlineStr">
        <is>
          <t>2025</t>
        </is>
      </c>
      <c r="B21" t="inlineStr">
        <is>
          <t>Restituições</t>
        </is>
      </c>
      <c r="C21" t="inlineStr">
        <is>
          <t>3</t>
        </is>
      </c>
      <c r="D21" t="inlineStr">
        <is>
          <t>24.000,00</t>
        </is>
      </c>
      <c r="E21" t="inlineStr">
        <is>
          <t>24.000,00</t>
        </is>
      </c>
      <c r="F21" t="inlineStr">
        <is>
          <t>1.111.401,77</t>
        </is>
      </c>
      <c r="G21" t="inlineStr">
        <is>
          <t>1.087.401,77</t>
        </is>
      </c>
    </row>
  </sheetData>
  <pageMargins left="0.75" right="0.75" top="1" bottom="1" header="0.5" footer="0.5"/>
</worksheet>
</file>

<file path=xl/worksheets/sheet51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EXERCICIO</t>
        </is>
      </c>
      <c r="B1" t="inlineStr">
        <is>
          <t>ESPECIFICACAO</t>
        </is>
      </c>
      <c r="C1" t="inlineStr">
        <is>
          <t>GRAU</t>
        </is>
      </c>
      <c r="D1" t="inlineStr">
        <is>
          <t>DOTACAO_INICIAL</t>
        </is>
      </c>
      <c r="E1" t="inlineStr">
        <is>
          <t>DOTACAO_ATUALIZADA</t>
        </is>
      </c>
      <c r="F1" t="inlineStr">
        <is>
          <t>DESPESAS_LIQUIDAS</t>
        </is>
      </c>
      <c r="G1" t="inlineStr">
        <is>
          <t>SALDO</t>
        </is>
      </c>
    </row>
    <row r="2">
      <c r="A2" t="inlineStr">
        <is>
          <t>2025</t>
        </is>
      </c>
      <c r="B2" t="inlineStr">
        <is>
          <t>Despesas Correntes</t>
        </is>
      </c>
      <c r="C2" t="inlineStr">
        <is>
          <t>1</t>
        </is>
      </c>
      <c r="D2" t="inlineStr">
        <is>
          <t xml:space="preserve"> 43.316.400,00 </t>
        </is>
      </c>
      <c r="E2" t="inlineStr">
        <is>
          <t xml:space="preserve"> 56.931.000,00 </t>
        </is>
      </c>
      <c r="F2" t="inlineStr">
        <is>
          <t xml:space="preserve"> 51.970.916,95 </t>
        </is>
      </c>
      <c r="G2" t="inlineStr">
        <is>
          <t xml:space="preserve"> 4.960.083,05 </t>
        </is>
      </c>
    </row>
    <row r="3">
      <c r="A3" t="inlineStr">
        <is>
          <t>2025</t>
        </is>
      </c>
      <c r="B3" t="inlineStr">
        <is>
          <t>Pessoal e Encargos Socias</t>
        </is>
      </c>
      <c r="C3" t="inlineStr">
        <is>
          <t>2</t>
        </is>
      </c>
      <c r="D3" t="inlineStr">
        <is>
          <t xml:space="preserve"> 21.899.604,00 </t>
        </is>
      </c>
      <c r="E3" t="inlineStr">
        <is>
          <t xml:space="preserve"> 25.042.800,00 </t>
        </is>
      </c>
      <c r="F3" t="inlineStr">
        <is>
          <t xml:space="preserve"> 24.009.395,58 </t>
        </is>
      </c>
      <c r="G3" t="inlineStr">
        <is>
          <t xml:space="preserve"> 1.033.404,42 </t>
        </is>
      </c>
    </row>
    <row r="4">
      <c r="A4" t="inlineStr">
        <is>
          <t>2025</t>
        </is>
      </c>
      <c r="B4" t="inlineStr">
        <is>
          <t>Aplicações Diretas</t>
        </is>
      </c>
      <c r="C4" t="inlineStr">
        <is>
          <t>3</t>
        </is>
      </c>
      <c r="D4" t="inlineStr">
        <is>
          <t xml:space="preserve"> 21.899.604,00 </t>
        </is>
      </c>
      <c r="E4" t="inlineStr">
        <is>
          <t xml:space="preserve"> 25.042.800,00 </t>
        </is>
      </c>
      <c r="F4" t="inlineStr">
        <is>
          <t xml:space="preserve"> 24.009.395,58 </t>
        </is>
      </c>
      <c r="G4" t="inlineStr">
        <is>
          <t xml:space="preserve"> 1.033.404,42 </t>
        </is>
      </c>
    </row>
    <row r="5">
      <c r="A5" t="inlineStr">
        <is>
          <t>2025</t>
        </is>
      </c>
      <c r="B5" t="inlineStr">
        <is>
          <t>Vencimentos e Vantagens Fixas</t>
        </is>
      </c>
      <c r="C5" t="inlineStr">
        <is>
          <t>4</t>
        </is>
      </c>
      <c r="D5" t="inlineStr">
        <is>
          <t xml:space="preserve"> 19.214.004,00 </t>
        </is>
      </c>
      <c r="E5" t="inlineStr">
        <is>
          <t xml:space="preserve"> 21.825.600,00 </t>
        </is>
      </c>
      <c r="F5" t="inlineStr">
        <is>
          <t xml:space="preserve"> 21.644.727,35 </t>
        </is>
      </c>
      <c r="G5" t="inlineStr">
        <is>
          <t xml:space="preserve"> 180.872,65 </t>
        </is>
      </c>
    </row>
    <row r="6">
      <c r="A6" t="inlineStr">
        <is>
          <t>2025</t>
        </is>
      </c>
      <c r="B6" t="inlineStr">
        <is>
          <t>Obrigações Patronais</t>
        </is>
      </c>
      <c r="C6" t="inlineStr">
        <is>
          <t>4</t>
        </is>
      </c>
      <c r="D6" t="inlineStr">
        <is>
          <t xml:space="preserve"> 1.872.900,00 </t>
        </is>
      </c>
      <c r="E6" t="inlineStr">
        <is>
          <t xml:space="preserve"> 2.282.400,00 </t>
        </is>
      </c>
      <c r="F6" t="inlineStr">
        <is>
          <t xml:space="preserve"> 1.938.209,91 </t>
        </is>
      </c>
      <c r="G6" t="inlineStr">
        <is>
          <t xml:space="preserve"> 344.190,09 </t>
        </is>
      </c>
    </row>
    <row r="7">
      <c r="A7" t="inlineStr">
        <is>
          <t>2025</t>
        </is>
      </c>
      <c r="B7" t="inlineStr">
        <is>
          <t>Outras Despesas Variáveis</t>
        </is>
      </c>
      <c r="C7" t="inlineStr">
        <is>
          <t>4</t>
        </is>
      </c>
      <c r="D7" t="inlineStr">
        <is>
          <t xml:space="preserve"> 203.700,00 </t>
        </is>
      </c>
      <c r="E7" t="inlineStr">
        <is>
          <t xml:space="preserve"> 325.800,00 </t>
        </is>
      </c>
      <c r="F7" t="inlineStr">
        <is>
          <t xml:space="preserve"> 250.802,36 </t>
        </is>
      </c>
      <c r="G7" t="inlineStr">
        <is>
          <t xml:space="preserve"> 74.997,64 </t>
        </is>
      </c>
    </row>
    <row r="8">
      <c r="A8" t="inlineStr">
        <is>
          <t>2025</t>
        </is>
      </c>
      <c r="B8" t="inlineStr">
        <is>
          <t>Sentenças Judiciais - Pessoal e Encargos</t>
        </is>
      </c>
      <c r="C8" t="inlineStr">
        <is>
          <t>4</t>
        </is>
      </c>
      <c r="D8" t="inlineStr">
        <is>
          <t xml:space="preserve"> 87.000,00 </t>
        </is>
      </c>
      <c r="E8" t="inlineStr">
        <is>
          <t xml:space="preserve"> 87.000,00 </t>
        </is>
      </c>
      <c r="F8" t="inlineStr">
        <is>
          <t xml:space="preserve"> 41.491,64 </t>
        </is>
      </c>
      <c r="G8" t="inlineStr">
        <is>
          <t xml:space="preserve"> 45.508,36 </t>
        </is>
      </c>
    </row>
    <row r="9">
      <c r="A9" t="inlineStr">
        <is>
          <t>2025</t>
        </is>
      </c>
      <c r="B9" t="inlineStr">
        <is>
          <t>Indenizações e Restituições Trabalhistas</t>
        </is>
      </c>
      <c r="C9" t="inlineStr">
        <is>
          <t>4</t>
        </is>
      </c>
      <c r="D9" t="inlineStr">
        <is>
          <t xml:space="preserve"> 522.000,00 </t>
        </is>
      </c>
      <c r="E9" t="inlineStr">
        <is>
          <t xml:space="preserve"> 522.000,00 </t>
        </is>
      </c>
      <c r="F9" t="inlineStr">
        <is>
          <t xml:space="preserve"> 134.164,32 </t>
        </is>
      </c>
      <c r="G9" t="inlineStr">
        <is>
          <t xml:space="preserve"> 387.835,68 </t>
        </is>
      </c>
    </row>
    <row r="10">
      <c r="A10" t="inlineStr">
        <is>
          <t>2025</t>
        </is>
      </c>
      <c r="B10" t="inlineStr">
        <is>
          <t>Outras Despesas Correntes</t>
        </is>
      </c>
      <c r="C10" t="inlineStr">
        <is>
          <t>2</t>
        </is>
      </c>
      <c r="D10" t="inlineStr">
        <is>
          <t xml:space="preserve"> 21.416.796,00 </t>
        </is>
      </c>
      <c r="E10" t="inlineStr">
        <is>
          <t xml:space="preserve"> 31.888.200,00 </t>
        </is>
      </c>
      <c r="F10" t="inlineStr">
        <is>
          <t xml:space="preserve"> 27.961.521,37 </t>
        </is>
      </c>
      <c r="G10" t="inlineStr">
        <is>
          <t xml:space="preserve"> 3.926.678,63 </t>
        </is>
      </c>
    </row>
    <row r="11">
      <c r="A11" t="inlineStr">
        <is>
          <t>2025</t>
        </is>
      </c>
      <c r="B11" t="inlineStr">
        <is>
          <t>Transferências a Instituições Privadas</t>
        </is>
      </c>
      <c r="C11" t="inlineStr">
        <is>
          <t>3</t>
        </is>
      </c>
      <c r="D11" t="inlineStr">
        <is>
          <t xml:space="preserve"> 982.224,00 </t>
        </is>
      </c>
      <c r="E11" t="inlineStr">
        <is>
          <t xml:space="preserve"> 1.077.000,00 </t>
        </is>
      </c>
      <c r="F11" t="inlineStr">
        <is>
          <t xml:space="preserve"> 1.100.612,23 </t>
        </is>
      </c>
      <c r="G11" t="inlineStr">
        <is>
          <t xml:space="preserve">-23.612,23 </t>
        </is>
      </c>
    </row>
    <row r="12">
      <c r="A12" t="inlineStr">
        <is>
          <t>2025</t>
        </is>
      </c>
      <c r="B12" t="inlineStr">
        <is>
          <t>Contribuições</t>
        </is>
      </c>
      <c r="C12" t="inlineStr">
        <is>
          <t>4</t>
        </is>
      </c>
      <c r="D12" t="inlineStr">
        <is>
          <t xml:space="preserve"> 982.224,00 </t>
        </is>
      </c>
      <c r="E12" t="inlineStr">
        <is>
          <t xml:space="preserve"> 1.077.000,00 </t>
        </is>
      </c>
      <c r="F12" t="inlineStr">
        <is>
          <t xml:space="preserve"> 1.100.612,23 </t>
        </is>
      </c>
      <c r="G12" t="inlineStr">
        <is>
          <t xml:space="preserve">-23.612,23 </t>
        </is>
      </c>
    </row>
    <row r="13">
      <c r="A13" t="inlineStr">
        <is>
          <t>2025</t>
        </is>
      </c>
      <c r="B13" t="inlineStr">
        <is>
          <t>Aplicações Diretas</t>
        </is>
      </c>
      <c r="C13" t="inlineStr">
        <is>
          <t>3</t>
        </is>
      </c>
      <c r="D13" t="inlineStr">
        <is>
          <t xml:space="preserve"> 20.434.572,00 </t>
        </is>
      </c>
      <c r="E13" t="inlineStr">
        <is>
          <t xml:space="preserve"> 30.811.200,00 </t>
        </is>
      </c>
      <c r="F13" t="inlineStr">
        <is>
          <t xml:space="preserve"> 26.860.909,14 </t>
        </is>
      </c>
      <c r="G13" t="inlineStr">
        <is>
          <t xml:space="preserve"> 3.950.290,86 </t>
        </is>
      </c>
    </row>
    <row r="14">
      <c r="A14" t="inlineStr">
        <is>
          <t>2025</t>
        </is>
      </c>
      <c r="B14" t="inlineStr">
        <is>
          <t>Diárias</t>
        </is>
      </c>
      <c r="C14" t="inlineStr">
        <is>
          <t>4</t>
        </is>
      </c>
      <c r="D14" t="inlineStr">
        <is>
          <t xml:space="preserve"> 1.369.800,00 </t>
        </is>
      </c>
      <c r="E14" t="inlineStr">
        <is>
          <t xml:space="preserve"> 1.494.300,00 </t>
        </is>
      </c>
      <c r="F14" t="inlineStr">
        <is>
          <t xml:space="preserve"> 877.018,60 </t>
        </is>
      </c>
      <c r="G14" t="inlineStr">
        <is>
          <t xml:space="preserve"> 617.281,40 </t>
        </is>
      </c>
    </row>
    <row r="15">
      <c r="A15" t="inlineStr">
        <is>
          <t>2025</t>
        </is>
      </c>
      <c r="B15" t="inlineStr">
        <is>
          <t>Auxílio Financeiro a Estudantes</t>
        </is>
      </c>
      <c r="C15" t="inlineStr">
        <is>
          <t>4</t>
        </is>
      </c>
      <c r="D15" t="inlineStr">
        <is>
          <t xml:space="preserve"> 264.000,00 </t>
        </is>
      </c>
      <c r="E15" t="inlineStr">
        <is>
          <t xml:space="preserve"> 357.000,00 </t>
        </is>
      </c>
      <c r="F15" t="inlineStr">
        <is>
          <t xml:space="preserve"> 260.042,00 </t>
        </is>
      </c>
      <c r="G15" t="inlineStr">
        <is>
          <t xml:space="preserve"> 96.958,00 </t>
        </is>
      </c>
    </row>
    <row r="16">
      <c r="A16" t="inlineStr">
        <is>
          <t>2025</t>
        </is>
      </c>
      <c r="B16" t="inlineStr">
        <is>
          <t>Material de Consumo</t>
        </is>
      </c>
      <c r="C16" t="inlineStr">
        <is>
          <t>4</t>
        </is>
      </c>
      <c r="D16" t="inlineStr">
        <is>
          <t xml:space="preserve"> 4.127.400,00 </t>
        </is>
      </c>
      <c r="E16" t="inlineStr">
        <is>
          <t xml:space="preserve"> 5.430.300,00 </t>
        </is>
      </c>
      <c r="F16" t="inlineStr">
        <is>
          <t xml:space="preserve"> 5.459.953,50 </t>
        </is>
      </c>
      <c r="G16" t="inlineStr">
        <is>
          <t xml:space="preserve">-29.653,50 </t>
        </is>
      </c>
    </row>
    <row r="17">
      <c r="A17" t="inlineStr">
        <is>
          <t>2025</t>
        </is>
      </c>
      <c r="B17" t="inlineStr">
        <is>
          <t>Passagens e Despesas de Locomoção</t>
        </is>
      </c>
      <c r="C17" t="inlineStr">
        <is>
          <t>4</t>
        </is>
      </c>
      <c r="D17" t="inlineStr">
        <is>
          <t xml:space="preserve"> 500.700,00 </t>
        </is>
      </c>
      <c r="E17" t="inlineStr">
        <is>
          <t xml:space="preserve"> 675.900,00 </t>
        </is>
      </c>
      <c r="F17" t="inlineStr">
        <is>
          <t xml:space="preserve"> 325.528,69 </t>
        </is>
      </c>
      <c r="G17" t="inlineStr">
        <is>
          <t xml:space="preserve"> 350.371,31 </t>
        </is>
      </c>
    </row>
    <row r="18">
      <c r="A18" t="inlineStr">
        <is>
          <t>2025</t>
        </is>
      </c>
      <c r="B18" t="inlineStr">
        <is>
          <t>Serviços de Consultoria</t>
        </is>
      </c>
      <c r="C18" t="inlineStr">
        <is>
          <t>4</t>
        </is>
      </c>
      <c r="D18" t="inlineStr">
        <is>
          <t xml:space="preserve"> -   </t>
        </is>
      </c>
      <c r="E18" t="inlineStr">
        <is>
          <t xml:space="preserve"> -   </t>
        </is>
      </c>
      <c r="F18" t="inlineStr">
        <is>
          <t xml:space="preserve"> -   </t>
        </is>
      </c>
      <c r="G18" t="inlineStr">
        <is>
          <t xml:space="preserve"> -   </t>
        </is>
      </c>
    </row>
    <row r="19">
      <c r="A19" t="inlineStr">
        <is>
          <t>2025</t>
        </is>
      </c>
      <c r="B19" t="inlineStr">
        <is>
          <t>Outros Serviços de Terceiros - Pessoa Física</t>
        </is>
      </c>
      <c r="C19" t="inlineStr">
        <is>
          <t>4</t>
        </is>
      </c>
      <c r="D19" t="inlineStr">
        <is>
          <t xml:space="preserve"> 719.700,00 </t>
        </is>
      </c>
      <c r="E19" t="inlineStr">
        <is>
          <t xml:space="preserve"> 808.800,00 </t>
        </is>
      </c>
      <c r="F19" t="inlineStr">
        <is>
          <t xml:space="preserve"> 469.549,93 </t>
        </is>
      </c>
      <c r="G19" t="inlineStr">
        <is>
          <t xml:space="preserve"> 339.250,07 </t>
        </is>
      </c>
    </row>
    <row r="20">
      <c r="A20" t="inlineStr">
        <is>
          <t>2025</t>
        </is>
      </c>
      <c r="B20" t="inlineStr">
        <is>
          <t>Locação de Mão de Obra</t>
        </is>
      </c>
      <c r="C20" t="inlineStr">
        <is>
          <t>4</t>
        </is>
      </c>
      <c r="D20" t="inlineStr">
        <is>
          <t xml:space="preserve"> 1.403.700,00 </t>
        </is>
      </c>
      <c r="E20" t="inlineStr">
        <is>
          <t xml:space="preserve"> 2.138.100,00 </t>
        </is>
      </c>
      <c r="F20" t="inlineStr">
        <is>
          <t xml:space="preserve"> 1.365.431,76 </t>
        </is>
      </c>
      <c r="G20" t="inlineStr">
        <is>
          <t xml:space="preserve"> 772.668,24 </t>
        </is>
      </c>
    </row>
    <row r="21">
      <c r="A21" t="inlineStr">
        <is>
          <t>2025</t>
        </is>
      </c>
      <c r="B21" t="inlineStr">
        <is>
          <t>Outros Serviços de Terceiros - Pessoa Jurídica</t>
        </is>
      </c>
      <c r="C21" t="inlineStr">
        <is>
          <t>4</t>
        </is>
      </c>
      <c r="D21" t="inlineStr">
        <is>
          <t xml:space="preserve"> 11.577.672,00 </t>
        </is>
      </c>
      <c r="E21" t="inlineStr">
        <is>
          <t xml:space="preserve"> 17.864.400,00 </t>
        </is>
      </c>
      <c r="F21" t="inlineStr">
        <is>
          <t xml:space="preserve"> 16.479.276,94 </t>
        </is>
      </c>
      <c r="G21" t="inlineStr">
        <is>
          <t xml:space="preserve"> 1.385.123,06 </t>
        </is>
      </c>
    </row>
  </sheetData>
  <pageMargins left="0.75" right="0.75" top="1" bottom="1" header="0.5" footer="0.5"/>
</worksheet>
</file>

<file path=xl/worksheets/sheet51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GRAU</t>
        </is>
      </c>
      <c r="E1" t="inlineStr">
        <is>
          <t>VALOR</t>
        </is>
      </c>
    </row>
    <row r="2">
      <c r="A2" t="inlineStr">
        <is>
          <t>2025</t>
        </is>
      </c>
      <c r="B2" t="inlineStr">
        <is>
          <t>2025</t>
        </is>
      </c>
      <c r="C2" t="inlineStr">
        <is>
          <t>Ativo</t>
        </is>
      </c>
      <c r="D2" t="inlineStr">
        <is>
          <t>1</t>
        </is>
      </c>
      <c r="E2" t="inlineStr">
        <is>
          <t xml:space="preserve"> 167.818.885,89 </t>
        </is>
      </c>
    </row>
    <row r="3">
      <c r="A3" t="inlineStr">
        <is>
          <t>2025</t>
        </is>
      </c>
      <c r="B3" t="inlineStr">
        <is>
          <t>2025</t>
        </is>
      </c>
      <c r="C3" t="inlineStr">
        <is>
          <t>Ativo Circulante</t>
        </is>
      </c>
      <c r="D3" t="inlineStr">
        <is>
          <t>2</t>
        </is>
      </c>
      <c r="E3" t="inlineStr">
        <is>
          <t xml:space="preserve"> 49.832.475,53 </t>
        </is>
      </c>
    </row>
    <row r="4">
      <c r="A4" t="inlineStr">
        <is>
          <t>2025</t>
        </is>
      </c>
      <c r="B4" t="inlineStr">
        <is>
          <t>2025</t>
        </is>
      </c>
      <c r="C4" t="inlineStr">
        <is>
          <t>Caixa e Equivalentes de Caixa</t>
        </is>
      </c>
      <c r="D4" t="inlineStr">
        <is>
          <t>3</t>
        </is>
      </c>
      <c r="E4" t="inlineStr">
        <is>
          <t xml:space="preserve"> 39.525.131,86 </t>
        </is>
      </c>
    </row>
    <row r="5">
      <c r="A5" t="inlineStr">
        <is>
          <t>2025</t>
        </is>
      </c>
      <c r="B5" t="inlineStr">
        <is>
          <t>2025</t>
        </is>
      </c>
      <c r="C5" t="inlineStr">
        <is>
          <t>Créditos a Curto Prazo</t>
        </is>
      </c>
      <c r="D5" t="inlineStr">
        <is>
          <t>3</t>
        </is>
      </c>
      <c r="E5" t="inlineStr">
        <is>
          <t xml:space="preserve"> 7.028.560,44 </t>
        </is>
      </c>
    </row>
    <row r="6">
      <c r="A6" t="inlineStr">
        <is>
          <t>2025</t>
        </is>
      </c>
      <c r="B6" t="inlineStr">
        <is>
          <t>2025</t>
        </is>
      </c>
      <c r="C6" t="inlineStr">
        <is>
          <t>Demais Créditos e Valores a Curto Prazo</t>
        </is>
      </c>
      <c r="D6" t="inlineStr">
        <is>
          <t>3</t>
        </is>
      </c>
      <c r="E6" t="inlineStr">
        <is>
          <t xml:space="preserve"> 2.446.403,22 </t>
        </is>
      </c>
    </row>
    <row r="7">
      <c r="A7" t="inlineStr">
        <is>
          <t>2025</t>
        </is>
      </c>
      <c r="B7" t="inlineStr">
        <is>
          <t>2025</t>
        </is>
      </c>
      <c r="C7" t="inlineStr">
        <is>
          <t>Investimentos em aplicaçoes temporárias a curto prazo</t>
        </is>
      </c>
      <c r="D7" t="inlineStr">
        <is>
          <t>3</t>
        </is>
      </c>
      <c r="E7" t="inlineStr">
        <is>
          <t xml:space="preserve"> -   </t>
        </is>
      </c>
    </row>
    <row r="8">
      <c r="A8" t="inlineStr">
        <is>
          <t>2025</t>
        </is>
      </c>
      <c r="B8" t="inlineStr">
        <is>
          <t>2025</t>
        </is>
      </c>
      <c r="C8" t="inlineStr">
        <is>
          <t>Estoques</t>
        </is>
      </c>
      <c r="D8" t="inlineStr">
        <is>
          <t>3</t>
        </is>
      </c>
      <c r="E8" t="inlineStr">
        <is>
          <t xml:space="preserve"> 411.776,75 </t>
        </is>
      </c>
    </row>
    <row r="9">
      <c r="A9" t="inlineStr">
        <is>
          <t>2025</t>
        </is>
      </c>
      <c r="B9" t="inlineStr">
        <is>
          <t>2025</t>
        </is>
      </c>
      <c r="C9" t="inlineStr">
        <is>
          <t>VPDs Pagas Antecipadamente</t>
        </is>
      </c>
      <c r="D9" t="inlineStr">
        <is>
          <t>3</t>
        </is>
      </c>
      <c r="E9" t="inlineStr">
        <is>
          <t xml:space="preserve"> 420.603,26 </t>
        </is>
      </c>
    </row>
    <row r="10">
      <c r="A10" t="inlineStr">
        <is>
          <t>2025</t>
        </is>
      </c>
      <c r="B10" t="inlineStr">
        <is>
          <t>2025</t>
        </is>
      </c>
      <c r="C10" t="inlineStr">
        <is>
          <t>Ativo Não-Circulante</t>
        </is>
      </c>
      <c r="D10" t="inlineStr">
        <is>
          <t>2</t>
        </is>
      </c>
      <c r="E10" t="inlineStr">
        <is>
          <t xml:space="preserve"> 117.986.410,36 </t>
        </is>
      </c>
    </row>
    <row r="11">
      <c r="A11" t="inlineStr">
        <is>
          <t>2025</t>
        </is>
      </c>
      <c r="B11" t="inlineStr">
        <is>
          <t>2025</t>
        </is>
      </c>
      <c r="C11" t="inlineStr">
        <is>
          <t>Ativo Realizável a Longo Prazo</t>
        </is>
      </c>
      <c r="D11" t="inlineStr">
        <is>
          <t>3</t>
        </is>
      </c>
      <c r="E11" t="inlineStr">
        <is>
          <t xml:space="preserve"> 132.214,92 </t>
        </is>
      </c>
    </row>
    <row r="12">
      <c r="A12" t="inlineStr">
        <is>
          <t>2025</t>
        </is>
      </c>
      <c r="B12" t="inlineStr">
        <is>
          <t>2025</t>
        </is>
      </c>
      <c r="C12" t="inlineStr">
        <is>
          <t>Investimentos</t>
        </is>
      </c>
      <c r="D12" t="inlineStr">
        <is>
          <t>3</t>
        </is>
      </c>
      <c r="E12" t="inlineStr">
        <is>
          <t xml:space="preserve"> -   </t>
        </is>
      </c>
    </row>
    <row r="13">
      <c r="A13" t="inlineStr">
        <is>
          <t>2025</t>
        </is>
      </c>
      <c r="B13" t="inlineStr">
        <is>
          <t>2025</t>
        </is>
      </c>
      <c r="C13" t="inlineStr">
        <is>
          <t>Imobilizado</t>
        </is>
      </c>
      <c r="D13" t="inlineStr">
        <is>
          <t>3</t>
        </is>
      </c>
      <c r="E13" t="inlineStr">
        <is>
          <t xml:space="preserve"> 117.386.471,44 </t>
        </is>
      </c>
    </row>
    <row r="14">
      <c r="A14" t="inlineStr">
        <is>
          <t>2025</t>
        </is>
      </c>
      <c r="B14" t="inlineStr">
        <is>
          <t>2025</t>
        </is>
      </c>
      <c r="C14" t="inlineStr">
        <is>
          <t>Intangível</t>
        </is>
      </c>
      <c r="D14" t="inlineStr">
        <is>
          <t>3</t>
        </is>
      </c>
      <c r="E14" t="inlineStr">
        <is>
          <t xml:space="preserve"> 467.724,00 </t>
        </is>
      </c>
    </row>
    <row r="15">
      <c r="A15" t="inlineStr">
        <is>
          <t>2025</t>
        </is>
      </c>
      <c r="B15" t="inlineStr">
        <is>
          <t>2025</t>
        </is>
      </c>
      <c r="C15" t="inlineStr">
        <is>
          <t>Ativo financeiro</t>
        </is>
      </c>
      <c r="D15" t="inlineStr"/>
      <c r="E15" t="inlineStr">
        <is>
          <t xml:space="preserve"> 49.964.690,45 </t>
        </is>
      </c>
    </row>
    <row r="16">
      <c r="A16" t="inlineStr">
        <is>
          <t>2025</t>
        </is>
      </c>
      <c r="B16" t="inlineStr">
        <is>
          <t>2025</t>
        </is>
      </c>
      <c r="C16" t="inlineStr">
        <is>
          <t>Ativo Permanente</t>
        </is>
      </c>
      <c r="D16" t="inlineStr"/>
      <c r="E16" t="inlineStr">
        <is>
          <t xml:space="preserve"> 117.854.195,40 </t>
        </is>
      </c>
    </row>
    <row r="17">
      <c r="A17" t="inlineStr">
        <is>
          <t>2025</t>
        </is>
      </c>
      <c r="B17" t="inlineStr">
        <is>
          <t>2025</t>
        </is>
      </c>
      <c r="C17" t="inlineStr">
        <is>
          <t>Atos Potenciais Ativos</t>
        </is>
      </c>
      <c r="D17" t="inlineStr">
        <is>
          <t>3</t>
        </is>
      </c>
      <c r="E17" t="inlineStr">
        <is>
          <t xml:space="preserve"> 198.327.905,66 </t>
        </is>
      </c>
    </row>
    <row r="18">
      <c r="A18" t="inlineStr">
        <is>
          <t>2025</t>
        </is>
      </c>
      <c r="B18" t="inlineStr">
        <is>
          <t>2025</t>
        </is>
      </c>
      <c r="C18" t="inlineStr">
        <is>
          <t>Passivo</t>
        </is>
      </c>
      <c r="D18" t="inlineStr">
        <is>
          <t>1</t>
        </is>
      </c>
      <c r="E18" t="inlineStr">
        <is>
          <t xml:space="preserve"> 167.818.885,89 </t>
        </is>
      </c>
    </row>
    <row r="19">
      <c r="A19" t="inlineStr">
        <is>
          <t>2025</t>
        </is>
      </c>
      <c r="B19" t="inlineStr">
        <is>
          <t>2025</t>
        </is>
      </c>
      <c r="C19" t="inlineStr">
        <is>
          <t>Passivo Circulante</t>
        </is>
      </c>
      <c r="D19" t="inlineStr">
        <is>
          <t>2</t>
        </is>
      </c>
      <c r="E19" t="inlineStr">
        <is>
          <t xml:space="preserve"> 4.125.261,55 </t>
        </is>
      </c>
    </row>
    <row r="20">
      <c r="A20" t="inlineStr">
        <is>
          <t>2025</t>
        </is>
      </c>
      <c r="B20" t="inlineStr">
        <is>
          <t>2025</t>
        </is>
      </c>
      <c r="C20" t="inlineStr">
        <is>
          <t>Obrigações Trab.,Prev.e Ass.a Pagar a Curto  Prazo</t>
        </is>
      </c>
      <c r="D20" t="inlineStr">
        <is>
          <t>3</t>
        </is>
      </c>
      <c r="E20" t="inlineStr">
        <is>
          <t xml:space="preserve"> 2.242.492,39 </t>
        </is>
      </c>
    </row>
    <row r="21">
      <c r="A21" t="inlineStr">
        <is>
          <t>2025</t>
        </is>
      </c>
      <c r="B21" t="inlineStr">
        <is>
          <t>2025</t>
        </is>
      </c>
      <c r="C21" t="inlineStr">
        <is>
          <t>Empréstimos e Financiamentos a Curto Prazo</t>
        </is>
      </c>
      <c r="D21" t="inlineStr">
        <is>
          <t>3</t>
        </is>
      </c>
      <c r="E21" t="inlineStr">
        <is>
          <t xml:space="preserve"> -   </t>
        </is>
      </c>
    </row>
  </sheetData>
  <pageMargins left="0.75" right="0.75" top="1" bottom="1" header="0.5" footer="0.5"/>
</worksheet>
</file>

<file path=xl/worksheets/sheet518.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EXERCICIO</t>
        </is>
      </c>
      <c r="B1" t="inlineStr">
        <is>
          <t>ANO</t>
        </is>
      </c>
      <c r="C1" t="inlineStr">
        <is>
          <t>ESPECIFICACAO</t>
        </is>
      </c>
      <c r="D1" t="inlineStr">
        <is>
          <t>VALOR</t>
        </is>
      </c>
    </row>
    <row r="2">
      <c r="A2" t="inlineStr">
        <is>
          <t>2025</t>
        </is>
      </c>
      <c r="B2" t="inlineStr">
        <is>
          <t>2025</t>
        </is>
      </c>
      <c r="C2" t="inlineStr">
        <is>
          <t>Resultado Patrimonial</t>
        </is>
      </c>
      <c r="D2" t="inlineStr">
        <is>
          <t xml:space="preserve"> 20.901.271,75 </t>
        </is>
      </c>
    </row>
    <row r="3">
      <c r="A3" t="inlineStr">
        <is>
          <t>2025</t>
        </is>
      </c>
      <c r="B3" t="inlineStr">
        <is>
          <t>2025</t>
        </is>
      </c>
      <c r="C3" t="inlineStr">
        <is>
          <t>Ajustes a Conciliar do Resultado Patrimonial ao Fluxo de Caixa das Operacoes</t>
        </is>
      </c>
      <c r="D3" t="inlineStr">
        <is>
          <t xml:space="preserve"> 5.152.987,07 </t>
        </is>
      </c>
    </row>
    <row r="4">
      <c r="A4" t="inlineStr">
        <is>
          <t>2025</t>
        </is>
      </c>
      <c r="B4" t="inlineStr">
        <is>
          <t>2025</t>
        </is>
      </c>
      <c r="C4" t="inlineStr">
        <is>
          <t>Depreciação</t>
        </is>
      </c>
      <c r="D4" t="inlineStr">
        <is>
          <t xml:space="preserve"> 5.115.773,52 </t>
        </is>
      </c>
    </row>
    <row r="5">
      <c r="A5" t="inlineStr">
        <is>
          <t>2025</t>
        </is>
      </c>
      <c r="B5" t="inlineStr">
        <is>
          <t>2025</t>
        </is>
      </c>
      <c r="C5" t="inlineStr">
        <is>
          <t>Amortização</t>
        </is>
      </c>
      <c r="D5" t="inlineStr">
        <is>
          <t xml:space="preserve"> 302.108,04 </t>
        </is>
      </c>
    </row>
    <row r="6">
      <c r="A6" t="inlineStr">
        <is>
          <t>2025</t>
        </is>
      </c>
      <c r="B6" t="inlineStr">
        <is>
          <t>2025</t>
        </is>
      </c>
      <c r="C6" t="inlineStr">
        <is>
          <t>Outras VPDs</t>
        </is>
      </c>
      <c r="D6" t="inlineStr">
        <is>
          <t xml:space="preserve"> 191.026,06 </t>
        </is>
      </c>
    </row>
    <row r="7">
      <c r="A7" t="inlineStr">
        <is>
          <t>2025</t>
        </is>
      </c>
      <c r="B7" t="inlineStr">
        <is>
          <t>2025</t>
        </is>
      </c>
      <c r="C7" t="inlineStr">
        <is>
          <t>Outras VPAs</t>
        </is>
      </c>
      <c r="D7" t="inlineStr">
        <is>
          <t xml:space="preserve">-455.920,55 </t>
        </is>
      </c>
    </row>
    <row r="8">
      <c r="A8" t="inlineStr">
        <is>
          <t>2025</t>
        </is>
      </c>
      <c r="B8" t="inlineStr">
        <is>
          <t>2025</t>
        </is>
      </c>
      <c r="C8" t="inlineStr">
        <is>
          <t>Ajustes das Contas Patrimoniais</t>
        </is>
      </c>
      <c r="D8" t="inlineStr">
        <is>
          <t xml:space="preserve"> 906.139,99 </t>
        </is>
      </c>
    </row>
    <row r="9">
      <c r="A9" t="inlineStr">
        <is>
          <t>2025</t>
        </is>
      </c>
      <c r="B9" t="inlineStr">
        <is>
          <t>2025</t>
        </is>
      </c>
      <c r="C9" t="inlineStr">
        <is>
          <t>Creditos a Curto Prazo</t>
        </is>
      </c>
      <c r="D9" t="inlineStr">
        <is>
          <t xml:space="preserve">-372.911,24 </t>
        </is>
      </c>
    </row>
    <row r="10">
      <c r="A10" t="inlineStr">
        <is>
          <t>2025</t>
        </is>
      </c>
      <c r="B10" t="inlineStr">
        <is>
          <t>2025</t>
        </is>
      </c>
      <c r="C10" t="inlineStr">
        <is>
          <t>Demais Creditos e Valores a Curto Prazo</t>
        </is>
      </c>
      <c r="D10" t="inlineStr">
        <is>
          <t xml:space="preserve"> 942.188,13 </t>
        </is>
      </c>
    </row>
    <row r="11">
      <c r="A11" t="inlineStr">
        <is>
          <t>2025</t>
        </is>
      </c>
      <c r="B11" t="inlineStr">
        <is>
          <t>2025</t>
        </is>
      </c>
      <c r="C11" t="inlineStr">
        <is>
          <t>Estoques</t>
        </is>
      </c>
      <c r="D11" t="inlineStr">
        <is>
          <t xml:space="preserve"> 61.918,95 </t>
        </is>
      </c>
    </row>
    <row r="12">
      <c r="A12" t="inlineStr">
        <is>
          <t>2025</t>
        </is>
      </c>
      <c r="B12" t="inlineStr">
        <is>
          <t>2025</t>
        </is>
      </c>
      <c r="C12" t="inlineStr">
        <is>
          <t>Variações Patr. Diminutivas Pagas Antecipadamente</t>
        </is>
      </c>
      <c r="D12" t="inlineStr">
        <is>
          <t xml:space="preserve">-409.712,34 </t>
        </is>
      </c>
    </row>
    <row r="13">
      <c r="A13" t="inlineStr">
        <is>
          <t>2025</t>
        </is>
      </c>
      <c r="B13" t="inlineStr">
        <is>
          <t>2025</t>
        </is>
      </c>
      <c r="C13" t="inlineStr">
        <is>
          <t>Ativo Realizável a Longo Prazo</t>
        </is>
      </c>
      <c r="D13" t="inlineStr">
        <is>
          <t xml:space="preserve"> 348.118,30 </t>
        </is>
      </c>
    </row>
    <row r="14">
      <c r="A14" t="inlineStr">
        <is>
          <t>2025</t>
        </is>
      </c>
      <c r="B14" t="inlineStr">
        <is>
          <t>2025</t>
        </is>
      </c>
      <c r="C14" t="inlineStr">
        <is>
          <t>Obrigações Trab.,Prev.e Ass.a Pagar a Curto  Prazo</t>
        </is>
      </c>
      <c r="D14" t="inlineStr">
        <is>
          <t xml:space="preserve"> 331.694,94 </t>
        </is>
      </c>
    </row>
    <row r="15">
      <c r="A15" t="inlineStr">
        <is>
          <t>2025</t>
        </is>
      </c>
      <c r="B15" t="inlineStr">
        <is>
          <t>2025</t>
        </is>
      </c>
      <c r="C15" t="inlineStr">
        <is>
          <t>Fornecedores e Contas a Pagar a Curto Prazo</t>
        </is>
      </c>
      <c r="D15" t="inlineStr">
        <is>
          <t xml:space="preserve"> 153.799,46 </t>
        </is>
      </c>
    </row>
    <row r="16">
      <c r="A16" t="inlineStr">
        <is>
          <t>2025</t>
        </is>
      </c>
      <c r="B16" t="inlineStr">
        <is>
          <t>2025</t>
        </is>
      </c>
      <c r="C16" t="inlineStr">
        <is>
          <t>Obrigações Fiscais a Curto Prazo</t>
        </is>
      </c>
      <c r="D16" t="inlineStr">
        <is>
          <t xml:space="preserve"> 61.199,96 </t>
        </is>
      </c>
    </row>
    <row r="17">
      <c r="A17" t="inlineStr">
        <is>
          <t>2025</t>
        </is>
      </c>
      <c r="B17" t="inlineStr">
        <is>
          <t>2025</t>
        </is>
      </c>
      <c r="C17" t="inlineStr">
        <is>
          <t>Demais Obrigações a Curto Prazo</t>
        </is>
      </c>
      <c r="D17" t="inlineStr">
        <is>
          <t xml:space="preserve"> 242.408,78 </t>
        </is>
      </c>
    </row>
    <row r="18">
      <c r="A18" t="inlineStr">
        <is>
          <t>2025</t>
        </is>
      </c>
      <c r="B18" t="inlineStr">
        <is>
          <t>2025</t>
        </is>
      </c>
      <c r="C18" t="inlineStr">
        <is>
          <t>Demais Obrigações a Longo Prazo</t>
        </is>
      </c>
      <c r="D18" t="inlineStr">
        <is>
          <t xml:space="preserve"> 6.646,35 </t>
        </is>
      </c>
    </row>
    <row r="19">
      <c r="A19" t="inlineStr">
        <is>
          <t>2025</t>
        </is>
      </c>
      <c r="B19" t="inlineStr">
        <is>
          <t>2025</t>
        </is>
      </c>
      <c r="C19" t="inlineStr">
        <is>
          <t>Reserva de Expansão</t>
        </is>
      </c>
      <c r="D19" t="inlineStr">
        <is>
          <t xml:space="preserve">-833.007,63 </t>
        </is>
      </c>
    </row>
    <row r="20">
      <c r="A20" t="inlineStr">
        <is>
          <t>2025</t>
        </is>
      </c>
      <c r="B20" t="inlineStr">
        <is>
          <t>2025</t>
        </is>
      </c>
      <c r="C20" t="inlineStr">
        <is>
          <t>Resultados Acumulados</t>
        </is>
      </c>
      <c r="D20" t="inlineStr">
        <is>
          <t xml:space="preserve"> 373.796,33 </t>
        </is>
      </c>
    </row>
    <row r="21">
      <c r="A21" t="inlineStr">
        <is>
          <t>2025</t>
        </is>
      </c>
      <c r="B21" t="inlineStr">
        <is>
          <t>2025</t>
        </is>
      </c>
      <c r="C21" t="inlineStr">
        <is>
          <t>Fluxos de Caixa Liquido das Atividades das Operacoes</t>
        </is>
      </c>
      <c r="D21" t="inlineStr">
        <is>
          <t xml:space="preserve"> 26.960.398,81 </t>
        </is>
      </c>
    </row>
  </sheetData>
  <pageMargins left="0.75" right="0.75" top="1" bottom="1" header="0.5" footer="0.5"/>
</worksheet>
</file>

<file path=xl/worksheets/sheet5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510/2026</t>
        </is>
      </c>
      <c r="B2" t="inlineStr">
        <is>
          <t>Formação de Registro de Preços na Prestação de Serviços de Transporte das Unidades Móveis Rodoviárias do Senac/AR/PB, mediante disponibilização de Cavalo Mecânico equipado com Rodoar e Motorista devidamente qualificado para deslocamento entre os Municípios do Estado da PB</t>
        </is>
      </c>
      <c r="C2" t="inlineStr">
        <is>
          <t>08/10/2026 00:00:00</t>
        </is>
      </c>
      <c r="D2" t="inlineStr">
        <is>
          <t>Em processo</t>
        </is>
      </c>
      <c r="E2" t="inlineStr"/>
      <c r="F2" t="inlineStr"/>
      <c r="G2" t="inlineStr"/>
      <c r="H2" t="inlineStr"/>
    </row>
    <row r="3">
      <c r="A3" t="inlineStr">
        <is>
          <t>427/2026</t>
        </is>
      </c>
      <c r="B3" t="inlineStr">
        <is>
          <t>Aquisição de Mobiliário (Pronto) mesas, cadeiras, estofados, armários e demais itens destinados a Unidade Operativa  do Senac CENDEGE/Centro de Idiomas.</t>
        </is>
      </c>
      <c r="C3" t="inlineStr">
        <is>
          <t>17/08/2026 14:00:00</t>
        </is>
      </c>
      <c r="D3" t="inlineStr">
        <is>
          <t>Finalizada</t>
        </is>
      </c>
      <c r="E3" t="inlineStr"/>
      <c r="F3" t="inlineStr">
        <is>
          <t>02/09/2026 17:50:00</t>
        </is>
      </c>
      <c r="G3" t="inlineStr"/>
      <c r="H3" t="inlineStr"/>
    </row>
    <row r="4">
      <c r="A4" t="inlineStr">
        <is>
          <t>355/2026</t>
        </is>
      </c>
      <c r="B4" t="inlineStr">
        <is>
          <t>Formação de registro de Preços para Aquisição parcelada e regular se e quando houver a necessidade de o Senac/PB adquirir Produtos para atender aos Cursos do Segmento Beleza das Unidades Operativas</t>
        </is>
      </c>
      <c r="C4" t="inlineStr">
        <is>
          <t>14/07/2026 14:00:00</t>
        </is>
      </c>
      <c r="D4" t="inlineStr">
        <is>
          <t>Finalizada</t>
        </is>
      </c>
      <c r="E4" t="inlineStr"/>
      <c r="F4" t="inlineStr">
        <is>
          <t>25/08/2026 15:00:00</t>
        </is>
      </c>
      <c r="G4" t="inlineStr"/>
      <c r="H4" t="inlineStr"/>
    </row>
    <row r="5">
      <c r="A5" t="inlineStr">
        <is>
          <t>352/2026</t>
        </is>
      </c>
      <c r="B5" t="inlineStr">
        <is>
          <t>Contratação de Empresa Especializada em Agenciamento de Viagens com reserva de marcação, cancelamento, reembolso, emissão de bilhetes de passagens aéreas nacionais e internacionais, seguro viagem, reserva em hotéis nacionais e internacionais com e sem serviços de alimentação.</t>
        </is>
      </c>
      <c r="C5" t="inlineStr">
        <is>
          <t>10/07/2026 14:00:00</t>
        </is>
      </c>
      <c r="D5" t="inlineStr">
        <is>
          <t>Finalizada</t>
        </is>
      </c>
      <c r="E5" t="inlineStr"/>
      <c r="F5" t="inlineStr">
        <is>
          <t>20/07/2026 17:30:00</t>
        </is>
      </c>
      <c r="G5" t="inlineStr"/>
      <c r="H5" t="inlineStr"/>
    </row>
    <row r="6">
      <c r="A6" t="inlineStr">
        <is>
          <t>274/2026</t>
        </is>
      </c>
      <c r="B6" t="inlineStr">
        <is>
          <t xml:space="preserve"> Fornecimento de Combustível (Gasolina/Álcool e Óleo Diesel) em Rede de Postos Credenciados e Gerenciamento do Abastecimento de Veículos por meio de Cartões Magnéticos com uso de senha e Sistema de Gestão Informatizado via internet, com informações ON-LINE.</t>
        </is>
      </c>
      <c r="C6" t="inlineStr">
        <is>
          <t>26/05/2026 14:00:00</t>
        </is>
      </c>
      <c r="D6" t="inlineStr">
        <is>
          <t>Finalizada</t>
        </is>
      </c>
      <c r="E6" t="inlineStr"/>
      <c r="F6" t="inlineStr">
        <is>
          <t>05/06/2026 17:50:00</t>
        </is>
      </c>
      <c r="G6" t="inlineStr"/>
      <c r="H6" t="inlineStr"/>
    </row>
    <row r="7">
      <c r="A7" t="inlineStr">
        <is>
          <t>270/2026</t>
        </is>
      </c>
      <c r="B7" t="inlineStr">
        <is>
          <t>Contratação de Empresa Especializada na Prestação de Serviços de Locação de Veículos Semi-Novos, Tipo Van e SUV Modelo/Ano 2025/2026, sem Motorista, para suprir as demandas do Senac/PB.</t>
        </is>
      </c>
      <c r="C7" t="inlineStr">
        <is>
          <t>25/05/2026 14:00:00</t>
        </is>
      </c>
      <c r="D7" t="inlineStr">
        <is>
          <t>Finalizada</t>
        </is>
      </c>
      <c r="E7" t="inlineStr"/>
      <c r="F7" t="inlineStr">
        <is>
          <t>11/06/2026 17:45:00</t>
        </is>
      </c>
      <c r="G7" t="inlineStr"/>
      <c r="H7" t="inlineStr"/>
    </row>
    <row r="8">
      <c r="A8" t="inlineStr">
        <is>
          <t>139/2026</t>
        </is>
      </c>
      <c r="B8" t="inlineStr">
        <is>
          <t>FORMAÇÃO DE REGISTRO DE PREÇOS PARA A AQUISIÇÃO PARCELADA E REGULAR SE E QUANDO HOUVER A NECESSIDADE DE FORNECIMENTO DE TECIDOS E AVIAMENTOS PARA ATENDER A DEMANDA DOS CURSOS DO SEGMENTO DE MODA DAS UNIDADES OPERATIVAS DO SENAC/PB</t>
        </is>
      </c>
      <c r="C8" t="inlineStr">
        <is>
          <t>01/04/2026 14:00:00</t>
        </is>
      </c>
      <c r="D8" t="inlineStr">
        <is>
          <t>Finalizada</t>
        </is>
      </c>
      <c r="E8" t="inlineStr"/>
      <c r="F8" t="inlineStr">
        <is>
          <t>28/05/2026 16:00:00</t>
        </is>
      </c>
      <c r="G8" t="inlineStr"/>
      <c r="H8" t="inlineStr"/>
    </row>
    <row r="9">
      <c r="A9" t="inlineStr">
        <is>
          <t>131/2026</t>
        </is>
      </c>
      <c r="B9" t="inlineStr">
        <is>
          <t>Aquisição de Equipamentos de Cozinha e Mobiliários em Inox para atender aos Cursos da Área de Gastronomia da Escola Senac de Gastronomia e Hotelaria do Senac/PB</t>
        </is>
      </c>
      <c r="C9" t="inlineStr">
        <is>
          <t>31/03/2026 14:00:00</t>
        </is>
      </c>
      <c r="D9" t="inlineStr">
        <is>
          <t>Finalizada</t>
        </is>
      </c>
      <c r="E9" t="inlineStr"/>
      <c r="F9" t="inlineStr">
        <is>
          <t>10/06/2026 16:40:00</t>
        </is>
      </c>
      <c r="G9" t="inlineStr"/>
      <c r="H9" t="inlineStr"/>
    </row>
    <row r="10">
      <c r="A10" t="inlineStr">
        <is>
          <t>130/2026</t>
        </is>
      </c>
      <c r="B10" t="inlineStr">
        <is>
          <t>Aquisição de Mobiliário (Pronto) - Mesa, Cadeira, Estofado, Armário para equipar a Unidade Operativa Escola Senac de Gastronomia e Hotelaria - ESGH</t>
        </is>
      </c>
      <c r="C10" t="inlineStr">
        <is>
          <t>26/03/2026 14:00:00</t>
        </is>
      </c>
      <c r="D10" t="inlineStr">
        <is>
          <t>Finalizada</t>
        </is>
      </c>
      <c r="E10" t="inlineStr"/>
      <c r="F10" t="inlineStr">
        <is>
          <t>18/06/2026 16:15:00</t>
        </is>
      </c>
      <c r="G10" t="inlineStr"/>
      <c r="H10" t="inlineStr"/>
    </row>
    <row r="11">
      <c r="A11" t="inlineStr">
        <is>
          <t>095/2026</t>
        </is>
      </c>
      <c r="B11" t="inlineStr">
        <is>
          <t>Aquisição de Ativos de Redes para atender ao Parque Computacional da Escola Senac de Gastronomia e Hotelaria-ESGH e ao CENDEGE-Centro de Idiomas do Senac/PB.</t>
        </is>
      </c>
      <c r="C11" t="inlineStr">
        <is>
          <t>12/03/2026 14:00:00</t>
        </is>
      </c>
      <c r="D11" t="inlineStr">
        <is>
          <t>Finalizada</t>
        </is>
      </c>
      <c r="E11" t="inlineStr"/>
      <c r="F11" t="inlineStr">
        <is>
          <t>16/04/2026 17:45:00</t>
        </is>
      </c>
      <c r="G11" t="inlineStr"/>
      <c r="H11" t="inlineStr"/>
    </row>
    <row r="12">
      <c r="A12" t="inlineStr">
        <is>
          <t>035/2026</t>
        </is>
      </c>
      <c r="B12" t="inlineStr">
        <is>
          <t>Aquisição de diversos Equipamentos de Informática para atender aos Cursos da Área de Tecnologia da Informação das Unidades Operativas do Senac/PB</t>
        </is>
      </c>
      <c r="C12" t="inlineStr">
        <is>
          <t>11/02/2026 14:00:00</t>
        </is>
      </c>
      <c r="D12" t="inlineStr">
        <is>
          <t>Finalizada</t>
        </is>
      </c>
      <c r="E12" t="inlineStr"/>
      <c r="F12" t="inlineStr">
        <is>
          <t>25/03/2026 17:40:00</t>
        </is>
      </c>
      <c r="G12" t="inlineStr"/>
      <c r="H12" t="inlineStr"/>
    </row>
    <row r="13">
      <c r="A13" t="inlineStr">
        <is>
          <t>011/2026</t>
        </is>
      </c>
      <c r="B13" t="inlineStr">
        <is>
          <t>Serviço de Fornecimento e Instalação de Elevadores para o Centro de Tecnologia e Formação Profissional José Roberto Tadros Senac Zona Sul, incluindo-se a entrega, instalação e assistência técnica com prazo de garantia de 01 (um) ano.</t>
        </is>
      </c>
      <c r="C13" t="inlineStr">
        <is>
          <t>23/01/2026 14:00:00</t>
        </is>
      </c>
      <c r="D13" t="inlineStr">
        <is>
          <t>Cancelada</t>
        </is>
      </c>
      <c r="E13" t="inlineStr"/>
      <c r="F13" t="inlineStr">
        <is>
          <t>18/02/2026 17:30:00</t>
        </is>
      </c>
      <c r="G13" t="inlineStr"/>
      <c r="H13" t="inlineStr"/>
    </row>
    <row r="14">
      <c r="A14" t="inlineStr">
        <is>
          <t>005/2026</t>
        </is>
      </c>
      <c r="B14" t="inlineStr">
        <is>
          <t>Formação de Registro de Preços para a aquisição Parcelada e Regular, se e quando houver a necessidade do Senac/PB adquirir Camisas Diversas, Sacolas, Mochilas, Dolmans, Bandanas, Aventais e Canetas.</t>
        </is>
      </c>
      <c r="C14" t="inlineStr">
        <is>
          <t>19/01/2026 14:00:00</t>
        </is>
      </c>
      <c r="D14" t="inlineStr">
        <is>
          <t>Finalizada</t>
        </is>
      </c>
      <c r="E14" t="inlineStr"/>
      <c r="F14" t="inlineStr">
        <is>
          <t>05/03/2026 17:15:00</t>
        </is>
      </c>
      <c r="G14" t="inlineStr"/>
      <c r="H14" t="inlineStr"/>
    </row>
    <row r="15">
      <c r="A15" t="inlineStr">
        <is>
          <t>006/2026</t>
        </is>
      </c>
      <c r="B15" t="inlineStr">
        <is>
          <t>Formação de Registro de Preços para a aquisição Parcelada e Regular, se e quando houver a necessidade de o Senac/PB em adquirir Produtos para atender aos Cursos do Segmento Beleza.</t>
        </is>
      </c>
      <c r="C15" t="inlineStr">
        <is>
          <t>16/01/2026 14:00:00</t>
        </is>
      </c>
      <c r="D15" t="inlineStr">
        <is>
          <t>Finalizada</t>
        </is>
      </c>
      <c r="E15" t="inlineStr"/>
      <c r="F15" t="inlineStr">
        <is>
          <t>09/03/2026 16:30:00</t>
        </is>
      </c>
      <c r="G15" t="inlineStr"/>
      <c r="H15" t="inlineStr"/>
    </row>
    <row r="16">
      <c r="A16" t="inlineStr">
        <is>
          <t>733/2025</t>
        </is>
      </c>
      <c r="B16" t="inlineStr">
        <is>
          <t>Contratação de empresa autorizada pela Anatel para prestação de serviços de Telefonia Móvel Pessoal (SMP) Pós-Pago,  incluindo o fornecimento de aparelhos celulares/Smartphones em regime comodato.</t>
        </is>
      </c>
      <c r="C16" t="inlineStr">
        <is>
          <t>06/01/2026 14:00:00</t>
        </is>
      </c>
      <c r="D16" t="inlineStr">
        <is>
          <t>Finalizada</t>
        </is>
      </c>
      <c r="E16" t="inlineStr"/>
      <c r="F16" t="inlineStr">
        <is>
          <t>14/01/2026 14:00:00</t>
        </is>
      </c>
      <c r="G16" t="inlineStr"/>
      <c r="H16" t="inlineStr"/>
    </row>
    <row r="17">
      <c r="A17" t="inlineStr">
        <is>
          <t xml:space="preserve">660/2025 </t>
        </is>
      </c>
      <c r="B17" t="inlineStr">
        <is>
          <t>Formação de Registro de Preços para aquisição Parcelada e Regular, se e quando houver a necessidade de Fornecimento de Coffee-Break para atender a demanda de eventos das Unidades Operativas do Senac/PB</t>
        </is>
      </c>
      <c r="C17" t="inlineStr">
        <is>
          <t>24/11/2025 14:00:00</t>
        </is>
      </c>
      <c r="D17" t="inlineStr">
        <is>
          <t>Cancelada</t>
        </is>
      </c>
      <c r="E17" t="inlineStr"/>
      <c r="F17" t="inlineStr">
        <is>
          <t>10/12/2025 17:40:00</t>
        </is>
      </c>
      <c r="G17" t="inlineStr"/>
      <c r="H17" t="inlineStr"/>
    </row>
    <row r="18">
      <c r="A18" t="inlineStr">
        <is>
          <t>564/2025</t>
        </is>
      </c>
      <c r="B18" t="inlineStr">
        <is>
          <t>Aquisição de Utensílios, Louças e Equipamentos de Cozinha destinados a atender as necessidades das Unidades Operativas do Senac Zona Sul e do Hotel Escola Sesc e Senac Bruxaxá.</t>
        </is>
      </c>
      <c r="C18" t="inlineStr">
        <is>
          <t>17/10/2025 14:00:00</t>
        </is>
      </c>
      <c r="D18" t="inlineStr">
        <is>
          <t>Finalizada</t>
        </is>
      </c>
      <c r="E18" t="inlineStr"/>
      <c r="F18" t="inlineStr">
        <is>
          <t>07/11/2025 15:30:00</t>
        </is>
      </c>
      <c r="G18" t="inlineStr"/>
      <c r="H18" t="inlineStr"/>
    </row>
    <row r="19">
      <c r="A19" t="inlineStr">
        <is>
          <t>302/2025</t>
        </is>
      </c>
      <c r="B19" t="inlineStr">
        <is>
          <t>Contratação de Empresa Especializada para Construção de Bar no Mezanino, Caixa para instalação de Elevador Monta Carga (20,74m²), Banheiro e Copa para Sala da Brinquedoteca (15,10m²) como também Readequação e Modernização das instalações físicas e prediais do Hotel Bruxaxá</t>
        </is>
      </c>
      <c r="C19" t="inlineStr">
        <is>
          <t>17/06/2025 14:00:00</t>
        </is>
      </c>
      <c r="D19" t="inlineStr">
        <is>
          <t>Finalizada</t>
        </is>
      </c>
      <c r="E19" t="inlineStr"/>
      <c r="F19" t="inlineStr">
        <is>
          <t>01/07/2025 14:30:00</t>
        </is>
      </c>
      <c r="G19" t="inlineStr"/>
      <c r="H19" t="inlineStr"/>
    </row>
    <row r="20">
      <c r="A20" t="inlineStr">
        <is>
          <t>216/2025</t>
        </is>
      </c>
      <c r="B20" t="inlineStr">
        <is>
          <t>Aquisição de Equipamentos de Ativos de Rede para Instalação do Parque Computacional do Senac Zona Sul</t>
        </is>
      </c>
      <c r="C20" t="inlineStr">
        <is>
          <t>13/05/2025 14:00:00</t>
        </is>
      </c>
      <c r="D20" t="inlineStr">
        <is>
          <t>Finalizada</t>
        </is>
      </c>
      <c r="E20" t="inlineStr"/>
      <c r="F20" t="inlineStr">
        <is>
          <t>16/06/2025 15:30:00</t>
        </is>
      </c>
      <c r="G20" t="inlineStr"/>
      <c r="H20" t="inlineStr"/>
    </row>
    <row r="21">
      <c r="A21" t="inlineStr">
        <is>
          <t>215/2025</t>
        </is>
      </c>
      <c r="B21" t="inlineStr">
        <is>
          <t>Aquisição de Equipamentos para Equipar a Unidade Operativa Senac/PB Zona Sul no Segmento Moda</t>
        </is>
      </c>
      <c r="C21" t="inlineStr">
        <is>
          <t>08/05/2025 14:00:00</t>
        </is>
      </c>
      <c r="D21" t="inlineStr">
        <is>
          <t>Finalizada</t>
        </is>
      </c>
      <c r="E21" t="inlineStr"/>
      <c r="F21" t="inlineStr">
        <is>
          <t>17/06/2025 15:00:00</t>
        </is>
      </c>
      <c r="G21" t="inlineStr"/>
      <c r="H21" t="inlineStr"/>
    </row>
  </sheetData>
  <pageMargins left="0.75" right="0.75" top="1" bottom="1" header="0.5" footer="0.5"/>
</worksheet>
</file>

<file path=xl/worksheets/sheet52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510/2026</t>
        </is>
      </c>
      <c r="B2" t="inlineStr">
        <is>
          <t>Formação de Registro de Preços na Prestação de Serviços de Transporte das Unidades Móveis Rodoviárias do Senac/AR/PB, mediante disponibilização de Cavalo Mecânico equipado com Rodoar e Motorista devidamente qualificado para deslocamento entre os Municípios do Estado da PB</t>
        </is>
      </c>
      <c r="C2" t="inlineStr">
        <is>
          <t>08/10/2026 00:00:00</t>
        </is>
      </c>
      <c r="D2" t="inlineStr">
        <is>
          <t>Em processo</t>
        </is>
      </c>
      <c r="E2" t="inlineStr"/>
      <c r="F2" t="inlineStr"/>
      <c r="G2" t="inlineStr"/>
      <c r="H2" t="inlineStr"/>
    </row>
    <row r="3">
      <c r="A3" t="inlineStr">
        <is>
          <t>427/2026</t>
        </is>
      </c>
      <c r="B3" t="inlineStr">
        <is>
          <t>Aquisição de Mobiliário (Pronto) mesas, cadeiras, estofados, armários e demais itens destinados a Unidade Operativa  do Senac CENDEGE/Centro de Idiomas.</t>
        </is>
      </c>
      <c r="C3" t="inlineStr">
        <is>
          <t>17/08/2026 14:00:00</t>
        </is>
      </c>
      <c r="D3" t="inlineStr">
        <is>
          <t>Finalizada</t>
        </is>
      </c>
      <c r="E3" t="inlineStr"/>
      <c r="F3" t="inlineStr">
        <is>
          <t>02/09/2026 17:50:00</t>
        </is>
      </c>
      <c r="G3" t="inlineStr"/>
      <c r="H3" t="inlineStr"/>
    </row>
    <row r="4">
      <c r="A4" t="inlineStr">
        <is>
          <t>355/2026</t>
        </is>
      </c>
      <c r="B4" t="inlineStr">
        <is>
          <t>Formação de registro de Preços para Aquisição parcelada e regular se e quando houver a necessidade de o Senac/PB adquirir Produtos para atender aos Cursos do Segmento Beleza das Unidades Operativas</t>
        </is>
      </c>
      <c r="C4" t="inlineStr">
        <is>
          <t>14/07/2026 14:00:00</t>
        </is>
      </c>
      <c r="D4" t="inlineStr">
        <is>
          <t>Finalizada</t>
        </is>
      </c>
      <c r="E4" t="inlineStr"/>
      <c r="F4" t="inlineStr">
        <is>
          <t>25/08/2026 15:00:00</t>
        </is>
      </c>
      <c r="G4" t="inlineStr"/>
      <c r="H4" t="inlineStr"/>
    </row>
    <row r="5">
      <c r="A5" t="inlineStr">
        <is>
          <t>352/2026</t>
        </is>
      </c>
      <c r="B5" t="inlineStr">
        <is>
          <t>Contratação de Empresa Especializada em Agenciamento de Viagens com reserva de marcação, cancelamento, reembolso, emissão de bilhetes de passagens aéreas nacionais e internacionais, seguro viagem, reserva em hotéis nacionais e internacionais com e sem serviços de alimentação.</t>
        </is>
      </c>
      <c r="C5" t="inlineStr">
        <is>
          <t>10/07/2026 14:00:00</t>
        </is>
      </c>
      <c r="D5" t="inlineStr">
        <is>
          <t>Finalizada</t>
        </is>
      </c>
      <c r="E5" t="inlineStr"/>
      <c r="F5" t="inlineStr">
        <is>
          <t>20/07/2026 17:30:00</t>
        </is>
      </c>
      <c r="G5" t="inlineStr"/>
      <c r="H5" t="inlineStr"/>
    </row>
    <row r="6">
      <c r="A6" t="inlineStr">
        <is>
          <t>274/2026</t>
        </is>
      </c>
      <c r="B6" t="inlineStr">
        <is>
          <t xml:space="preserve"> Fornecimento de Combustível (Gasolina/Álcool e Óleo Diesel) em Rede de Postos Credenciados e Gerenciamento do Abastecimento de Veículos por meio de Cartões Magnéticos com uso de senha e Sistema de Gestão Informatizado via internet, com informações ON-LINE.</t>
        </is>
      </c>
      <c r="C6" t="inlineStr">
        <is>
          <t>26/05/2026 14:00:00</t>
        </is>
      </c>
      <c r="D6" t="inlineStr">
        <is>
          <t>Finalizada</t>
        </is>
      </c>
      <c r="E6" t="inlineStr"/>
      <c r="F6" t="inlineStr">
        <is>
          <t>05/06/2026 17:50:00</t>
        </is>
      </c>
      <c r="G6" t="inlineStr"/>
      <c r="H6" t="inlineStr"/>
    </row>
    <row r="7">
      <c r="A7" t="inlineStr">
        <is>
          <t>270/2026</t>
        </is>
      </c>
      <c r="B7" t="inlineStr">
        <is>
          <t>Contratação de Empresa Especializada na Prestação de Serviços de Locação de Veículos Semi-Novos, Tipo Van e SUV Modelo/Ano 2025/2026, sem Motorista, para suprir as demandas do Senac/PB.</t>
        </is>
      </c>
      <c r="C7" t="inlineStr">
        <is>
          <t>25/05/2026 14:00:00</t>
        </is>
      </c>
      <c r="D7" t="inlineStr">
        <is>
          <t>Finalizada</t>
        </is>
      </c>
      <c r="E7" t="inlineStr"/>
      <c r="F7" t="inlineStr">
        <is>
          <t>11/06/2026 17:45:00</t>
        </is>
      </c>
      <c r="G7" t="inlineStr"/>
      <c r="H7" t="inlineStr"/>
    </row>
    <row r="8">
      <c r="A8" t="inlineStr">
        <is>
          <t>139/2026</t>
        </is>
      </c>
      <c r="B8" t="inlineStr">
        <is>
          <t>FORMAÇÃO DE REGISTRO DE PREÇOS PARA A AQUISIÇÃO PARCELADA E REGULAR SE E QUANDO HOUVER A NECESSIDADE DE FORNECIMENTO DE TECIDOS E AVIAMENTOS PARA ATENDER A DEMANDA DOS CURSOS DO SEGMENTO DE MODA DAS UNIDADES OPERATIVAS DO SENAC/PB</t>
        </is>
      </c>
      <c r="C8" t="inlineStr">
        <is>
          <t>01/04/2026 14:00:00</t>
        </is>
      </c>
      <c r="D8" t="inlineStr">
        <is>
          <t>Finalizada</t>
        </is>
      </c>
      <c r="E8" t="inlineStr"/>
      <c r="F8" t="inlineStr">
        <is>
          <t>28/05/2026 16:00:00</t>
        </is>
      </c>
      <c r="G8" t="inlineStr"/>
      <c r="H8" t="inlineStr"/>
    </row>
    <row r="9">
      <c r="A9" t="inlineStr">
        <is>
          <t>131/2026</t>
        </is>
      </c>
      <c r="B9" t="inlineStr">
        <is>
          <t>Aquisição de Equipamentos de Cozinha e Mobiliários em Inox para atender aos Cursos da Área de Gastronomia da Escola Senac de Gastronomia e Hotelaria do Senac/PB</t>
        </is>
      </c>
      <c r="C9" t="inlineStr">
        <is>
          <t>31/03/2026 14:00:00</t>
        </is>
      </c>
      <c r="D9" t="inlineStr">
        <is>
          <t>Finalizada</t>
        </is>
      </c>
      <c r="E9" t="inlineStr"/>
      <c r="F9" t="inlineStr">
        <is>
          <t>10/06/2026 16:40:00</t>
        </is>
      </c>
      <c r="G9" t="inlineStr"/>
      <c r="H9" t="inlineStr"/>
    </row>
    <row r="10">
      <c r="A10" t="inlineStr">
        <is>
          <t>130/2026</t>
        </is>
      </c>
      <c r="B10" t="inlineStr">
        <is>
          <t>Aquisição de Mobiliário (Pronto) - Mesa, Cadeira, Estofado, Armário para equipar a Unidade Operativa Escola Senac de Gastronomia e Hotelaria - ESGH</t>
        </is>
      </c>
      <c r="C10" t="inlineStr">
        <is>
          <t>26/03/2026 14:00:00</t>
        </is>
      </c>
      <c r="D10" t="inlineStr">
        <is>
          <t>Finalizada</t>
        </is>
      </c>
      <c r="E10" t="inlineStr"/>
      <c r="F10" t="inlineStr">
        <is>
          <t>18/06/2026 16:15:00</t>
        </is>
      </c>
      <c r="G10" t="inlineStr"/>
      <c r="H10" t="inlineStr"/>
    </row>
    <row r="11">
      <c r="A11" t="inlineStr">
        <is>
          <t>095/2026</t>
        </is>
      </c>
      <c r="B11" t="inlineStr">
        <is>
          <t>Aquisição de Ativos de Redes para atender ao Parque Computacional da Escola Senac de Gastronomia e Hotelaria-ESGH e ao CENDEGE-Centro de Idiomas do Senac/PB.</t>
        </is>
      </c>
      <c r="C11" t="inlineStr">
        <is>
          <t>12/03/2026 14:00:00</t>
        </is>
      </c>
      <c r="D11" t="inlineStr">
        <is>
          <t>Finalizada</t>
        </is>
      </c>
      <c r="E11" t="inlineStr"/>
      <c r="F11" t="inlineStr">
        <is>
          <t>16/04/2026 17:45:00</t>
        </is>
      </c>
      <c r="G11" t="inlineStr"/>
      <c r="H11" t="inlineStr"/>
    </row>
    <row r="12">
      <c r="A12" t="inlineStr">
        <is>
          <t>035/2026</t>
        </is>
      </c>
      <c r="B12" t="inlineStr">
        <is>
          <t>Aquisição de diversos Equipamentos de Informática para atender aos Cursos da Área de Tecnologia da Informação das Unidades Operativas do Senac/PB</t>
        </is>
      </c>
      <c r="C12" t="inlineStr">
        <is>
          <t>11/02/2026 14:00:00</t>
        </is>
      </c>
      <c r="D12" t="inlineStr">
        <is>
          <t>Finalizada</t>
        </is>
      </c>
      <c r="E12" t="inlineStr"/>
      <c r="F12" t="inlineStr">
        <is>
          <t>25/03/2026 17:40:00</t>
        </is>
      </c>
      <c r="G12" t="inlineStr"/>
      <c r="H12" t="inlineStr"/>
    </row>
    <row r="13">
      <c r="A13" t="inlineStr">
        <is>
          <t>011/2026</t>
        </is>
      </c>
      <c r="B13" t="inlineStr">
        <is>
          <t>Serviço de Fornecimento e Instalação de Elevadores para o Centro de Tecnologia e Formação Profissional José Roberto Tadros Senac Zona Sul, incluindo-se a entrega, instalação e assistência técnica com prazo de garantia de 01 (um) ano.</t>
        </is>
      </c>
      <c r="C13" t="inlineStr">
        <is>
          <t>23/01/2026 14:00:00</t>
        </is>
      </c>
      <c r="D13" t="inlineStr">
        <is>
          <t>Cancelada</t>
        </is>
      </c>
      <c r="E13" t="inlineStr"/>
      <c r="F13" t="inlineStr">
        <is>
          <t>18/02/2026 17:30:00</t>
        </is>
      </c>
      <c r="G13" t="inlineStr"/>
      <c r="H13" t="inlineStr"/>
    </row>
    <row r="14">
      <c r="A14" t="inlineStr">
        <is>
          <t>005/2026</t>
        </is>
      </c>
      <c r="B14" t="inlineStr">
        <is>
          <t>Formação de Registro de Preços para a aquisição Parcelada e Regular, se e quando houver a necessidade do Senac/PB adquirir Camisas Diversas, Sacolas, Mochilas, Dolmans, Bandanas, Aventais e Canetas.</t>
        </is>
      </c>
      <c r="C14" t="inlineStr">
        <is>
          <t>19/01/2026 14:00:00</t>
        </is>
      </c>
      <c r="D14" t="inlineStr">
        <is>
          <t>Finalizada</t>
        </is>
      </c>
      <c r="E14" t="inlineStr"/>
      <c r="F14" t="inlineStr">
        <is>
          <t>05/03/2026 17:15:00</t>
        </is>
      </c>
      <c r="G14" t="inlineStr"/>
      <c r="H14" t="inlineStr"/>
    </row>
    <row r="15">
      <c r="A15" t="inlineStr">
        <is>
          <t>006/2026</t>
        </is>
      </c>
      <c r="B15" t="inlineStr">
        <is>
          <t>Formação de Registro de Preços para a aquisição Parcelada e Regular, se e quando houver a necessidade de o Senac/PB em adquirir Produtos para atender aos Cursos do Segmento Beleza.</t>
        </is>
      </c>
      <c r="C15" t="inlineStr">
        <is>
          <t>16/01/2026 14:00:00</t>
        </is>
      </c>
      <c r="D15" t="inlineStr">
        <is>
          <t>Finalizada</t>
        </is>
      </c>
      <c r="E15" t="inlineStr"/>
      <c r="F15" t="inlineStr">
        <is>
          <t>09/03/2026 16:30:00</t>
        </is>
      </c>
      <c r="G15" t="inlineStr"/>
      <c r="H15" t="inlineStr"/>
    </row>
    <row r="16">
      <c r="A16" t="inlineStr">
        <is>
          <t>733/2025</t>
        </is>
      </c>
      <c r="B16" t="inlineStr">
        <is>
          <t>Contratação de empresa autorizada pela Anatel para prestação de serviços de Telefonia Móvel Pessoal (SMP) Pós-Pago,  incluindo o fornecimento de aparelhos celulares/Smartphones em regime comodato.</t>
        </is>
      </c>
      <c r="C16" t="inlineStr">
        <is>
          <t>06/01/2026 14:00:00</t>
        </is>
      </c>
      <c r="D16" t="inlineStr">
        <is>
          <t>Finalizada</t>
        </is>
      </c>
      <c r="E16" t="inlineStr"/>
      <c r="F16" t="inlineStr">
        <is>
          <t>14/01/2026 14:00:00</t>
        </is>
      </c>
      <c r="G16" t="inlineStr"/>
      <c r="H16" t="inlineStr"/>
    </row>
    <row r="17">
      <c r="A17" t="inlineStr">
        <is>
          <t xml:space="preserve">660/2025 </t>
        </is>
      </c>
      <c r="B17" t="inlineStr">
        <is>
          <t>Formação de Registro de Preços para aquisição Parcelada e Regular, se e quando houver a necessidade de Fornecimento de Coffee-Break para atender a demanda de eventos das Unidades Operativas do Senac/PB</t>
        </is>
      </c>
      <c r="C17" t="inlineStr">
        <is>
          <t>24/11/2025 14:00:00</t>
        </is>
      </c>
      <c r="D17" t="inlineStr">
        <is>
          <t>Cancelada</t>
        </is>
      </c>
      <c r="E17" t="inlineStr"/>
      <c r="F17" t="inlineStr">
        <is>
          <t>10/12/2025 17:40:00</t>
        </is>
      </c>
      <c r="G17" t="inlineStr"/>
      <c r="H17" t="inlineStr"/>
    </row>
    <row r="18">
      <c r="A18" t="inlineStr">
        <is>
          <t>564/2025</t>
        </is>
      </c>
      <c r="B18" t="inlineStr">
        <is>
          <t>Aquisição de Utensílios, Louças e Equipamentos de Cozinha destinados a atender as necessidades das Unidades Operativas do Senac Zona Sul e do Hotel Escola Sesc e Senac Bruxaxá.</t>
        </is>
      </c>
      <c r="C18" t="inlineStr">
        <is>
          <t>17/10/2025 14:00:00</t>
        </is>
      </c>
      <c r="D18" t="inlineStr">
        <is>
          <t>Finalizada</t>
        </is>
      </c>
      <c r="E18" t="inlineStr"/>
      <c r="F18" t="inlineStr">
        <is>
          <t>07/11/2025 15:30:00</t>
        </is>
      </c>
      <c r="G18" t="inlineStr"/>
      <c r="H18" t="inlineStr"/>
    </row>
    <row r="19">
      <c r="A19" t="inlineStr">
        <is>
          <t>302/2025</t>
        </is>
      </c>
      <c r="B19" t="inlineStr">
        <is>
          <t>Contratação de Empresa Especializada para Construção de Bar no Mezanino, Caixa para instalação de Elevador Monta Carga (20,74m²), Banheiro e Copa para Sala da Brinquedoteca (15,10m²) como também Readequação e Modernização das instalações físicas e prediais do Hotel Bruxaxá</t>
        </is>
      </c>
      <c r="C19" t="inlineStr">
        <is>
          <t>17/06/2025 14:00:00</t>
        </is>
      </c>
      <c r="D19" t="inlineStr">
        <is>
          <t>Finalizada</t>
        </is>
      </c>
      <c r="E19" t="inlineStr"/>
      <c r="F19" t="inlineStr">
        <is>
          <t>01/07/2025 14:30:00</t>
        </is>
      </c>
      <c r="G19" t="inlineStr"/>
      <c r="H19" t="inlineStr"/>
    </row>
    <row r="20">
      <c r="A20" t="inlineStr">
        <is>
          <t>216/2025</t>
        </is>
      </c>
      <c r="B20" t="inlineStr">
        <is>
          <t>Aquisição de Equipamentos de Ativos de Rede para Instalação do Parque Computacional do Senac Zona Sul</t>
        </is>
      </c>
      <c r="C20" t="inlineStr">
        <is>
          <t>13/05/2025 14:00:00</t>
        </is>
      </c>
      <c r="D20" t="inlineStr">
        <is>
          <t>Finalizada</t>
        </is>
      </c>
      <c r="E20" t="inlineStr"/>
      <c r="F20" t="inlineStr">
        <is>
          <t>16/06/2025 15:30:00</t>
        </is>
      </c>
      <c r="G20" t="inlineStr"/>
      <c r="H20" t="inlineStr"/>
    </row>
    <row r="21">
      <c r="A21" t="inlineStr">
        <is>
          <t>215/2025</t>
        </is>
      </c>
      <c r="B21" t="inlineStr">
        <is>
          <t>Aquisição de Equipamentos para Equipar a Unidade Operativa Senac/PB Zona Sul no Segmento Moda</t>
        </is>
      </c>
      <c r="C21" t="inlineStr">
        <is>
          <t>08/05/2025 14:00:00</t>
        </is>
      </c>
      <c r="D21" t="inlineStr">
        <is>
          <t>Finalizada</t>
        </is>
      </c>
      <c r="E21" t="inlineStr"/>
      <c r="F21" t="inlineStr">
        <is>
          <t>17/06/2025 15:00:00</t>
        </is>
      </c>
      <c r="G21" t="inlineStr"/>
      <c r="H21" t="inlineStr"/>
    </row>
  </sheetData>
  <pageMargins left="0.75" right="0.75" top="1" bottom="1" header="0.5" footer="0.5"/>
</worksheet>
</file>

<file path=xl/worksheets/sheet52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510/2026</t>
        </is>
      </c>
      <c r="B2" t="inlineStr">
        <is>
          <t>Formação de Registro de Preços na Prestação de Serviços de Transporte das Unidades Móveis Rodoviárias do Senac/AR/PB, mediante disponibilização de Cavalo Mecânico equipado com Rodoar e Motorista devidamente qualificado para deslocamento entre os Municípios do Estado da PB</t>
        </is>
      </c>
      <c r="C2" t="inlineStr">
        <is>
          <t>08/10/2026 00:00:00</t>
        </is>
      </c>
      <c r="D2" t="inlineStr">
        <is>
          <t>Em processo</t>
        </is>
      </c>
      <c r="E2" t="inlineStr"/>
      <c r="F2" t="inlineStr"/>
      <c r="G2" t="inlineStr"/>
      <c r="H2" t="inlineStr"/>
    </row>
    <row r="3">
      <c r="A3" t="inlineStr">
        <is>
          <t>427/2026</t>
        </is>
      </c>
      <c r="B3" t="inlineStr">
        <is>
          <t>Aquisição de Mobiliário (Pronto) mesas, cadeiras, estofados, armários e demais itens destinados a Unidade Operativa  do Senac CENDEGE/Centro de Idiomas.</t>
        </is>
      </c>
      <c r="C3" t="inlineStr">
        <is>
          <t>17/08/2026 14:00:00</t>
        </is>
      </c>
      <c r="D3" t="inlineStr">
        <is>
          <t>Finalizada</t>
        </is>
      </c>
      <c r="E3" t="inlineStr"/>
      <c r="F3" t="inlineStr">
        <is>
          <t>02/09/2026 17:50:00</t>
        </is>
      </c>
      <c r="G3" t="inlineStr"/>
      <c r="H3" t="inlineStr"/>
    </row>
    <row r="4">
      <c r="A4" t="inlineStr">
        <is>
          <t>355/2026</t>
        </is>
      </c>
      <c r="B4" t="inlineStr">
        <is>
          <t>Formação de registro de Preços para Aquisição parcelada e regular se e quando houver a necessidade de o Senac/PB adquirir Produtos para atender aos Cursos do Segmento Beleza das Unidades Operativas</t>
        </is>
      </c>
      <c r="C4" t="inlineStr">
        <is>
          <t>14/07/2026 14:00:00</t>
        </is>
      </c>
      <c r="D4" t="inlineStr">
        <is>
          <t>Finalizada</t>
        </is>
      </c>
      <c r="E4" t="inlineStr"/>
      <c r="F4" t="inlineStr">
        <is>
          <t>25/08/2026 15:00:00</t>
        </is>
      </c>
      <c r="G4" t="inlineStr"/>
      <c r="H4" t="inlineStr"/>
    </row>
    <row r="5">
      <c r="A5" t="inlineStr">
        <is>
          <t>352/2026</t>
        </is>
      </c>
      <c r="B5" t="inlineStr">
        <is>
          <t>Contratação de Empresa Especializada em Agenciamento de Viagens com reserva de marcação, cancelamento, reembolso, emissão de bilhetes de passagens aéreas nacionais e internacionais, seguro viagem, reserva em hotéis nacionais e internacionais com e sem serviços de alimentação.</t>
        </is>
      </c>
      <c r="C5" t="inlineStr">
        <is>
          <t>10/07/2026 14:00:00</t>
        </is>
      </c>
      <c r="D5" t="inlineStr">
        <is>
          <t>Finalizada</t>
        </is>
      </c>
      <c r="E5" t="inlineStr"/>
      <c r="F5" t="inlineStr">
        <is>
          <t>20/07/2026 17:30:00</t>
        </is>
      </c>
      <c r="G5" t="inlineStr"/>
      <c r="H5" t="inlineStr"/>
    </row>
    <row r="6">
      <c r="A6" t="inlineStr">
        <is>
          <t>274/2026</t>
        </is>
      </c>
      <c r="B6" t="inlineStr">
        <is>
          <t xml:space="preserve"> Fornecimento de Combustível (Gasolina/Álcool e Óleo Diesel) em Rede de Postos Credenciados e Gerenciamento do Abastecimento de Veículos por meio de Cartões Magnéticos com uso de senha e Sistema de Gestão Informatizado via internet, com informações ON-LINE.</t>
        </is>
      </c>
      <c r="C6" t="inlineStr">
        <is>
          <t>26/05/2026 14:00:00</t>
        </is>
      </c>
      <c r="D6" t="inlineStr">
        <is>
          <t>Finalizada</t>
        </is>
      </c>
      <c r="E6" t="inlineStr"/>
      <c r="F6" t="inlineStr">
        <is>
          <t>05/06/2026 17:50:00</t>
        </is>
      </c>
      <c r="G6" t="inlineStr"/>
      <c r="H6" t="inlineStr"/>
    </row>
    <row r="7">
      <c r="A7" t="inlineStr">
        <is>
          <t>270/2026</t>
        </is>
      </c>
      <c r="B7" t="inlineStr">
        <is>
          <t>Contratação de Empresa Especializada na Prestação de Serviços de Locação de Veículos Semi-Novos, Tipo Van e SUV Modelo/Ano 2025/2026, sem Motorista, para suprir as demandas do Senac/PB.</t>
        </is>
      </c>
      <c r="C7" t="inlineStr">
        <is>
          <t>25/05/2026 14:00:00</t>
        </is>
      </c>
      <c r="D7" t="inlineStr">
        <is>
          <t>Finalizada</t>
        </is>
      </c>
      <c r="E7" t="inlineStr"/>
      <c r="F7" t="inlineStr">
        <is>
          <t>11/06/2026 17:45:00</t>
        </is>
      </c>
      <c r="G7" t="inlineStr"/>
      <c r="H7" t="inlineStr"/>
    </row>
    <row r="8">
      <c r="A8" t="inlineStr">
        <is>
          <t>139/2026</t>
        </is>
      </c>
      <c r="B8" t="inlineStr">
        <is>
          <t>FORMAÇÃO DE REGISTRO DE PREÇOS PARA A AQUISIÇÃO PARCELADA E REGULAR SE E QUANDO HOUVER A NECESSIDADE DE FORNECIMENTO DE TECIDOS E AVIAMENTOS PARA ATENDER A DEMANDA DOS CURSOS DO SEGMENTO DE MODA DAS UNIDADES OPERATIVAS DO SENAC/PB</t>
        </is>
      </c>
      <c r="C8" t="inlineStr">
        <is>
          <t>01/04/2026 14:00:00</t>
        </is>
      </c>
      <c r="D8" t="inlineStr">
        <is>
          <t>Finalizada</t>
        </is>
      </c>
      <c r="E8" t="inlineStr"/>
      <c r="F8" t="inlineStr">
        <is>
          <t>28/05/2026 16:00:00</t>
        </is>
      </c>
      <c r="G8" t="inlineStr"/>
      <c r="H8" t="inlineStr"/>
    </row>
    <row r="9">
      <c r="A9" t="inlineStr">
        <is>
          <t>131/2026</t>
        </is>
      </c>
      <c r="B9" t="inlineStr">
        <is>
          <t>Aquisição de Equipamentos de Cozinha e Mobiliários em Inox para atender aos Cursos da Área de Gastronomia da Escola Senac de Gastronomia e Hotelaria do Senac/PB</t>
        </is>
      </c>
      <c r="C9" t="inlineStr">
        <is>
          <t>31/03/2026 14:00:00</t>
        </is>
      </c>
      <c r="D9" t="inlineStr">
        <is>
          <t>Finalizada</t>
        </is>
      </c>
      <c r="E9" t="inlineStr"/>
      <c r="F9" t="inlineStr">
        <is>
          <t>10/06/2026 16:40:00</t>
        </is>
      </c>
      <c r="G9" t="inlineStr"/>
      <c r="H9" t="inlineStr"/>
    </row>
    <row r="10">
      <c r="A10" t="inlineStr">
        <is>
          <t>130/2026</t>
        </is>
      </c>
      <c r="B10" t="inlineStr">
        <is>
          <t>Aquisição de Mobiliário (Pronto) - Mesa, Cadeira, Estofado, Armário para equipar a Unidade Operativa Escola Senac de Gastronomia e Hotelaria - ESGH</t>
        </is>
      </c>
      <c r="C10" t="inlineStr">
        <is>
          <t>26/03/2026 14:00:00</t>
        </is>
      </c>
      <c r="D10" t="inlineStr">
        <is>
          <t>Finalizada</t>
        </is>
      </c>
      <c r="E10" t="inlineStr"/>
      <c r="F10" t="inlineStr">
        <is>
          <t>18/06/2026 16:15:00</t>
        </is>
      </c>
      <c r="G10" t="inlineStr"/>
      <c r="H10" t="inlineStr"/>
    </row>
    <row r="11">
      <c r="A11" t="inlineStr">
        <is>
          <t>095/2026</t>
        </is>
      </c>
      <c r="B11" t="inlineStr">
        <is>
          <t>Aquisição de Ativos de Redes para atender ao Parque Computacional da Escola Senac de Gastronomia e Hotelaria-ESGH e ao CENDEGE-Centro de Idiomas do Senac/PB.</t>
        </is>
      </c>
      <c r="C11" t="inlineStr">
        <is>
          <t>12/03/2026 14:00:00</t>
        </is>
      </c>
      <c r="D11" t="inlineStr">
        <is>
          <t>Finalizada</t>
        </is>
      </c>
      <c r="E11" t="inlineStr"/>
      <c r="F11" t="inlineStr">
        <is>
          <t>16/04/2026 17:45:00</t>
        </is>
      </c>
      <c r="G11" t="inlineStr"/>
      <c r="H11" t="inlineStr"/>
    </row>
    <row r="12">
      <c r="A12" t="inlineStr">
        <is>
          <t>035/2026</t>
        </is>
      </c>
      <c r="B12" t="inlineStr">
        <is>
          <t>Aquisição de diversos Equipamentos de Informática para atender aos Cursos da Área de Tecnologia da Informação das Unidades Operativas do Senac/PB</t>
        </is>
      </c>
      <c r="C12" t="inlineStr">
        <is>
          <t>11/02/2026 14:00:00</t>
        </is>
      </c>
      <c r="D12" t="inlineStr">
        <is>
          <t>Finalizada</t>
        </is>
      </c>
      <c r="E12" t="inlineStr"/>
      <c r="F12" t="inlineStr">
        <is>
          <t>25/03/2026 17:40:00</t>
        </is>
      </c>
      <c r="G12" t="inlineStr"/>
      <c r="H12" t="inlineStr"/>
    </row>
    <row r="13">
      <c r="A13" t="inlineStr">
        <is>
          <t>011/2026</t>
        </is>
      </c>
      <c r="B13" t="inlineStr">
        <is>
          <t>Serviço de Fornecimento e Instalação de Elevadores para o Centro de Tecnologia e Formação Profissional José Roberto Tadros Senac Zona Sul, incluindo-se a entrega, instalação e assistência técnica com prazo de garantia de 01 (um) ano.</t>
        </is>
      </c>
      <c r="C13" t="inlineStr">
        <is>
          <t>23/01/2026 14:00:00</t>
        </is>
      </c>
      <c r="D13" t="inlineStr">
        <is>
          <t>Cancelada</t>
        </is>
      </c>
      <c r="E13" t="inlineStr"/>
      <c r="F13" t="inlineStr">
        <is>
          <t>18/02/2026 17:30:00</t>
        </is>
      </c>
      <c r="G13" t="inlineStr"/>
      <c r="H13" t="inlineStr"/>
    </row>
    <row r="14">
      <c r="A14" t="inlineStr">
        <is>
          <t>005/2026</t>
        </is>
      </c>
      <c r="B14" t="inlineStr">
        <is>
          <t>Formação de Registro de Preços para a aquisição Parcelada e Regular, se e quando houver a necessidade do Senac/PB adquirir Camisas Diversas, Sacolas, Mochilas, Dolmans, Bandanas, Aventais e Canetas.</t>
        </is>
      </c>
      <c r="C14" t="inlineStr">
        <is>
          <t>19/01/2026 14:00:00</t>
        </is>
      </c>
      <c r="D14" t="inlineStr">
        <is>
          <t>Finalizada</t>
        </is>
      </c>
      <c r="E14" t="inlineStr"/>
      <c r="F14" t="inlineStr">
        <is>
          <t>05/03/2026 17:15:00</t>
        </is>
      </c>
      <c r="G14" t="inlineStr"/>
      <c r="H14" t="inlineStr"/>
    </row>
    <row r="15">
      <c r="A15" t="inlineStr">
        <is>
          <t>006/2026</t>
        </is>
      </c>
      <c r="B15" t="inlineStr">
        <is>
          <t>Formação de Registro de Preços para a aquisição Parcelada e Regular, se e quando houver a necessidade de o Senac/PB em adquirir Produtos para atender aos Cursos do Segmento Beleza.</t>
        </is>
      </c>
      <c r="C15" t="inlineStr">
        <is>
          <t>16/01/2026 14:00:00</t>
        </is>
      </c>
      <c r="D15" t="inlineStr">
        <is>
          <t>Finalizada</t>
        </is>
      </c>
      <c r="E15" t="inlineStr"/>
      <c r="F15" t="inlineStr">
        <is>
          <t>09/03/2026 16:30:00</t>
        </is>
      </c>
      <c r="G15" t="inlineStr"/>
      <c r="H15" t="inlineStr"/>
    </row>
    <row r="16">
      <c r="A16" t="inlineStr">
        <is>
          <t>733/2025</t>
        </is>
      </c>
      <c r="B16" t="inlineStr">
        <is>
          <t>Contratação de empresa autorizada pela Anatel para prestação de serviços de Telefonia Móvel Pessoal (SMP) Pós-Pago,  incluindo o fornecimento de aparelhos celulares/Smartphones em regime comodato.</t>
        </is>
      </c>
      <c r="C16" t="inlineStr">
        <is>
          <t>06/01/2026 14:00:00</t>
        </is>
      </c>
      <c r="D16" t="inlineStr">
        <is>
          <t>Finalizada</t>
        </is>
      </c>
      <c r="E16" t="inlineStr"/>
      <c r="F16" t="inlineStr">
        <is>
          <t>14/01/2026 14:00:00</t>
        </is>
      </c>
      <c r="G16" t="inlineStr"/>
      <c r="H16" t="inlineStr"/>
    </row>
    <row r="17">
      <c r="A17" t="inlineStr">
        <is>
          <t xml:space="preserve">660/2025 </t>
        </is>
      </c>
      <c r="B17" t="inlineStr">
        <is>
          <t>Formação de Registro de Preços para aquisição Parcelada e Regular, se e quando houver a necessidade de Fornecimento de Coffee-Break para atender a demanda de eventos das Unidades Operativas do Senac/PB</t>
        </is>
      </c>
      <c r="C17" t="inlineStr">
        <is>
          <t>24/11/2025 14:00:00</t>
        </is>
      </c>
      <c r="D17" t="inlineStr">
        <is>
          <t>Cancelada</t>
        </is>
      </c>
      <c r="E17" t="inlineStr"/>
      <c r="F17" t="inlineStr">
        <is>
          <t>10/12/2025 17:40:00</t>
        </is>
      </c>
      <c r="G17" t="inlineStr"/>
      <c r="H17" t="inlineStr"/>
    </row>
    <row r="18">
      <c r="A18" t="inlineStr">
        <is>
          <t>564/2025</t>
        </is>
      </c>
      <c r="B18" t="inlineStr">
        <is>
          <t>Aquisição de Utensílios, Louças e Equipamentos de Cozinha destinados a atender as necessidades das Unidades Operativas do Senac Zona Sul e do Hotel Escola Sesc e Senac Bruxaxá.</t>
        </is>
      </c>
      <c r="C18" t="inlineStr">
        <is>
          <t>17/10/2025 14:00:00</t>
        </is>
      </c>
      <c r="D18" t="inlineStr">
        <is>
          <t>Finalizada</t>
        </is>
      </c>
      <c r="E18" t="inlineStr"/>
      <c r="F18" t="inlineStr">
        <is>
          <t>07/11/2025 15:30:00</t>
        </is>
      </c>
      <c r="G18" t="inlineStr"/>
      <c r="H18" t="inlineStr"/>
    </row>
    <row r="19">
      <c r="A19" t="inlineStr">
        <is>
          <t>302/2025</t>
        </is>
      </c>
      <c r="B19" t="inlineStr">
        <is>
          <t>Contratação de Empresa Especializada para Construção de Bar no Mezanino, Caixa para instalação de Elevador Monta Carga (20,74m²), Banheiro e Copa para Sala da Brinquedoteca (15,10m²) como também Readequação e Modernização das instalações físicas e prediais do Hotel Bruxaxá</t>
        </is>
      </c>
      <c r="C19" t="inlineStr">
        <is>
          <t>17/06/2025 14:00:00</t>
        </is>
      </c>
      <c r="D19" t="inlineStr">
        <is>
          <t>Finalizada</t>
        </is>
      </c>
      <c r="E19" t="inlineStr"/>
      <c r="F19" t="inlineStr">
        <is>
          <t>01/07/2025 14:30:00</t>
        </is>
      </c>
      <c r="G19" t="inlineStr"/>
      <c r="H19" t="inlineStr"/>
    </row>
    <row r="20">
      <c r="A20" t="inlineStr">
        <is>
          <t>216/2025</t>
        </is>
      </c>
      <c r="B20" t="inlineStr">
        <is>
          <t>Aquisição de Equipamentos de Ativos de Rede para Instalação do Parque Computacional do Senac Zona Sul</t>
        </is>
      </c>
      <c r="C20" t="inlineStr">
        <is>
          <t>13/05/2025 14:00:00</t>
        </is>
      </c>
      <c r="D20" t="inlineStr">
        <is>
          <t>Finalizada</t>
        </is>
      </c>
      <c r="E20" t="inlineStr"/>
      <c r="F20" t="inlineStr">
        <is>
          <t>16/06/2025 15:30:00</t>
        </is>
      </c>
      <c r="G20" t="inlineStr"/>
      <c r="H20" t="inlineStr"/>
    </row>
    <row r="21">
      <c r="A21" t="inlineStr">
        <is>
          <t>215/2025</t>
        </is>
      </c>
      <c r="B21" t="inlineStr">
        <is>
          <t>Aquisição de Equipamentos para Equipar a Unidade Operativa Senac/PB Zona Sul no Segmento Moda</t>
        </is>
      </c>
      <c r="C21" t="inlineStr">
        <is>
          <t>08/05/2025 14:00:00</t>
        </is>
      </c>
      <c r="D21" t="inlineStr">
        <is>
          <t>Finalizada</t>
        </is>
      </c>
      <c r="E21" t="inlineStr"/>
      <c r="F21" t="inlineStr">
        <is>
          <t>17/06/2025 15:00:00</t>
        </is>
      </c>
      <c r="G21" t="inlineStr"/>
      <c r="H21" t="inlineStr"/>
    </row>
  </sheetData>
  <pageMargins left="0.75" right="0.75" top="1" bottom="1" header="0.5" footer="0.5"/>
</worksheet>
</file>

<file path=xl/worksheets/sheet52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ASSISTENCIA MEDICO HOSPITALAR</t>
        </is>
      </c>
      <c r="B2" t="inlineStr">
        <is>
          <t>UNIMED JOAO PESSOA COOPERATIVA DE TRABALHO MÉDICO</t>
        </is>
      </c>
      <c r="C2">
        <f>""</f>
        <v/>
      </c>
      <c r="D2" t="inlineStr"/>
      <c r="E2" t="inlineStr">
        <is>
          <t>19/12/2016 00:00:00</t>
        </is>
      </c>
      <c r="F2" t="inlineStr"/>
      <c r="G2" t="inlineStr">
        <is>
          <t>Ativo</t>
        </is>
      </c>
      <c r="H2" t="inlineStr">
        <is>
          <t>Ordinária</t>
        </is>
      </c>
      <c r="I2" t="inlineStr"/>
      <c r="J2" t="inlineStr">
        <is>
          <t>10322030,82</t>
        </is>
      </c>
      <c r="K2" t="inlineStr">
        <is>
          <t>10322030,82</t>
        </is>
      </c>
      <c r="L2" t="inlineStr"/>
    </row>
    <row r="3">
      <c r="A3" t="inlineStr">
        <is>
          <t>EXECUÇÃO DE OBRA DE REFORMA E AMPLIAÇÃO DA UNIDADE OPERACIONAL CENDEGE</t>
        </is>
      </c>
      <c r="B3" t="inlineStr">
        <is>
          <t>ARKO CONSTRUCOES LTDA</t>
        </is>
      </c>
      <c r="C3">
        <f>""</f>
        <v/>
      </c>
      <c r="D3" t="inlineStr"/>
      <c r="E3" t="inlineStr">
        <is>
          <t>11/06/2024 00:00:00</t>
        </is>
      </c>
      <c r="F3" t="inlineStr"/>
      <c r="G3" t="inlineStr">
        <is>
          <t>Ativo</t>
        </is>
      </c>
      <c r="H3" t="inlineStr">
        <is>
          <t>Ordinária</t>
        </is>
      </c>
      <c r="I3" t="inlineStr"/>
      <c r="J3" t="inlineStr">
        <is>
          <t>9424175,29</t>
        </is>
      </c>
      <c r="K3" t="inlineStr">
        <is>
          <t>4542901,24</t>
        </is>
      </c>
      <c r="L3" t="inlineStr"/>
    </row>
    <row r="4">
      <c r="A4" t="inlineStr">
        <is>
          <t>EXECUÇÃO DE OBRA DE REFORMA E AMPLIAÇÃO DA ESCOLA SENAC DE GASTRONOMIA E HOTELARIA</t>
        </is>
      </c>
      <c r="B4" t="inlineStr">
        <is>
          <t>CONSTRUTORA COPLANAR LTDA</t>
        </is>
      </c>
      <c r="C4">
        <f>""</f>
        <v/>
      </c>
      <c r="D4" t="inlineStr"/>
      <c r="E4" t="inlineStr">
        <is>
          <t>30/01/2024 00:00:00</t>
        </is>
      </c>
      <c r="F4" t="inlineStr"/>
      <c r="G4" t="inlineStr">
        <is>
          <t>Ativo</t>
        </is>
      </c>
      <c r="H4" t="inlineStr">
        <is>
          <t>Ordinária</t>
        </is>
      </c>
      <c r="I4" t="inlineStr"/>
      <c r="J4" t="inlineStr">
        <is>
          <t>8064488,48</t>
        </is>
      </c>
      <c r="K4" t="inlineStr">
        <is>
          <t>4082737,84</t>
        </is>
      </c>
      <c r="L4" t="inlineStr"/>
    </row>
    <row r="5">
      <c r="A5" t="inlineStr">
        <is>
          <t>SERVIÇOS ADVOCATÍCIOS PARA AJUIZAR ACÃO DECLARATÓRIA DE INEXISTENCIA DE RELAÇAO JURIDICO TRIBUTARIA CUMULADO COM REPETIÇAO DE INDEBITO EM FACE DO INSS</t>
        </is>
      </c>
      <c r="B5" t="inlineStr">
        <is>
          <t>MARQUES GALVAO, ADVOGADOS ASSOCIADOS</t>
        </is>
      </c>
      <c r="C5">
        <f>""</f>
        <v/>
      </c>
      <c r="D5" t="inlineStr"/>
      <c r="E5" t="inlineStr">
        <is>
          <t>20/07/2016 00:00:00</t>
        </is>
      </c>
      <c r="F5" t="inlineStr"/>
      <c r="G5" t="inlineStr">
        <is>
          <t>Ativo</t>
        </is>
      </c>
      <c r="H5" t="inlineStr">
        <is>
          <t>Ordinária</t>
        </is>
      </c>
      <c r="I5" t="inlineStr"/>
      <c r="J5" t="inlineStr">
        <is>
          <t>7641721,98</t>
        </is>
      </c>
      <c r="K5" t="inlineStr">
        <is>
          <t>6126133,33</t>
        </is>
      </c>
      <c r="L5" t="inlineStr"/>
    </row>
    <row r="6">
      <c r="A6" t="inlineStr">
        <is>
          <t xml:space="preserve">SERVIÇOS  CONTINUOS DE VIGILANCIA E SEGURANÇA PATRIMONIAL OSTENSIVA ARMADA </t>
        </is>
      </c>
      <c r="B6" t="inlineStr">
        <is>
          <t>WEIDER SEGURANÇA PRIVADA EIRELI EPP</t>
        </is>
      </c>
      <c r="C6">
        <f>""</f>
        <v/>
      </c>
      <c r="D6" t="inlineStr"/>
      <c r="E6" t="inlineStr">
        <is>
          <t>19/08/2024 00:00:00</t>
        </is>
      </c>
      <c r="F6" t="inlineStr"/>
      <c r="G6" t="inlineStr">
        <is>
          <t>Ativo</t>
        </is>
      </c>
      <c r="H6" t="inlineStr">
        <is>
          <t>Ordinária</t>
        </is>
      </c>
      <c r="I6" t="inlineStr"/>
      <c r="J6" t="inlineStr">
        <is>
          <t>1286190,14</t>
        </is>
      </c>
      <c r="K6" t="inlineStr">
        <is>
          <t>1286190,14</t>
        </is>
      </c>
      <c r="L6" t="inlineStr"/>
    </row>
    <row r="7">
      <c r="A7" t="inlineStr">
        <is>
          <t>MANUTENÇÃO PREVENTIVA E CORRETIVA DE EQUIPAMENTOS DE CONDICIONADORES DE AR SUBESTAÇÃO ELÉTRICA AÉREA, REDE ELÉTRICA DE BAIXA E ALTA TENSÃO, REDE TELEFÔNICA, SISTEMA DE MULTIMÍDIA E REDE DE ABASTECIMENTO POR GÁS NATURAL</t>
        </is>
      </c>
      <c r="B7" t="inlineStr">
        <is>
          <t>SERVIC SERVICOS DE CONSTRUCAO E TELECOMUNICACOES LTDA</t>
        </is>
      </c>
      <c r="C7">
        <f>""</f>
        <v/>
      </c>
      <c r="D7" t="inlineStr"/>
      <c r="E7" t="inlineStr">
        <is>
          <t>06/07/2023 00:00:00</t>
        </is>
      </c>
      <c r="F7" t="inlineStr"/>
      <c r="G7" t="inlineStr">
        <is>
          <t>Ativo</t>
        </is>
      </c>
      <c r="H7" t="inlineStr">
        <is>
          <t>Ordinária</t>
        </is>
      </c>
      <c r="I7" t="inlineStr"/>
      <c r="J7" t="inlineStr">
        <is>
          <t>1197094,64</t>
        </is>
      </c>
      <c r="K7" t="inlineStr">
        <is>
          <t>1009995,62</t>
        </is>
      </c>
      <c r="L7" t="inlineStr"/>
    </row>
    <row r="8">
      <c r="A8" t="inlineStr">
        <is>
          <t>LOCAÇÃO DE MAQUINAS COPIADORAS</t>
        </is>
      </c>
      <c r="B8" t="inlineStr">
        <is>
          <t>SOLIVETTI COMERCIO E SERVIÇOS LTDA</t>
        </is>
      </c>
      <c r="C8">
        <f>""</f>
        <v/>
      </c>
      <c r="D8" t="inlineStr"/>
      <c r="E8" t="inlineStr">
        <is>
          <t>31/01/2022 00:00:00</t>
        </is>
      </c>
      <c r="F8" t="inlineStr"/>
      <c r="G8" t="inlineStr">
        <is>
          <t>Ativo</t>
        </is>
      </c>
      <c r="H8" t="inlineStr">
        <is>
          <t>Ordinária</t>
        </is>
      </c>
      <c r="I8" t="inlineStr"/>
      <c r="J8" t="inlineStr">
        <is>
          <t>979299,50</t>
        </is>
      </c>
      <c r="K8" t="inlineStr">
        <is>
          <t>663722,59</t>
        </is>
      </c>
      <c r="L8" t="inlineStr"/>
    </row>
    <row r="9">
      <c r="A9" t="inlineStr">
        <is>
          <t>SERVIÇO DE FISCALIZAÇÃO DA OBRA DE CONSTRUÇÃO CIVIL DA ESCOLA SENAC DE GASTRONOMIA E HOTELARIA</t>
        </is>
      </c>
      <c r="B9" t="inlineStr">
        <is>
          <t>SERVIC SERVICOS DE CONSTRUCAO E TELECOMUNICACOES LTDA</t>
        </is>
      </c>
      <c r="C9">
        <f>""</f>
        <v/>
      </c>
      <c r="D9" t="inlineStr"/>
      <c r="E9" t="inlineStr">
        <is>
          <t>28/03/2024 00:00:00</t>
        </is>
      </c>
      <c r="F9" t="inlineStr"/>
      <c r="G9" t="inlineStr">
        <is>
          <t>Ativo</t>
        </is>
      </c>
      <c r="H9" t="inlineStr">
        <is>
          <t>Ordinária</t>
        </is>
      </c>
      <c r="I9" t="inlineStr"/>
      <c r="J9" t="inlineStr">
        <is>
          <t>899478,48</t>
        </is>
      </c>
      <c r="K9" t="inlineStr">
        <is>
          <t>746835,83</t>
        </is>
      </c>
      <c r="L9" t="inlineStr"/>
    </row>
    <row r="10">
      <c r="A10" t="inlineStr">
        <is>
          <t>CONTRATAÇÃO DE EMPRESA ESPECIALIZADA PARA FORNECIMENTO DE SERVIÇOS DE INTERNET</t>
        </is>
      </c>
      <c r="B10" t="inlineStr">
        <is>
          <t>CANAL DIRETO COMÉRCIO E SERVIÇOS LTDA</t>
        </is>
      </c>
      <c r="C10">
        <f>""</f>
        <v/>
      </c>
      <c r="D10" t="inlineStr"/>
      <c r="E10" t="inlineStr">
        <is>
          <t>09/04/2023 00:00:00</t>
        </is>
      </c>
      <c r="F10" t="inlineStr"/>
      <c r="G10" t="inlineStr">
        <is>
          <t>Ativo</t>
        </is>
      </c>
      <c r="H10" t="inlineStr">
        <is>
          <t>Ordinária</t>
        </is>
      </c>
      <c r="I10" t="inlineStr"/>
      <c r="J10" t="inlineStr">
        <is>
          <t>888836,00</t>
        </is>
      </c>
      <c r="K10" t="inlineStr">
        <is>
          <t>749694,00</t>
        </is>
      </c>
      <c r="L10" t="inlineStr"/>
    </row>
    <row r="11">
      <c r="A11" t="inlineStr">
        <is>
          <t>SERVIÇOS TÉCNICOS DE CONSULTORIA DE TECNOLOGIA DA INFORMAÇÃO, SUPORTE, MANUTENÇÃO E CUSTOMIZAÇÃO DE SOFTWARES CORPORATIVOS</t>
        </is>
      </c>
      <c r="B11" t="inlineStr">
        <is>
          <t>EGR SYSTEMS LTDA - ME</t>
        </is>
      </c>
      <c r="C11">
        <f>""</f>
        <v/>
      </c>
      <c r="D11" t="inlineStr"/>
      <c r="E11" t="inlineStr">
        <is>
          <t>14/04/2023 00:00:00</t>
        </is>
      </c>
      <c r="F11" t="inlineStr"/>
      <c r="G11" t="inlineStr">
        <is>
          <t>Prorrogado</t>
        </is>
      </c>
      <c r="H11" t="inlineStr">
        <is>
          <t>Ordinária</t>
        </is>
      </c>
      <c r="I11" t="inlineStr"/>
      <c r="J11" t="inlineStr">
        <is>
          <t>827175,71</t>
        </is>
      </c>
      <c r="K11" t="inlineStr">
        <is>
          <t>721629,36</t>
        </is>
      </c>
      <c r="L11" t="inlineStr"/>
    </row>
    <row r="12">
      <c r="A12" t="inlineStr">
        <is>
          <t>REFORMA E INSTALAÇÕES NOVAS PARA O HOTEL BRUXAXÁ</t>
        </is>
      </c>
      <c r="B12" t="inlineStr">
        <is>
          <t xml:space="preserve">CONSTRUTORA ROFFMAN LTDA </t>
        </is>
      </c>
      <c r="C12">
        <f>""</f>
        <v/>
      </c>
      <c r="D12" t="inlineStr"/>
      <c r="E12" t="inlineStr">
        <is>
          <t>01/07/2025 00:00:00</t>
        </is>
      </c>
      <c r="F12" t="inlineStr"/>
      <c r="G12" t="inlineStr">
        <is>
          <t>Ativo</t>
        </is>
      </c>
      <c r="H12" t="inlineStr">
        <is>
          <t>Ordinária</t>
        </is>
      </c>
      <c r="I12" t="inlineStr"/>
      <c r="J12" t="inlineStr">
        <is>
          <t>728672,40</t>
        </is>
      </c>
      <c r="K12" t="inlineStr">
        <is>
          <t>170276,34</t>
        </is>
      </c>
      <c r="L12" t="inlineStr"/>
    </row>
    <row r="13">
      <c r="A13" t="inlineStr">
        <is>
          <t>FORNECIMENTO DE COMBUSTÍVEL EM REDE DE POSTOS CREDENCIADOS E GERENCIAMENTO DO ABASTECIMENTO DE VEÍCULOS POR MEIO DE CARTÕES MAGNÉTICOS</t>
        </is>
      </c>
      <c r="B13" t="inlineStr">
        <is>
          <t>TICKET SOLUÇÕES HDFGT S/A</t>
        </is>
      </c>
      <c r="C13">
        <f>""</f>
        <v/>
      </c>
      <c r="D13" t="inlineStr"/>
      <c r="E13" t="inlineStr">
        <is>
          <t>10/06/2024 00:00:00</t>
        </is>
      </c>
      <c r="F13" t="inlineStr"/>
      <c r="G13" t="inlineStr">
        <is>
          <t>Ativo</t>
        </is>
      </c>
      <c r="H13" t="inlineStr">
        <is>
          <t>Ordinária</t>
        </is>
      </c>
      <c r="I13" t="inlineStr"/>
      <c r="J13" t="inlineStr">
        <is>
          <t>688062,12</t>
        </is>
      </c>
      <c r="K13" t="inlineStr">
        <is>
          <t>585536,65</t>
        </is>
      </c>
      <c r="L13" t="inlineStr"/>
    </row>
    <row r="14">
      <c r="A14" t="inlineStr">
        <is>
          <t>LOCAÇÃO DE IMOVEL COMERCIAL PARA FUNCIONENTO DA ESGH</t>
        </is>
      </c>
      <c r="B14" t="inlineStr">
        <is>
          <t>PIRAMIDE SHOPPING</t>
        </is>
      </c>
      <c r="C14">
        <f>""</f>
        <v/>
      </c>
      <c r="D14" t="inlineStr"/>
      <c r="E14" t="inlineStr">
        <is>
          <t>26/02/2024 00:00:00</t>
        </is>
      </c>
      <c r="F14" t="inlineStr"/>
      <c r="G14" t="inlineStr">
        <is>
          <t>Ativo</t>
        </is>
      </c>
      <c r="H14" t="inlineStr">
        <is>
          <t>Ordinária</t>
        </is>
      </c>
      <c r="I14" t="inlineStr"/>
      <c r="J14" t="inlineStr">
        <is>
          <t>596668,68</t>
        </is>
      </c>
      <c r="K14" t="inlineStr">
        <is>
          <t>517728,92</t>
        </is>
      </c>
      <c r="L14" t="inlineStr"/>
    </row>
    <row r="15">
      <c r="A15" t="inlineStr">
        <is>
          <t>SERVIÇOS MÉDICOS DE SAÚDE OCUPACIONAL</t>
        </is>
      </c>
      <c r="B15" t="inlineStr">
        <is>
          <t>SGSS CLINICA MÉDICA OCUPACIONAL DO TRABALHO LTDA</t>
        </is>
      </c>
      <c r="C15">
        <f>""</f>
        <v/>
      </c>
      <c r="D15" t="inlineStr"/>
      <c r="E15" t="inlineStr">
        <is>
          <t>19/03/2021 00:00:00</t>
        </is>
      </c>
      <c r="F15" t="inlineStr"/>
      <c r="G15" t="inlineStr">
        <is>
          <t>Ativo</t>
        </is>
      </c>
      <c r="H15" t="inlineStr">
        <is>
          <t>Ordinária</t>
        </is>
      </c>
      <c r="I15" t="inlineStr"/>
      <c r="J15" t="inlineStr">
        <is>
          <t>554730,01</t>
        </is>
      </c>
      <c r="K15" t="inlineStr">
        <is>
          <t>332814,69</t>
        </is>
      </c>
      <c r="L15" t="inlineStr"/>
    </row>
    <row r="16">
      <c r="A16" t="inlineStr">
        <is>
          <t>LOCAÇÃO DE VEÍCULOS</t>
        </is>
      </c>
      <c r="B16" t="inlineStr">
        <is>
          <t>LOCALIZA RENT A CAR S/A</t>
        </is>
      </c>
      <c r="C16">
        <f>""</f>
        <v/>
      </c>
      <c r="D16" t="inlineStr"/>
      <c r="E16" t="inlineStr">
        <is>
          <t>15/05/2024 00:00:00</t>
        </is>
      </c>
      <c r="F16" t="inlineStr"/>
      <c r="G16" t="inlineStr">
        <is>
          <t>Ativo</t>
        </is>
      </c>
      <c r="H16" t="inlineStr">
        <is>
          <t>Ordinária</t>
        </is>
      </c>
      <c r="I16" t="inlineStr"/>
      <c r="J16" t="inlineStr">
        <is>
          <t>428432,64</t>
        </is>
      </c>
      <c r="K16" t="inlineStr">
        <is>
          <t>306937,50</t>
        </is>
      </c>
      <c r="L16" t="inlineStr"/>
    </row>
    <row r="17">
      <c r="A17" t="inlineStr">
        <is>
          <t>SERVIÇO DE FISCALIZAÇÃO DA OBRA DE REFORMA E AMPLIAÇÃO DO CENDEGE</t>
        </is>
      </c>
      <c r="B17" t="inlineStr">
        <is>
          <t>FEITOSA SERVIÇO DE ENGENHARIA LTDA</t>
        </is>
      </c>
      <c r="C17">
        <f>""</f>
        <v/>
      </c>
      <c r="D17" t="inlineStr"/>
      <c r="E17" t="inlineStr">
        <is>
          <t>11/10/2024 00:00:00</t>
        </is>
      </c>
      <c r="F17" t="inlineStr"/>
      <c r="G17" t="inlineStr">
        <is>
          <t>Ativo</t>
        </is>
      </c>
      <c r="H17" t="inlineStr">
        <is>
          <t>Ordinária</t>
        </is>
      </c>
      <c r="I17" t="inlineStr"/>
      <c r="J17" t="inlineStr">
        <is>
          <t>386400,00</t>
        </is>
      </c>
      <c r="K17" t="inlineStr">
        <is>
          <t>454084,40</t>
        </is>
      </c>
      <c r="L17" t="inlineStr"/>
    </row>
    <row r="18">
      <c r="A18" t="inlineStr">
        <is>
          <t>CONTRATAÇÃO DE EMPRESA ESPECIALIZADA EM PRESTAÇÃO DE SERVIÇOS DE LOCAÇÃO DE ÔNIBUS COM MOTORISTA, PARA TRANSPORTE DE ALUNOS DA CIDADE DE POMBAL/PB PARA A CIDADE DE PATOS/PB</t>
        </is>
      </c>
      <c r="B18" t="inlineStr">
        <is>
          <t>AZUIL SERVIÇOS DE TRANSPORTE LTDA</t>
        </is>
      </c>
      <c r="C18">
        <f>""</f>
        <v/>
      </c>
      <c r="D18" t="inlineStr"/>
      <c r="E18" t="inlineStr">
        <is>
          <t>11/04/2025 00:00:00</t>
        </is>
      </c>
      <c r="F18" t="inlineStr"/>
      <c r="G18" t="inlineStr">
        <is>
          <t>Ativo</t>
        </is>
      </c>
      <c r="H18" t="inlineStr">
        <is>
          <t>Ordinária</t>
        </is>
      </c>
      <c r="I18" t="inlineStr"/>
      <c r="J18" t="inlineStr">
        <is>
          <t>337500,00</t>
        </is>
      </c>
      <c r="K18" t="inlineStr">
        <is>
          <t>126000,00</t>
        </is>
      </c>
      <c r="L18" t="inlineStr"/>
    </row>
    <row r="19">
      <c r="A19" t="inlineStr">
        <is>
          <t>ACOMPANHAMENTO CONTÍNUO DO PLANEJAMENTO ESTRATÉGICO SENAC NO EXERCÍCIO 2022</t>
        </is>
      </c>
      <c r="B19" t="inlineStr">
        <is>
          <t>FRANCISCO ANTONIO CAVALCANTI DA SILVA ME</t>
        </is>
      </c>
      <c r="C19">
        <f>""</f>
        <v/>
      </c>
      <c r="D19" t="inlineStr"/>
      <c r="E19" t="inlineStr">
        <is>
          <t>10/01/2022 00:00:00</t>
        </is>
      </c>
      <c r="F19" t="inlineStr"/>
      <c r="G19" t="inlineStr">
        <is>
          <t>Ativo</t>
        </is>
      </c>
      <c r="H19" t="inlineStr">
        <is>
          <t>Ordinária</t>
        </is>
      </c>
      <c r="I19" t="inlineStr"/>
      <c r="J19" t="inlineStr">
        <is>
          <t>298052,64</t>
        </is>
      </c>
      <c r="K19" t="inlineStr">
        <is>
          <t>288617,97</t>
        </is>
      </c>
      <c r="L19" t="inlineStr"/>
    </row>
    <row r="20">
      <c r="A20" t="inlineStr">
        <is>
          <t>SERVIÇOS CONTINUADOS DE LAVANDERIA</t>
        </is>
      </c>
      <c r="B20" t="inlineStr">
        <is>
          <t>LAVANDERIA PANDA LTDA</t>
        </is>
      </c>
      <c r="C20">
        <f>""</f>
        <v/>
      </c>
      <c r="D20" t="inlineStr"/>
      <c r="E20" t="inlineStr">
        <is>
          <t>10/10/2023 00:00:00</t>
        </is>
      </c>
      <c r="F20" t="inlineStr"/>
      <c r="G20" t="inlineStr">
        <is>
          <t>Ativo</t>
        </is>
      </c>
      <c r="H20" t="inlineStr">
        <is>
          <t>Ordinária</t>
        </is>
      </c>
      <c r="I20" t="inlineStr"/>
      <c r="J20" t="inlineStr">
        <is>
          <t>294388,53</t>
        </is>
      </c>
      <c r="K20" t="inlineStr">
        <is>
          <t>101261,25</t>
        </is>
      </c>
      <c r="L20" t="inlineStr"/>
    </row>
    <row r="21">
      <c r="A21" t="inlineStr">
        <is>
          <t>SERVIÇOS DE ADVOCACIA E ASSESSORIA JURÍDICA, DE PROCESSOS EM ANDAMENTO E FUTUROS...</t>
        </is>
      </c>
      <c r="B21" t="inlineStr">
        <is>
          <t>JOAO GONÇALVES DE AGUIAR</t>
        </is>
      </c>
      <c r="C21">
        <f>""</f>
        <v/>
      </c>
      <c r="D21" t="inlineStr"/>
      <c r="E21" t="inlineStr">
        <is>
          <t>28/03/2023 00:00:00</t>
        </is>
      </c>
      <c r="F21" t="inlineStr"/>
      <c r="G21" t="inlineStr">
        <is>
          <t>Prorrogado</t>
        </is>
      </c>
      <c r="H21" t="inlineStr">
        <is>
          <t>Ordinária</t>
        </is>
      </c>
      <c r="I21" t="inlineStr"/>
      <c r="J21" t="inlineStr">
        <is>
          <t>272541,96</t>
        </is>
      </c>
      <c r="K21" t="inlineStr">
        <is>
          <t>240841,60</t>
        </is>
      </c>
      <c r="L21" t="inlineStr"/>
    </row>
  </sheetData>
  <pageMargins left="0.75" right="0.75" top="1" bottom="1" header="0.5" footer="0.5"/>
</worksheet>
</file>

<file path=xl/worksheets/sheet5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ASSISTENCIA MEDICO HOSPITALAR</t>
        </is>
      </c>
      <c r="B2" t="inlineStr">
        <is>
          <t>UNIMED JOAO PESSOA COOPERATIVA DE TRABALHO MÉDICO</t>
        </is>
      </c>
      <c r="C2">
        <f>""</f>
        <v/>
      </c>
      <c r="D2" t="inlineStr"/>
      <c r="E2" t="inlineStr">
        <is>
          <t>19/12/2016 00:00:00</t>
        </is>
      </c>
      <c r="F2" t="inlineStr"/>
      <c r="G2" t="inlineStr">
        <is>
          <t>Ativo</t>
        </is>
      </c>
      <c r="H2" t="inlineStr">
        <is>
          <t>Ordinária</t>
        </is>
      </c>
      <c r="I2" t="inlineStr"/>
      <c r="J2" t="inlineStr">
        <is>
          <t>10322030,82</t>
        </is>
      </c>
      <c r="K2" t="inlineStr">
        <is>
          <t>10322030,82</t>
        </is>
      </c>
      <c r="L2" t="inlineStr"/>
    </row>
    <row r="3">
      <c r="A3" t="inlineStr">
        <is>
          <t>EXECUÇÃO DE OBRA DE REFORMA E AMPLIAÇÃO DA UNIDADE OPERACIONAL CENDEGE</t>
        </is>
      </c>
      <c r="B3" t="inlineStr">
        <is>
          <t>ARKO CONSTRUCOES LTDA</t>
        </is>
      </c>
      <c r="C3">
        <f>""</f>
        <v/>
      </c>
      <c r="D3" t="inlineStr"/>
      <c r="E3" t="inlineStr">
        <is>
          <t>11/06/2024 00:00:00</t>
        </is>
      </c>
      <c r="F3" t="inlineStr"/>
      <c r="G3" t="inlineStr">
        <is>
          <t>Ativo</t>
        </is>
      </c>
      <c r="H3" t="inlineStr">
        <is>
          <t>Ordinária</t>
        </is>
      </c>
      <c r="I3" t="inlineStr"/>
      <c r="J3" t="inlineStr">
        <is>
          <t>9424175,29</t>
        </is>
      </c>
      <c r="K3" t="inlineStr">
        <is>
          <t>4542901,24</t>
        </is>
      </c>
      <c r="L3" t="inlineStr"/>
    </row>
    <row r="4">
      <c r="A4" t="inlineStr">
        <is>
          <t>EXECUÇÃO DE OBRA DE REFORMA E AMPLIAÇÃO DA ESCOLA SENAC DE GASTRONOMIA E HOTELARIA</t>
        </is>
      </c>
      <c r="B4" t="inlineStr">
        <is>
          <t>CONSTRUTORA COPLANAR LTDA</t>
        </is>
      </c>
      <c r="C4">
        <f>""</f>
        <v/>
      </c>
      <c r="D4" t="inlineStr"/>
      <c r="E4" t="inlineStr">
        <is>
          <t>30/01/2024 00:00:00</t>
        </is>
      </c>
      <c r="F4" t="inlineStr"/>
      <c r="G4" t="inlineStr">
        <is>
          <t>Ativo</t>
        </is>
      </c>
      <c r="H4" t="inlineStr">
        <is>
          <t>Ordinária</t>
        </is>
      </c>
      <c r="I4" t="inlineStr"/>
      <c r="J4" t="inlineStr">
        <is>
          <t>8064488,48</t>
        </is>
      </c>
      <c r="K4" t="inlineStr">
        <is>
          <t>4082737,84</t>
        </is>
      </c>
      <c r="L4" t="inlineStr"/>
    </row>
    <row r="5">
      <c r="A5" t="inlineStr">
        <is>
          <t>SERVIÇOS ADVOCATÍCIOS PARA AJUIZAR ACÃO DECLARATÓRIA DE INEXISTENCIA DE RELAÇAO JURIDICO TRIBUTARIA CUMULADO COM REPETIÇAO DE INDEBITO EM FACE DO INSS</t>
        </is>
      </c>
      <c r="B5" t="inlineStr">
        <is>
          <t>MARQUES GALVAO, ADVOGADOS ASSOCIADOS</t>
        </is>
      </c>
      <c r="C5">
        <f>""</f>
        <v/>
      </c>
      <c r="D5" t="inlineStr"/>
      <c r="E5" t="inlineStr">
        <is>
          <t>20/07/2016 00:00:00</t>
        </is>
      </c>
      <c r="F5" t="inlineStr"/>
      <c r="G5" t="inlineStr">
        <is>
          <t>Ativo</t>
        </is>
      </c>
      <c r="H5" t="inlineStr">
        <is>
          <t>Ordinária</t>
        </is>
      </c>
      <c r="I5" t="inlineStr"/>
      <c r="J5" t="inlineStr">
        <is>
          <t>7641721,98</t>
        </is>
      </c>
      <c r="K5" t="inlineStr">
        <is>
          <t>6126133,33</t>
        </is>
      </c>
      <c r="L5" t="inlineStr"/>
    </row>
    <row r="6">
      <c r="A6" t="inlineStr">
        <is>
          <t xml:space="preserve">SERVIÇOS  CONTINUOS DE VIGILANCIA E SEGURANÇA PATRIMONIAL OSTENSIVA ARMADA </t>
        </is>
      </c>
      <c r="B6" t="inlineStr">
        <is>
          <t>WEIDER SEGURANÇA PRIVADA EIRELI EPP</t>
        </is>
      </c>
      <c r="C6">
        <f>""</f>
        <v/>
      </c>
      <c r="D6" t="inlineStr"/>
      <c r="E6" t="inlineStr">
        <is>
          <t>19/08/2024 00:00:00</t>
        </is>
      </c>
      <c r="F6" t="inlineStr"/>
      <c r="G6" t="inlineStr">
        <is>
          <t>Ativo</t>
        </is>
      </c>
      <c r="H6" t="inlineStr">
        <is>
          <t>Ordinária</t>
        </is>
      </c>
      <c r="I6" t="inlineStr"/>
      <c r="J6" t="inlineStr">
        <is>
          <t>1286190,14</t>
        </is>
      </c>
      <c r="K6" t="inlineStr">
        <is>
          <t>1286190,14</t>
        </is>
      </c>
      <c r="L6" t="inlineStr"/>
    </row>
    <row r="7">
      <c r="A7" t="inlineStr">
        <is>
          <t>MANUTENÇÃO PREVENTIVA E CORRETIVA DE EQUIPAMENTOS DE CONDICIONADORES DE AR SUBESTAÇÃO ELÉTRICA AÉREA, REDE ELÉTRICA DE BAIXA E ALTA TENSÃO, REDE TELEFÔNICA, SISTEMA DE MULTIMÍDIA E REDE DE ABASTECIMENTO POR GÁS NATURAL</t>
        </is>
      </c>
      <c r="B7" t="inlineStr">
        <is>
          <t>SERVIC SERVICOS DE CONSTRUCAO E TELECOMUNICACOES LTDA</t>
        </is>
      </c>
      <c r="C7">
        <f>""</f>
        <v/>
      </c>
      <c r="D7" t="inlineStr"/>
      <c r="E7" t="inlineStr">
        <is>
          <t>06/07/2023 00:00:00</t>
        </is>
      </c>
      <c r="F7" t="inlineStr"/>
      <c r="G7" t="inlineStr">
        <is>
          <t>Ativo</t>
        </is>
      </c>
      <c r="H7" t="inlineStr">
        <is>
          <t>Ordinária</t>
        </is>
      </c>
      <c r="I7" t="inlineStr"/>
      <c r="J7" t="inlineStr">
        <is>
          <t>1197094,64</t>
        </is>
      </c>
      <c r="K7" t="inlineStr">
        <is>
          <t>1009995,62</t>
        </is>
      </c>
      <c r="L7" t="inlineStr"/>
    </row>
    <row r="8">
      <c r="A8" t="inlineStr">
        <is>
          <t>LOCAÇÃO DE MAQUINAS COPIADORAS</t>
        </is>
      </c>
      <c r="B8" t="inlineStr">
        <is>
          <t>SOLIVETTI COMERCIO E SERVIÇOS LTDA</t>
        </is>
      </c>
      <c r="C8">
        <f>""</f>
        <v/>
      </c>
      <c r="D8" t="inlineStr"/>
      <c r="E8" t="inlineStr">
        <is>
          <t>31/01/2022 00:00:00</t>
        </is>
      </c>
      <c r="F8" t="inlineStr"/>
      <c r="G8" t="inlineStr">
        <is>
          <t>Ativo</t>
        </is>
      </c>
      <c r="H8" t="inlineStr">
        <is>
          <t>Ordinária</t>
        </is>
      </c>
      <c r="I8" t="inlineStr"/>
      <c r="J8" t="inlineStr">
        <is>
          <t>979299,50</t>
        </is>
      </c>
      <c r="K8" t="inlineStr">
        <is>
          <t>663722,59</t>
        </is>
      </c>
      <c r="L8" t="inlineStr"/>
    </row>
    <row r="9">
      <c r="A9" t="inlineStr">
        <is>
          <t>SERVIÇO DE FISCALIZAÇÃO DA OBRA DE CONSTRUÇÃO CIVIL DA ESCOLA SENAC DE GASTRONOMIA E HOTELARIA</t>
        </is>
      </c>
      <c r="B9" t="inlineStr">
        <is>
          <t>SERVIC SERVICOS DE CONSTRUCAO E TELECOMUNICACOES LTDA</t>
        </is>
      </c>
      <c r="C9">
        <f>""</f>
        <v/>
      </c>
      <c r="D9" t="inlineStr"/>
      <c r="E9" t="inlineStr">
        <is>
          <t>28/03/2024 00:00:00</t>
        </is>
      </c>
      <c r="F9" t="inlineStr"/>
      <c r="G9" t="inlineStr">
        <is>
          <t>Ativo</t>
        </is>
      </c>
      <c r="H9" t="inlineStr">
        <is>
          <t>Ordinária</t>
        </is>
      </c>
      <c r="I9" t="inlineStr"/>
      <c r="J9" t="inlineStr">
        <is>
          <t>899478,48</t>
        </is>
      </c>
      <c r="K9" t="inlineStr">
        <is>
          <t>746835,83</t>
        </is>
      </c>
      <c r="L9" t="inlineStr"/>
    </row>
    <row r="10">
      <c r="A10" t="inlineStr">
        <is>
          <t>CONTRATAÇÃO DE EMPRESA ESPECIALIZADA PARA FORNECIMENTO DE SERVIÇOS DE INTERNET</t>
        </is>
      </c>
      <c r="B10" t="inlineStr">
        <is>
          <t>CANAL DIRETO COMÉRCIO E SERVIÇOS LTDA</t>
        </is>
      </c>
      <c r="C10">
        <f>""</f>
        <v/>
      </c>
      <c r="D10" t="inlineStr"/>
      <c r="E10" t="inlineStr">
        <is>
          <t>09/04/2023 00:00:00</t>
        </is>
      </c>
      <c r="F10" t="inlineStr"/>
      <c r="G10" t="inlineStr">
        <is>
          <t>Ativo</t>
        </is>
      </c>
      <c r="H10" t="inlineStr">
        <is>
          <t>Ordinária</t>
        </is>
      </c>
      <c r="I10" t="inlineStr"/>
      <c r="J10" t="inlineStr">
        <is>
          <t>888836,00</t>
        </is>
      </c>
      <c r="K10" t="inlineStr">
        <is>
          <t>749694,00</t>
        </is>
      </c>
      <c r="L10" t="inlineStr"/>
    </row>
    <row r="11">
      <c r="A11" t="inlineStr">
        <is>
          <t>SERVIÇOS TÉCNICOS DE CONSULTORIA DE TECNOLOGIA DA INFORMAÇÃO, SUPORTE, MANUTENÇÃO E CUSTOMIZAÇÃO DE SOFTWARES CORPORATIVOS</t>
        </is>
      </c>
      <c r="B11" t="inlineStr">
        <is>
          <t>EGR SYSTEMS LTDA - ME</t>
        </is>
      </c>
      <c r="C11">
        <f>""</f>
        <v/>
      </c>
      <c r="D11" t="inlineStr"/>
      <c r="E11" t="inlineStr">
        <is>
          <t>14/04/2023 00:00:00</t>
        </is>
      </c>
      <c r="F11" t="inlineStr"/>
      <c r="G11" t="inlineStr">
        <is>
          <t>Prorrogado</t>
        </is>
      </c>
      <c r="H11" t="inlineStr">
        <is>
          <t>Ordinária</t>
        </is>
      </c>
      <c r="I11" t="inlineStr"/>
      <c r="J11" t="inlineStr">
        <is>
          <t>827175,71</t>
        </is>
      </c>
      <c r="K11" t="inlineStr">
        <is>
          <t>721629,36</t>
        </is>
      </c>
      <c r="L11" t="inlineStr"/>
    </row>
    <row r="12">
      <c r="A12" t="inlineStr">
        <is>
          <t>REFORMA E INSTALAÇÕES NOVAS PARA O HOTEL BRUXAXÁ</t>
        </is>
      </c>
      <c r="B12" t="inlineStr">
        <is>
          <t xml:space="preserve">CONSTRUTORA ROFFMAN LTDA </t>
        </is>
      </c>
      <c r="C12">
        <f>""</f>
        <v/>
      </c>
      <c r="D12" t="inlineStr"/>
      <c r="E12" t="inlineStr">
        <is>
          <t>01/07/2025 00:00:00</t>
        </is>
      </c>
      <c r="F12" t="inlineStr"/>
      <c r="G12" t="inlineStr">
        <is>
          <t>Ativo</t>
        </is>
      </c>
      <c r="H12" t="inlineStr">
        <is>
          <t>Ordinária</t>
        </is>
      </c>
      <c r="I12" t="inlineStr"/>
      <c r="J12" t="inlineStr">
        <is>
          <t>728672,40</t>
        </is>
      </c>
      <c r="K12" t="inlineStr">
        <is>
          <t>170276,34</t>
        </is>
      </c>
      <c r="L12" t="inlineStr"/>
    </row>
    <row r="13">
      <c r="A13" t="inlineStr">
        <is>
          <t>FORNECIMENTO DE COMBUSTÍVEL EM REDE DE POSTOS CREDENCIADOS E GERENCIAMENTO DO ABASTECIMENTO DE VEÍCULOS POR MEIO DE CARTÕES MAGNÉTICOS</t>
        </is>
      </c>
      <c r="B13" t="inlineStr">
        <is>
          <t>TICKET SOLUÇÕES HDFGT S/A</t>
        </is>
      </c>
      <c r="C13">
        <f>""</f>
        <v/>
      </c>
      <c r="D13" t="inlineStr"/>
      <c r="E13" t="inlineStr">
        <is>
          <t>10/06/2024 00:00:00</t>
        </is>
      </c>
      <c r="F13" t="inlineStr"/>
      <c r="G13" t="inlineStr">
        <is>
          <t>Ativo</t>
        </is>
      </c>
      <c r="H13" t="inlineStr">
        <is>
          <t>Ordinária</t>
        </is>
      </c>
      <c r="I13" t="inlineStr"/>
      <c r="J13" t="inlineStr">
        <is>
          <t>688062,12</t>
        </is>
      </c>
      <c r="K13" t="inlineStr">
        <is>
          <t>585536,65</t>
        </is>
      </c>
      <c r="L13" t="inlineStr"/>
    </row>
    <row r="14">
      <c r="A14" t="inlineStr">
        <is>
          <t>LOCAÇÃO DE IMOVEL COMERCIAL PARA FUNCIONENTO DA ESGH</t>
        </is>
      </c>
      <c r="B14" t="inlineStr">
        <is>
          <t>PIRAMIDE SHOPPING</t>
        </is>
      </c>
      <c r="C14">
        <f>""</f>
        <v/>
      </c>
      <c r="D14" t="inlineStr"/>
      <c r="E14" t="inlineStr">
        <is>
          <t>26/02/2024 00:00:00</t>
        </is>
      </c>
      <c r="F14" t="inlineStr"/>
      <c r="G14" t="inlineStr">
        <is>
          <t>Ativo</t>
        </is>
      </c>
      <c r="H14" t="inlineStr">
        <is>
          <t>Ordinária</t>
        </is>
      </c>
      <c r="I14" t="inlineStr"/>
      <c r="J14" t="inlineStr">
        <is>
          <t>596668,68</t>
        </is>
      </c>
      <c r="K14" t="inlineStr">
        <is>
          <t>517728,92</t>
        </is>
      </c>
      <c r="L14" t="inlineStr"/>
    </row>
    <row r="15">
      <c r="A15" t="inlineStr">
        <is>
          <t>SERVIÇOS MÉDICOS DE SAÚDE OCUPACIONAL</t>
        </is>
      </c>
      <c r="B15" t="inlineStr">
        <is>
          <t>SGSS CLINICA MÉDICA OCUPACIONAL DO TRABALHO LTDA</t>
        </is>
      </c>
      <c r="C15">
        <f>""</f>
        <v/>
      </c>
      <c r="D15" t="inlineStr"/>
      <c r="E15" t="inlineStr">
        <is>
          <t>19/03/2021 00:00:00</t>
        </is>
      </c>
      <c r="F15" t="inlineStr"/>
      <c r="G15" t="inlineStr">
        <is>
          <t>Ativo</t>
        </is>
      </c>
      <c r="H15" t="inlineStr">
        <is>
          <t>Ordinária</t>
        </is>
      </c>
      <c r="I15" t="inlineStr"/>
      <c r="J15" t="inlineStr">
        <is>
          <t>554730,01</t>
        </is>
      </c>
      <c r="K15" t="inlineStr">
        <is>
          <t>332814,69</t>
        </is>
      </c>
      <c r="L15" t="inlineStr"/>
    </row>
    <row r="16">
      <c r="A16" t="inlineStr">
        <is>
          <t>LOCAÇÃO DE VEÍCULOS</t>
        </is>
      </c>
      <c r="B16" t="inlineStr">
        <is>
          <t>LOCALIZA RENT A CAR S/A</t>
        </is>
      </c>
      <c r="C16">
        <f>""</f>
        <v/>
      </c>
      <c r="D16" t="inlineStr"/>
      <c r="E16" t="inlineStr">
        <is>
          <t>15/05/2024 00:00:00</t>
        </is>
      </c>
      <c r="F16" t="inlineStr"/>
      <c r="G16" t="inlineStr">
        <is>
          <t>Ativo</t>
        </is>
      </c>
      <c r="H16" t="inlineStr">
        <is>
          <t>Ordinária</t>
        </is>
      </c>
      <c r="I16" t="inlineStr"/>
      <c r="J16" t="inlineStr">
        <is>
          <t>428432,64</t>
        </is>
      </c>
      <c r="K16" t="inlineStr">
        <is>
          <t>306937,50</t>
        </is>
      </c>
      <c r="L16" t="inlineStr"/>
    </row>
    <row r="17">
      <c r="A17" t="inlineStr">
        <is>
          <t>SERVIÇO DE FISCALIZAÇÃO DA OBRA DE REFORMA E AMPLIAÇÃO DO CENDEGE</t>
        </is>
      </c>
      <c r="B17" t="inlineStr">
        <is>
          <t>FEITOSA SERVIÇO DE ENGENHARIA LTDA</t>
        </is>
      </c>
      <c r="C17">
        <f>""</f>
        <v/>
      </c>
      <c r="D17" t="inlineStr"/>
      <c r="E17" t="inlineStr">
        <is>
          <t>11/10/2024 00:00:00</t>
        </is>
      </c>
      <c r="F17" t="inlineStr"/>
      <c r="G17" t="inlineStr">
        <is>
          <t>Ativo</t>
        </is>
      </c>
      <c r="H17" t="inlineStr">
        <is>
          <t>Ordinária</t>
        </is>
      </c>
      <c r="I17" t="inlineStr"/>
      <c r="J17" t="inlineStr">
        <is>
          <t>386400,00</t>
        </is>
      </c>
      <c r="K17" t="inlineStr">
        <is>
          <t>454084,40</t>
        </is>
      </c>
      <c r="L17" t="inlineStr"/>
    </row>
    <row r="18">
      <c r="A18" t="inlineStr">
        <is>
          <t>CONTRATAÇÃO DE EMPRESA ESPECIALIZADA EM PRESTAÇÃO DE SERVIÇOS DE LOCAÇÃO DE ÔNIBUS COM MOTORISTA, PARA TRANSPORTE DE ALUNOS DA CIDADE DE POMBAL/PB PARA A CIDADE DE PATOS/PB</t>
        </is>
      </c>
      <c r="B18" t="inlineStr">
        <is>
          <t>AZUIL SERVIÇOS DE TRANSPORTE LTDA</t>
        </is>
      </c>
      <c r="C18">
        <f>""</f>
        <v/>
      </c>
      <c r="D18" t="inlineStr"/>
      <c r="E18" t="inlineStr">
        <is>
          <t>11/04/2025 00:00:00</t>
        </is>
      </c>
      <c r="F18" t="inlineStr"/>
      <c r="G18" t="inlineStr">
        <is>
          <t>Ativo</t>
        </is>
      </c>
      <c r="H18" t="inlineStr">
        <is>
          <t>Ordinária</t>
        </is>
      </c>
      <c r="I18" t="inlineStr"/>
      <c r="J18" t="inlineStr">
        <is>
          <t>337500,00</t>
        </is>
      </c>
      <c r="K18" t="inlineStr">
        <is>
          <t>126000,00</t>
        </is>
      </c>
      <c r="L18" t="inlineStr"/>
    </row>
    <row r="19">
      <c r="A19" t="inlineStr">
        <is>
          <t>ACOMPANHAMENTO CONTÍNUO DO PLANEJAMENTO ESTRATÉGICO SENAC NO EXERCÍCIO 2022</t>
        </is>
      </c>
      <c r="B19" t="inlineStr">
        <is>
          <t>FRANCISCO ANTONIO CAVALCANTI DA SILVA ME</t>
        </is>
      </c>
      <c r="C19">
        <f>""</f>
        <v/>
      </c>
      <c r="D19" t="inlineStr"/>
      <c r="E19" t="inlineStr">
        <is>
          <t>10/01/2022 00:00:00</t>
        </is>
      </c>
      <c r="F19" t="inlineStr"/>
      <c r="G19" t="inlineStr">
        <is>
          <t>Ativo</t>
        </is>
      </c>
      <c r="H19" t="inlineStr">
        <is>
          <t>Ordinária</t>
        </is>
      </c>
      <c r="I19" t="inlineStr"/>
      <c r="J19" t="inlineStr">
        <is>
          <t>298052,64</t>
        </is>
      </c>
      <c r="K19" t="inlineStr">
        <is>
          <t>288617,97</t>
        </is>
      </c>
      <c r="L19" t="inlineStr"/>
    </row>
    <row r="20">
      <c r="A20" t="inlineStr">
        <is>
          <t>SERVIÇOS CONTINUADOS DE LAVANDERIA</t>
        </is>
      </c>
      <c r="B20" t="inlineStr">
        <is>
          <t>LAVANDERIA PANDA LTDA</t>
        </is>
      </c>
      <c r="C20">
        <f>""</f>
        <v/>
      </c>
      <c r="D20" t="inlineStr"/>
      <c r="E20" t="inlineStr">
        <is>
          <t>10/10/2023 00:00:00</t>
        </is>
      </c>
      <c r="F20" t="inlineStr"/>
      <c r="G20" t="inlineStr">
        <is>
          <t>Ativo</t>
        </is>
      </c>
      <c r="H20" t="inlineStr">
        <is>
          <t>Ordinária</t>
        </is>
      </c>
      <c r="I20" t="inlineStr"/>
      <c r="J20" t="inlineStr">
        <is>
          <t>294388,53</t>
        </is>
      </c>
      <c r="K20" t="inlineStr">
        <is>
          <t>101261,25</t>
        </is>
      </c>
      <c r="L20" t="inlineStr"/>
    </row>
    <row r="21">
      <c r="A21" t="inlineStr">
        <is>
          <t>SERVIÇOS DE ADVOCACIA E ASSESSORIA JURÍDICA, DE PROCESSOS EM ANDAMENTO E FUTUROS...</t>
        </is>
      </c>
      <c r="B21" t="inlineStr">
        <is>
          <t>JOAO GONÇALVES DE AGUIAR</t>
        </is>
      </c>
      <c r="C21">
        <f>""</f>
        <v/>
      </c>
      <c r="D21" t="inlineStr"/>
      <c r="E21" t="inlineStr">
        <is>
          <t>28/03/2023 00:00:00</t>
        </is>
      </c>
      <c r="F21" t="inlineStr"/>
      <c r="G21" t="inlineStr">
        <is>
          <t>Prorrogado</t>
        </is>
      </c>
      <c r="H21" t="inlineStr">
        <is>
          <t>Ordinária</t>
        </is>
      </c>
      <c r="I21" t="inlineStr"/>
      <c r="J21" t="inlineStr">
        <is>
          <t>272541,96</t>
        </is>
      </c>
      <c r="K21" t="inlineStr">
        <is>
          <t>240841,60</t>
        </is>
      </c>
      <c r="L21" t="inlineStr"/>
    </row>
  </sheetData>
  <pageMargins left="0.75" right="0.75" top="1" bottom="1" header="0.5" footer="0.5"/>
</worksheet>
</file>

<file path=xl/worksheets/sheet52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ASSISTENCIA MEDICO HOSPITALAR</t>
        </is>
      </c>
      <c r="B2" t="inlineStr">
        <is>
          <t>UNIMED JOAO PESSOA COOPERATIVA DE TRABALHO MÉDICO</t>
        </is>
      </c>
      <c r="C2">
        <f>""</f>
        <v/>
      </c>
      <c r="D2" t="inlineStr"/>
      <c r="E2" t="inlineStr">
        <is>
          <t>19/12/2016 00:00:00</t>
        </is>
      </c>
      <c r="F2" t="inlineStr"/>
      <c r="G2" t="inlineStr">
        <is>
          <t>Ativo</t>
        </is>
      </c>
      <c r="H2" t="inlineStr">
        <is>
          <t>Ordinária</t>
        </is>
      </c>
      <c r="I2" t="inlineStr"/>
      <c r="J2" t="inlineStr">
        <is>
          <t>10322030,82</t>
        </is>
      </c>
      <c r="K2" t="inlineStr">
        <is>
          <t>10322030,82</t>
        </is>
      </c>
      <c r="L2" t="inlineStr"/>
    </row>
    <row r="3">
      <c r="A3" t="inlineStr">
        <is>
          <t>EXECUÇÃO DE OBRA DE REFORMA E AMPLIAÇÃO DA UNIDADE OPERACIONAL CENDEGE</t>
        </is>
      </c>
      <c r="B3" t="inlineStr">
        <is>
          <t>ARKO CONSTRUCOES LTDA</t>
        </is>
      </c>
      <c r="C3">
        <f>""</f>
        <v/>
      </c>
      <c r="D3" t="inlineStr"/>
      <c r="E3" t="inlineStr">
        <is>
          <t>11/06/2024 00:00:00</t>
        </is>
      </c>
      <c r="F3" t="inlineStr"/>
      <c r="G3" t="inlineStr">
        <is>
          <t>Ativo</t>
        </is>
      </c>
      <c r="H3" t="inlineStr">
        <is>
          <t>Ordinária</t>
        </is>
      </c>
      <c r="I3" t="inlineStr"/>
      <c r="J3" t="inlineStr">
        <is>
          <t>9424175,29</t>
        </is>
      </c>
      <c r="K3" t="inlineStr">
        <is>
          <t>4542901,24</t>
        </is>
      </c>
      <c r="L3" t="inlineStr"/>
    </row>
    <row r="4">
      <c r="A4" t="inlineStr">
        <is>
          <t>EXECUÇÃO DE OBRA DE REFORMA E AMPLIAÇÃO DA ESCOLA SENAC DE GASTRONOMIA E HOTELARIA</t>
        </is>
      </c>
      <c r="B4" t="inlineStr">
        <is>
          <t>CONSTRUTORA COPLANAR LTDA</t>
        </is>
      </c>
      <c r="C4">
        <f>""</f>
        <v/>
      </c>
      <c r="D4" t="inlineStr"/>
      <c r="E4" t="inlineStr">
        <is>
          <t>30/01/2024 00:00:00</t>
        </is>
      </c>
      <c r="F4" t="inlineStr"/>
      <c r="G4" t="inlineStr">
        <is>
          <t>Ativo</t>
        </is>
      </c>
      <c r="H4" t="inlineStr">
        <is>
          <t>Ordinária</t>
        </is>
      </c>
      <c r="I4" t="inlineStr"/>
      <c r="J4" t="inlineStr">
        <is>
          <t>8064488,48</t>
        </is>
      </c>
      <c r="K4" t="inlineStr">
        <is>
          <t>4082737,84</t>
        </is>
      </c>
      <c r="L4" t="inlineStr"/>
    </row>
    <row r="5">
      <c r="A5" t="inlineStr">
        <is>
          <t>SERVIÇOS ADVOCATÍCIOS PARA AJUIZAR ACÃO DECLARATÓRIA DE INEXISTENCIA DE RELAÇAO JURIDICO TRIBUTARIA CUMULADO COM REPETIÇAO DE INDEBITO EM FACE DO INSS</t>
        </is>
      </c>
      <c r="B5" t="inlineStr">
        <is>
          <t>MARQUES GALVAO, ADVOGADOS ASSOCIADOS</t>
        </is>
      </c>
      <c r="C5">
        <f>""</f>
        <v/>
      </c>
      <c r="D5" t="inlineStr"/>
      <c r="E5" t="inlineStr">
        <is>
          <t>20/07/2016 00:00:00</t>
        </is>
      </c>
      <c r="F5" t="inlineStr"/>
      <c r="G5" t="inlineStr">
        <is>
          <t>Ativo</t>
        </is>
      </c>
      <c r="H5" t="inlineStr">
        <is>
          <t>Ordinária</t>
        </is>
      </c>
      <c r="I5" t="inlineStr"/>
      <c r="J5" t="inlineStr">
        <is>
          <t>7641721,98</t>
        </is>
      </c>
      <c r="K5" t="inlineStr">
        <is>
          <t>6126133,33</t>
        </is>
      </c>
      <c r="L5" t="inlineStr"/>
    </row>
    <row r="6">
      <c r="A6" t="inlineStr">
        <is>
          <t xml:space="preserve">SERVIÇOS  CONTINUOS DE VIGILANCIA E SEGURANÇA PATRIMONIAL OSTENSIVA ARMADA </t>
        </is>
      </c>
      <c r="B6" t="inlineStr">
        <is>
          <t>WEIDER SEGURANÇA PRIVADA EIRELI EPP</t>
        </is>
      </c>
      <c r="C6">
        <f>""</f>
        <v/>
      </c>
      <c r="D6" t="inlineStr"/>
      <c r="E6" t="inlineStr">
        <is>
          <t>19/08/2024 00:00:00</t>
        </is>
      </c>
      <c r="F6" t="inlineStr"/>
      <c r="G6" t="inlineStr">
        <is>
          <t>Ativo</t>
        </is>
      </c>
      <c r="H6" t="inlineStr">
        <is>
          <t>Ordinária</t>
        </is>
      </c>
      <c r="I6" t="inlineStr"/>
      <c r="J6" t="inlineStr">
        <is>
          <t>1286190,14</t>
        </is>
      </c>
      <c r="K6" t="inlineStr">
        <is>
          <t>1286190,14</t>
        </is>
      </c>
      <c r="L6" t="inlineStr"/>
    </row>
    <row r="7">
      <c r="A7" t="inlineStr">
        <is>
          <t>MANUTENÇÃO PREVENTIVA E CORRETIVA DE EQUIPAMENTOS DE CONDICIONADORES DE AR SUBESTAÇÃO ELÉTRICA AÉREA, REDE ELÉTRICA DE BAIXA E ALTA TENSÃO, REDE TELEFÔNICA, SISTEMA DE MULTIMÍDIA E REDE DE ABASTECIMENTO POR GÁS NATURAL</t>
        </is>
      </c>
      <c r="B7" t="inlineStr">
        <is>
          <t>SERVIC SERVICOS DE CONSTRUCAO E TELECOMUNICACOES LTDA</t>
        </is>
      </c>
      <c r="C7">
        <f>""</f>
        <v/>
      </c>
      <c r="D7" t="inlineStr"/>
      <c r="E7" t="inlineStr">
        <is>
          <t>06/07/2023 00:00:00</t>
        </is>
      </c>
      <c r="F7" t="inlineStr"/>
      <c r="G7" t="inlineStr">
        <is>
          <t>Ativo</t>
        </is>
      </c>
      <c r="H7" t="inlineStr">
        <is>
          <t>Ordinária</t>
        </is>
      </c>
      <c r="I7" t="inlineStr"/>
      <c r="J7" t="inlineStr">
        <is>
          <t>1197094,64</t>
        </is>
      </c>
      <c r="K7" t="inlineStr">
        <is>
          <t>1009995,62</t>
        </is>
      </c>
      <c r="L7" t="inlineStr"/>
    </row>
    <row r="8">
      <c r="A8" t="inlineStr">
        <is>
          <t>LOCAÇÃO DE MAQUINAS COPIADORAS</t>
        </is>
      </c>
      <c r="B8" t="inlineStr">
        <is>
          <t>SOLIVETTI COMERCIO E SERVIÇOS LTDA</t>
        </is>
      </c>
      <c r="C8">
        <f>""</f>
        <v/>
      </c>
      <c r="D8" t="inlineStr"/>
      <c r="E8" t="inlineStr">
        <is>
          <t>31/01/2022 00:00:00</t>
        </is>
      </c>
      <c r="F8" t="inlineStr"/>
      <c r="G8" t="inlineStr">
        <is>
          <t>Ativo</t>
        </is>
      </c>
      <c r="H8" t="inlineStr">
        <is>
          <t>Ordinária</t>
        </is>
      </c>
      <c r="I8" t="inlineStr"/>
      <c r="J8" t="inlineStr">
        <is>
          <t>979299,50</t>
        </is>
      </c>
      <c r="K8" t="inlineStr">
        <is>
          <t>663722,59</t>
        </is>
      </c>
      <c r="L8" t="inlineStr"/>
    </row>
    <row r="9">
      <c r="A9" t="inlineStr">
        <is>
          <t>SERVIÇO DE FISCALIZAÇÃO DA OBRA DE CONSTRUÇÃO CIVIL DA ESCOLA SENAC DE GASTRONOMIA E HOTELARIA</t>
        </is>
      </c>
      <c r="B9" t="inlineStr">
        <is>
          <t>SERVIC SERVICOS DE CONSTRUCAO E TELECOMUNICACOES LTDA</t>
        </is>
      </c>
      <c r="C9">
        <f>""</f>
        <v/>
      </c>
      <c r="D9" t="inlineStr"/>
      <c r="E9" t="inlineStr">
        <is>
          <t>28/03/2024 00:00:00</t>
        </is>
      </c>
      <c r="F9" t="inlineStr"/>
      <c r="G9" t="inlineStr">
        <is>
          <t>Ativo</t>
        </is>
      </c>
      <c r="H9" t="inlineStr">
        <is>
          <t>Ordinária</t>
        </is>
      </c>
      <c r="I9" t="inlineStr"/>
      <c r="J9" t="inlineStr">
        <is>
          <t>899478,48</t>
        </is>
      </c>
      <c r="K9" t="inlineStr">
        <is>
          <t>746835,83</t>
        </is>
      </c>
      <c r="L9" t="inlineStr"/>
    </row>
    <row r="10">
      <c r="A10" t="inlineStr">
        <is>
          <t>CONTRATAÇÃO DE EMPRESA ESPECIALIZADA PARA FORNECIMENTO DE SERVIÇOS DE INTERNET</t>
        </is>
      </c>
      <c r="B10" t="inlineStr">
        <is>
          <t>CANAL DIRETO COMÉRCIO E SERVIÇOS LTDA</t>
        </is>
      </c>
      <c r="C10">
        <f>""</f>
        <v/>
      </c>
      <c r="D10" t="inlineStr"/>
      <c r="E10" t="inlineStr">
        <is>
          <t>09/04/2023 00:00:00</t>
        </is>
      </c>
      <c r="F10" t="inlineStr"/>
      <c r="G10" t="inlineStr">
        <is>
          <t>Ativo</t>
        </is>
      </c>
      <c r="H10" t="inlineStr">
        <is>
          <t>Ordinária</t>
        </is>
      </c>
      <c r="I10" t="inlineStr"/>
      <c r="J10" t="inlineStr">
        <is>
          <t>888836,00</t>
        </is>
      </c>
      <c r="K10" t="inlineStr">
        <is>
          <t>749694,00</t>
        </is>
      </c>
      <c r="L10" t="inlineStr"/>
    </row>
    <row r="11">
      <c r="A11" t="inlineStr">
        <is>
          <t>SERVIÇOS TÉCNICOS DE CONSULTORIA DE TECNOLOGIA DA INFORMAÇÃO, SUPORTE, MANUTENÇÃO E CUSTOMIZAÇÃO DE SOFTWARES CORPORATIVOS</t>
        </is>
      </c>
      <c r="B11" t="inlineStr">
        <is>
          <t>EGR SYSTEMS LTDA - ME</t>
        </is>
      </c>
      <c r="C11">
        <f>""</f>
        <v/>
      </c>
      <c r="D11" t="inlineStr"/>
      <c r="E11" t="inlineStr">
        <is>
          <t>14/04/2023 00:00:00</t>
        </is>
      </c>
      <c r="F11" t="inlineStr"/>
      <c r="G11" t="inlineStr">
        <is>
          <t>Prorrogado</t>
        </is>
      </c>
      <c r="H11" t="inlineStr">
        <is>
          <t>Ordinária</t>
        </is>
      </c>
      <c r="I11" t="inlineStr"/>
      <c r="J11" t="inlineStr">
        <is>
          <t>827175,71</t>
        </is>
      </c>
      <c r="K11" t="inlineStr">
        <is>
          <t>721629,36</t>
        </is>
      </c>
      <c r="L11" t="inlineStr"/>
    </row>
    <row r="12">
      <c r="A12" t="inlineStr">
        <is>
          <t>REFORMA E INSTALAÇÕES NOVAS PARA O HOTEL BRUXAXÁ</t>
        </is>
      </c>
      <c r="B12" t="inlineStr">
        <is>
          <t xml:space="preserve">CONSTRUTORA ROFFMAN LTDA </t>
        </is>
      </c>
      <c r="C12">
        <f>""</f>
        <v/>
      </c>
      <c r="D12" t="inlineStr"/>
      <c r="E12" t="inlineStr">
        <is>
          <t>01/07/2025 00:00:00</t>
        </is>
      </c>
      <c r="F12" t="inlineStr"/>
      <c r="G12" t="inlineStr">
        <is>
          <t>Ativo</t>
        </is>
      </c>
      <c r="H12" t="inlineStr">
        <is>
          <t>Ordinária</t>
        </is>
      </c>
      <c r="I12" t="inlineStr"/>
      <c r="J12" t="inlineStr">
        <is>
          <t>728672,40</t>
        </is>
      </c>
      <c r="K12" t="inlineStr">
        <is>
          <t>170276,34</t>
        </is>
      </c>
      <c r="L12" t="inlineStr"/>
    </row>
    <row r="13">
      <c r="A13" t="inlineStr">
        <is>
          <t>FORNECIMENTO DE COMBUSTÍVEL EM REDE DE POSTOS CREDENCIADOS E GERENCIAMENTO DO ABASTECIMENTO DE VEÍCULOS POR MEIO DE CARTÕES MAGNÉTICOS</t>
        </is>
      </c>
      <c r="B13" t="inlineStr">
        <is>
          <t>TICKET SOLUÇÕES HDFGT S/A</t>
        </is>
      </c>
      <c r="C13">
        <f>""</f>
        <v/>
      </c>
      <c r="D13" t="inlineStr"/>
      <c r="E13" t="inlineStr">
        <is>
          <t>10/06/2024 00:00:00</t>
        </is>
      </c>
      <c r="F13" t="inlineStr"/>
      <c r="G13" t="inlineStr">
        <is>
          <t>Ativo</t>
        </is>
      </c>
      <c r="H13" t="inlineStr">
        <is>
          <t>Ordinária</t>
        </is>
      </c>
      <c r="I13" t="inlineStr"/>
      <c r="J13" t="inlineStr">
        <is>
          <t>688062,12</t>
        </is>
      </c>
      <c r="K13" t="inlineStr">
        <is>
          <t>585536,65</t>
        </is>
      </c>
      <c r="L13" t="inlineStr"/>
    </row>
    <row r="14">
      <c r="A14" t="inlineStr">
        <is>
          <t>LOCAÇÃO DE IMOVEL COMERCIAL PARA FUNCIONENTO DA ESGH</t>
        </is>
      </c>
      <c r="B14" t="inlineStr">
        <is>
          <t>PIRAMIDE SHOPPING</t>
        </is>
      </c>
      <c r="C14">
        <f>""</f>
        <v/>
      </c>
      <c r="D14" t="inlineStr"/>
      <c r="E14" t="inlineStr">
        <is>
          <t>26/02/2024 00:00:00</t>
        </is>
      </c>
      <c r="F14" t="inlineStr"/>
      <c r="G14" t="inlineStr">
        <is>
          <t>Ativo</t>
        </is>
      </c>
      <c r="H14" t="inlineStr">
        <is>
          <t>Ordinária</t>
        </is>
      </c>
      <c r="I14" t="inlineStr"/>
      <c r="J14" t="inlineStr">
        <is>
          <t>596668,68</t>
        </is>
      </c>
      <c r="K14" t="inlineStr">
        <is>
          <t>517728,92</t>
        </is>
      </c>
      <c r="L14" t="inlineStr"/>
    </row>
    <row r="15">
      <c r="A15" t="inlineStr">
        <is>
          <t>SERVIÇOS MÉDICOS DE SAÚDE OCUPACIONAL</t>
        </is>
      </c>
      <c r="B15" t="inlineStr">
        <is>
          <t>SGSS CLINICA MÉDICA OCUPACIONAL DO TRABALHO LTDA</t>
        </is>
      </c>
      <c r="C15">
        <f>""</f>
        <v/>
      </c>
      <c r="D15" t="inlineStr"/>
      <c r="E15" t="inlineStr">
        <is>
          <t>19/03/2021 00:00:00</t>
        </is>
      </c>
      <c r="F15" t="inlineStr"/>
      <c r="G15" t="inlineStr">
        <is>
          <t>Ativo</t>
        </is>
      </c>
      <c r="H15" t="inlineStr">
        <is>
          <t>Ordinária</t>
        </is>
      </c>
      <c r="I15" t="inlineStr"/>
      <c r="J15" t="inlineStr">
        <is>
          <t>554730,01</t>
        </is>
      </c>
      <c r="K15" t="inlineStr">
        <is>
          <t>332814,69</t>
        </is>
      </c>
      <c r="L15" t="inlineStr"/>
    </row>
    <row r="16">
      <c r="A16" t="inlineStr">
        <is>
          <t>LOCAÇÃO DE VEÍCULOS</t>
        </is>
      </c>
      <c r="B16" t="inlineStr">
        <is>
          <t>LOCALIZA RENT A CAR S/A</t>
        </is>
      </c>
      <c r="C16">
        <f>""</f>
        <v/>
      </c>
      <c r="D16" t="inlineStr"/>
      <c r="E16" t="inlineStr">
        <is>
          <t>15/05/2024 00:00:00</t>
        </is>
      </c>
      <c r="F16" t="inlineStr"/>
      <c r="G16" t="inlineStr">
        <is>
          <t>Ativo</t>
        </is>
      </c>
      <c r="H16" t="inlineStr">
        <is>
          <t>Ordinária</t>
        </is>
      </c>
      <c r="I16" t="inlineStr"/>
      <c r="J16" t="inlineStr">
        <is>
          <t>428432,64</t>
        </is>
      </c>
      <c r="K16" t="inlineStr">
        <is>
          <t>306937,50</t>
        </is>
      </c>
      <c r="L16" t="inlineStr"/>
    </row>
    <row r="17">
      <c r="A17" t="inlineStr">
        <is>
          <t>SERVIÇO DE FISCALIZAÇÃO DA OBRA DE REFORMA E AMPLIAÇÃO DO CENDEGE</t>
        </is>
      </c>
      <c r="B17" t="inlineStr">
        <is>
          <t>FEITOSA SERVIÇO DE ENGENHARIA LTDA</t>
        </is>
      </c>
      <c r="C17">
        <f>""</f>
        <v/>
      </c>
      <c r="D17" t="inlineStr"/>
      <c r="E17" t="inlineStr">
        <is>
          <t>11/10/2024 00:00:00</t>
        </is>
      </c>
      <c r="F17" t="inlineStr"/>
      <c r="G17" t="inlineStr">
        <is>
          <t>Ativo</t>
        </is>
      </c>
      <c r="H17" t="inlineStr">
        <is>
          <t>Ordinária</t>
        </is>
      </c>
      <c r="I17" t="inlineStr"/>
      <c r="J17" t="inlineStr">
        <is>
          <t>386400,00</t>
        </is>
      </c>
      <c r="K17" t="inlineStr">
        <is>
          <t>454084,40</t>
        </is>
      </c>
      <c r="L17" t="inlineStr"/>
    </row>
    <row r="18">
      <c r="A18" t="inlineStr">
        <is>
          <t>CONTRATAÇÃO DE EMPRESA ESPECIALIZADA EM PRESTAÇÃO DE SERVIÇOS DE LOCAÇÃO DE ÔNIBUS COM MOTORISTA, PARA TRANSPORTE DE ALUNOS DA CIDADE DE POMBAL/PB PARA A CIDADE DE PATOS/PB</t>
        </is>
      </c>
      <c r="B18" t="inlineStr">
        <is>
          <t>AZUIL SERVIÇOS DE TRANSPORTE LTDA</t>
        </is>
      </c>
      <c r="C18">
        <f>""</f>
        <v/>
      </c>
      <c r="D18" t="inlineStr"/>
      <c r="E18" t="inlineStr">
        <is>
          <t>11/04/2025 00:00:00</t>
        </is>
      </c>
      <c r="F18" t="inlineStr"/>
      <c r="G18" t="inlineStr">
        <is>
          <t>Ativo</t>
        </is>
      </c>
      <c r="H18" t="inlineStr">
        <is>
          <t>Ordinária</t>
        </is>
      </c>
      <c r="I18" t="inlineStr"/>
      <c r="J18" t="inlineStr">
        <is>
          <t>337500,00</t>
        </is>
      </c>
      <c r="K18" t="inlineStr">
        <is>
          <t>126000,00</t>
        </is>
      </c>
      <c r="L18" t="inlineStr"/>
    </row>
    <row r="19">
      <c r="A19" t="inlineStr">
        <is>
          <t>ACOMPANHAMENTO CONTÍNUO DO PLANEJAMENTO ESTRATÉGICO SENAC NO EXERCÍCIO 2022</t>
        </is>
      </c>
      <c r="B19" t="inlineStr">
        <is>
          <t>FRANCISCO ANTONIO CAVALCANTI DA SILVA ME</t>
        </is>
      </c>
      <c r="C19">
        <f>""</f>
        <v/>
      </c>
      <c r="D19" t="inlineStr"/>
      <c r="E19" t="inlineStr">
        <is>
          <t>10/01/2022 00:00:00</t>
        </is>
      </c>
      <c r="F19" t="inlineStr"/>
      <c r="G19" t="inlineStr">
        <is>
          <t>Ativo</t>
        </is>
      </c>
      <c r="H19" t="inlineStr">
        <is>
          <t>Ordinária</t>
        </is>
      </c>
      <c r="I19" t="inlineStr"/>
      <c r="J19" t="inlineStr">
        <is>
          <t>298052,64</t>
        </is>
      </c>
      <c r="K19" t="inlineStr">
        <is>
          <t>288617,97</t>
        </is>
      </c>
      <c r="L19" t="inlineStr"/>
    </row>
    <row r="20">
      <c r="A20" t="inlineStr">
        <is>
          <t>SERVIÇOS CONTINUADOS DE LAVANDERIA</t>
        </is>
      </c>
      <c r="B20" t="inlineStr">
        <is>
          <t>LAVANDERIA PANDA LTDA</t>
        </is>
      </c>
      <c r="C20">
        <f>""</f>
        <v/>
      </c>
      <c r="D20" t="inlineStr"/>
      <c r="E20" t="inlineStr">
        <is>
          <t>10/10/2023 00:00:00</t>
        </is>
      </c>
      <c r="F20" t="inlineStr"/>
      <c r="G20" t="inlineStr">
        <is>
          <t>Ativo</t>
        </is>
      </c>
      <c r="H20" t="inlineStr">
        <is>
          <t>Ordinária</t>
        </is>
      </c>
      <c r="I20" t="inlineStr"/>
      <c r="J20" t="inlineStr">
        <is>
          <t>294388,53</t>
        </is>
      </c>
      <c r="K20" t="inlineStr">
        <is>
          <t>101261,25</t>
        </is>
      </c>
      <c r="L20" t="inlineStr"/>
    </row>
    <row r="21">
      <c r="A21" t="inlineStr">
        <is>
          <t>SERVIÇOS DE ADVOCACIA E ASSESSORIA JURÍDICA, DE PROCESSOS EM ANDAMENTO E FUTUROS...</t>
        </is>
      </c>
      <c r="B21" t="inlineStr">
        <is>
          <t>JOAO GONÇALVES DE AGUIAR</t>
        </is>
      </c>
      <c r="C21">
        <f>""</f>
        <v/>
      </c>
      <c r="D21" t="inlineStr"/>
      <c r="E21" t="inlineStr">
        <is>
          <t>28/03/2023 00:00:00</t>
        </is>
      </c>
      <c r="F21" t="inlineStr"/>
      <c r="G21" t="inlineStr">
        <is>
          <t>Prorrogado</t>
        </is>
      </c>
      <c r="H21" t="inlineStr">
        <is>
          <t>Ordinária</t>
        </is>
      </c>
      <c r="I21" t="inlineStr"/>
      <c r="J21" t="inlineStr">
        <is>
          <t>272541,96</t>
        </is>
      </c>
      <c r="K21" t="inlineStr">
        <is>
          <t>240841,60</t>
        </is>
      </c>
      <c r="L21" t="inlineStr"/>
    </row>
  </sheetData>
  <pageMargins left="0.75" right="0.75" top="1" bottom="1" header="0.5" footer="0.5"/>
</worksheet>
</file>

<file path=xl/worksheets/sheet52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DA PARAÍBA</t>
        </is>
      </c>
      <c r="C2" t="inlineStr">
        <is>
          <t>09.142.068/0001-80</t>
        </is>
      </c>
      <c r="D2" t="inlineStr">
        <is>
          <t>Despesas rateadas</t>
        </is>
      </c>
      <c r="E2" t="inlineStr">
        <is>
          <t>Compartilhamento de estruturas físicas, infraestrutura tecnológica e ações conjuntas entre as Entidades.</t>
        </is>
      </c>
      <c r="F2" t="inlineStr">
        <is>
          <t>R$ 46.632.716,00</t>
        </is>
      </c>
    </row>
    <row r="3">
      <c r="A3" t="inlineStr">
        <is>
          <t>2026</t>
        </is>
      </c>
      <c r="B3" t="inlineStr">
        <is>
          <t>FEDERAÇÃO DO COMÉRCIO DE BENS SERVIÇOS E TURISMO DO ESTADO DA PARAÍBA</t>
        </is>
      </c>
      <c r="C3" t="inlineStr">
        <is>
          <t>09.142.068/0001-80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R$ 29.478.807,00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R$ 20.055.194,00</t>
        </is>
      </c>
    </row>
    <row r="5">
      <c r="A5" t="inlineStr">
        <is>
          <t>2026</t>
        </is>
      </c>
      <c r="B5" t="inlineStr">
        <is>
          <t>SENAC DEPARTAMENTO NACIONAL</t>
        </is>
      </c>
      <c r="C5" t="inlineStr">
        <is>
          <t>33.469.172/0001-68</t>
        </is>
      </c>
      <c r="D5" t="inlineStr">
        <is>
          <t>Despesas rateadas</t>
        </is>
      </c>
      <c r="E5" t="inlineStr">
        <is>
          <t>Compartilhamento de estruturas físicas, infraestrutura tecnológica e ações conjuntas entre as Entidades.</t>
        </is>
      </c>
      <c r="F5" t="inlineStr">
        <is>
          <t>R$ 9.903.545,00</t>
        </is>
      </c>
    </row>
    <row r="6">
      <c r="A6" t="inlineStr">
        <is>
          <t>2026</t>
        </is>
      </c>
      <c r="B6" t="inlineStr">
        <is>
          <t>SENAC DEPARTAMENTO REGIONAL DO ESTADO DO PARANÁ</t>
        </is>
      </c>
      <c r="C6" t="inlineStr">
        <is>
          <t>03.541.088/0001-47</t>
        </is>
      </c>
      <c r="D6" t="inlineStr">
        <is>
          <t>Despesas rateadas</t>
        </is>
      </c>
      <c r="E6" t="inlineStr">
        <is>
          <t>Compartilhamento de estruturas físicas, infraestrutura tecnológica e ações conjuntas entre as Entidades.</t>
        </is>
      </c>
      <c r="F6" t="inlineStr">
        <is>
          <t>R$ 1.446.786,00</t>
        </is>
      </c>
    </row>
  </sheetData>
  <pageMargins left="0.75" right="0.75" top="1" bottom="1" header="0.5" footer="0.5"/>
</worksheet>
</file>

<file path=xl/worksheets/sheet52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DA PARAÍBA</t>
        </is>
      </c>
      <c r="C2" t="inlineStr">
        <is>
          <t>09.142.068/0001-80</t>
        </is>
      </c>
      <c r="D2" t="inlineStr">
        <is>
          <t>Despesas rateadas</t>
        </is>
      </c>
      <c r="E2" t="inlineStr">
        <is>
          <t>Compartilhamento de estruturas físicas, infraestrutura tecnológica e ações conjuntas entre as Entidades.</t>
        </is>
      </c>
      <c r="F2" t="inlineStr">
        <is>
          <t>R$ 46.632.716,00</t>
        </is>
      </c>
    </row>
    <row r="3">
      <c r="A3" t="inlineStr">
        <is>
          <t>2026</t>
        </is>
      </c>
      <c r="B3" t="inlineStr">
        <is>
          <t>FEDERAÇÃO DO COMÉRCIO DE BENS SERVIÇOS E TURISMO DO ESTADO DA PARAÍBA</t>
        </is>
      </c>
      <c r="C3" t="inlineStr">
        <is>
          <t>09.142.068/0001-80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R$ 29.478.807,00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R$ 20.055.194,00</t>
        </is>
      </c>
    </row>
    <row r="5">
      <c r="A5" t="inlineStr">
        <is>
          <t>2026</t>
        </is>
      </c>
      <c r="B5" t="inlineStr">
        <is>
          <t>SENAC DEPARTAMENTO NACIONAL</t>
        </is>
      </c>
      <c r="C5" t="inlineStr">
        <is>
          <t>33.469.172/0001-68</t>
        </is>
      </c>
      <c r="D5" t="inlineStr">
        <is>
          <t>Despesas rateadas</t>
        </is>
      </c>
      <c r="E5" t="inlineStr">
        <is>
          <t>Compartilhamento de estruturas físicas, infraestrutura tecnológica e ações conjuntas entre as Entidades.</t>
        </is>
      </c>
      <c r="F5" t="inlineStr">
        <is>
          <t>R$ 9.903.545,00</t>
        </is>
      </c>
    </row>
    <row r="6">
      <c r="A6" t="inlineStr">
        <is>
          <t>2026</t>
        </is>
      </c>
      <c r="B6" t="inlineStr">
        <is>
          <t>SENAC DEPARTAMENTO REGIONAL DO ESTADO DO PARANÁ</t>
        </is>
      </c>
      <c r="C6" t="inlineStr">
        <is>
          <t>03.541.088/0001-47</t>
        </is>
      </c>
      <c r="D6" t="inlineStr">
        <is>
          <t>Despesas rateadas</t>
        </is>
      </c>
      <c r="E6" t="inlineStr">
        <is>
          <t>Compartilhamento de estruturas físicas, infraestrutura tecnológica e ações conjuntas entre as Entidades.</t>
        </is>
      </c>
      <c r="F6" t="inlineStr">
        <is>
          <t>R$ 1.446.786,00</t>
        </is>
      </c>
    </row>
  </sheetData>
  <pageMargins left="0.75" right="0.75" top="1" bottom="1" header="0.5" footer="0.5"/>
</worksheet>
</file>

<file path=xl/worksheets/sheet52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DA PARAÍBA</t>
        </is>
      </c>
      <c r="C2" t="inlineStr">
        <is>
          <t>09.142.068/0001-80</t>
        </is>
      </c>
      <c r="D2" t="inlineStr">
        <is>
          <t>Despesas rateadas</t>
        </is>
      </c>
      <c r="E2" t="inlineStr">
        <is>
          <t>Compartilhamento de estruturas físicas, infraestrutura tecnológica e ações conjuntas entre as Entidades.</t>
        </is>
      </c>
      <c r="F2" t="inlineStr">
        <is>
          <t>R$ 46.632.716,00</t>
        </is>
      </c>
    </row>
    <row r="3">
      <c r="A3" t="inlineStr">
        <is>
          <t>2026</t>
        </is>
      </c>
      <c r="B3" t="inlineStr">
        <is>
          <t>FEDERAÇÃO DO COMÉRCIO DE BENS SERVIÇOS E TURISMO DO ESTADO DA PARAÍBA</t>
        </is>
      </c>
      <c r="C3" t="inlineStr">
        <is>
          <t>09.142.068/0001-80</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R$ 29.478.807,00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R$ 20.055.194,00</t>
        </is>
      </c>
    </row>
    <row r="5">
      <c r="A5" t="inlineStr">
        <is>
          <t>2026</t>
        </is>
      </c>
      <c r="B5" t="inlineStr">
        <is>
          <t>SENAC DEPARTAMENTO NACIONAL</t>
        </is>
      </c>
      <c r="C5" t="inlineStr">
        <is>
          <t>33.469.172/0001-68</t>
        </is>
      </c>
      <c r="D5" t="inlineStr">
        <is>
          <t>Despesas rateadas</t>
        </is>
      </c>
      <c r="E5" t="inlineStr">
        <is>
          <t>Compartilhamento de estruturas físicas, infraestrutura tecnológica e ações conjuntas entre as Entidades.</t>
        </is>
      </c>
      <c r="F5" t="inlineStr">
        <is>
          <t>R$ 9.903.545,00</t>
        </is>
      </c>
    </row>
    <row r="6">
      <c r="A6" t="inlineStr">
        <is>
          <t>2026</t>
        </is>
      </c>
      <c r="B6" t="inlineStr">
        <is>
          <t>SENAC DEPARTAMENTO REGIONAL DO ESTADO DO PARANÁ</t>
        </is>
      </c>
      <c r="C6" t="inlineStr">
        <is>
          <t>03.541.088/0001-47</t>
        </is>
      </c>
      <c r="D6" t="inlineStr">
        <is>
          <t>Despesas rateadas</t>
        </is>
      </c>
      <c r="E6" t="inlineStr">
        <is>
          <t>Compartilhamento de estruturas físicas, infraestrutura tecnológica e ações conjuntas entre as Entidades.</t>
        </is>
      </c>
      <c r="F6" t="inlineStr">
        <is>
          <t>R$ 1.446.786,00</t>
        </is>
      </c>
    </row>
  </sheetData>
  <pageMargins left="0.75" right="0.75" top="1" bottom="1" header="0.5" footer="0.5"/>
</worksheet>
</file>

<file path=xl/worksheets/sheet52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R$ 123.656.400,00</t>
        </is>
      </c>
      <c r="D2" t="inlineStr">
        <is>
          <t>65,87%</t>
        </is>
      </c>
    </row>
    <row r="3">
      <c r="A3" t="inlineStr">
        <is>
          <t>131530</t>
        </is>
      </c>
      <c r="B3" t="inlineStr">
        <is>
          <t>Taxa de Ocupação de Outros Imóveis</t>
        </is>
      </c>
      <c r="C3" t="inlineStr">
        <is>
          <t>R$ 710.400,00</t>
        </is>
      </c>
      <c r="D3" t="inlineStr">
        <is>
          <t>0,38%</t>
        </is>
      </c>
    </row>
    <row r="4">
      <c r="A4" t="inlineStr">
        <is>
          <t>132500</t>
        </is>
      </c>
      <c r="B4" t="inlineStr">
        <is>
          <t>Remuneração de Depósitos Bancários</t>
        </is>
      </c>
      <c r="C4" t="inlineStr">
        <is>
          <t>R$ 20.001.000,00</t>
        </is>
      </c>
      <c r="D4" t="inlineStr">
        <is>
          <t>10,65%</t>
        </is>
      </c>
    </row>
    <row r="5">
      <c r="A5" t="inlineStr">
        <is>
          <t>160016</t>
        </is>
      </c>
      <c r="B5" t="inlineStr">
        <is>
          <t>Serviços Educacionais</t>
        </is>
      </c>
      <c r="C5" t="inlineStr">
        <is>
          <t>R$ 37.743.000,00</t>
        </is>
      </c>
      <c r="D5" t="inlineStr">
        <is>
          <t>20,11%</t>
        </is>
      </c>
    </row>
    <row r="6">
      <c r="A6" t="inlineStr">
        <is>
          <t>191899</t>
        </is>
      </c>
      <c r="B6" t="inlineStr">
        <is>
          <t>Outras Multas e Juros de Mora</t>
        </is>
      </c>
      <c r="C6" t="inlineStr">
        <is>
          <t>R$ 42.300,00</t>
        </is>
      </c>
      <c r="D6" t="inlineStr">
        <is>
          <t>0,02%</t>
        </is>
      </c>
    </row>
    <row r="7">
      <c r="A7" t="inlineStr">
        <is>
          <t>199099</t>
        </is>
      </c>
      <c r="B7" t="inlineStr">
        <is>
          <t>Outras Receitas</t>
        </is>
      </c>
      <c r="C7" t="inlineStr">
        <is>
          <t>R$ 701.400,00</t>
        </is>
      </c>
      <c r="D7" t="inlineStr">
        <is>
          <t>0,37%</t>
        </is>
      </c>
    </row>
    <row r="8">
      <c r="A8" t="inlineStr">
        <is>
          <t>221500</t>
        </is>
      </c>
      <c r="B8" t="inlineStr">
        <is>
          <t>Alienação de Veículos</t>
        </is>
      </c>
      <c r="C8" t="inlineStr">
        <is>
          <t>R$ 195.600,00</t>
        </is>
      </c>
      <c r="D8" t="inlineStr">
        <is>
          <t>0,10%</t>
        </is>
      </c>
    </row>
    <row r="9">
      <c r="A9" t="inlineStr">
        <is>
          <t>222900</t>
        </is>
      </c>
      <c r="B9" t="inlineStr">
        <is>
          <t>Alienação Outros Bens Imóveis</t>
        </is>
      </c>
      <c r="C9" t="inlineStr">
        <is>
          <t>R$ 1.800.000,00</t>
        </is>
      </c>
      <c r="D9" t="inlineStr">
        <is>
          <t>0,96%</t>
        </is>
      </c>
    </row>
    <row r="10">
      <c r="A10" t="inlineStr">
        <is>
          <t>999000</t>
        </is>
      </c>
      <c r="B10" t="inlineStr">
        <is>
          <t>Recursos Arrecadados Exerc. Anteriores</t>
        </is>
      </c>
      <c r="C10" t="inlineStr">
        <is>
          <t>R$ 2.874.900,00</t>
        </is>
      </c>
      <c r="D10" t="inlineStr">
        <is>
          <t>1,53%</t>
        </is>
      </c>
    </row>
  </sheetData>
  <pageMargins left="0.75" right="0.75" top="1" bottom="1" header="0.5" footer="0.5"/>
</worksheet>
</file>

<file path=xl/worksheets/sheet52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R$ 63.574.200,00</t>
        </is>
      </c>
      <c r="D2" t="inlineStr">
        <is>
          <t>33,87%</t>
        </is>
      </c>
    </row>
    <row r="3">
      <c r="A3" t="inlineStr">
        <is>
          <t>319013</t>
        </is>
      </c>
      <c r="B3" t="inlineStr">
        <is>
          <t>Obrigações Patronais</t>
        </is>
      </c>
      <c r="C3" t="inlineStr">
        <is>
          <t>R$ 22.193.400,00</t>
        </is>
      </c>
      <c r="D3" t="inlineStr">
        <is>
          <t>11,82%</t>
        </is>
      </c>
    </row>
    <row r="4">
      <c r="A4" t="inlineStr">
        <is>
          <t>319016</t>
        </is>
      </c>
      <c r="B4" t="inlineStr">
        <is>
          <t>Outras Despesas Variáveis</t>
        </is>
      </c>
      <c r="C4" t="inlineStr">
        <is>
          <t>R$ 591.900,00</t>
        </is>
      </c>
      <c r="D4" t="inlineStr">
        <is>
          <t>0,32%</t>
        </is>
      </c>
    </row>
    <row r="5">
      <c r="A5" t="inlineStr">
        <is>
          <t>319091</t>
        </is>
      </c>
      <c r="B5" t="inlineStr">
        <is>
          <t>Sentenças Judiciais - Pessoal e Encargos</t>
        </is>
      </c>
      <c r="C5" t="inlineStr">
        <is>
          <t>R$ 530.100,00</t>
        </is>
      </c>
      <c r="D5" t="inlineStr">
        <is>
          <t>0,28%</t>
        </is>
      </c>
    </row>
    <row r="6">
      <c r="A6" t="inlineStr">
        <is>
          <t>319094</t>
        </is>
      </c>
      <c r="B6" t="inlineStr">
        <is>
          <t>Indenizações e Restituições Trabalhistas</t>
        </is>
      </c>
      <c r="C6" t="inlineStr">
        <is>
          <t>R$ 1.900.500,00</t>
        </is>
      </c>
      <c r="D6" t="inlineStr">
        <is>
          <t>1,01%</t>
        </is>
      </c>
    </row>
    <row r="7">
      <c r="A7" t="inlineStr">
        <is>
          <t>335041</t>
        </is>
      </c>
      <c r="B7" t="inlineStr">
        <is>
          <t>Contribuições</t>
        </is>
      </c>
      <c r="C7" t="inlineStr">
        <is>
          <t>R$ 2.761.200,00</t>
        </is>
      </c>
      <c r="D7" t="inlineStr">
        <is>
          <t>1,47%</t>
        </is>
      </c>
    </row>
    <row r="8">
      <c r="A8" t="inlineStr">
        <is>
          <t>339014</t>
        </is>
      </c>
      <c r="B8" t="inlineStr">
        <is>
          <t>Diárias</t>
        </is>
      </c>
      <c r="C8" t="inlineStr">
        <is>
          <t>R$ 1.059.000,00</t>
        </is>
      </c>
      <c r="D8" t="inlineStr">
        <is>
          <t>0,56%</t>
        </is>
      </c>
    </row>
    <row r="9">
      <c r="A9" t="inlineStr">
        <is>
          <t>339018</t>
        </is>
      </c>
      <c r="B9" t="inlineStr">
        <is>
          <t>Auxílio Financeiro a Estudantes</t>
        </is>
      </c>
      <c r="C9" t="inlineStr">
        <is>
          <t>R$ 40.200,00</t>
        </is>
      </c>
      <c r="D9" t="inlineStr">
        <is>
          <t>0,02%</t>
        </is>
      </c>
    </row>
    <row r="10">
      <c r="A10" t="inlineStr">
        <is>
          <t>339030</t>
        </is>
      </c>
      <c r="B10" t="inlineStr">
        <is>
          <t>Material de Consumo</t>
        </is>
      </c>
      <c r="C10" t="inlineStr">
        <is>
          <t>R$ 10.142.700,00</t>
        </is>
      </c>
      <c r="D10" t="inlineStr">
        <is>
          <t>5,40%</t>
        </is>
      </c>
    </row>
    <row r="11">
      <c r="A11" t="inlineStr">
        <is>
          <t>339033</t>
        </is>
      </c>
      <c r="B11" t="inlineStr">
        <is>
          <t>Passagens e Despesas de Locomoção</t>
        </is>
      </c>
      <c r="C11" t="inlineStr">
        <is>
          <t>R$ 1.180.500,00</t>
        </is>
      </c>
      <c r="D11" t="inlineStr">
        <is>
          <t>0,63%</t>
        </is>
      </c>
    </row>
    <row r="12">
      <c r="A12" t="inlineStr">
        <is>
          <t>339036</t>
        </is>
      </c>
      <c r="B12" t="inlineStr">
        <is>
          <t>Outros Serviços Terceiros - P. Física</t>
        </is>
      </c>
      <c r="C12" t="inlineStr">
        <is>
          <t>R$ 2.890.500,00</t>
        </is>
      </c>
      <c r="D12" t="inlineStr">
        <is>
          <t>1,54%</t>
        </is>
      </c>
    </row>
    <row r="13">
      <c r="A13" t="inlineStr">
        <is>
          <t>339037</t>
        </is>
      </c>
      <c r="B13" t="inlineStr">
        <is>
          <t>Locação de Mão de Obra</t>
        </is>
      </c>
      <c r="C13" t="inlineStr">
        <is>
          <t>R$ 2.331.300,00</t>
        </is>
      </c>
      <c r="D13" t="inlineStr">
        <is>
          <t>1,24%</t>
        </is>
      </c>
    </row>
    <row r="14">
      <c r="A14" t="inlineStr">
        <is>
          <t>339039</t>
        </is>
      </c>
      <c r="B14" t="inlineStr">
        <is>
          <t>Outros Serviços Terceiros - P. Jurídica</t>
        </is>
      </c>
      <c r="C14" t="inlineStr">
        <is>
          <t>R$ 40.564.500,00</t>
        </is>
      </c>
      <c r="D14" t="inlineStr">
        <is>
          <t>21,61%</t>
        </is>
      </c>
    </row>
    <row r="15">
      <c r="A15" t="inlineStr">
        <is>
          <t>339047</t>
        </is>
      </c>
      <c r="B15" t="inlineStr">
        <is>
          <t>Obrigações Tributárias e Contributivas</t>
        </is>
      </c>
      <c r="C15" t="inlineStr">
        <is>
          <t>R$ 558.600,00</t>
        </is>
      </c>
      <c r="D15" t="inlineStr">
        <is>
          <t>0,30%</t>
        </is>
      </c>
    </row>
    <row r="16">
      <c r="A16" t="inlineStr">
        <is>
          <t>339091</t>
        </is>
      </c>
      <c r="B16" t="inlineStr">
        <is>
          <t>Sentenças Judiciais-Outras DespCorrentes</t>
        </is>
      </c>
      <c r="C16" t="inlineStr">
        <is>
          <t>R$ 4.500,00</t>
        </is>
      </c>
      <c r="D16" t="inlineStr">
        <is>
          <t>0,00%</t>
        </is>
      </c>
    </row>
    <row r="17">
      <c r="A17" t="inlineStr">
        <is>
          <t>449051</t>
        </is>
      </c>
      <c r="B17" t="inlineStr">
        <is>
          <t>Obras e Instalações</t>
        </is>
      </c>
      <c r="C17" t="inlineStr">
        <is>
          <t>R$ 24.866.100,00</t>
        </is>
      </c>
      <c r="D17" t="inlineStr">
        <is>
          <t>13,25%</t>
        </is>
      </c>
    </row>
    <row r="18">
      <c r="A18" t="inlineStr">
        <is>
          <t>449052</t>
        </is>
      </c>
      <c r="B18" t="inlineStr">
        <is>
          <t>Equipamentos e Material Permanente</t>
        </is>
      </c>
      <c r="C18" t="inlineStr">
        <is>
          <t>R$ 12.535.800,00</t>
        </is>
      </c>
      <c r="D18" t="inlineStr">
        <is>
          <t>6,68%</t>
        </is>
      </c>
    </row>
  </sheetData>
  <pageMargins left="0.75" right="0.75" top="1" bottom="1" header="0.5" footer="0.5"/>
</worksheet>
</file>

<file path=xl/worksheets/sheet53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R$21.818.300,00</t>
        </is>
      </c>
      <c r="C2" t="inlineStr">
        <is>
          <t>11,62%</t>
        </is>
      </c>
    </row>
    <row r="3">
      <c r="A3" t="inlineStr">
        <is>
          <t>02 - Administração Financeira</t>
        </is>
      </c>
      <c r="B3" t="inlineStr">
        <is>
          <t>R$8.144.600,00</t>
        </is>
      </c>
      <c r="C3" t="inlineStr">
        <is>
          <t>4,34%</t>
        </is>
      </c>
    </row>
    <row r="4">
      <c r="A4" t="inlineStr">
        <is>
          <t>03 - Formação de Recursos Humanos</t>
        </is>
      </c>
      <c r="B4" t="inlineStr">
        <is>
          <t>R$2.462.000,00</t>
        </is>
      </c>
      <c r="C4" t="inlineStr">
        <is>
          <t>1,31%</t>
        </is>
      </c>
    </row>
    <row r="5">
      <c r="A5" t="inlineStr">
        <is>
          <t>04 - Comunicação Social</t>
        </is>
      </c>
      <c r="B5" t="inlineStr">
        <is>
          <t>R$4.927.700,00</t>
        </is>
      </c>
      <c r="C5" t="inlineStr">
        <is>
          <t>2,62%</t>
        </is>
      </c>
    </row>
    <row r="6">
      <c r="A6" t="inlineStr">
        <is>
          <t>05 - Atenção Básica</t>
        </is>
      </c>
      <c r="B6" t="inlineStr">
        <is>
          <t>R$3.010.100,00</t>
        </is>
      </c>
      <c r="C6" t="inlineStr">
        <is>
          <t>1,60%</t>
        </is>
      </c>
    </row>
    <row r="7">
      <c r="A7" t="inlineStr">
        <is>
          <t>06 - Proteção e Benefícios ao Trabalhador</t>
        </is>
      </c>
      <c r="B7" t="inlineStr">
        <is>
          <t>R$7.040.000,00</t>
        </is>
      </c>
      <c r="C7" t="inlineStr">
        <is>
          <t>3,75%</t>
        </is>
      </c>
    </row>
    <row r="8">
      <c r="A8" t="inlineStr">
        <is>
          <t>07 - Empregabilidade</t>
        </is>
      </c>
      <c r="B8" t="inlineStr">
        <is>
          <t>R$140.322.300,00</t>
        </is>
      </c>
      <c r="C8" t="inlineStr">
        <is>
          <t>74,75%</t>
        </is>
      </c>
    </row>
  </sheetData>
  <pageMargins left="0.75" right="0.75" top="1" bottom="1" header="0.5" footer="0.5"/>
</worksheet>
</file>

<file path=xl/worksheets/sheet53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R$182.854.500,00</t>
        </is>
      </c>
      <c r="C2" t="inlineStr">
        <is>
          <t>R$178.507.012,97</t>
        </is>
      </c>
      <c r="D2" t="inlineStr">
        <is>
          <t>97,62%</t>
        </is>
      </c>
      <c r="E2" t="inlineStr">
        <is>
          <t>99,83%</t>
        </is>
      </c>
    </row>
    <row r="3">
      <c r="A3" t="inlineStr">
        <is>
          <t>RECEITA DE CONTRIBUIÇÕES</t>
        </is>
      </c>
      <c r="B3" t="inlineStr">
        <is>
          <t>R$123.656.400,00</t>
        </is>
      </c>
      <c r="C3" t="inlineStr">
        <is>
          <t>R$118.062.049,59</t>
        </is>
      </c>
      <c r="D3" t="inlineStr">
        <is>
          <t>95,48%</t>
        </is>
      </c>
      <c r="E3" t="inlineStr">
        <is>
          <t>66,03%</t>
        </is>
      </c>
    </row>
    <row r="4">
      <c r="A4" t="inlineStr">
        <is>
          <t>Contribuições para o Senac</t>
        </is>
      </c>
      <c r="B4" t="inlineStr">
        <is>
          <t>R$123.656.400,00</t>
        </is>
      </c>
      <c r="C4" t="inlineStr">
        <is>
          <t>R$118.062.049,59</t>
        </is>
      </c>
      <c r="D4" t="inlineStr">
        <is>
          <t>95,48%</t>
        </is>
      </c>
      <c r="E4" t="inlineStr">
        <is>
          <t>66,03%</t>
        </is>
      </c>
    </row>
    <row r="5">
      <c r="A5" t="inlineStr">
        <is>
          <t>RECEITA PATRIMONIAL</t>
        </is>
      </c>
      <c r="B5" t="inlineStr">
        <is>
          <t>R$20.711.400,00</t>
        </is>
      </c>
      <c r="C5" t="inlineStr">
        <is>
          <t>R$21.409.503,40</t>
        </is>
      </c>
      <c r="D5" t="inlineStr">
        <is>
          <t>103,37%</t>
        </is>
      </c>
      <c r="E5" t="inlineStr">
        <is>
          <t>11,97%</t>
        </is>
      </c>
    </row>
    <row r="6">
      <c r="A6" t="inlineStr">
        <is>
          <t>Taxa de Ocupação de Outros Imóveis</t>
        </is>
      </c>
      <c r="B6" t="inlineStr">
        <is>
          <t>R$710.400,00</t>
        </is>
      </c>
      <c r="C6" t="inlineStr">
        <is>
          <t>R$708.394,42</t>
        </is>
      </c>
      <c r="D6" t="inlineStr">
        <is>
          <t>99,72%</t>
        </is>
      </c>
      <c r="E6" t="inlineStr">
        <is>
          <t>0,40%</t>
        </is>
      </c>
    </row>
    <row r="7">
      <c r="A7" t="inlineStr">
        <is>
          <t>Remuneração de Depósitos Bancários</t>
        </is>
      </c>
      <c r="B7" t="inlineStr">
        <is>
          <t>R$20.001.000,00</t>
        </is>
      </c>
      <c r="C7" t="inlineStr">
        <is>
          <t>R$20.701.108,98</t>
        </is>
      </c>
      <c r="D7" t="inlineStr">
        <is>
          <t>103,50%</t>
        </is>
      </c>
      <c r="E7" t="inlineStr">
        <is>
          <t>11,58%</t>
        </is>
      </c>
    </row>
    <row r="8">
      <c r="A8" t="inlineStr">
        <is>
          <t>RECEITA DE SERVIÇOS</t>
        </is>
      </c>
      <c r="B8" t="inlineStr">
        <is>
          <t>R$37.743.000,00</t>
        </is>
      </c>
      <c r="C8" t="inlineStr">
        <is>
          <t>R$38.338.145,80</t>
        </is>
      </c>
      <c r="D8" t="inlineStr">
        <is>
          <t>101,58%</t>
        </is>
      </c>
      <c r="E8" t="inlineStr">
        <is>
          <t>21,44%</t>
        </is>
      </c>
    </row>
    <row r="9">
      <c r="A9" t="inlineStr">
        <is>
          <t>Serviços Educacionais</t>
        </is>
      </c>
      <c r="B9" t="inlineStr">
        <is>
          <t>R$37.743.000,00</t>
        </is>
      </c>
      <c r="C9" t="inlineStr">
        <is>
          <t>R$38.338.145,80</t>
        </is>
      </c>
      <c r="D9" t="inlineStr">
        <is>
          <t>101,58%</t>
        </is>
      </c>
      <c r="E9" t="inlineStr">
        <is>
          <t>21,44%</t>
        </is>
      </c>
    </row>
    <row r="10">
      <c r="A10" t="inlineStr">
        <is>
          <t>OUTRAS RECEITAS CORRENTES</t>
        </is>
      </c>
      <c r="B10" t="inlineStr">
        <is>
          <t>R$743.700,00</t>
        </is>
      </c>
      <c r="C10" t="inlineStr">
        <is>
          <t>R$697.314,18</t>
        </is>
      </c>
      <c r="D10" t="inlineStr">
        <is>
          <t>93,76%</t>
        </is>
      </c>
      <c r="E10" t="inlineStr">
        <is>
          <t>0,39%</t>
        </is>
      </c>
    </row>
    <row r="11">
      <c r="A11" t="inlineStr">
        <is>
          <t>Outras Multas e Juros de Mora</t>
        </is>
      </c>
      <c r="B11" t="inlineStr">
        <is>
          <t>R$42.300,00</t>
        </is>
      </c>
      <c r="C11" t="inlineStr">
        <is>
          <t>R$42.943,37</t>
        </is>
      </c>
      <c r="D11" t="inlineStr">
        <is>
          <t>101,52%</t>
        </is>
      </c>
      <c r="E11" t="inlineStr">
        <is>
          <t>0,02%</t>
        </is>
      </c>
    </row>
    <row r="12">
      <c r="A12" t="inlineStr">
        <is>
          <t>Outras Receitas</t>
        </is>
      </c>
      <c r="B12" t="inlineStr">
        <is>
          <t>R$701.400,00</t>
        </is>
      </c>
      <c r="C12" t="inlineStr">
        <is>
          <t>R$654.370,81</t>
        </is>
      </c>
      <c r="D12" t="inlineStr">
        <is>
          <t>93,29%</t>
        </is>
      </c>
      <c r="E12" t="inlineStr">
        <is>
          <t>0,37%</t>
        </is>
      </c>
    </row>
    <row r="13">
      <c r="A13" t="inlineStr">
        <is>
          <t>RECEITAS DE CAPITAL</t>
        </is>
      </c>
      <c r="B13" t="inlineStr">
        <is>
          <t>R$1.995.600,00</t>
        </is>
      </c>
      <c r="C13" t="inlineStr">
        <is>
          <t>R$296.076,00</t>
        </is>
      </c>
      <c r="D13" t="inlineStr">
        <is>
          <t>14,84%</t>
        </is>
      </c>
      <c r="E13" t="inlineStr">
        <is>
          <t>0,17%</t>
        </is>
      </c>
    </row>
    <row r="14">
      <c r="A14" t="inlineStr">
        <is>
          <t>ALIENAÇÃO DE BENS</t>
        </is>
      </c>
      <c r="B14" t="inlineStr">
        <is>
          <t>R$1.995.600,00</t>
        </is>
      </c>
      <c r="C14" t="inlineStr">
        <is>
          <t>R$296.076,00</t>
        </is>
      </c>
      <c r="D14" t="inlineStr">
        <is>
          <t>14,84%</t>
        </is>
      </c>
      <c r="E14" t="inlineStr">
        <is>
          <t>0,17%</t>
        </is>
      </c>
    </row>
    <row r="15">
      <c r="A15" t="inlineStr">
        <is>
          <t>Alienação de Veículos</t>
        </is>
      </c>
      <c r="B15" t="inlineStr">
        <is>
          <t>R$195.600,00</t>
        </is>
      </c>
      <c r="C15" t="inlineStr">
        <is>
          <t>R$296.076,00</t>
        </is>
      </c>
      <c r="D15" t="inlineStr">
        <is>
          <t>151,37%</t>
        </is>
      </c>
      <c r="E15" t="inlineStr">
        <is>
          <t>0,17%</t>
        </is>
      </c>
    </row>
    <row r="16">
      <c r="A16" t="inlineStr">
        <is>
          <t>Alienação Outros Bens Imóveis</t>
        </is>
      </c>
      <c r="B16" t="inlineStr">
        <is>
          <t>R$1.800.000,00</t>
        </is>
      </c>
      <c r="C16" t="inlineStr">
        <is>
          <t>R$0,00</t>
        </is>
      </c>
      <c r="D16" t="inlineStr">
        <is>
          <t>0,00%</t>
        </is>
      </c>
      <c r="E16" t="inlineStr">
        <is>
          <t>0,00%</t>
        </is>
      </c>
    </row>
    <row r="17">
      <c r="A17" t="inlineStr">
        <is>
          <t>RECURSOS ARREC. EXERC. ANTER.</t>
        </is>
      </c>
      <c r="B17" t="inlineStr">
        <is>
          <t>R$2.874.900,00</t>
        </is>
      </c>
      <c r="C17" t="inlineStr">
        <is>
          <t>R$0,00</t>
        </is>
      </c>
      <c r="D17" t="inlineStr">
        <is>
          <t>0,00%</t>
        </is>
      </c>
      <c r="E17" t="inlineStr">
        <is>
          <t>0,00%</t>
        </is>
      </c>
    </row>
    <row r="18">
      <c r="A18" t="inlineStr">
        <is>
          <t>RECURSOS ARRECADADOS EXERC. ANTERIORES</t>
        </is>
      </c>
      <c r="B18" t="inlineStr">
        <is>
          <t>R$2.874.900,00</t>
        </is>
      </c>
      <c r="C18" t="inlineStr">
        <is>
          <t>R$0,00</t>
        </is>
      </c>
      <c r="D18" t="inlineStr">
        <is>
          <t>0,00%</t>
        </is>
      </c>
      <c r="E18" t="inlineStr">
        <is>
          <t>0,00%</t>
        </is>
      </c>
    </row>
    <row r="19">
      <c r="A19" t="inlineStr">
        <is>
          <t>Recursos Arrecadados Exerc. Anteriores</t>
        </is>
      </c>
      <c r="B19" t="inlineStr">
        <is>
          <t>R$2.874.900,00</t>
        </is>
      </c>
      <c r="C19" t="inlineStr">
        <is>
          <t>R$0,00</t>
        </is>
      </c>
      <c r="D19" t="inlineStr">
        <is>
          <t>0,00%</t>
        </is>
      </c>
      <c r="E19" t="inlineStr">
        <is>
          <t>0,00%</t>
        </is>
      </c>
    </row>
  </sheetData>
  <pageMargins left="0.75" right="0.75" top="1" bottom="1" header="0.5" footer="0.5"/>
</worksheet>
</file>

<file path=xl/worksheets/sheet53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R$ 150.323.100,00</t>
        </is>
      </c>
      <c r="C2" t="inlineStr">
        <is>
          <t>R$ 145.833.337,31</t>
        </is>
      </c>
      <c r="D2" t="inlineStr">
        <is>
          <t>97,01%</t>
        </is>
      </c>
      <c r="E2" t="inlineStr">
        <is>
          <t>83,21%</t>
        </is>
      </c>
    </row>
    <row r="3">
      <c r="A3" t="inlineStr">
        <is>
          <t>PESSOAL E ENCARGOS SOCIAIS</t>
        </is>
      </c>
      <c r="B3" t="inlineStr">
        <is>
          <t>R$ 88.790.100,00</t>
        </is>
      </c>
      <c r="C3" t="inlineStr">
        <is>
          <t>R$ 85.056.242,16</t>
        </is>
      </c>
      <c r="D3" t="inlineStr">
        <is>
          <t>95,79%</t>
        </is>
      </c>
      <c r="E3" t="inlineStr">
        <is>
          <t>48,53%</t>
        </is>
      </c>
    </row>
    <row r="4">
      <c r="A4" t="inlineStr">
        <is>
          <t>Vencimentos e Vantagens Fixas</t>
        </is>
      </c>
      <c r="B4" t="inlineStr">
        <is>
          <t>R$ 63.574.200,00</t>
        </is>
      </c>
      <c r="C4" t="inlineStr">
        <is>
          <t>R$ 62.142.332,61</t>
        </is>
      </c>
      <c r="D4" t="inlineStr">
        <is>
          <t>97,75%</t>
        </is>
      </c>
      <c r="E4" t="inlineStr">
        <is>
          <t>35,46%</t>
        </is>
      </c>
    </row>
    <row r="5">
      <c r="A5" t="inlineStr">
        <is>
          <t>Obrigações Patronais</t>
        </is>
      </c>
      <c r="B5" t="inlineStr">
        <is>
          <t>R$ 22.193.400,00</t>
        </is>
      </c>
      <c r="C5" t="inlineStr">
        <is>
          <t>R$ 20.831.969,70</t>
        </is>
      </c>
      <c r="D5" t="inlineStr">
        <is>
          <t>93,87%</t>
        </is>
      </c>
      <c r="E5" t="inlineStr">
        <is>
          <t>11,89%</t>
        </is>
      </c>
    </row>
    <row r="6">
      <c r="A6" t="inlineStr">
        <is>
          <t>Outras Despesas Variáveis</t>
        </is>
      </c>
      <c r="B6" t="inlineStr">
        <is>
          <t>R$ 591.900,00</t>
        </is>
      </c>
      <c r="C6" t="inlineStr">
        <is>
          <t>R$ 561.561,17</t>
        </is>
      </c>
      <c r="D6" t="inlineStr">
        <is>
          <t>94,87%</t>
        </is>
      </c>
      <c r="E6" t="inlineStr">
        <is>
          <t>0,32%</t>
        </is>
      </c>
    </row>
    <row r="7">
      <c r="A7" t="inlineStr">
        <is>
          <t>Sentenças Judiciais - Pessoal e Encargos</t>
        </is>
      </c>
      <c r="B7" t="inlineStr">
        <is>
          <t>R$ 530.100,00</t>
        </is>
      </c>
      <c r="C7" t="inlineStr">
        <is>
          <t>R$ 132.505,13</t>
        </is>
      </c>
      <c r="D7" t="inlineStr">
        <is>
          <t>25,00%</t>
        </is>
      </c>
      <c r="E7" t="inlineStr">
        <is>
          <t>0,08%</t>
        </is>
      </c>
    </row>
    <row r="8">
      <c r="A8" t="inlineStr">
        <is>
          <t>Indenizações e Restituições Trabalhistas</t>
        </is>
      </c>
      <c r="B8" t="inlineStr">
        <is>
          <t>R$ 1.900.500,00</t>
        </is>
      </c>
      <c r="C8" t="inlineStr">
        <is>
          <t>R$ 1.387.873,55</t>
        </is>
      </c>
      <c r="D8" t="inlineStr">
        <is>
          <t>73,03%</t>
        </is>
      </c>
      <c r="E8" t="inlineStr">
        <is>
          <t>0,79%</t>
        </is>
      </c>
    </row>
    <row r="9">
      <c r="A9" t="inlineStr">
        <is>
          <t>OUTRAS DESPESAS CORRENTES</t>
        </is>
      </c>
      <c r="B9" t="inlineStr">
        <is>
          <t>R$ 61.533.000,00</t>
        </is>
      </c>
      <c r="C9" t="inlineStr">
        <is>
          <t>R$ 60.777.095,15</t>
        </is>
      </c>
      <c r="D9" t="inlineStr">
        <is>
          <t>98,77%</t>
        </is>
      </c>
      <c r="E9" t="inlineStr">
        <is>
          <t>34,68%</t>
        </is>
      </c>
    </row>
    <row r="10">
      <c r="A10" t="inlineStr">
        <is>
          <t>Contribuições</t>
        </is>
      </c>
      <c r="B10" t="inlineStr">
        <is>
          <t>R$ 2.761.200,00</t>
        </is>
      </c>
      <c r="C10" t="inlineStr">
        <is>
          <t>R$ 2.835.784,17</t>
        </is>
      </c>
      <c r="D10" t="inlineStr">
        <is>
          <t>102,70%</t>
        </is>
      </c>
      <c r="E10" t="inlineStr">
        <is>
          <t>1,62%</t>
        </is>
      </c>
    </row>
    <row r="11">
      <c r="A11" t="inlineStr">
        <is>
          <t>Diárias</t>
        </is>
      </c>
      <c r="B11" t="inlineStr">
        <is>
          <t>R$ 1.059.000,00</t>
        </is>
      </c>
      <c r="C11" t="inlineStr">
        <is>
          <t>R$ 914.060,85</t>
        </is>
      </c>
      <c r="D11" t="inlineStr">
        <is>
          <t>86,31%</t>
        </is>
      </c>
      <c r="E11" t="inlineStr">
        <is>
          <t>0,52%</t>
        </is>
      </c>
    </row>
    <row r="12">
      <c r="A12" t="inlineStr">
        <is>
          <t>Auxílio Financeiro a Estudantes</t>
        </is>
      </c>
      <c r="B12" t="inlineStr">
        <is>
          <t>R$ 40.200,00</t>
        </is>
      </c>
      <c r="C12" t="inlineStr">
        <is>
          <t>R$ 14.970,00</t>
        </is>
      </c>
      <c r="D12" t="inlineStr">
        <is>
          <t>37,24%</t>
        </is>
      </c>
      <c r="E12" t="inlineStr">
        <is>
          <t>0,01%</t>
        </is>
      </c>
    </row>
    <row r="13">
      <c r="A13" t="inlineStr">
        <is>
          <t>Material de Consumo</t>
        </is>
      </c>
      <c r="B13" t="inlineStr">
        <is>
          <t>R$ 10.142.700,00</t>
        </is>
      </c>
      <c r="C13" t="inlineStr">
        <is>
          <t>R$ 10.057.580,59</t>
        </is>
      </c>
      <c r="D13" t="inlineStr">
        <is>
          <t>99,16%</t>
        </is>
      </c>
      <c r="E13" t="inlineStr">
        <is>
          <t>5,74%</t>
        </is>
      </c>
    </row>
    <row r="14">
      <c r="A14" t="inlineStr">
        <is>
          <t>Passagens e Despesas de Locomoção</t>
        </is>
      </c>
      <c r="B14" t="inlineStr">
        <is>
          <t>R$ 1.180.500,00</t>
        </is>
      </c>
      <c r="C14" t="inlineStr">
        <is>
          <t>R$ 850.744,41</t>
        </is>
      </c>
      <c r="D14" t="inlineStr">
        <is>
          <t>72,07%</t>
        </is>
      </c>
      <c r="E14" t="inlineStr">
        <is>
          <t>0,49%</t>
        </is>
      </c>
    </row>
    <row r="15">
      <c r="A15" t="inlineStr">
        <is>
          <t>Outros Serviços Terceiros - P. Física</t>
        </is>
      </c>
      <c r="B15" t="inlineStr">
        <is>
          <t>R$ 2.890.500,00</t>
        </is>
      </c>
      <c r="C15" t="inlineStr">
        <is>
          <t>R$ 2.808.948,74</t>
        </is>
      </c>
      <c r="D15" t="inlineStr">
        <is>
          <t>97,18%</t>
        </is>
      </c>
      <c r="E15" t="inlineStr">
        <is>
          <t>1,60%</t>
        </is>
      </c>
    </row>
    <row r="16">
      <c r="A16" t="inlineStr">
        <is>
          <t>Locação de Mão de Obra</t>
        </is>
      </c>
      <c r="B16" t="inlineStr">
        <is>
          <t>R$ 2.331.300,00</t>
        </is>
      </c>
      <c r="C16" t="inlineStr">
        <is>
          <t>R$ 2.434.707,70</t>
        </is>
      </c>
      <c r="D16" t="inlineStr">
        <is>
          <t>104,44%</t>
        </is>
      </c>
      <c r="E16" t="inlineStr">
        <is>
          <t>1,39%</t>
        </is>
      </c>
    </row>
    <row r="17">
      <c r="A17" t="inlineStr">
        <is>
          <t>Outros Serviços Terceiros - P. Jurídica</t>
        </is>
      </c>
      <c r="B17" t="inlineStr">
        <is>
          <t>R$ 40.564.500,00</t>
        </is>
      </c>
      <c r="C17" t="inlineStr">
        <is>
          <t>R$ 40.205.832,19</t>
        </is>
      </c>
      <c r="D17" t="inlineStr">
        <is>
          <t>99,12%</t>
        </is>
      </c>
      <c r="E17" t="inlineStr">
        <is>
          <t>22,94%</t>
        </is>
      </c>
    </row>
    <row r="18">
      <c r="A18" t="inlineStr">
        <is>
          <t>Obrigações Tributárias e Contributivas</t>
        </is>
      </c>
      <c r="B18" t="inlineStr">
        <is>
          <t>R$ 558.600,00</t>
        </is>
      </c>
      <c r="C18" t="inlineStr">
        <is>
          <t>R$ 650.207,44</t>
        </is>
      </c>
      <c r="D18" t="inlineStr">
        <is>
          <t>116,40%</t>
        </is>
      </c>
      <c r="E18" t="inlineStr">
        <is>
          <t>0,37%</t>
        </is>
      </c>
    </row>
    <row r="19">
      <c r="A19" t="inlineStr">
        <is>
          <t>Sentenças Judiciais-Outras DespCorrentes</t>
        </is>
      </c>
      <c r="B19" t="inlineStr">
        <is>
          <t>R$ 4.500,00</t>
        </is>
      </c>
      <c r="C19" t="inlineStr">
        <is>
          <t>R$ 4.259,06</t>
        </is>
      </c>
      <c r="D19" t="inlineStr">
        <is>
          <t>94,65%</t>
        </is>
      </c>
      <c r="E19" t="inlineStr">
        <is>
          <t>0,00%</t>
        </is>
      </c>
    </row>
    <row r="20">
      <c r="A20" t="inlineStr">
        <is>
          <t>DESPESAS DE CAPITAL</t>
        </is>
      </c>
      <c r="B20" t="inlineStr">
        <is>
          <t>R$ 37.401.900,00</t>
        </is>
      </c>
      <c r="C20" t="inlineStr">
        <is>
          <t>R$ 29.434.048,38</t>
        </is>
      </c>
      <c r="D20" t="inlineStr">
        <is>
          <t>78,70%</t>
        </is>
      </c>
      <c r="E20" t="inlineStr">
        <is>
          <t>16,79%</t>
        </is>
      </c>
    </row>
    <row r="21">
      <c r="A21" t="inlineStr">
        <is>
          <t>INVESTIMENTOS</t>
        </is>
      </c>
      <c r="B21" t="inlineStr">
        <is>
          <t>R$ 37.401.900,00</t>
        </is>
      </c>
      <c r="C21" t="inlineStr">
        <is>
          <t>R$ 29.434.048,38</t>
        </is>
      </c>
      <c r="D21" t="inlineStr">
        <is>
          <t>78,70%</t>
        </is>
      </c>
      <c r="E21" t="inlineStr">
        <is>
          <t>16,79%</t>
        </is>
      </c>
    </row>
  </sheetData>
  <pageMargins left="0.75" right="0.75" top="1" bottom="1" header="0.5" footer="0.5"/>
</worksheet>
</file>

<file path=xl/worksheets/sheet53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R$ 21.818.300,00</t>
        </is>
      </c>
      <c r="C2" t="inlineStr">
        <is>
          <t>R$ 19.025.997,24</t>
        </is>
      </c>
      <c r="D2" t="inlineStr">
        <is>
          <t>87,20%</t>
        </is>
      </c>
      <c r="E2" t="inlineStr">
        <is>
          <t>10,86%</t>
        </is>
      </c>
    </row>
    <row r="3">
      <c r="A3" t="inlineStr">
        <is>
          <t>02 - Administração Financeira</t>
        </is>
      </c>
      <c r="B3" t="inlineStr">
        <is>
          <t>R$ 8.144.600,00</t>
        </is>
      </c>
      <c r="C3" t="inlineStr">
        <is>
          <t>R$ 8.088.759,33</t>
        </is>
      </c>
      <c r="D3" t="inlineStr">
        <is>
          <t>99,31%</t>
        </is>
      </c>
      <c r="E3" t="inlineStr">
        <is>
          <t>4,62%</t>
        </is>
      </c>
    </row>
    <row r="4">
      <c r="A4" t="inlineStr">
        <is>
          <t>03 - Formação de Recursos Humanos</t>
        </is>
      </c>
      <c r="B4" t="inlineStr">
        <is>
          <t>R$ 2.462.000,00</t>
        </is>
      </c>
      <c r="C4" t="inlineStr">
        <is>
          <t>R$ 1.843.487,15</t>
        </is>
      </c>
      <c r="D4" t="inlineStr">
        <is>
          <t>74,88%</t>
        </is>
      </c>
      <c r="E4" t="inlineStr">
        <is>
          <t>1,05%</t>
        </is>
      </c>
    </row>
    <row r="5">
      <c r="A5" t="inlineStr">
        <is>
          <t>04 - Comunicação Social</t>
        </is>
      </c>
      <c r="B5" t="inlineStr">
        <is>
          <t>R$ 4.927.700,00</t>
        </is>
      </c>
      <c r="C5" t="inlineStr">
        <is>
          <t>R$ 4.425.417,55</t>
        </is>
      </c>
      <c r="D5" t="inlineStr">
        <is>
          <t>89,81%</t>
        </is>
      </c>
      <c r="E5" t="inlineStr">
        <is>
          <t>2,52%</t>
        </is>
      </c>
    </row>
    <row r="6">
      <c r="A6" t="inlineStr">
        <is>
          <t>05 - Atenção Básica</t>
        </is>
      </c>
      <c r="B6" t="inlineStr">
        <is>
          <t>R$ 3.010.100,00</t>
        </is>
      </c>
      <c r="C6" t="inlineStr">
        <is>
          <t>R$ 3.070.108,10</t>
        </is>
      </c>
      <c r="D6" t="inlineStr">
        <is>
          <t>101,99%</t>
        </is>
      </c>
      <c r="E6" t="inlineStr">
        <is>
          <t>1,75%</t>
        </is>
      </c>
    </row>
    <row r="7">
      <c r="A7" t="inlineStr">
        <is>
          <t>06 - Proteção e Benefícios ao Trabalhador</t>
        </is>
      </c>
      <c r="B7" t="inlineStr">
        <is>
          <t>R$ 7.040.000,00</t>
        </is>
      </c>
      <c r="C7" t="inlineStr">
        <is>
          <t>R$ 7.138.306,25</t>
        </is>
      </c>
      <c r="D7" t="inlineStr">
        <is>
          <t>101,40%</t>
        </is>
      </c>
      <c r="E7" t="inlineStr">
        <is>
          <t>4,07%</t>
        </is>
      </c>
    </row>
    <row r="8">
      <c r="A8" t="inlineStr">
        <is>
          <t>07 - Empregabilidade</t>
        </is>
      </c>
      <c r="B8" t="inlineStr">
        <is>
          <t>R$ 140.322.300,00</t>
        </is>
      </c>
      <c r="C8" t="inlineStr">
        <is>
          <t>R$ 131.675.310,07</t>
        </is>
      </c>
      <c r="D8" t="inlineStr">
        <is>
          <t>93,84%</t>
        </is>
      </c>
      <c r="E8" t="inlineStr">
        <is>
          <t>75,13%</t>
        </is>
      </c>
    </row>
  </sheetData>
  <pageMargins left="0.75" right="0.75" top="1" bottom="1" header="0.5" footer="0.5"/>
</worksheet>
</file>

<file path=xl/worksheets/sheet53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R$136.574.424,00</t>
        </is>
      </c>
      <c r="D2" t="inlineStr">
        <is>
          <t>69,00%</t>
        </is>
      </c>
    </row>
    <row r="3">
      <c r="A3" t="inlineStr">
        <is>
          <t>13110120</t>
        </is>
      </c>
      <c r="B3" t="inlineStr">
        <is>
          <t>Taxas de Ocupação</t>
        </is>
      </c>
      <c r="C3" t="inlineStr">
        <is>
          <t>R$669.000,00</t>
        </is>
      </c>
      <c r="D3" t="inlineStr">
        <is>
          <t>0,34%</t>
        </is>
      </c>
    </row>
    <row r="4">
      <c r="A4" t="inlineStr">
        <is>
          <t>13210100</t>
        </is>
      </c>
      <c r="B4" t="inlineStr">
        <is>
          <t>Remuneração de Depósitos Bancários</t>
        </is>
      </c>
      <c r="C4" t="inlineStr">
        <is>
          <t>R$21.504.576,00</t>
        </is>
      </c>
      <c r="D4" t="inlineStr">
        <is>
          <t>10,86%</t>
        </is>
      </c>
    </row>
    <row r="5">
      <c r="A5" t="inlineStr">
        <is>
          <t>16999900</t>
        </is>
      </c>
      <c r="B5" t="inlineStr">
        <is>
          <t>Serviços Educacionais</t>
        </is>
      </c>
      <c r="C5" t="inlineStr">
        <is>
          <t>R$37.751.100,00</t>
        </is>
      </c>
      <c r="D5" t="inlineStr">
        <is>
          <t>19,07%</t>
        </is>
      </c>
    </row>
    <row r="6">
      <c r="A6" t="inlineStr">
        <is>
          <t>17999900</t>
        </is>
      </c>
      <c r="B6" t="inlineStr">
        <is>
          <t>Outras transferências correntes</t>
        </is>
      </c>
      <c r="C6" t="inlineStr">
        <is>
          <t>R$600.000,00</t>
        </is>
      </c>
      <c r="D6" t="inlineStr">
        <is>
          <t>0,30%</t>
        </is>
      </c>
    </row>
    <row r="7">
      <c r="A7" t="inlineStr">
        <is>
          <t>19110900</t>
        </is>
      </c>
      <c r="B7" t="inlineStr">
        <is>
          <t xml:space="preserve">Multas e Juros </t>
        </is>
      </c>
      <c r="C7" t="inlineStr">
        <is>
          <t>R$36.600,00</t>
        </is>
      </c>
      <c r="D7" t="inlineStr">
        <is>
          <t>0,02%</t>
        </is>
      </c>
    </row>
    <row r="8">
      <c r="A8" t="inlineStr">
        <is>
          <t>19999900</t>
        </is>
      </c>
      <c r="B8" t="inlineStr">
        <is>
          <t>Outras Receitas Correntes</t>
        </is>
      </c>
      <c r="C8" t="inlineStr">
        <is>
          <t>R$648.300,00</t>
        </is>
      </c>
      <c r="D8" t="inlineStr">
        <is>
          <t>0,33%</t>
        </is>
      </c>
    </row>
    <row r="9">
      <c r="A9" t="inlineStr">
        <is>
          <t>22130100</t>
        </is>
      </c>
      <c r="B9" t="inlineStr">
        <is>
          <t>Alienação de Bens Móveis</t>
        </is>
      </c>
      <c r="C9" t="inlineStr">
        <is>
          <t>R$159.000,00</t>
        </is>
      </c>
      <c r="D9" t="inlineStr">
        <is>
          <t>0,08%</t>
        </is>
      </c>
    </row>
  </sheetData>
  <pageMargins left="0.75" right="0.75" top="1" bottom="1" header="0.5" footer="0.5"/>
</worksheet>
</file>

<file path=xl/worksheets/sheet53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R$65.338.800,00</t>
        </is>
      </c>
      <c r="D2" t="inlineStr">
        <is>
          <t>33,01%</t>
        </is>
      </c>
    </row>
    <row r="3">
      <c r="A3" t="inlineStr">
        <is>
          <t>31901300</t>
        </is>
      </c>
      <c r="B3" t="inlineStr">
        <is>
          <t>Obrigações Patronais</t>
        </is>
      </c>
      <c r="C3" t="inlineStr">
        <is>
          <t>R$22.900.800,00</t>
        </is>
      </c>
      <c r="D3" t="inlineStr">
        <is>
          <t>11,57%</t>
        </is>
      </c>
    </row>
    <row r="4">
      <c r="A4" t="inlineStr">
        <is>
          <t>31901600</t>
        </is>
      </c>
      <c r="B4" t="inlineStr">
        <is>
          <t>Outras Despesas Variáveis</t>
        </is>
      </c>
      <c r="C4" t="inlineStr">
        <is>
          <t>R$693.600,00</t>
        </is>
      </c>
      <c r="D4" t="inlineStr">
        <is>
          <t>0,35%</t>
        </is>
      </c>
    </row>
    <row r="5">
      <c r="A5" t="inlineStr">
        <is>
          <t>31909100</t>
        </is>
      </c>
      <c r="B5" t="inlineStr">
        <is>
          <t xml:space="preserve">Sentenças Judiciais </t>
        </is>
      </c>
      <c r="C5" t="inlineStr">
        <is>
          <t>R$358.200,00</t>
        </is>
      </c>
      <c r="D5" t="inlineStr">
        <is>
          <t>0,18%</t>
        </is>
      </c>
    </row>
    <row r="6">
      <c r="A6" t="inlineStr">
        <is>
          <t>31909400</t>
        </is>
      </c>
      <c r="B6" t="inlineStr">
        <is>
          <t>Indenizações e Restituições Trabalhistas</t>
        </is>
      </c>
      <c r="C6" t="inlineStr">
        <is>
          <t>R$1.299.900,00</t>
        </is>
      </c>
      <c r="D6" t="inlineStr">
        <is>
          <t>0,66%</t>
        </is>
      </c>
    </row>
    <row r="7">
      <c r="A7" t="inlineStr">
        <is>
          <t>33504100</t>
        </is>
      </c>
      <c r="B7" t="inlineStr">
        <is>
          <t>Contribuições</t>
        </is>
      </c>
      <c r="C7" t="inlineStr">
        <is>
          <t>R$3.270.000,00</t>
        </is>
      </c>
      <c r="D7" t="inlineStr">
        <is>
          <t>1,65%</t>
        </is>
      </c>
    </row>
    <row r="8">
      <c r="A8" t="inlineStr">
        <is>
          <t>33901400</t>
        </is>
      </c>
      <c r="B8" t="inlineStr">
        <is>
          <t>Diárias</t>
        </is>
      </c>
      <c r="C8" t="inlineStr">
        <is>
          <t>R$1.621.200,00</t>
        </is>
      </c>
      <c r="D8" t="inlineStr">
        <is>
          <t>0,82%</t>
        </is>
      </c>
    </row>
    <row r="9">
      <c r="A9" t="inlineStr">
        <is>
          <t>33901800</t>
        </is>
      </c>
      <c r="B9" t="inlineStr">
        <is>
          <t>Auxílio Financeiro a Estudantes</t>
        </is>
      </c>
      <c r="C9" t="inlineStr">
        <is>
          <t>R$166.200,00</t>
        </is>
      </c>
      <c r="D9" t="inlineStr">
        <is>
          <t>0,08%</t>
        </is>
      </c>
    </row>
    <row r="10">
      <c r="A10" t="inlineStr">
        <is>
          <t>33903000</t>
        </is>
      </c>
      <c r="B10" t="inlineStr">
        <is>
          <t>Material de Consumo</t>
        </is>
      </c>
      <c r="C10" t="inlineStr">
        <is>
          <t>R$11.096.100,00</t>
        </is>
      </c>
      <c r="D10" t="inlineStr">
        <is>
          <t>5,61%</t>
        </is>
      </c>
    </row>
    <row r="11">
      <c r="A11" t="inlineStr">
        <is>
          <t>33903300</t>
        </is>
      </c>
      <c r="B11" t="inlineStr">
        <is>
          <t>Passagens e Despesas de Locomoção</t>
        </is>
      </c>
      <c r="C11" t="inlineStr">
        <is>
          <t>R$1.383.300,00</t>
        </is>
      </c>
      <c r="D11" t="inlineStr">
        <is>
          <t>0,70%</t>
        </is>
      </c>
    </row>
    <row r="12">
      <c r="A12" t="inlineStr">
        <is>
          <t>33903600</t>
        </is>
      </c>
      <c r="B12" t="inlineStr">
        <is>
          <t>Outros Serviços de Terceiros - PF</t>
        </is>
      </c>
      <c r="C12" t="inlineStr">
        <is>
          <t>R$3.468.600,00</t>
        </is>
      </c>
      <c r="D12" t="inlineStr">
        <is>
          <t>1,75%</t>
        </is>
      </c>
    </row>
    <row r="13">
      <c r="A13" t="inlineStr">
        <is>
          <t>33903700</t>
        </is>
      </c>
      <c r="B13" t="inlineStr">
        <is>
          <t>Locação de Mão de Obra</t>
        </is>
      </c>
      <c r="C13" t="inlineStr">
        <is>
          <t>R$3.011.100,00</t>
        </is>
      </c>
      <c r="D13" t="inlineStr">
        <is>
          <t>1,52%</t>
        </is>
      </c>
    </row>
    <row r="14">
      <c r="A14" t="inlineStr">
        <is>
          <t>33903900</t>
        </is>
      </c>
      <c r="B14" t="inlineStr">
        <is>
          <t>Outros Serviços Terceiros - P. Jurídica</t>
        </is>
      </c>
      <c r="C14" t="inlineStr">
        <is>
          <t>R$46.890.600,00</t>
        </is>
      </c>
      <c r="D14" t="inlineStr">
        <is>
          <t>23,69%</t>
        </is>
      </c>
    </row>
    <row r="15">
      <c r="A15" t="inlineStr">
        <is>
          <t>33904000</t>
        </is>
      </c>
      <c r="B15" t="inlineStr">
        <is>
          <t>Serv. Tecn. da Inform. Comunicação - PJ.</t>
        </is>
      </c>
      <c r="C15" t="inlineStr">
        <is>
          <t>R$1.397.400,00</t>
        </is>
      </c>
      <c r="D15" t="inlineStr">
        <is>
          <t>0,71%</t>
        </is>
      </c>
    </row>
    <row r="16">
      <c r="A16" t="inlineStr">
        <is>
          <t>33904700</t>
        </is>
      </c>
      <c r="B16" t="inlineStr">
        <is>
          <t>Obrigações Tributárias e Contributivas</t>
        </is>
      </c>
      <c r="C16" t="inlineStr">
        <is>
          <t>R$695.100,00</t>
        </is>
      </c>
      <c r="D16" t="inlineStr">
        <is>
          <t>0,35%</t>
        </is>
      </c>
    </row>
    <row r="17">
      <c r="A17" t="inlineStr">
        <is>
          <t>33909100</t>
        </is>
      </c>
      <c r="B17" t="inlineStr">
        <is>
          <t>Sentenças Judiciais</t>
        </is>
      </c>
      <c r="C17" t="inlineStr">
        <is>
          <t>R$212.100,00</t>
        </is>
      </c>
      <c r="D17" t="inlineStr">
        <is>
          <t>0,11%</t>
        </is>
      </c>
    </row>
    <row r="18">
      <c r="A18" t="inlineStr">
        <is>
          <t>44905100</t>
        </is>
      </c>
      <c r="B18" t="inlineStr">
        <is>
          <t>Obras e Instalações</t>
        </is>
      </c>
      <c r="C18" t="inlineStr">
        <is>
          <t>R$13.333.500,00</t>
        </is>
      </c>
      <c r="D18" t="inlineStr">
        <is>
          <t>6,74%</t>
        </is>
      </c>
    </row>
    <row r="19">
      <c r="A19" t="inlineStr">
        <is>
          <t>44905200</t>
        </is>
      </c>
      <c r="B19" t="inlineStr">
        <is>
          <t>Equipamentos e Material Permanente</t>
        </is>
      </c>
      <c r="C19" t="inlineStr">
        <is>
          <t>R$18.006.600,00</t>
        </is>
      </c>
      <c r="D19" t="inlineStr">
        <is>
          <t>9,10%</t>
        </is>
      </c>
    </row>
    <row r="20">
      <c r="A20" t="inlineStr">
        <is>
          <t>45906100</t>
        </is>
      </c>
      <c r="B20" t="inlineStr">
        <is>
          <t>Aquisição de Imóveis</t>
        </is>
      </c>
      <c r="C20" t="inlineStr">
        <is>
          <t>R$2.799.900,00</t>
        </is>
      </c>
      <c r="D20" t="inlineStr">
        <is>
          <t>1,41%</t>
        </is>
      </c>
    </row>
  </sheetData>
  <pageMargins left="0.75" right="0.75" top="1" bottom="1" header="0.5" footer="0.5"/>
</worksheet>
</file>

<file path=xl/worksheets/sheet53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R$23.271.400,00</t>
        </is>
      </c>
      <c r="C2" t="inlineStr">
        <is>
          <t>11,76%</t>
        </is>
      </c>
    </row>
    <row r="3">
      <c r="A3" t="inlineStr">
        <is>
          <t>02 - Administração Financeira</t>
        </is>
      </c>
      <c r="B3" t="inlineStr">
        <is>
          <t>R$9.068.200,00</t>
        </is>
      </c>
      <c r="C3" t="inlineStr">
        <is>
          <t>4,58%</t>
        </is>
      </c>
    </row>
    <row r="4">
      <c r="A4" t="inlineStr">
        <is>
          <t>03 - Formação de Recursos Humanos</t>
        </is>
      </c>
      <c r="B4" t="inlineStr">
        <is>
          <t>R$3.499.000,00</t>
        </is>
      </c>
      <c r="C4" t="inlineStr">
        <is>
          <t>1,77%</t>
        </is>
      </c>
    </row>
    <row r="5">
      <c r="A5" t="inlineStr">
        <is>
          <t>04 - Comunicação Social</t>
        </is>
      </c>
      <c r="B5" t="inlineStr">
        <is>
          <t>R$4.812.700,00</t>
        </is>
      </c>
      <c r="C5" t="inlineStr">
        <is>
          <t>2,43%</t>
        </is>
      </c>
    </row>
    <row r="6">
      <c r="A6" t="inlineStr">
        <is>
          <t>05 - Atenção Básica</t>
        </is>
      </c>
      <c r="B6" t="inlineStr">
        <is>
          <t>R$3.715.100,00</t>
        </is>
      </c>
      <c r="C6" t="inlineStr">
        <is>
          <t>1,88%</t>
        </is>
      </c>
    </row>
    <row r="7">
      <c r="A7" t="inlineStr">
        <is>
          <t>06 - Proteção e Benefícios ao Trabalhador</t>
        </is>
      </c>
      <c r="B7" t="inlineStr">
        <is>
          <t>R$8.550.400,00</t>
        </is>
      </c>
      <c r="C7" t="inlineStr">
        <is>
          <t>4,32%</t>
        </is>
      </c>
    </row>
    <row r="8">
      <c r="A8" t="inlineStr">
        <is>
          <t>07 - Empregabilidade</t>
        </is>
      </c>
      <c r="B8" t="inlineStr">
        <is>
          <t>R$145.026.200,00</t>
        </is>
      </c>
      <c r="C8" t="inlineStr">
        <is>
          <t>73,27%</t>
        </is>
      </c>
    </row>
  </sheetData>
  <pageMargins left="0.75" right="0.75" top="1" bottom="1" header="0.5" footer="0.5"/>
</worksheet>
</file>

<file path=xl/worksheets/sheet53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R$197.784.000,00</t>
        </is>
      </c>
      <c r="C2" t="inlineStr">
        <is>
          <t>R$200.432.114,11</t>
        </is>
      </c>
      <c r="D2" t="inlineStr">
        <is>
          <t>101,34%</t>
        </is>
      </c>
      <c r="E2" t="inlineStr">
        <is>
          <t>99,88%</t>
        </is>
      </c>
    </row>
    <row r="3">
      <c r="A3" t="inlineStr">
        <is>
          <t>Contr. para Ent. Privadas Serviço Social e de Formação Prof.</t>
        </is>
      </c>
      <c r="B3" t="inlineStr">
        <is>
          <t>R$136.574.424,00</t>
        </is>
      </c>
      <c r="C3" t="inlineStr">
        <is>
          <t>R$127.281.033,67</t>
        </is>
      </c>
      <c r="D3" t="inlineStr">
        <is>
          <t>93,20%</t>
        </is>
      </c>
      <c r="E3" t="inlineStr">
        <is>
          <t>63,42%</t>
        </is>
      </c>
    </row>
    <row r="4">
      <c r="A4" t="inlineStr">
        <is>
          <t>Contribuições para o Senac</t>
        </is>
      </c>
      <c r="B4" t="inlineStr">
        <is>
          <t>R$136.574.424,00</t>
        </is>
      </c>
      <c r="C4" t="inlineStr">
        <is>
          <t>R$127.281.033,67</t>
        </is>
      </c>
      <c r="D4" t="inlineStr">
        <is>
          <t>93,20%</t>
        </is>
      </c>
      <c r="E4" t="inlineStr">
        <is>
          <t>63,42%</t>
        </is>
      </c>
    </row>
    <row r="5">
      <c r="A5" t="inlineStr">
        <is>
          <t>Receita Patrimonial</t>
        </is>
      </c>
      <c r="B5" t="inlineStr">
        <is>
          <t>R$22.173.576,00</t>
        </is>
      </c>
      <c r="C5" t="inlineStr">
        <is>
          <t>R$29.056.001,32</t>
        </is>
      </c>
      <c r="D5" t="inlineStr">
        <is>
          <t>131,04%</t>
        </is>
      </c>
      <c r="E5" t="inlineStr">
        <is>
          <t>14,48%</t>
        </is>
      </c>
    </row>
    <row r="6">
      <c r="A6" t="inlineStr">
        <is>
          <t>Taxas de Ocupação</t>
        </is>
      </c>
      <c r="B6" t="inlineStr">
        <is>
          <t>R$669.000,00</t>
        </is>
      </c>
      <c r="C6" t="inlineStr">
        <is>
          <t>R$749.153,10</t>
        </is>
      </c>
      <c r="D6" t="inlineStr">
        <is>
          <t>111,98%</t>
        </is>
      </c>
      <c r="E6" t="inlineStr">
        <is>
          <t>0,37%</t>
        </is>
      </c>
    </row>
    <row r="7">
      <c r="A7" t="inlineStr">
        <is>
          <t>Remuneração de Depósitos Bancários</t>
        </is>
      </c>
      <c r="B7" t="inlineStr">
        <is>
          <t>R$21.504.576,00</t>
        </is>
      </c>
      <c r="C7" t="inlineStr">
        <is>
          <t>R$28.306.848,22</t>
        </is>
      </c>
      <c r="D7" t="inlineStr">
        <is>
          <t>131,63%</t>
        </is>
      </c>
      <c r="E7" t="inlineStr">
        <is>
          <t>14,11%</t>
        </is>
      </c>
    </row>
    <row r="8">
      <c r="A8" t="inlineStr">
        <is>
          <t>Receita de Serviços</t>
        </is>
      </c>
      <c r="B8" t="inlineStr">
        <is>
          <t>R$37.751.100,00</t>
        </is>
      </c>
      <c r="C8" t="inlineStr">
        <is>
          <t>R$42.596.732,44</t>
        </is>
      </c>
      <c r="D8" t="inlineStr">
        <is>
          <t>112,84%</t>
        </is>
      </c>
      <c r="E8" t="inlineStr">
        <is>
          <t>21,23%</t>
        </is>
      </c>
    </row>
    <row r="9">
      <c r="A9" t="inlineStr">
        <is>
          <t>Serviços Educacionais</t>
        </is>
      </c>
      <c r="B9" t="inlineStr">
        <is>
          <t>R$37.751.100,00</t>
        </is>
      </c>
      <c r="C9" t="inlineStr">
        <is>
          <t>R$42.596.732,44</t>
        </is>
      </c>
      <c r="D9" t="inlineStr">
        <is>
          <t>112,84%</t>
        </is>
      </c>
      <c r="E9" t="inlineStr">
        <is>
          <t>21,23%</t>
        </is>
      </c>
    </row>
    <row r="10">
      <c r="A10" t="inlineStr">
        <is>
          <t>Transferências correntes</t>
        </is>
      </c>
      <c r="B10" t="inlineStr">
        <is>
          <t>R$600.000,00</t>
        </is>
      </c>
      <c r="C10" t="inlineStr">
        <is>
          <t>R$497.493,88</t>
        </is>
      </c>
      <c r="D10" t="inlineStr">
        <is>
          <t>82,92%</t>
        </is>
      </c>
      <c r="E10" t="inlineStr">
        <is>
          <t>0,25%</t>
        </is>
      </c>
    </row>
    <row r="11">
      <c r="A11" t="inlineStr">
        <is>
          <t>Outras transferências correntes</t>
        </is>
      </c>
      <c r="B11" t="inlineStr">
        <is>
          <t>R$600.000,00</t>
        </is>
      </c>
      <c r="C11" t="inlineStr">
        <is>
          <t>R$497.493,88</t>
        </is>
      </c>
      <c r="D11" t="inlineStr">
        <is>
          <t>82,92%</t>
        </is>
      </c>
      <c r="E11" t="inlineStr">
        <is>
          <t>0,25%</t>
        </is>
      </c>
    </row>
    <row r="12">
      <c r="A12" t="inlineStr">
        <is>
          <t>Outras Receitas Correntes</t>
        </is>
      </c>
      <c r="B12" t="inlineStr">
        <is>
          <t>R$684.900,00</t>
        </is>
      </c>
      <c r="C12" t="inlineStr">
        <is>
          <t>R$1.000.852,80</t>
        </is>
      </c>
      <c r="D12" t="inlineStr">
        <is>
          <t>146,13%</t>
        </is>
      </c>
      <c r="E12" t="inlineStr">
        <is>
          <t>0,50%</t>
        </is>
      </c>
    </row>
    <row r="13">
      <c r="A13" t="inlineStr">
        <is>
          <t xml:space="preserve">Multas e Juros </t>
        </is>
      </c>
      <c r="B13" t="inlineStr">
        <is>
          <t>R$36.600,00</t>
        </is>
      </c>
      <c r="C13" t="inlineStr">
        <is>
          <t>R$56.858,94</t>
        </is>
      </c>
      <c r="D13" t="inlineStr">
        <is>
          <t>155,35%</t>
        </is>
      </c>
      <c r="E13" t="inlineStr">
        <is>
          <t>0,03%</t>
        </is>
      </c>
    </row>
    <row r="14">
      <c r="A14" t="inlineStr">
        <is>
          <t>Outras Receitas Correntes</t>
        </is>
      </c>
      <c r="B14" t="inlineStr">
        <is>
          <t>R$648.300,00</t>
        </is>
      </c>
      <c r="C14" t="inlineStr">
        <is>
          <t>R$943.993,86</t>
        </is>
      </c>
      <c r="D14" t="inlineStr">
        <is>
          <t>145,61%</t>
        </is>
      </c>
      <c r="E14" t="inlineStr">
        <is>
          <t>0,47%</t>
        </is>
      </c>
    </row>
    <row r="15">
      <c r="A15" t="inlineStr">
        <is>
          <t>RECEITAS DE CAPITAL</t>
        </is>
      </c>
      <c r="B15" t="inlineStr">
        <is>
          <t>R$159.000,00</t>
        </is>
      </c>
      <c r="C15" t="inlineStr">
        <is>
          <t>R$248.500,00</t>
        </is>
      </c>
      <c r="D15" t="inlineStr">
        <is>
          <t>156,29%</t>
        </is>
      </c>
      <c r="E15" t="inlineStr">
        <is>
          <t>0,12%</t>
        </is>
      </c>
    </row>
    <row r="16">
      <c r="A16" t="inlineStr">
        <is>
          <t>Alienação de Bens</t>
        </is>
      </c>
      <c r="B16" t="inlineStr">
        <is>
          <t>R$159.000,00</t>
        </is>
      </c>
      <c r="C16" t="inlineStr">
        <is>
          <t>R$248.500,00</t>
        </is>
      </c>
      <c r="D16" t="inlineStr">
        <is>
          <t>156,29%</t>
        </is>
      </c>
      <c r="E16" t="inlineStr">
        <is>
          <t>0,12%</t>
        </is>
      </c>
    </row>
    <row r="17">
      <c r="A17" t="inlineStr">
        <is>
          <t>Alienação de Bens Móveis</t>
        </is>
      </c>
      <c r="B17" t="inlineStr">
        <is>
          <t>R$159.000,00</t>
        </is>
      </c>
      <c r="C17" t="inlineStr">
        <is>
          <t>R$248.500,00</t>
        </is>
      </c>
      <c r="D17" t="inlineStr">
        <is>
          <t>156,29%</t>
        </is>
      </c>
      <c r="E17" t="inlineStr">
        <is>
          <t>0,12%</t>
        </is>
      </c>
    </row>
  </sheetData>
  <pageMargins left="0.75" right="0.75" top="1" bottom="1" header="0.5" footer="0.5"/>
</worksheet>
</file>

<file path=xl/worksheets/sheet53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R$163.803.000,00</t>
        </is>
      </c>
      <c r="C2" t="inlineStr">
        <is>
          <t>R$170.935.908,12</t>
        </is>
      </c>
      <c r="D2" t="inlineStr">
        <is>
          <t>104,35%</t>
        </is>
      </c>
      <c r="E2" t="inlineStr">
        <is>
          <t>88,79%</t>
        </is>
      </c>
    </row>
    <row r="3">
      <c r="A3" t="inlineStr">
        <is>
          <t>Pessoal e Encargos Sociais</t>
        </is>
      </c>
      <c r="B3" t="inlineStr">
        <is>
          <t>R$90.591.300,00</t>
        </is>
      </c>
      <c r="C3" t="inlineStr">
        <is>
          <t>R$95.162.754,70</t>
        </is>
      </c>
      <c r="D3" t="inlineStr">
        <is>
          <t>105,05%</t>
        </is>
      </c>
      <c r="E3" t="inlineStr">
        <is>
          <t>49,43%</t>
        </is>
      </c>
    </row>
    <row r="4">
      <c r="A4" t="inlineStr">
        <is>
          <t>Vencimentos e Vantagens Fixas</t>
        </is>
      </c>
      <c r="B4" t="inlineStr">
        <is>
          <t>R$65.338.800,00</t>
        </is>
      </c>
      <c r="C4" t="inlineStr">
        <is>
          <t>R$69.348.571,69</t>
        </is>
      </c>
      <c r="D4" t="inlineStr">
        <is>
          <t>106,14%</t>
        </is>
      </c>
      <c r="E4" t="inlineStr">
        <is>
          <t>36,02%</t>
        </is>
      </c>
    </row>
    <row r="5">
      <c r="A5" t="inlineStr">
        <is>
          <t>Obrigações Patronais</t>
        </is>
      </c>
      <c r="B5" t="inlineStr">
        <is>
          <t>R$22.900.800,00</t>
        </is>
      </c>
      <c r="C5" t="inlineStr">
        <is>
          <t>R$22.658.305,33</t>
        </is>
      </c>
      <c r="D5" t="inlineStr">
        <is>
          <t>98,94%</t>
        </is>
      </c>
      <c r="E5" t="inlineStr">
        <is>
          <t>11,77%</t>
        </is>
      </c>
    </row>
    <row r="6">
      <c r="A6" t="inlineStr">
        <is>
          <t>Outras Despesas Variáveis</t>
        </is>
      </c>
      <c r="B6" t="inlineStr">
        <is>
          <t>R$693.600,00</t>
        </is>
      </c>
      <c r="C6" t="inlineStr">
        <is>
          <t>R$559.771,84</t>
        </is>
      </c>
      <c r="D6" t="inlineStr">
        <is>
          <t>80,71%</t>
        </is>
      </c>
      <c r="E6" t="inlineStr">
        <is>
          <t>0,29%</t>
        </is>
      </c>
    </row>
    <row r="7">
      <c r="A7" t="inlineStr">
        <is>
          <t xml:space="preserve">Sentenças Judiciais </t>
        </is>
      </c>
      <c r="B7" t="inlineStr">
        <is>
          <t>R$358.200,00</t>
        </is>
      </c>
      <c r="C7" t="inlineStr">
        <is>
          <t>R$143.650,64</t>
        </is>
      </c>
      <c r="D7" t="inlineStr">
        <is>
          <t>40,10%</t>
        </is>
      </c>
      <c r="E7" t="inlineStr">
        <is>
          <t>0,07%</t>
        </is>
      </c>
    </row>
    <row r="8">
      <c r="A8" t="inlineStr">
        <is>
          <t>Indenizações e Restituições Trabalhistas</t>
        </is>
      </c>
      <c r="B8" t="inlineStr">
        <is>
          <t>R$1.299.900,00</t>
        </is>
      </c>
      <c r="C8" t="inlineStr">
        <is>
          <t>R$2.452.455,20</t>
        </is>
      </c>
      <c r="D8" t="inlineStr">
        <is>
          <t>188,66%</t>
        </is>
      </c>
      <c r="E8" t="inlineStr">
        <is>
          <t>1,27%</t>
        </is>
      </c>
    </row>
    <row r="9">
      <c r="A9" t="inlineStr">
        <is>
          <t>Outras Despesas Correntes</t>
        </is>
      </c>
      <c r="B9" t="inlineStr">
        <is>
          <t>R$73.211.700,00</t>
        </is>
      </c>
      <c r="C9" t="inlineStr">
        <is>
          <t>R$75.773.153,42</t>
        </is>
      </c>
      <c r="D9" t="inlineStr">
        <is>
          <t>103,50%</t>
        </is>
      </c>
      <c r="E9" t="inlineStr">
        <is>
          <t>39,36%</t>
        </is>
      </c>
    </row>
    <row r="10">
      <c r="A10" t="inlineStr">
        <is>
          <t>Contribuições</t>
        </is>
      </c>
      <c r="B10" t="inlineStr">
        <is>
          <t>R$3.270.000,00</t>
        </is>
      </c>
      <c r="C10" t="inlineStr">
        <is>
          <t>R$3.177.095,39</t>
        </is>
      </c>
      <c r="D10" t="inlineStr">
        <is>
          <t>97,16%</t>
        </is>
      </c>
      <c r="E10" t="inlineStr">
        <is>
          <t>1,65%</t>
        </is>
      </c>
    </row>
    <row r="11">
      <c r="A11" t="inlineStr">
        <is>
          <t>Diárias</t>
        </is>
      </c>
      <c r="B11" t="inlineStr">
        <is>
          <t>R$1.621.200,00</t>
        </is>
      </c>
      <c r="C11" t="inlineStr">
        <is>
          <t>R$1.328.489,91</t>
        </is>
      </c>
      <c r="D11" t="inlineStr">
        <is>
          <t>81,94%</t>
        </is>
      </c>
      <c r="E11" t="inlineStr">
        <is>
          <t>0,69%</t>
        </is>
      </c>
    </row>
    <row r="12">
      <c r="A12" t="inlineStr">
        <is>
          <t>Auxílio Financeiro a Estudantes</t>
        </is>
      </c>
      <c r="B12" t="inlineStr">
        <is>
          <t>R$166.200,00</t>
        </is>
      </c>
      <c r="C12" t="inlineStr">
        <is>
          <t>R$153.834,73</t>
        </is>
      </c>
      <c r="D12" t="inlineStr">
        <is>
          <t>92,56%</t>
        </is>
      </c>
      <c r="E12" t="inlineStr">
        <is>
          <t>0,08%</t>
        </is>
      </c>
    </row>
    <row r="13">
      <c r="A13" t="inlineStr">
        <is>
          <t>Material de Consumo</t>
        </is>
      </c>
      <c r="B13" t="inlineStr">
        <is>
          <t>R$11.096.100,00</t>
        </is>
      </c>
      <c r="C13" t="inlineStr">
        <is>
          <t>R$10.558.817,05</t>
        </is>
      </c>
      <c r="D13" t="inlineStr">
        <is>
          <t>95,16%</t>
        </is>
      </c>
      <c r="E13" t="inlineStr">
        <is>
          <t>5,48%</t>
        </is>
      </c>
    </row>
    <row r="14">
      <c r="A14" t="inlineStr">
        <is>
          <t>Passagens e Despesas de Locomoção</t>
        </is>
      </c>
      <c r="B14" t="inlineStr">
        <is>
          <t>R$1.383.300,00</t>
        </is>
      </c>
      <c r="C14" t="inlineStr">
        <is>
          <t>R$871.173,51</t>
        </is>
      </c>
      <c r="D14" t="inlineStr">
        <is>
          <t>62,98%</t>
        </is>
      </c>
      <c r="E14" t="inlineStr">
        <is>
          <t>0,45%</t>
        </is>
      </c>
    </row>
    <row r="15">
      <c r="A15" t="inlineStr">
        <is>
          <t>Outros Serviços de Terceiros - PF</t>
        </is>
      </c>
      <c r="B15" t="inlineStr">
        <is>
          <t>R$3.468.600,00</t>
        </is>
      </c>
      <c r="C15" t="inlineStr">
        <is>
          <t>R$3.231.840,46</t>
        </is>
      </c>
      <c r="D15" t="inlineStr">
        <is>
          <t>93,17%</t>
        </is>
      </c>
      <c r="E15" t="inlineStr">
        <is>
          <t>1,68%</t>
        </is>
      </c>
    </row>
    <row r="16">
      <c r="A16" t="inlineStr">
        <is>
          <t>Locação de Mão de Obra</t>
        </is>
      </c>
      <c r="B16" t="inlineStr">
        <is>
          <t>R$3.011.100,00</t>
        </is>
      </c>
      <c r="C16" t="inlineStr">
        <is>
          <t>R$2.760.552,65</t>
        </is>
      </c>
      <c r="D16" t="inlineStr">
        <is>
          <t>91,68%</t>
        </is>
      </c>
      <c r="E16" t="inlineStr">
        <is>
          <t>1,43%</t>
        </is>
      </c>
    </row>
    <row r="17">
      <c r="A17" t="inlineStr">
        <is>
          <t>Outros Serviços Terceiros - P. Jurídica</t>
        </is>
      </c>
      <c r="B17" t="inlineStr">
        <is>
          <t>R$46.890.600,00</t>
        </is>
      </c>
      <c r="C17" t="inlineStr">
        <is>
          <t>R$50.209.969,31</t>
        </is>
      </c>
      <c r="D17" t="inlineStr">
        <is>
          <t>107,08%</t>
        </is>
      </c>
      <c r="E17" t="inlineStr">
        <is>
          <t>26,08%</t>
        </is>
      </c>
    </row>
    <row r="18">
      <c r="A18" t="inlineStr">
        <is>
          <t>Serv. Tecn. da Inform. Comunicação - PJ.</t>
        </is>
      </c>
      <c r="B18" t="inlineStr">
        <is>
          <t>R$1.397.400,00</t>
        </is>
      </c>
      <c r="C18" t="inlineStr">
        <is>
          <t>R$2.588.607,74</t>
        </is>
      </c>
      <c r="D18" t="inlineStr">
        <is>
          <t>185,24%</t>
        </is>
      </c>
      <c r="E18" t="inlineStr">
        <is>
          <t>1,34%</t>
        </is>
      </c>
    </row>
    <row r="19">
      <c r="A19" t="inlineStr">
        <is>
          <t>Obrigações Tributárias e Contributivas</t>
        </is>
      </c>
      <c r="B19" t="inlineStr">
        <is>
          <t>R$695.100,00</t>
        </is>
      </c>
      <c r="C19" t="inlineStr">
        <is>
          <t>R$680.818,15</t>
        </is>
      </c>
      <c r="D19" t="inlineStr">
        <is>
          <t>97,95%</t>
        </is>
      </c>
      <c r="E19" t="inlineStr">
        <is>
          <t>0,35%</t>
        </is>
      </c>
    </row>
    <row r="20">
      <c r="A20" t="inlineStr">
        <is>
          <t>Sentenças Judiciais</t>
        </is>
      </c>
      <c r="B20" t="inlineStr">
        <is>
          <t>R$212.100,00</t>
        </is>
      </c>
      <c r="C20" t="inlineStr">
        <is>
          <t>R$211.954,52</t>
        </is>
      </c>
      <c r="D20" t="inlineStr">
        <is>
          <t>99,93%</t>
        </is>
      </c>
      <c r="E20" t="inlineStr">
        <is>
          <t>0,11%</t>
        </is>
      </c>
    </row>
    <row r="21">
      <c r="A21" t="inlineStr">
        <is>
          <t>DESPESAS DE CAPITAL</t>
        </is>
      </c>
      <c r="B21" t="inlineStr">
        <is>
          <t>R$34.140.000,00</t>
        </is>
      </c>
      <c r="C21" t="inlineStr">
        <is>
          <t>R$21.570.444,36</t>
        </is>
      </c>
      <c r="D21" t="inlineStr">
        <is>
          <t>63,18%</t>
        </is>
      </c>
      <c r="E21" t="inlineStr">
        <is>
          <t>11,21%</t>
        </is>
      </c>
    </row>
  </sheetData>
  <pageMargins left="0.75" right="0.75" top="1" bottom="1" header="0.5" footer="0.5"/>
</worksheet>
</file>

<file path=xl/worksheets/sheet5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R$ 23.271.400,00</t>
        </is>
      </c>
      <c r="C2" t="inlineStr">
        <is>
          <t>R$ 21.846.592,42</t>
        </is>
      </c>
      <c r="D2" t="inlineStr">
        <is>
          <t>93,88%</t>
        </is>
      </c>
      <c r="E2" t="inlineStr">
        <is>
          <t>11,35%</t>
        </is>
      </c>
    </row>
    <row r="3">
      <c r="A3" t="inlineStr">
        <is>
          <t>02 - Administração Financeira</t>
        </is>
      </c>
      <c r="B3" t="inlineStr">
        <is>
          <t>R$ 9.068.200,00</t>
        </is>
      </c>
      <c r="C3" t="inlineStr">
        <is>
          <t>R$ 8.792.430,08</t>
        </is>
      </c>
      <c r="D3" t="inlineStr">
        <is>
          <t>96,96%</t>
        </is>
      </c>
      <c r="E3" t="inlineStr">
        <is>
          <t>4,57%</t>
        </is>
      </c>
    </row>
    <row r="4">
      <c r="A4" t="inlineStr">
        <is>
          <t>03 - Formação de Recursos Humanos</t>
        </is>
      </c>
      <c r="B4" t="inlineStr">
        <is>
          <t>R$ 3.499.000,00</t>
        </is>
      </c>
      <c r="C4" t="inlineStr">
        <is>
          <t>R$ 2.891.950,30</t>
        </is>
      </c>
      <c r="D4" t="inlineStr">
        <is>
          <t>82,65%</t>
        </is>
      </c>
      <c r="E4" t="inlineStr">
        <is>
          <t>1,50%</t>
        </is>
      </c>
    </row>
    <row r="5">
      <c r="A5" t="inlineStr">
        <is>
          <t>04 - Comunicação Social</t>
        </is>
      </c>
      <c r="B5" t="inlineStr">
        <is>
          <t>R$ 4.812.700,00</t>
        </is>
      </c>
      <c r="C5" t="inlineStr">
        <is>
          <t>R$ 4.440.903,20</t>
        </is>
      </c>
      <c r="D5" t="inlineStr">
        <is>
          <t>92,27%</t>
        </is>
      </c>
      <c r="E5" t="inlineStr">
        <is>
          <t>2,31%</t>
        </is>
      </c>
    </row>
    <row r="6">
      <c r="A6" t="inlineStr">
        <is>
          <t>05 - Atenção Básica</t>
        </is>
      </c>
      <c r="B6" t="inlineStr">
        <is>
          <t>R$ 3.715.100,00</t>
        </is>
      </c>
      <c r="C6" t="inlineStr">
        <is>
          <t>R$ 4.121.827,96</t>
        </is>
      </c>
      <c r="D6" t="inlineStr">
        <is>
          <t>110,95%</t>
        </is>
      </c>
      <c r="E6" t="inlineStr">
        <is>
          <t>2,14%</t>
        </is>
      </c>
    </row>
    <row r="7">
      <c r="A7" t="inlineStr">
        <is>
          <t>06 - Proteção e Benefícios ao Trabalhador</t>
        </is>
      </c>
      <c r="B7" t="inlineStr">
        <is>
          <t>R$ 8.550.400,00</t>
        </is>
      </c>
      <c r="C7" t="inlineStr">
        <is>
          <t>R$ 8.741.403,55</t>
        </is>
      </c>
      <c r="D7" t="inlineStr">
        <is>
          <t>102,23%</t>
        </is>
      </c>
      <c r="E7" t="inlineStr">
        <is>
          <t>4,54%</t>
        </is>
      </c>
    </row>
    <row r="8">
      <c r="A8" t="inlineStr">
        <is>
          <t>07 - Empregabilidade</t>
        </is>
      </c>
      <c r="B8" t="inlineStr">
        <is>
          <t>R$ 145.026.200,00</t>
        </is>
      </c>
      <c r="C8" t="inlineStr">
        <is>
          <t>R$ 141.671.244,97</t>
        </is>
      </c>
      <c r="D8" t="inlineStr">
        <is>
          <t>97,69%</t>
        </is>
      </c>
      <c r="E8" t="inlineStr">
        <is>
          <t>73,59%</t>
        </is>
      </c>
    </row>
  </sheetData>
  <pageMargins left="0.75" right="0.75" top="1" bottom="1" header="0.5" footer="0.5"/>
</worksheet>
</file>

<file path=xl/worksheets/sheet54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R$ 146.553.588,00</t>
        </is>
      </c>
      <c r="D2" t="inlineStr">
        <is>
          <t>69,97%</t>
        </is>
      </c>
    </row>
    <row r="3">
      <c r="A3" t="inlineStr">
        <is>
          <t>13110120</t>
        </is>
      </c>
      <c r="B3" t="inlineStr">
        <is>
          <t>Taxas de Ocupação</t>
        </is>
      </c>
      <c r="C3" t="inlineStr">
        <is>
          <t>R$ 217.200,00</t>
        </is>
      </c>
      <c r="D3" t="inlineStr">
        <is>
          <t>0,10%</t>
        </is>
      </c>
    </row>
    <row r="4">
      <c r="A4" t="inlineStr">
        <is>
          <t>13210100</t>
        </is>
      </c>
      <c r="B4" t="inlineStr">
        <is>
          <t>Remuneração de Depósitos Bancários</t>
        </is>
      </c>
      <c r="C4" t="inlineStr">
        <is>
          <t>R$ 21.504.612,00</t>
        </is>
      </c>
      <c r="D4" t="inlineStr">
        <is>
          <t>10,27%</t>
        </is>
      </c>
    </row>
    <row r="5">
      <c r="A5" t="inlineStr">
        <is>
          <t>16999900</t>
        </is>
      </c>
      <c r="B5" t="inlineStr">
        <is>
          <t>Serviços Educacionais</t>
        </is>
      </c>
      <c r="C5" t="inlineStr">
        <is>
          <t>R$ 40.365.000,00</t>
        </is>
      </c>
      <c r="D5" t="inlineStr">
        <is>
          <t>19,27%</t>
        </is>
      </c>
    </row>
    <row r="6">
      <c r="A6" t="inlineStr">
        <is>
          <t>17999900</t>
        </is>
      </c>
      <c r="B6" t="inlineStr">
        <is>
          <t>Outras transferências correntes</t>
        </is>
      </c>
      <c r="C6" t="inlineStr">
        <is>
          <t>R$ 499.500,00</t>
        </is>
      </c>
      <c r="D6" t="inlineStr">
        <is>
          <t>0,24%</t>
        </is>
      </c>
    </row>
    <row r="7">
      <c r="A7" t="inlineStr">
        <is>
          <t>19110900</t>
        </is>
      </c>
      <c r="B7" t="inlineStr">
        <is>
          <t xml:space="preserve">Multas e Juros </t>
        </is>
      </c>
      <c r="C7" t="inlineStr">
        <is>
          <t>R$ 27.000,00</t>
        </is>
      </c>
      <c r="D7" t="inlineStr">
        <is>
          <t>0,01%</t>
        </is>
      </c>
    </row>
    <row r="8">
      <c r="A8" t="inlineStr">
        <is>
          <t>19999900</t>
        </is>
      </c>
      <c r="B8" t="inlineStr">
        <is>
          <t>Outras Receitas Correntes</t>
        </is>
      </c>
      <c r="C8" t="inlineStr">
        <is>
          <t>R$ 126.000,00</t>
        </is>
      </c>
      <c r="D8" t="inlineStr">
        <is>
          <t>0,06%</t>
        </is>
      </c>
    </row>
    <row r="9">
      <c r="A9" t="inlineStr">
        <is>
          <t>22130100</t>
        </is>
      </c>
      <c r="B9" t="inlineStr">
        <is>
          <t>Alienação de Bens Móveis</t>
        </is>
      </c>
      <c r="C9" t="inlineStr">
        <is>
          <t>R$ 150.000,00</t>
        </is>
      </c>
      <c r="D9" t="inlineStr">
        <is>
          <t>0,07%</t>
        </is>
      </c>
    </row>
  </sheetData>
  <pageMargins left="0.75" right="0.75" top="1" bottom="1" header="0.5" footer="0.5"/>
</worksheet>
</file>

<file path=xl/worksheets/sheet54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R$72.939.900,00</t>
        </is>
      </c>
      <c r="D2" t="inlineStr">
        <is>
          <t>34,83%</t>
        </is>
      </c>
    </row>
    <row r="3">
      <c r="A3" t="inlineStr">
        <is>
          <t>31901300</t>
        </is>
      </c>
      <c r="B3" t="inlineStr">
        <is>
          <t>Obrigações Patronais</t>
        </is>
      </c>
      <c r="C3" t="inlineStr">
        <is>
          <t>R$25.334.100,00</t>
        </is>
      </c>
      <c r="D3" t="inlineStr">
        <is>
          <t>12,10%</t>
        </is>
      </c>
    </row>
    <row r="4">
      <c r="A4" t="inlineStr">
        <is>
          <t>31901600</t>
        </is>
      </c>
      <c r="B4" t="inlineStr">
        <is>
          <t>Outras Despesas Variáveis</t>
        </is>
      </c>
      <c r="C4" t="inlineStr">
        <is>
          <t>R$662.100,00</t>
        </is>
      </c>
      <c r="D4" t="inlineStr">
        <is>
          <t>0,32%</t>
        </is>
      </c>
    </row>
    <row r="5">
      <c r="A5" t="inlineStr">
        <is>
          <t>31909100</t>
        </is>
      </c>
      <c r="B5" t="inlineStr">
        <is>
          <t xml:space="preserve">Sentenças Judiciais </t>
        </is>
      </c>
      <c r="C5" t="inlineStr">
        <is>
          <t>R$315.000,00</t>
        </is>
      </c>
      <c r="D5" t="inlineStr">
        <is>
          <t>0,15%</t>
        </is>
      </c>
    </row>
    <row r="6">
      <c r="A6" t="inlineStr">
        <is>
          <t>31909400</t>
        </is>
      </c>
      <c r="B6" t="inlineStr">
        <is>
          <t>Indenizações e Restituições Trabalhistas</t>
        </is>
      </c>
      <c r="C6" t="inlineStr">
        <is>
          <t>R$1.250.100,00</t>
        </is>
      </c>
      <c r="D6" t="inlineStr">
        <is>
          <t>0,60%</t>
        </is>
      </c>
    </row>
    <row r="7">
      <c r="A7" t="inlineStr">
        <is>
          <t>33504100</t>
        </is>
      </c>
      <c r="B7" t="inlineStr">
        <is>
          <t>Contribuições</t>
        </is>
      </c>
      <c r="C7" t="inlineStr">
        <is>
          <t>R$3.444.000,00</t>
        </is>
      </c>
      <c r="D7" t="inlineStr">
        <is>
          <t>1,64%</t>
        </is>
      </c>
    </row>
    <row r="8">
      <c r="A8" t="inlineStr">
        <is>
          <t>33901400</t>
        </is>
      </c>
      <c r="B8" t="inlineStr">
        <is>
          <t>Diárias</t>
        </is>
      </c>
      <c r="C8" t="inlineStr">
        <is>
          <t>R$1.527.000,00</t>
        </is>
      </c>
      <c r="D8" t="inlineStr">
        <is>
          <t>0,73%</t>
        </is>
      </c>
    </row>
    <row r="9">
      <c r="A9" t="inlineStr">
        <is>
          <t>33901800</t>
        </is>
      </c>
      <c r="B9" t="inlineStr">
        <is>
          <t>Auxílio Financeiro a Estudantes</t>
        </is>
      </c>
      <c r="C9" t="inlineStr">
        <is>
          <t>R$39.300,00</t>
        </is>
      </c>
      <c r="D9" t="inlineStr">
        <is>
          <t>0,02%</t>
        </is>
      </c>
    </row>
    <row r="10">
      <c r="A10" t="inlineStr">
        <is>
          <t>33903000</t>
        </is>
      </c>
      <c r="B10" t="inlineStr">
        <is>
          <t>Material de Consumo</t>
        </is>
      </c>
      <c r="C10" t="inlineStr">
        <is>
          <t>R$10.264.800,00</t>
        </is>
      </c>
      <c r="D10" t="inlineStr">
        <is>
          <t>4,90%</t>
        </is>
      </c>
    </row>
    <row r="11">
      <c r="A11" t="inlineStr">
        <is>
          <t>33903300</t>
        </is>
      </c>
      <c r="B11" t="inlineStr">
        <is>
          <t>Passagens e Despesas de Locomoção</t>
        </is>
      </c>
      <c r="C11" t="inlineStr">
        <is>
          <t>R$1.502.700,00</t>
        </is>
      </c>
      <c r="D11" t="inlineStr">
        <is>
          <t>0,72%</t>
        </is>
      </c>
    </row>
    <row r="12">
      <c r="A12" t="inlineStr">
        <is>
          <t>33903600</t>
        </is>
      </c>
      <c r="B12" t="inlineStr">
        <is>
          <t>Outros Serviços de Terceiros - PF</t>
        </is>
      </c>
      <c r="C12" t="inlineStr">
        <is>
          <t>R$3.182.100,00</t>
        </is>
      </c>
      <c r="D12" t="inlineStr">
        <is>
          <t>1,52%</t>
        </is>
      </c>
    </row>
    <row r="13">
      <c r="A13" t="inlineStr">
        <is>
          <t>33903700</t>
        </is>
      </c>
      <c r="B13" t="inlineStr">
        <is>
          <t>Locação de Mão de Obra</t>
        </is>
      </c>
      <c r="C13" t="inlineStr">
        <is>
          <t>R$1.821.900,00</t>
        </is>
      </c>
      <c r="D13" t="inlineStr">
        <is>
          <t>0,87%</t>
        </is>
      </c>
    </row>
    <row r="14">
      <c r="A14" t="inlineStr">
        <is>
          <t>33903900</t>
        </is>
      </c>
      <c r="B14" t="inlineStr">
        <is>
          <t>Outros Serviços Terceiros - P. Jurídica</t>
        </is>
      </c>
      <c r="C14" t="inlineStr">
        <is>
          <t>R$48.648.600,00</t>
        </is>
      </c>
      <c r="D14" t="inlineStr">
        <is>
          <t>23,23%</t>
        </is>
      </c>
    </row>
    <row r="15">
      <c r="A15" t="inlineStr">
        <is>
          <t>33904000</t>
        </is>
      </c>
      <c r="B15" t="inlineStr">
        <is>
          <t>Serv. Tecn. da Inform. Comunicação - PJ.</t>
        </is>
      </c>
      <c r="C15" t="inlineStr">
        <is>
          <t>R$2.642.100,00</t>
        </is>
      </c>
      <c r="D15" t="inlineStr">
        <is>
          <t>1,26%</t>
        </is>
      </c>
    </row>
    <row r="16">
      <c r="A16" t="inlineStr">
        <is>
          <t>33904700</t>
        </is>
      </c>
      <c r="B16" t="inlineStr">
        <is>
          <t>Obrigações Tributárias e Contributivas</t>
        </is>
      </c>
      <c r="C16" t="inlineStr">
        <is>
          <t>R$669.900,00</t>
        </is>
      </c>
      <c r="D16" t="inlineStr">
        <is>
          <t>0,32%</t>
        </is>
      </c>
    </row>
    <row r="17">
      <c r="A17" t="inlineStr">
        <is>
          <t>33909100</t>
        </is>
      </c>
      <c r="B17" t="inlineStr">
        <is>
          <t>Sentenças Judiciais</t>
        </is>
      </c>
      <c r="C17" t="inlineStr">
        <is>
          <t>R$10.200,00</t>
        </is>
      </c>
      <c r="D17" t="inlineStr">
        <is>
          <t>0,00%</t>
        </is>
      </c>
    </row>
    <row r="18">
      <c r="A18" t="inlineStr">
        <is>
          <t>44905100</t>
        </is>
      </c>
      <c r="B18" t="inlineStr">
        <is>
          <t>Obras e Instalações</t>
        </is>
      </c>
      <c r="C18" t="inlineStr">
        <is>
          <t>R$18.211.800,00</t>
        </is>
      </c>
      <c r="D18" t="inlineStr">
        <is>
          <t>8,70%</t>
        </is>
      </c>
    </row>
    <row r="19">
      <c r="A19" t="inlineStr">
        <is>
          <t>44905200</t>
        </is>
      </c>
      <c r="B19" t="inlineStr">
        <is>
          <t>Equipamentos e Material Permanente</t>
        </is>
      </c>
      <c r="C19" t="inlineStr">
        <is>
          <t>R$16.977.300,00</t>
        </is>
      </c>
      <c r="D19" t="inlineStr">
        <is>
          <t>8,11%</t>
        </is>
      </c>
    </row>
  </sheetData>
  <pageMargins left="0.75" right="0.75" top="1" bottom="1" header="0.5" footer="0.5"/>
</worksheet>
</file>

<file path=xl/worksheets/sheet54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R$27.846.100,00</t>
        </is>
      </c>
      <c r="C2" t="inlineStr">
        <is>
          <t>13,30%</t>
        </is>
      </c>
    </row>
    <row r="3">
      <c r="A3" t="inlineStr">
        <is>
          <t>02 - Administração Financeira</t>
        </is>
      </c>
      <c r="B3" t="inlineStr">
        <is>
          <t>R$9.605.200,00</t>
        </is>
      </c>
      <c r="C3" t="inlineStr">
        <is>
          <t>4,59%</t>
        </is>
      </c>
    </row>
    <row r="4">
      <c r="A4" t="inlineStr">
        <is>
          <t>03 - Formação de Recursos Humanos</t>
        </is>
      </c>
      <c r="B4" t="inlineStr">
        <is>
          <t>R$3.489.500,00</t>
        </is>
      </c>
      <c r="C4" t="inlineStr">
        <is>
          <t>1,67%</t>
        </is>
      </c>
    </row>
    <row r="5">
      <c r="A5" t="inlineStr">
        <is>
          <t>04 - Comunicação Social</t>
        </is>
      </c>
      <c r="B5" t="inlineStr">
        <is>
          <t>R$5.892.000,00</t>
        </is>
      </c>
      <c r="C5" t="inlineStr">
        <is>
          <t>2,81%</t>
        </is>
      </c>
    </row>
    <row r="6">
      <c r="A6" t="inlineStr">
        <is>
          <t>05 - Atenção Básica</t>
        </is>
      </c>
      <c r="B6" t="inlineStr">
        <is>
          <t>R$4.478.000,00</t>
        </is>
      </c>
      <c r="C6" t="inlineStr">
        <is>
          <t>2,14%</t>
        </is>
      </c>
    </row>
    <row r="7">
      <c r="A7" t="inlineStr">
        <is>
          <t>06 - Proteção e Benefícios ao Trabalhador</t>
        </is>
      </c>
      <c r="B7" t="inlineStr">
        <is>
          <t>R$9.675.000,00</t>
        </is>
      </c>
      <c r="C7" t="inlineStr">
        <is>
          <t>4,62%</t>
        </is>
      </c>
    </row>
    <row r="8">
      <c r="A8" t="inlineStr">
        <is>
          <t>07 - Empregabilidade</t>
        </is>
      </c>
      <c r="B8" t="inlineStr">
        <is>
          <t>R$148.457.100,00</t>
        </is>
      </c>
      <c r="C8" t="inlineStr">
        <is>
          <t>70,88%</t>
        </is>
      </c>
    </row>
  </sheetData>
  <pageMargins left="0.75" right="0.75" top="1" bottom="1" header="0.5" footer="0.5"/>
</worksheet>
</file>

<file path=xl/worksheets/sheet54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R$209.292.900,00</t>
        </is>
      </c>
      <c r="C2" t="inlineStr">
        <is>
          <t>R$124.041.656,78</t>
        </is>
      </c>
      <c r="D2" t="inlineStr">
        <is>
          <t>59,27%</t>
        </is>
      </c>
      <c r="E2" t="inlineStr">
        <is>
          <t>100,00%</t>
        </is>
      </c>
    </row>
    <row r="3">
      <c r="A3" t="inlineStr">
        <is>
          <t>Contr. para Ent. Privadas Serviço Social e de Formação Prof.</t>
        </is>
      </c>
      <c r="B3" t="inlineStr">
        <is>
          <t>R$146.553.588,00</t>
        </is>
      </c>
      <c r="C3" t="inlineStr">
        <is>
          <t>R$63.286.304,18</t>
        </is>
      </c>
      <c r="D3" t="inlineStr">
        <is>
          <t>43,18%</t>
        </is>
      </c>
      <c r="E3" t="inlineStr">
        <is>
          <t>51,02%</t>
        </is>
      </c>
    </row>
    <row r="4">
      <c r="A4" t="inlineStr">
        <is>
          <t>Contribuições para o Senac</t>
        </is>
      </c>
      <c r="B4" t="inlineStr">
        <is>
          <t>R$146.553.588,00</t>
        </is>
      </c>
      <c r="C4" t="inlineStr">
        <is>
          <t>R$63.286.304,18</t>
        </is>
      </c>
      <c r="D4" t="inlineStr">
        <is>
          <t>43,18%</t>
        </is>
      </c>
      <c r="E4" t="inlineStr">
        <is>
          <t>51,02%</t>
        </is>
      </c>
    </row>
    <row r="5">
      <c r="A5" t="inlineStr">
        <is>
          <t>Receita Patrimonial</t>
        </is>
      </c>
      <c r="B5" t="inlineStr">
        <is>
          <t>R$21.721.812,00</t>
        </is>
      </c>
      <c r="C5" t="inlineStr">
        <is>
          <t>R$39.095.108,60</t>
        </is>
      </c>
      <c r="D5" t="inlineStr">
        <is>
          <t>179,98%</t>
        </is>
      </c>
      <c r="E5" t="inlineStr">
        <is>
          <t>31,52%</t>
        </is>
      </c>
    </row>
    <row r="6">
      <c r="A6" t="inlineStr">
        <is>
          <t>Taxas de Ocupação</t>
        </is>
      </c>
      <c r="B6" t="inlineStr">
        <is>
          <t>R$217.200,00</t>
        </is>
      </c>
      <c r="C6" t="inlineStr">
        <is>
          <t>R$112.605,00</t>
        </is>
      </c>
      <c r="D6" t="inlineStr">
        <is>
          <t>51,84%</t>
        </is>
      </c>
      <c r="E6" t="inlineStr">
        <is>
          <t>0,09%</t>
        </is>
      </c>
    </row>
    <row r="7">
      <c r="A7" t="inlineStr">
        <is>
          <t>Remuneração de Depósitos Bancários</t>
        </is>
      </c>
      <c r="B7" t="inlineStr">
        <is>
          <t>R$21.504.612,00</t>
        </is>
      </c>
      <c r="C7" t="inlineStr">
        <is>
          <t>R$38.982.503,60</t>
        </is>
      </c>
      <c r="D7" t="inlineStr">
        <is>
          <t>181,28%</t>
        </is>
      </c>
      <c r="E7" t="inlineStr">
        <is>
          <t>31,43%</t>
        </is>
      </c>
    </row>
    <row r="8">
      <c r="A8" t="inlineStr">
        <is>
          <t>Receita de Serviços</t>
        </is>
      </c>
      <c r="B8" t="inlineStr">
        <is>
          <t>R$40.365.000,00</t>
        </is>
      </c>
      <c r="C8" t="inlineStr">
        <is>
          <t>R$20.795.254,83</t>
        </is>
      </c>
      <c r="D8" t="inlineStr">
        <is>
          <t>51,52%</t>
        </is>
      </c>
      <c r="E8" t="inlineStr">
        <is>
          <t>16,76%</t>
        </is>
      </c>
    </row>
    <row r="9">
      <c r="A9" t="inlineStr">
        <is>
          <t>Serviços Educacionais</t>
        </is>
      </c>
      <c r="B9" t="inlineStr">
        <is>
          <t>R$40.365.000,00</t>
        </is>
      </c>
      <c r="C9" t="inlineStr">
        <is>
          <t>R$20.795.254,83</t>
        </is>
      </c>
      <c r="D9" t="inlineStr">
        <is>
          <t>51,52%</t>
        </is>
      </c>
      <c r="E9" t="inlineStr">
        <is>
          <t>16,76%</t>
        </is>
      </c>
    </row>
    <row r="10">
      <c r="A10" t="inlineStr">
        <is>
          <t>Transferências correntes</t>
        </is>
      </c>
      <c r="B10" t="inlineStr">
        <is>
          <t>R$499.500,00</t>
        </is>
      </c>
      <c r="C10" t="inlineStr">
        <is>
          <t>R$380.730,12</t>
        </is>
      </c>
      <c r="D10" t="inlineStr">
        <is>
          <t>76,22%</t>
        </is>
      </c>
      <c r="E10" t="inlineStr">
        <is>
          <t>0,31%</t>
        </is>
      </c>
    </row>
    <row r="11">
      <c r="A11" t="inlineStr">
        <is>
          <t>Outras transferências correntes</t>
        </is>
      </c>
      <c r="B11" t="inlineStr">
        <is>
          <t>R$499.500,00</t>
        </is>
      </c>
      <c r="C11" t="inlineStr">
        <is>
          <t>R$380.730,12</t>
        </is>
      </c>
      <c r="D11" t="inlineStr">
        <is>
          <t>76,22%</t>
        </is>
      </c>
      <c r="E11" t="inlineStr">
        <is>
          <t>0,31%</t>
        </is>
      </c>
    </row>
    <row r="12">
      <c r="A12" t="inlineStr">
        <is>
          <t>Outras Receitas Correntes</t>
        </is>
      </c>
      <c r="B12" t="inlineStr">
        <is>
          <t>R$153.000,00</t>
        </is>
      </c>
      <c r="C12" t="inlineStr">
        <is>
          <t>R$484.259,05</t>
        </is>
      </c>
      <c r="D12" t="inlineStr">
        <is>
          <t>316,51%</t>
        </is>
      </c>
      <c r="E12" t="inlineStr">
        <is>
          <t>0,39%</t>
        </is>
      </c>
    </row>
    <row r="13">
      <c r="A13" t="inlineStr">
        <is>
          <t xml:space="preserve">Multas e Juros </t>
        </is>
      </c>
      <c r="B13" t="inlineStr">
        <is>
          <t>R$27.000,00</t>
        </is>
      </c>
      <c r="C13" t="inlineStr">
        <is>
          <t>R$27.916,40</t>
        </is>
      </c>
      <c r="D13" t="inlineStr">
        <is>
          <t>103,39%</t>
        </is>
      </c>
      <c r="E13" t="inlineStr">
        <is>
          <t>0,02%</t>
        </is>
      </c>
    </row>
    <row r="14">
      <c r="A14" t="inlineStr">
        <is>
          <t>Outras Receitas Correntes</t>
        </is>
      </c>
      <c r="B14" t="inlineStr">
        <is>
          <t>R$126.000,00</t>
        </is>
      </c>
      <c r="C14" t="inlineStr">
        <is>
          <t>R$456.342,65</t>
        </is>
      </c>
      <c r="D14" t="inlineStr">
        <is>
          <t>362,18%</t>
        </is>
      </c>
      <c r="E14" t="inlineStr">
        <is>
          <t>0,37%</t>
        </is>
      </c>
    </row>
    <row r="15">
      <c r="A15" t="inlineStr">
        <is>
          <t>RECEITAS DE CAPITAL</t>
        </is>
      </c>
      <c r="B15" t="inlineStr">
        <is>
          <t>R$150.000,00</t>
        </is>
      </c>
      <c r="C15" t="inlineStr">
        <is>
          <t>R$0,00</t>
        </is>
      </c>
      <c r="D15" t="inlineStr">
        <is>
          <t>0,00%</t>
        </is>
      </c>
      <c r="E15" t="inlineStr">
        <is>
          <t>0,00%</t>
        </is>
      </c>
    </row>
    <row r="16">
      <c r="A16" t="inlineStr">
        <is>
          <t>Alienação de Bens</t>
        </is>
      </c>
      <c r="B16" t="inlineStr">
        <is>
          <t>R$150.000,00</t>
        </is>
      </c>
      <c r="C16" t="inlineStr">
        <is>
          <t>R$0,00</t>
        </is>
      </c>
      <c r="D16" t="inlineStr">
        <is>
          <t>0,00%</t>
        </is>
      </c>
      <c r="E16" t="inlineStr">
        <is>
          <t>0,00%</t>
        </is>
      </c>
    </row>
    <row r="17">
      <c r="A17" t="inlineStr">
        <is>
          <t>Alienação de Bens Móveis</t>
        </is>
      </c>
      <c r="B17" t="inlineStr">
        <is>
          <t>R$150.000,00</t>
        </is>
      </c>
      <c r="C17" t="inlineStr">
        <is>
          <t>R$0,00</t>
        </is>
      </c>
      <c r="D17" t="inlineStr">
        <is>
          <t>0,00%</t>
        </is>
      </c>
      <c r="E17" t="inlineStr">
        <is>
          <t>0,00%</t>
        </is>
      </c>
    </row>
  </sheetData>
  <pageMargins left="0.75" right="0.75" top="1" bottom="1" header="0.5" footer="0.5"/>
</worksheet>
</file>

<file path=xl/worksheets/sheet54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R$174.253.800,00</t>
        </is>
      </c>
      <c r="C2" t="inlineStr">
        <is>
          <t>R$77.575.799,41</t>
        </is>
      </c>
      <c r="D2" t="inlineStr">
        <is>
          <t>44,52%</t>
        </is>
      </c>
      <c r="E2" t="inlineStr">
        <is>
          <t>85,74%</t>
        </is>
      </c>
    </row>
    <row r="3">
      <c r="A3" t="inlineStr">
        <is>
          <t>Pessoal e Encargos Sociais</t>
        </is>
      </c>
      <c r="B3" t="inlineStr">
        <is>
          <t>R$100.501.200,00</t>
        </is>
      </c>
      <c r="C3" t="inlineStr">
        <is>
          <t>R$39.468.145,17</t>
        </is>
      </c>
      <c r="D3" t="inlineStr">
        <is>
          <t>39,27%</t>
        </is>
      </c>
      <c r="E3" t="inlineStr">
        <is>
          <t>43,62%</t>
        </is>
      </c>
    </row>
    <row r="4">
      <c r="A4" t="inlineStr">
        <is>
          <t>Vencimentos e Vantagens Fixas</t>
        </is>
      </c>
      <c r="B4" t="inlineStr">
        <is>
          <t>R$72.939.900,00</t>
        </is>
      </c>
      <c r="C4" t="inlineStr">
        <is>
          <t>R$34.930.239,73</t>
        </is>
      </c>
      <c r="D4" t="inlineStr">
        <is>
          <t>47,89%</t>
        </is>
      </c>
      <c r="E4" t="inlineStr">
        <is>
          <t>38,60%</t>
        </is>
      </c>
    </row>
    <row r="5">
      <c r="A5" t="inlineStr">
        <is>
          <t>Obrigações Patronais</t>
        </is>
      </c>
      <c r="B5" t="inlineStr">
        <is>
          <t>R$25.334.100,00</t>
        </is>
      </c>
      <c r="C5" t="inlineStr">
        <is>
          <t>R$3.144.833,50</t>
        </is>
      </c>
      <c r="D5" t="inlineStr">
        <is>
          <t>12,41%</t>
        </is>
      </c>
      <c r="E5" t="inlineStr">
        <is>
          <t>3,48%</t>
        </is>
      </c>
    </row>
    <row r="6">
      <c r="A6" t="inlineStr">
        <is>
          <t>Outras Despesas Variáveis</t>
        </is>
      </c>
      <c r="B6" t="inlineStr">
        <is>
          <t>R$662.100,00</t>
        </is>
      </c>
      <c r="C6" t="inlineStr">
        <is>
          <t>R$304.487,85</t>
        </is>
      </c>
      <c r="D6" t="inlineStr">
        <is>
          <t>45,99%</t>
        </is>
      </c>
      <c r="E6" t="inlineStr">
        <is>
          <t>0,34%</t>
        </is>
      </c>
    </row>
    <row r="7">
      <c r="A7" t="inlineStr">
        <is>
          <t xml:space="preserve">Sentenças Judiciais </t>
        </is>
      </c>
      <c r="B7" t="inlineStr">
        <is>
          <t>R$315.000,00</t>
        </is>
      </c>
      <c r="C7" t="inlineStr">
        <is>
          <t>R$0,00</t>
        </is>
      </c>
      <c r="D7" t="inlineStr">
        <is>
          <t>0,00%</t>
        </is>
      </c>
      <c r="E7" t="inlineStr">
        <is>
          <t>0,00%</t>
        </is>
      </c>
    </row>
    <row r="8">
      <c r="A8" t="inlineStr">
        <is>
          <t>Indenizações e Restituições Trabalhistas</t>
        </is>
      </c>
      <c r="B8" t="inlineStr">
        <is>
          <t>R$1.250.100,00</t>
        </is>
      </c>
      <c r="C8" t="inlineStr">
        <is>
          <t>R$1.088.584,09</t>
        </is>
      </c>
      <c r="D8" t="inlineStr">
        <is>
          <t>87,08%</t>
        </is>
      </c>
      <c r="E8" t="inlineStr">
        <is>
          <t>1,20%</t>
        </is>
      </c>
    </row>
    <row r="9">
      <c r="A9" t="inlineStr">
        <is>
          <t>Outras Despesas Correntes</t>
        </is>
      </c>
      <c r="B9" t="inlineStr">
        <is>
          <t>R$73.752.600,00</t>
        </is>
      </c>
      <c r="C9" t="inlineStr">
        <is>
          <t>R$38.107.654,24</t>
        </is>
      </c>
      <c r="D9" t="inlineStr">
        <is>
          <t>51,67%</t>
        </is>
      </c>
      <c r="E9" t="inlineStr">
        <is>
          <t>42,12%</t>
        </is>
      </c>
    </row>
    <row r="10">
      <c r="A10" t="inlineStr">
        <is>
          <t>Contribuições</t>
        </is>
      </c>
      <c r="B10" t="inlineStr">
        <is>
          <t>R$3.444.000,00</t>
        </is>
      </c>
      <c r="C10" t="inlineStr">
        <is>
          <t>R$1.660.424,90</t>
        </is>
      </c>
      <c r="D10" t="inlineStr">
        <is>
          <t>48,21%</t>
        </is>
      </c>
      <c r="E10" t="inlineStr">
        <is>
          <t>1,84%</t>
        </is>
      </c>
    </row>
    <row r="11">
      <c r="A11" t="inlineStr">
        <is>
          <t>Diárias</t>
        </is>
      </c>
      <c r="B11" t="inlineStr">
        <is>
          <t>R$1.527.000,00</t>
        </is>
      </c>
      <c r="C11" t="inlineStr">
        <is>
          <t>R$629.418,82</t>
        </is>
      </c>
      <c r="D11" t="inlineStr">
        <is>
          <t>41,22%</t>
        </is>
      </c>
      <c r="E11" t="inlineStr">
        <is>
          <t>0,70%</t>
        </is>
      </c>
    </row>
    <row r="12">
      <c r="A12" t="inlineStr">
        <is>
          <t>Auxílio Financeiro a Estudantes</t>
        </is>
      </c>
      <c r="B12" t="inlineStr">
        <is>
          <t>R$39.300,00</t>
        </is>
      </c>
      <c r="C12" t="inlineStr">
        <is>
          <t>R$0,00</t>
        </is>
      </c>
      <c r="D12" t="inlineStr">
        <is>
          <t>0,00%</t>
        </is>
      </c>
      <c r="E12" t="inlineStr">
        <is>
          <t>0,00%</t>
        </is>
      </c>
    </row>
    <row r="13">
      <c r="A13" t="inlineStr">
        <is>
          <t>Material de Consumo</t>
        </is>
      </c>
      <c r="B13" t="inlineStr">
        <is>
          <t>R$10.264.800,00</t>
        </is>
      </c>
      <c r="C13" t="inlineStr">
        <is>
          <t>R$4.487.523,48</t>
        </is>
      </c>
      <c r="D13" t="inlineStr">
        <is>
          <t>43,72%</t>
        </is>
      </c>
      <c r="E13" t="inlineStr">
        <is>
          <t>4,96%</t>
        </is>
      </c>
    </row>
    <row r="14">
      <c r="A14" t="inlineStr">
        <is>
          <t>Passagens e Despesas de Locomoção</t>
        </is>
      </c>
      <c r="B14" t="inlineStr">
        <is>
          <t>R$1.502.700,00</t>
        </is>
      </c>
      <c r="C14" t="inlineStr">
        <is>
          <t>R$424.155,34</t>
        </is>
      </c>
      <c r="D14" t="inlineStr">
        <is>
          <t>28,23%</t>
        </is>
      </c>
      <c r="E14" t="inlineStr">
        <is>
          <t>0,47%</t>
        </is>
      </c>
    </row>
    <row r="15">
      <c r="A15" t="inlineStr">
        <is>
          <t>Outros Serviços de Terceiros - PF</t>
        </is>
      </c>
      <c r="B15" t="inlineStr">
        <is>
          <t>R$3.182.100,00</t>
        </is>
      </c>
      <c r="C15" t="inlineStr">
        <is>
          <t>R$1.741.786,22</t>
        </is>
      </c>
      <c r="D15" t="inlineStr">
        <is>
          <t>54,74%</t>
        </is>
      </c>
      <c r="E15" t="inlineStr">
        <is>
          <t>1,92%</t>
        </is>
      </c>
    </row>
    <row r="16">
      <c r="A16" t="inlineStr">
        <is>
          <t>Locação de Mão de Obra</t>
        </is>
      </c>
      <c r="B16" t="inlineStr">
        <is>
          <t>R$1.821.900,00</t>
        </is>
      </c>
      <c r="C16" t="inlineStr">
        <is>
          <t>R$912.458,60</t>
        </is>
      </c>
      <c r="D16" t="inlineStr">
        <is>
          <t>50,08%</t>
        </is>
      </c>
      <c r="E16" t="inlineStr">
        <is>
          <t>1,01%</t>
        </is>
      </c>
    </row>
    <row r="17">
      <c r="A17" t="inlineStr">
        <is>
          <t>Outros Serviços Terceiros - P. Jurídica</t>
        </is>
      </c>
      <c r="B17" t="inlineStr">
        <is>
          <t>R$48.648.600,00</t>
        </is>
      </c>
      <c r="C17" t="inlineStr">
        <is>
          <t>R$27.279.695,77</t>
        </is>
      </c>
      <c r="D17" t="inlineStr">
        <is>
          <t>56,07%</t>
        </is>
      </c>
      <c r="E17" t="inlineStr">
        <is>
          <t>30,15%</t>
        </is>
      </c>
    </row>
    <row r="18">
      <c r="A18" t="inlineStr">
        <is>
          <t>Serv. Tecn. da Inform. Comunicação - PJ.</t>
        </is>
      </c>
      <c r="B18" t="inlineStr">
        <is>
          <t>R$2.642.100,00</t>
        </is>
      </c>
      <c r="C18" t="inlineStr">
        <is>
          <t>R$790.419,52</t>
        </is>
      </c>
      <c r="D18" t="inlineStr">
        <is>
          <t>29,92%</t>
        </is>
      </c>
      <c r="E18" t="inlineStr">
        <is>
          <t>0,87%</t>
        </is>
      </c>
    </row>
    <row r="19">
      <c r="A19" t="inlineStr">
        <is>
          <t>Obrigações Tributárias e Contributivas</t>
        </is>
      </c>
      <c r="B19" t="inlineStr">
        <is>
          <t>R$669.900,00</t>
        </is>
      </c>
      <c r="C19" t="inlineStr">
        <is>
          <t>R$176.194,01</t>
        </is>
      </c>
      <c r="D19" t="inlineStr">
        <is>
          <t>26,30%</t>
        </is>
      </c>
      <c r="E19" t="inlineStr">
        <is>
          <t>0,19%</t>
        </is>
      </c>
    </row>
    <row r="20">
      <c r="A20" t="inlineStr">
        <is>
          <t>Sentenças Judiciais</t>
        </is>
      </c>
      <c r="B20" t="inlineStr">
        <is>
          <t>R$10.200,00</t>
        </is>
      </c>
      <c r="C20" t="inlineStr">
        <is>
          <t>R$5.577,58</t>
        </is>
      </c>
      <c r="D20" t="inlineStr">
        <is>
          <t>54,68%</t>
        </is>
      </c>
      <c r="E20" t="inlineStr">
        <is>
          <t>0,01%</t>
        </is>
      </c>
    </row>
    <row r="21">
      <c r="A21" t="inlineStr">
        <is>
          <t>DESPESAS DE CAPITAL</t>
        </is>
      </c>
      <c r="B21" t="inlineStr">
        <is>
          <t>R$35.189.100,00</t>
        </is>
      </c>
      <c r="C21" t="inlineStr">
        <is>
          <t>R$12.906.823,73</t>
        </is>
      </c>
      <c r="D21" t="inlineStr">
        <is>
          <t>36,68%</t>
        </is>
      </c>
      <c r="E21" t="inlineStr">
        <is>
          <t>14,26%</t>
        </is>
      </c>
    </row>
  </sheetData>
  <pageMargins left="0.75" right="0.75" top="1" bottom="1" header="0.5" footer="0.5"/>
</worksheet>
</file>

<file path=xl/worksheets/sheet54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R$ 27.846.100,00</t>
        </is>
      </c>
      <c r="C2" t="inlineStr">
        <is>
          <t>R$ 10.079.314,06</t>
        </is>
      </c>
      <c r="D2" t="inlineStr">
        <is>
          <t>36,20%</t>
        </is>
      </c>
      <c r="E2" t="inlineStr">
        <is>
          <t>11,14%</t>
        </is>
      </c>
    </row>
    <row r="3">
      <c r="A3" t="inlineStr">
        <is>
          <t>02 - Administração Financeira</t>
        </is>
      </c>
      <c r="B3" t="inlineStr">
        <is>
          <t>R$ 9.605.200,00</t>
        </is>
      </c>
      <c r="C3" t="inlineStr">
        <is>
          <t>R$ 4.208.644,28</t>
        </is>
      </c>
      <c r="D3" t="inlineStr">
        <is>
          <t>43,82%</t>
        </is>
      </c>
      <c r="E3" t="inlineStr">
        <is>
          <t>4,65%</t>
        </is>
      </c>
    </row>
    <row r="4">
      <c r="A4" t="inlineStr">
        <is>
          <t>03 - Formação de Recursos Humanos</t>
        </is>
      </c>
      <c r="B4" t="inlineStr">
        <is>
          <t>R$ 3.489.500,00</t>
        </is>
      </c>
      <c r="C4" t="inlineStr">
        <is>
          <t>R$ 1.833.699,72</t>
        </is>
      </c>
      <c r="D4" t="inlineStr">
        <is>
          <t>52,55%</t>
        </is>
      </c>
      <c r="E4" t="inlineStr">
        <is>
          <t>2,03%</t>
        </is>
      </c>
    </row>
    <row r="5">
      <c r="A5" t="inlineStr">
        <is>
          <t>04 - Comunicação Social</t>
        </is>
      </c>
      <c r="B5" t="inlineStr">
        <is>
          <t>R$ 5.892.000,00</t>
        </is>
      </c>
      <c r="C5" t="inlineStr">
        <is>
          <t>R$ 1.475.929,27</t>
        </is>
      </c>
      <c r="D5" t="inlineStr">
        <is>
          <t>25,05%</t>
        </is>
      </c>
      <c r="E5" t="inlineStr">
        <is>
          <t>1,63%</t>
        </is>
      </c>
    </row>
    <row r="6">
      <c r="A6" t="inlineStr">
        <is>
          <t>05 - Atenção Básica</t>
        </is>
      </c>
      <c r="B6" t="inlineStr">
        <is>
          <t>R$ 4.478.000,00</t>
        </is>
      </c>
      <c r="C6" t="inlineStr">
        <is>
          <t>R$ 1.983.797,93</t>
        </is>
      </c>
      <c r="D6" t="inlineStr">
        <is>
          <t>44,30%</t>
        </is>
      </c>
      <c r="E6" t="inlineStr">
        <is>
          <t>2,19%</t>
        </is>
      </c>
    </row>
    <row r="7">
      <c r="A7" t="inlineStr">
        <is>
          <t>06 - Proteção e Benefícios ao Trabalhador</t>
        </is>
      </c>
      <c r="B7" t="inlineStr">
        <is>
          <t>R$ 9.675.000,00</t>
        </is>
      </c>
      <c r="C7" t="inlineStr">
        <is>
          <t>R$ 4.608.991,98</t>
        </is>
      </c>
      <c r="D7" t="inlineStr">
        <is>
          <t>47,64%</t>
        </is>
      </c>
      <c r="E7" t="inlineStr">
        <is>
          <t>5,09%</t>
        </is>
      </c>
    </row>
    <row r="8">
      <c r="A8" t="inlineStr">
        <is>
          <t>07 - Empregabilidade</t>
        </is>
      </c>
      <c r="B8" t="inlineStr">
        <is>
          <t>R$ 148.457.100,00</t>
        </is>
      </c>
      <c r="C8" t="inlineStr">
        <is>
          <t>R$ 66.292.245,90</t>
        </is>
      </c>
      <c r="D8" t="inlineStr">
        <is>
          <t>44,65%</t>
        </is>
      </c>
      <c r="E8" t="inlineStr">
        <is>
          <t>73,27%</t>
        </is>
      </c>
    </row>
  </sheetData>
  <pageMargins left="0.75" right="0.75" top="1" bottom="1" header="0.5" footer="0.5"/>
</worksheet>
</file>

<file path=xl/worksheets/sheet54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185.313.000,00</t>
        </is>
      </c>
      <c r="E2" t="inlineStr">
        <is>
          <t>197.784.000,00</t>
        </is>
      </c>
      <c r="F2" t="inlineStr">
        <is>
          <t>200.432.114,11</t>
        </is>
      </c>
      <c r="G2" t="inlineStr">
        <is>
          <t>-2.648.114,11</t>
        </is>
      </c>
    </row>
    <row r="3">
      <c r="A3" t="inlineStr">
        <is>
          <t>2025</t>
        </is>
      </c>
      <c r="B3" t="inlineStr">
        <is>
          <t>Contr. para Ent. Privadas Serviço Social e de Formação Prof.</t>
        </is>
      </c>
      <c r="C3" t="inlineStr">
        <is>
          <t>2</t>
        </is>
      </c>
      <c r="D3" t="inlineStr">
        <is>
          <t>122.187.000,00</t>
        </is>
      </c>
      <c r="E3" t="inlineStr">
        <is>
          <t>136.574.424,00</t>
        </is>
      </c>
      <c r="F3" t="inlineStr">
        <is>
          <t>127.281.033,67</t>
        </is>
      </c>
      <c r="G3" t="inlineStr">
        <is>
          <t>9.293.390,33</t>
        </is>
      </c>
    </row>
    <row r="4">
      <c r="A4" t="inlineStr">
        <is>
          <t>2025</t>
        </is>
      </c>
      <c r="B4" t="inlineStr">
        <is>
          <t>Contr. para Ent. Privadas Serviço Social e de Formação Prof.</t>
        </is>
      </c>
      <c r="C4" t="inlineStr">
        <is>
          <t>2</t>
        </is>
      </c>
      <c r="D4" t="inlineStr">
        <is>
          <t>122.187.000,00</t>
        </is>
      </c>
      <c r="E4" t="inlineStr">
        <is>
          <t>136.574.424,00</t>
        </is>
      </c>
      <c r="F4" t="inlineStr">
        <is>
          <t>127.281.033,67</t>
        </is>
      </c>
      <c r="G4" t="inlineStr">
        <is>
          <t>9.293.390,33</t>
        </is>
      </c>
    </row>
    <row r="5">
      <c r="A5" t="inlineStr">
        <is>
          <t>2025</t>
        </is>
      </c>
      <c r="B5" t="inlineStr">
        <is>
          <t>Contribuições para o Senac</t>
        </is>
      </c>
      <c r="C5" t="inlineStr">
        <is>
          <t>4</t>
        </is>
      </c>
      <c r="D5" t="inlineStr">
        <is>
          <t>122.187.000,00</t>
        </is>
      </c>
      <c r="E5" t="inlineStr">
        <is>
          <t>136.574.424,00</t>
        </is>
      </c>
      <c r="F5" t="inlineStr">
        <is>
          <t>127.281.033,67</t>
        </is>
      </c>
      <c r="G5" t="inlineStr">
        <is>
          <t>9.293.390,33</t>
        </is>
      </c>
    </row>
    <row r="6">
      <c r="A6" t="inlineStr">
        <is>
          <t>2025</t>
        </is>
      </c>
      <c r="B6" t="inlineStr">
        <is>
          <t>Contribuições para o Senac</t>
        </is>
      </c>
      <c r="C6" t="inlineStr">
        <is>
          <t>4</t>
        </is>
      </c>
      <c r="D6" t="inlineStr">
        <is>
          <t>122.187.000,00</t>
        </is>
      </c>
      <c r="E6" t="inlineStr">
        <is>
          <t>136.574.424,00</t>
        </is>
      </c>
      <c r="F6" t="inlineStr">
        <is>
          <t>127.281.033,67</t>
        </is>
      </c>
      <c r="G6" t="inlineStr">
        <is>
          <t>9.293.390,33</t>
        </is>
      </c>
    </row>
    <row r="7">
      <c r="A7" t="inlineStr">
        <is>
          <t>2025</t>
        </is>
      </c>
      <c r="B7" t="inlineStr">
        <is>
          <t>Receita patrimonial</t>
        </is>
      </c>
      <c r="C7" t="inlineStr">
        <is>
          <t>2</t>
        </is>
      </c>
      <c r="D7" t="inlineStr">
        <is>
          <t>20.714.400,00</t>
        </is>
      </c>
      <c r="E7" t="inlineStr">
        <is>
          <t>22.173.576,00</t>
        </is>
      </c>
      <c r="F7" t="inlineStr">
        <is>
          <t>29.056.001,32</t>
        </is>
      </c>
      <c r="G7" t="inlineStr">
        <is>
          <t>-6.882.425,32</t>
        </is>
      </c>
    </row>
    <row r="8">
      <c r="A8" t="inlineStr">
        <is>
          <t>2025</t>
        </is>
      </c>
      <c r="B8" t="inlineStr">
        <is>
          <t>Exploração do Patrimônio Imobiliário</t>
        </is>
      </c>
      <c r="C8" t="inlineStr">
        <is>
          <t>3</t>
        </is>
      </c>
      <c r="D8" t="inlineStr">
        <is>
          <t>710.400,00</t>
        </is>
      </c>
      <c r="E8" t="inlineStr">
        <is>
          <t>669.000,00</t>
        </is>
      </c>
      <c r="F8" t="inlineStr">
        <is>
          <t>749.153,10</t>
        </is>
      </c>
      <c r="G8" t="inlineStr">
        <is>
          <t>-80.153,10</t>
        </is>
      </c>
    </row>
    <row r="9">
      <c r="A9" t="inlineStr">
        <is>
          <t>2025</t>
        </is>
      </c>
      <c r="B9" t="inlineStr">
        <is>
          <t>Aluguéis, arrendamentos, e ocupação</t>
        </is>
      </c>
      <c r="C9" t="inlineStr">
        <is>
          <t>4</t>
        </is>
      </c>
      <c r="D9" t="inlineStr">
        <is>
          <t>710.400,00</t>
        </is>
      </c>
      <c r="E9" t="inlineStr">
        <is>
          <t>669.000,00</t>
        </is>
      </c>
      <c r="F9" t="inlineStr">
        <is>
          <t>749.153,10</t>
        </is>
      </c>
      <c r="G9" t="inlineStr">
        <is>
          <t>-80.153,10</t>
        </is>
      </c>
    </row>
    <row r="10">
      <c r="A10" t="inlineStr">
        <is>
          <t>2025</t>
        </is>
      </c>
      <c r="B10" t="inlineStr">
        <is>
          <t>Taxas de ocupação</t>
        </is>
      </c>
      <c r="C10" t="inlineStr">
        <is>
          <t>5</t>
        </is>
      </c>
      <c r="D10" t="inlineStr">
        <is>
          <t>710.400,00</t>
        </is>
      </c>
      <c r="E10" t="inlineStr">
        <is>
          <t>669.000,00</t>
        </is>
      </c>
      <c r="F10" t="inlineStr">
        <is>
          <t>749.153,10</t>
        </is>
      </c>
      <c r="G10" t="inlineStr">
        <is>
          <t>-80.153,10</t>
        </is>
      </c>
    </row>
    <row r="11">
      <c r="A11" t="inlineStr">
        <is>
          <t>2025</t>
        </is>
      </c>
      <c r="B11" t="inlineStr">
        <is>
          <t>Juros e correções monetárias</t>
        </is>
      </c>
      <c r="C11" t="inlineStr">
        <is>
          <t>3</t>
        </is>
      </c>
      <c r="D11" t="inlineStr">
        <is>
          <t>20.004.000,00</t>
        </is>
      </c>
      <c r="E11" t="inlineStr">
        <is>
          <t>21.504.576,00</t>
        </is>
      </c>
      <c r="F11" t="inlineStr">
        <is>
          <t>28.306.848,22</t>
        </is>
      </c>
      <c r="G11" t="inlineStr">
        <is>
          <t>-6.802.272,22</t>
        </is>
      </c>
    </row>
    <row r="12">
      <c r="A12" t="inlineStr">
        <is>
          <t>2025</t>
        </is>
      </c>
      <c r="B12" t="inlineStr">
        <is>
          <t>Remuneração de depósitos bancários</t>
        </is>
      </c>
      <c r="C12" t="inlineStr">
        <is>
          <t>4</t>
        </is>
      </c>
      <c r="D12" t="inlineStr">
        <is>
          <t>20.004.000,00</t>
        </is>
      </c>
      <c r="E12" t="inlineStr">
        <is>
          <t>21.504.576,00</t>
        </is>
      </c>
      <c r="F12" t="inlineStr">
        <is>
          <t>28.306.848,22</t>
        </is>
      </c>
      <c r="G12" t="inlineStr">
        <is>
          <t>-6.802.272,22</t>
        </is>
      </c>
    </row>
    <row r="13">
      <c r="A13" t="inlineStr">
        <is>
          <t>2025</t>
        </is>
      </c>
      <c r="B13" t="inlineStr">
        <is>
          <t>Remuneração de depósitos bancários</t>
        </is>
      </c>
      <c r="C13" t="inlineStr">
        <is>
          <t>4</t>
        </is>
      </c>
      <c r="D13" t="inlineStr">
        <is>
          <t>20.004.000,00</t>
        </is>
      </c>
      <c r="E13" t="inlineStr">
        <is>
          <t>21.504.576,00</t>
        </is>
      </c>
      <c r="F13" t="inlineStr">
        <is>
          <t>28.306.848,22</t>
        </is>
      </c>
      <c r="G13" t="inlineStr">
        <is>
          <t>-6.802.272,22</t>
        </is>
      </c>
    </row>
    <row r="14">
      <c r="A14" t="inlineStr">
        <is>
          <t>2025</t>
        </is>
      </c>
      <c r="B14" t="inlineStr">
        <is>
          <t>Receita de serviços</t>
        </is>
      </c>
      <c r="C14" t="inlineStr">
        <is>
          <t>2</t>
        </is>
      </c>
      <c r="D14" t="inlineStr">
        <is>
          <t>41.614.800,00</t>
        </is>
      </c>
      <c r="E14" t="inlineStr">
        <is>
          <t>37.751.100,00</t>
        </is>
      </c>
      <c r="F14" t="inlineStr">
        <is>
          <t>42.596.732,44</t>
        </is>
      </c>
      <c r="G14" t="inlineStr">
        <is>
          <t>-4.845.632,44</t>
        </is>
      </c>
    </row>
    <row r="15">
      <c r="A15" t="inlineStr">
        <is>
          <t>2025</t>
        </is>
      </c>
      <c r="B15" t="inlineStr">
        <is>
          <t>Outros serviços</t>
        </is>
      </c>
      <c r="C15" t="inlineStr">
        <is>
          <t>3</t>
        </is>
      </c>
      <c r="D15" t="inlineStr">
        <is>
          <t>41.614.800,00</t>
        </is>
      </c>
      <c r="E15" t="inlineStr">
        <is>
          <t>37.751.100,00</t>
        </is>
      </c>
      <c r="F15" t="inlineStr">
        <is>
          <t>42.596.732,44</t>
        </is>
      </c>
      <c r="G15" t="inlineStr">
        <is>
          <t>-4.845.632,44</t>
        </is>
      </c>
    </row>
    <row r="16">
      <c r="A16" t="inlineStr">
        <is>
          <t>2025</t>
        </is>
      </c>
      <c r="B16" t="inlineStr">
        <is>
          <t>Outros serviços</t>
        </is>
      </c>
      <c r="C16" t="inlineStr">
        <is>
          <t>3</t>
        </is>
      </c>
      <c r="D16" t="inlineStr">
        <is>
          <t>41.614.800,00</t>
        </is>
      </c>
      <c r="E16" t="inlineStr">
        <is>
          <t>37.751.100,00</t>
        </is>
      </c>
      <c r="F16" t="inlineStr">
        <is>
          <t>42.596.732,44</t>
        </is>
      </c>
      <c r="G16" t="inlineStr">
        <is>
          <t>-4.845.632,44</t>
        </is>
      </c>
    </row>
    <row r="17">
      <c r="A17" t="inlineStr">
        <is>
          <t>2025</t>
        </is>
      </c>
      <c r="B17" t="inlineStr">
        <is>
          <t>Serviços educacionais</t>
        </is>
      </c>
      <c r="C17" t="inlineStr">
        <is>
          <t>5</t>
        </is>
      </c>
      <c r="D17" t="inlineStr">
        <is>
          <t>41.614.800,00</t>
        </is>
      </c>
      <c r="E17" t="inlineStr">
        <is>
          <t>37.751.100,00</t>
        </is>
      </c>
      <c r="F17" t="inlineStr">
        <is>
          <t>42.596.732,44</t>
        </is>
      </c>
      <c r="G17" t="inlineStr">
        <is>
          <t>-4.845.632,44</t>
        </is>
      </c>
    </row>
    <row r="18">
      <c r="A18" t="inlineStr">
        <is>
          <t>2025</t>
        </is>
      </c>
      <c r="B18" t="inlineStr">
        <is>
          <t>Transferências correntes</t>
        </is>
      </c>
      <c r="C18" t="inlineStr">
        <is>
          <t>2</t>
        </is>
      </c>
      <c r="D18" t="inlineStr">
        <is>
          <t xml:space="preserve"> -   </t>
        </is>
      </c>
      <c r="E18" t="inlineStr">
        <is>
          <t>600.000,00</t>
        </is>
      </c>
      <c r="F18" t="inlineStr">
        <is>
          <t>497.493,88</t>
        </is>
      </c>
      <c r="G18" t="inlineStr">
        <is>
          <t>102.506,12</t>
        </is>
      </c>
    </row>
    <row r="19">
      <c r="A19" t="inlineStr">
        <is>
          <t>2025</t>
        </is>
      </c>
      <c r="B19" t="inlineStr">
        <is>
          <t>Demais transferências correntes</t>
        </is>
      </c>
      <c r="C19" t="inlineStr">
        <is>
          <t>3</t>
        </is>
      </c>
      <c r="D19" t="inlineStr">
        <is>
          <t xml:space="preserve"> -   </t>
        </is>
      </c>
      <c r="E19" t="inlineStr">
        <is>
          <t>600.000,00</t>
        </is>
      </c>
      <c r="F19" t="inlineStr">
        <is>
          <t>497.493,88</t>
        </is>
      </c>
      <c r="G19" t="inlineStr">
        <is>
          <t>102.506,12</t>
        </is>
      </c>
    </row>
    <row r="20">
      <c r="A20" t="inlineStr">
        <is>
          <t>2025</t>
        </is>
      </c>
      <c r="B20" t="inlineStr">
        <is>
          <t>Outras transferências correntes</t>
        </is>
      </c>
      <c r="C20" t="inlineStr">
        <is>
          <t>4</t>
        </is>
      </c>
      <c r="D20" t="inlineStr">
        <is>
          <t xml:space="preserve"> -   </t>
        </is>
      </c>
      <c r="E20" t="inlineStr">
        <is>
          <t>600.000,00</t>
        </is>
      </c>
      <c r="F20" t="inlineStr">
        <is>
          <t>497.493,88</t>
        </is>
      </c>
      <c r="G20" t="inlineStr">
        <is>
          <t>102.506,12</t>
        </is>
      </c>
    </row>
    <row r="21">
      <c r="A21" t="inlineStr">
        <is>
          <t>2025</t>
        </is>
      </c>
      <c r="B21" t="inlineStr">
        <is>
          <t>Outras transferências correntes</t>
        </is>
      </c>
      <c r="C21" t="inlineStr">
        <is>
          <t>4</t>
        </is>
      </c>
      <c r="D21" t="inlineStr">
        <is>
          <t xml:space="preserve"> -   </t>
        </is>
      </c>
      <c r="E21" t="inlineStr">
        <is>
          <t>600.000,00</t>
        </is>
      </c>
      <c r="F21" t="inlineStr">
        <is>
          <t>497.493,88</t>
        </is>
      </c>
      <c r="G21" t="inlineStr">
        <is>
          <t>102.506,12</t>
        </is>
      </c>
    </row>
  </sheetData>
  <pageMargins left="0.75" right="0.75" top="1" bottom="1" header="0.5" footer="0.5"/>
</worksheet>
</file>

<file path=xl/worksheets/sheet54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16.293.862,54</t>
        </is>
      </c>
    </row>
    <row r="3">
      <c r="A3" t="inlineStr">
        <is>
          <t>2025</t>
        </is>
      </c>
      <c r="B3" t="inlineStr">
        <is>
          <t>2025</t>
        </is>
      </c>
      <c r="C3" t="inlineStr">
        <is>
          <t>Ajustes a Conciliar do Resultado Patrimonial ao fluxo de caixa das operações</t>
        </is>
      </c>
      <c r="D3" t="inlineStr">
        <is>
          <t>13.306.431,03</t>
        </is>
      </c>
    </row>
    <row r="4">
      <c r="A4" t="inlineStr">
        <is>
          <t>2025</t>
        </is>
      </c>
      <c r="B4" t="inlineStr">
        <is>
          <t>2025</t>
        </is>
      </c>
      <c r="C4" t="inlineStr">
        <is>
          <t>Depreciação</t>
        </is>
      </c>
      <c r="D4" t="inlineStr">
        <is>
          <t>11.681.307,12</t>
        </is>
      </c>
    </row>
    <row r="5">
      <c r="A5" t="inlineStr">
        <is>
          <t>2025</t>
        </is>
      </c>
      <c r="B5" t="inlineStr">
        <is>
          <t>2025</t>
        </is>
      </c>
      <c r="C5" t="inlineStr">
        <is>
          <t>Amortização</t>
        </is>
      </c>
      <c r="D5" t="inlineStr">
        <is>
          <t>805.146,72</t>
        </is>
      </c>
    </row>
    <row r="6">
      <c r="A6" t="inlineStr">
        <is>
          <t>2025</t>
        </is>
      </c>
      <c r="B6" t="inlineStr">
        <is>
          <t>2025</t>
        </is>
      </c>
      <c r="C6" t="inlineStr">
        <is>
          <t>Outras VPDs</t>
        </is>
      </c>
      <c r="D6" t="inlineStr">
        <is>
          <t>1.863.918,62</t>
        </is>
      </c>
    </row>
    <row r="7">
      <c r="A7" t="inlineStr">
        <is>
          <t>2025</t>
        </is>
      </c>
      <c r="B7" t="inlineStr">
        <is>
          <t>2025</t>
        </is>
      </c>
      <c r="C7" t="inlineStr">
        <is>
          <t>Outras VPAs</t>
        </is>
      </c>
      <c r="D7" t="inlineStr">
        <is>
          <t>-1.043.941,43</t>
        </is>
      </c>
    </row>
    <row r="8">
      <c r="A8" t="inlineStr">
        <is>
          <t>2025</t>
        </is>
      </c>
      <c r="B8" t="inlineStr">
        <is>
          <t>2025</t>
        </is>
      </c>
      <c r="C8" t="inlineStr">
        <is>
          <t>Ajuste nas Contas Patrimoniais</t>
        </is>
      </c>
      <c r="D8" t="inlineStr">
        <is>
          <t>2.653.944,70</t>
        </is>
      </c>
    </row>
    <row r="9">
      <c r="A9" t="inlineStr">
        <is>
          <t>2025</t>
        </is>
      </c>
      <c r="B9" t="inlineStr">
        <is>
          <t>2025</t>
        </is>
      </c>
      <c r="C9" t="inlineStr">
        <is>
          <t>Créditos a Curto Prazo</t>
        </is>
      </c>
      <c r="D9" t="inlineStr">
        <is>
          <t>-11.925.619,95</t>
        </is>
      </c>
    </row>
    <row r="10">
      <c r="A10" t="inlineStr">
        <is>
          <t>2025</t>
        </is>
      </c>
      <c r="B10" t="inlineStr">
        <is>
          <t>2025</t>
        </is>
      </c>
      <c r="C10" t="inlineStr">
        <is>
          <t>Demais Créditos e Valores a Curto Prazo</t>
        </is>
      </c>
      <c r="D10" t="inlineStr">
        <is>
          <t>1.917.262,10</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120.336,45</t>
        </is>
      </c>
    </row>
    <row r="13">
      <c r="A13" t="inlineStr">
        <is>
          <t>2025</t>
        </is>
      </c>
      <c r="B13" t="inlineStr">
        <is>
          <t>2025</t>
        </is>
      </c>
      <c r="C13" t="inlineStr">
        <is>
          <t>VPD's Pagas Antecipadamente</t>
        </is>
      </c>
      <c r="D13" t="inlineStr">
        <is>
          <t>-601.192,65</t>
        </is>
      </c>
    </row>
    <row r="14">
      <c r="A14" t="inlineStr">
        <is>
          <t>2025</t>
        </is>
      </c>
      <c r="B14" t="inlineStr">
        <is>
          <t>2025</t>
        </is>
      </c>
      <c r="C14" t="inlineStr">
        <is>
          <t>Ativo Realizável a Longo Prazo</t>
        </is>
      </c>
      <c r="D14" t="inlineStr">
        <is>
          <t>-18.264.455,37</t>
        </is>
      </c>
    </row>
    <row r="15">
      <c r="A15" t="inlineStr">
        <is>
          <t>2025</t>
        </is>
      </c>
      <c r="B15" t="inlineStr">
        <is>
          <t>2025</t>
        </is>
      </c>
      <c r="C15" t="inlineStr">
        <is>
          <t>Obrig. Trab/Prev/Assist. Pagar a Curto Prazo</t>
        </is>
      </c>
      <c r="D15" t="inlineStr">
        <is>
          <t>773.307,58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1.125.403,46</t>
        </is>
      </c>
    </row>
    <row r="18">
      <c r="A18" t="inlineStr">
        <is>
          <t>2025</t>
        </is>
      </c>
      <c r="B18" t="inlineStr">
        <is>
          <t>2025</t>
        </is>
      </c>
      <c r="C18" t="inlineStr">
        <is>
          <t>Obrigações Fiscais a Curto Prazo</t>
        </is>
      </c>
      <c r="D18" t="inlineStr">
        <is>
          <t>-264.900,48</t>
        </is>
      </c>
    </row>
    <row r="19">
      <c r="A19" t="inlineStr">
        <is>
          <t>2025</t>
        </is>
      </c>
      <c r="B19" t="inlineStr">
        <is>
          <t>2025</t>
        </is>
      </c>
      <c r="C19" t="inlineStr">
        <is>
          <t>Demais Obrigações a Curto Prazo</t>
        </is>
      </c>
      <c r="D19" t="inlineStr">
        <is>
          <t>12.936.280,79</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16.917.591,96</t>
        </is>
      </c>
    </row>
  </sheetData>
  <pageMargins left="0.75" right="0.75" top="1" bottom="1" header="0.5" footer="0.5"/>
</worksheet>
</file>

<file path=xl/worksheets/sheet548.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185.313.000,00</t>
        </is>
      </c>
      <c r="E2" t="inlineStr">
        <is>
          <t>197.784.000,00</t>
        </is>
      </c>
      <c r="F2" t="inlineStr">
        <is>
          <t>200.432.114,11</t>
        </is>
      </c>
      <c r="G2" t="inlineStr">
        <is>
          <t>-2.648.114,11</t>
        </is>
      </c>
    </row>
    <row r="3">
      <c r="A3" t="inlineStr">
        <is>
          <t>2025</t>
        </is>
      </c>
      <c r="B3" t="inlineStr">
        <is>
          <t>Contr. para Ent. Privadas Serviço Social e de Formação Prof.</t>
        </is>
      </c>
      <c r="C3" t="inlineStr">
        <is>
          <t>2</t>
        </is>
      </c>
      <c r="D3" t="inlineStr">
        <is>
          <t>122.187.000,00</t>
        </is>
      </c>
      <c r="E3" t="inlineStr">
        <is>
          <t>136.574.424,00</t>
        </is>
      </c>
      <c r="F3" t="inlineStr">
        <is>
          <t>127.281.033,67</t>
        </is>
      </c>
      <c r="G3" t="inlineStr">
        <is>
          <t>9.293.390,33</t>
        </is>
      </c>
    </row>
    <row r="4">
      <c r="A4" t="inlineStr">
        <is>
          <t>2025</t>
        </is>
      </c>
      <c r="B4" t="inlineStr">
        <is>
          <t>Contr. para Ent. Privadas Serviço Social e de Formação Prof.</t>
        </is>
      </c>
      <c r="C4" t="inlineStr">
        <is>
          <t>2</t>
        </is>
      </c>
      <c r="D4" t="inlineStr">
        <is>
          <t>122.187.000,00</t>
        </is>
      </c>
      <c r="E4" t="inlineStr">
        <is>
          <t>136.574.424,00</t>
        </is>
      </c>
      <c r="F4" t="inlineStr">
        <is>
          <t>127.281.033,67</t>
        </is>
      </c>
      <c r="G4" t="inlineStr">
        <is>
          <t>9.293.390,33</t>
        </is>
      </c>
    </row>
    <row r="5">
      <c r="A5" t="inlineStr">
        <is>
          <t>2025</t>
        </is>
      </c>
      <c r="B5" t="inlineStr">
        <is>
          <t>Contribuições para o Senac</t>
        </is>
      </c>
      <c r="C5" t="inlineStr">
        <is>
          <t>4</t>
        </is>
      </c>
      <c r="D5" t="inlineStr">
        <is>
          <t>122.187.000,00</t>
        </is>
      </c>
      <c r="E5" t="inlineStr">
        <is>
          <t>136.574.424,00</t>
        </is>
      </c>
      <c r="F5" t="inlineStr">
        <is>
          <t>127.281.033,67</t>
        </is>
      </c>
      <c r="G5" t="inlineStr">
        <is>
          <t>9.293.390,33</t>
        </is>
      </c>
    </row>
    <row r="6">
      <c r="A6" t="inlineStr">
        <is>
          <t>2025</t>
        </is>
      </c>
      <c r="B6" t="inlineStr">
        <is>
          <t>Contribuições para o Senac</t>
        </is>
      </c>
      <c r="C6" t="inlineStr">
        <is>
          <t>4</t>
        </is>
      </c>
      <c r="D6" t="inlineStr">
        <is>
          <t>122.187.000,00</t>
        </is>
      </c>
      <c r="E6" t="inlineStr">
        <is>
          <t>136.574.424,00</t>
        </is>
      </c>
      <c r="F6" t="inlineStr">
        <is>
          <t>127.281.033,67</t>
        </is>
      </c>
      <c r="G6" t="inlineStr">
        <is>
          <t>9.293.390,33</t>
        </is>
      </c>
    </row>
    <row r="7">
      <c r="A7" t="inlineStr">
        <is>
          <t>2025</t>
        </is>
      </c>
      <c r="B7" t="inlineStr">
        <is>
          <t>Receita patrimonial</t>
        </is>
      </c>
      <c r="C7" t="inlineStr">
        <is>
          <t>2</t>
        </is>
      </c>
      <c r="D7" t="inlineStr">
        <is>
          <t>20.714.400,00</t>
        </is>
      </c>
      <c r="E7" t="inlineStr">
        <is>
          <t>22.173.576,00</t>
        </is>
      </c>
      <c r="F7" t="inlineStr">
        <is>
          <t>29.056.001,32</t>
        </is>
      </c>
      <c r="G7" t="inlineStr">
        <is>
          <t>-6.882.425,32</t>
        </is>
      </c>
    </row>
    <row r="8">
      <c r="A8" t="inlineStr">
        <is>
          <t>2025</t>
        </is>
      </c>
      <c r="B8" t="inlineStr">
        <is>
          <t>Exploração do Patrimônio Imobiliário</t>
        </is>
      </c>
      <c r="C8" t="inlineStr">
        <is>
          <t>3</t>
        </is>
      </c>
      <c r="D8" t="inlineStr">
        <is>
          <t>710.400,00</t>
        </is>
      </c>
      <c r="E8" t="inlineStr">
        <is>
          <t>669.000,00</t>
        </is>
      </c>
      <c r="F8" t="inlineStr">
        <is>
          <t>749.153,10</t>
        </is>
      </c>
      <c r="G8" t="inlineStr">
        <is>
          <t>-80.153,10</t>
        </is>
      </c>
    </row>
    <row r="9">
      <c r="A9" t="inlineStr">
        <is>
          <t>2025</t>
        </is>
      </c>
      <c r="B9" t="inlineStr">
        <is>
          <t>Aluguéis, arrendamentos, e ocupação</t>
        </is>
      </c>
      <c r="C9" t="inlineStr">
        <is>
          <t>4</t>
        </is>
      </c>
      <c r="D9" t="inlineStr">
        <is>
          <t>710.400,00</t>
        </is>
      </c>
      <c r="E9" t="inlineStr">
        <is>
          <t>669.000,00</t>
        </is>
      </c>
      <c r="F9" t="inlineStr">
        <is>
          <t>749.153,10</t>
        </is>
      </c>
      <c r="G9" t="inlineStr">
        <is>
          <t>-80.153,10</t>
        </is>
      </c>
    </row>
    <row r="10">
      <c r="A10" t="inlineStr">
        <is>
          <t>2025</t>
        </is>
      </c>
      <c r="B10" t="inlineStr">
        <is>
          <t>Taxas de ocupação</t>
        </is>
      </c>
      <c r="C10" t="inlineStr">
        <is>
          <t>5</t>
        </is>
      </c>
      <c r="D10" t="inlineStr">
        <is>
          <t>710.400,00</t>
        </is>
      </c>
      <c r="E10" t="inlineStr">
        <is>
          <t>669.000,00</t>
        </is>
      </c>
      <c r="F10" t="inlineStr">
        <is>
          <t>749.153,10</t>
        </is>
      </c>
      <c r="G10" t="inlineStr">
        <is>
          <t>-80.153,10</t>
        </is>
      </c>
    </row>
    <row r="11">
      <c r="A11" t="inlineStr">
        <is>
          <t>2025</t>
        </is>
      </c>
      <c r="B11" t="inlineStr">
        <is>
          <t>Juros e correções monetárias</t>
        </is>
      </c>
      <c r="C11" t="inlineStr">
        <is>
          <t>3</t>
        </is>
      </c>
      <c r="D11" t="inlineStr">
        <is>
          <t>20.004.000,00</t>
        </is>
      </c>
      <c r="E11" t="inlineStr">
        <is>
          <t>21.504.576,00</t>
        </is>
      </c>
      <c r="F11" t="inlineStr">
        <is>
          <t>28.306.848,22</t>
        </is>
      </c>
      <c r="G11" t="inlineStr">
        <is>
          <t>-6.802.272,22</t>
        </is>
      </c>
    </row>
    <row r="12">
      <c r="A12" t="inlineStr">
        <is>
          <t>2025</t>
        </is>
      </c>
      <c r="B12" t="inlineStr">
        <is>
          <t>Remuneração de depósitos bancários</t>
        </is>
      </c>
      <c r="C12" t="inlineStr">
        <is>
          <t>4</t>
        </is>
      </c>
      <c r="D12" t="inlineStr">
        <is>
          <t>20.004.000,00</t>
        </is>
      </c>
      <c r="E12" t="inlineStr">
        <is>
          <t>21.504.576,00</t>
        </is>
      </c>
      <c r="F12" t="inlineStr">
        <is>
          <t>28.306.848,22</t>
        </is>
      </c>
      <c r="G12" t="inlineStr">
        <is>
          <t>-6.802.272,22</t>
        </is>
      </c>
    </row>
    <row r="13">
      <c r="A13" t="inlineStr">
        <is>
          <t>2025</t>
        </is>
      </c>
      <c r="B13" t="inlineStr">
        <is>
          <t>Remuneração de depósitos bancários</t>
        </is>
      </c>
      <c r="C13" t="inlineStr">
        <is>
          <t>4</t>
        </is>
      </c>
      <c r="D13" t="inlineStr">
        <is>
          <t>20.004.000,00</t>
        </is>
      </c>
      <c r="E13" t="inlineStr">
        <is>
          <t>21.504.576,00</t>
        </is>
      </c>
      <c r="F13" t="inlineStr">
        <is>
          <t>28.306.848,22</t>
        </is>
      </c>
      <c r="G13" t="inlineStr">
        <is>
          <t>-6.802.272,22</t>
        </is>
      </c>
    </row>
    <row r="14">
      <c r="A14" t="inlineStr">
        <is>
          <t>2025</t>
        </is>
      </c>
      <c r="B14" t="inlineStr">
        <is>
          <t>Receita de serviços</t>
        </is>
      </c>
      <c r="C14" t="inlineStr">
        <is>
          <t>2</t>
        </is>
      </c>
      <c r="D14" t="inlineStr">
        <is>
          <t>41.614.800,00</t>
        </is>
      </c>
      <c r="E14" t="inlineStr">
        <is>
          <t>37.751.100,00</t>
        </is>
      </c>
      <c r="F14" t="inlineStr">
        <is>
          <t>42.596.732,44</t>
        </is>
      </c>
      <c r="G14" t="inlineStr">
        <is>
          <t>-4.845.632,44</t>
        </is>
      </c>
    </row>
    <row r="15">
      <c r="A15" t="inlineStr">
        <is>
          <t>2025</t>
        </is>
      </c>
      <c r="B15" t="inlineStr">
        <is>
          <t>Outros serviços</t>
        </is>
      </c>
      <c r="C15" t="inlineStr">
        <is>
          <t>3</t>
        </is>
      </c>
      <c r="D15" t="inlineStr">
        <is>
          <t>41.614.800,00</t>
        </is>
      </c>
      <c r="E15" t="inlineStr">
        <is>
          <t>37.751.100,00</t>
        </is>
      </c>
      <c r="F15" t="inlineStr">
        <is>
          <t>42.596.732,44</t>
        </is>
      </c>
      <c r="G15" t="inlineStr">
        <is>
          <t>-4.845.632,44</t>
        </is>
      </c>
    </row>
    <row r="16">
      <c r="A16" t="inlineStr">
        <is>
          <t>2025</t>
        </is>
      </c>
      <c r="B16" t="inlineStr">
        <is>
          <t>Outros serviços</t>
        </is>
      </c>
      <c r="C16" t="inlineStr">
        <is>
          <t>3</t>
        </is>
      </c>
      <c r="D16" t="inlineStr">
        <is>
          <t>41.614.800,00</t>
        </is>
      </c>
      <c r="E16" t="inlineStr">
        <is>
          <t>37.751.100,00</t>
        </is>
      </c>
      <c r="F16" t="inlineStr">
        <is>
          <t>42.596.732,44</t>
        </is>
      </c>
      <c r="G16" t="inlineStr">
        <is>
          <t>-4.845.632,44</t>
        </is>
      </c>
    </row>
    <row r="17">
      <c r="A17" t="inlineStr">
        <is>
          <t>2025</t>
        </is>
      </c>
      <c r="B17" t="inlineStr">
        <is>
          <t>Serviços educacionais</t>
        </is>
      </c>
      <c r="C17" t="inlineStr">
        <is>
          <t>5</t>
        </is>
      </c>
      <c r="D17" t="inlineStr">
        <is>
          <t>41.614.800,00</t>
        </is>
      </c>
      <c r="E17" t="inlineStr">
        <is>
          <t>37.751.100,00</t>
        </is>
      </c>
      <c r="F17" t="inlineStr">
        <is>
          <t>42.596.732,44</t>
        </is>
      </c>
      <c r="G17" t="inlineStr">
        <is>
          <t>-4.845.632,44</t>
        </is>
      </c>
    </row>
    <row r="18">
      <c r="A18" t="inlineStr">
        <is>
          <t>2025</t>
        </is>
      </c>
      <c r="B18" t="inlineStr">
        <is>
          <t>Transferências correntes</t>
        </is>
      </c>
      <c r="C18" t="inlineStr">
        <is>
          <t>2</t>
        </is>
      </c>
      <c r="D18" t="inlineStr">
        <is>
          <t xml:space="preserve"> -   </t>
        </is>
      </c>
      <c r="E18" t="inlineStr">
        <is>
          <t>600.000,00</t>
        </is>
      </c>
      <c r="F18" t="inlineStr">
        <is>
          <t>497.493,88</t>
        </is>
      </c>
      <c r="G18" t="inlineStr">
        <is>
          <t>102.506,12</t>
        </is>
      </c>
    </row>
    <row r="19">
      <c r="A19" t="inlineStr">
        <is>
          <t>2025</t>
        </is>
      </c>
      <c r="B19" t="inlineStr">
        <is>
          <t>Demais transferências correntes</t>
        </is>
      </c>
      <c r="C19" t="inlineStr">
        <is>
          <t>3</t>
        </is>
      </c>
      <c r="D19" t="inlineStr">
        <is>
          <t xml:space="preserve"> -   </t>
        </is>
      </c>
      <c r="E19" t="inlineStr">
        <is>
          <t>600.000,00</t>
        </is>
      </c>
      <c r="F19" t="inlineStr">
        <is>
          <t>497.493,88</t>
        </is>
      </c>
      <c r="G19" t="inlineStr">
        <is>
          <t>102.506,12</t>
        </is>
      </c>
    </row>
    <row r="20">
      <c r="A20" t="inlineStr">
        <is>
          <t>2025</t>
        </is>
      </c>
      <c r="B20" t="inlineStr">
        <is>
          <t>Outras transferências correntes</t>
        </is>
      </c>
      <c r="C20" t="inlineStr">
        <is>
          <t>4</t>
        </is>
      </c>
      <c r="D20" t="inlineStr">
        <is>
          <t xml:space="preserve"> -   </t>
        </is>
      </c>
      <c r="E20" t="inlineStr">
        <is>
          <t>600.000,00</t>
        </is>
      </c>
      <c r="F20" t="inlineStr">
        <is>
          <t>497.493,88</t>
        </is>
      </c>
      <c r="G20" t="inlineStr">
        <is>
          <t>102.506,12</t>
        </is>
      </c>
    </row>
    <row r="21">
      <c r="A21" t="inlineStr">
        <is>
          <t>2025</t>
        </is>
      </c>
      <c r="B21" t="inlineStr">
        <is>
          <t>Outras transferências correntes</t>
        </is>
      </c>
      <c r="C21" t="inlineStr">
        <is>
          <t>4</t>
        </is>
      </c>
      <c r="D21" t="inlineStr">
        <is>
          <t xml:space="preserve"> -   </t>
        </is>
      </c>
      <c r="E21" t="inlineStr">
        <is>
          <t>600.000,00</t>
        </is>
      </c>
      <c r="F21" t="inlineStr">
        <is>
          <t>497.493,88</t>
        </is>
      </c>
      <c r="G21" t="inlineStr">
        <is>
          <t>102.506,12</t>
        </is>
      </c>
    </row>
  </sheetData>
  <pageMargins left="0.75" right="0.75" top="1" bottom="1" header="0.5" footer="0.5"/>
</worksheet>
</file>

<file path=xl/worksheets/sheet54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16.293.862,54</t>
        </is>
      </c>
    </row>
    <row r="3">
      <c r="A3" t="inlineStr">
        <is>
          <t>2025</t>
        </is>
      </c>
      <c r="B3" t="inlineStr">
        <is>
          <t>2025</t>
        </is>
      </c>
      <c r="C3" t="inlineStr">
        <is>
          <t>Ajustes a Conciliar do Resultado Patrimonial ao fluxo de caixa das operações</t>
        </is>
      </c>
      <c r="D3" t="inlineStr">
        <is>
          <t>13.306.431,03</t>
        </is>
      </c>
    </row>
    <row r="4">
      <c r="A4" t="inlineStr">
        <is>
          <t>2025</t>
        </is>
      </c>
      <c r="B4" t="inlineStr">
        <is>
          <t>2025</t>
        </is>
      </c>
      <c r="C4" t="inlineStr">
        <is>
          <t>Depreciação</t>
        </is>
      </c>
      <c r="D4" t="inlineStr">
        <is>
          <t>11.681.307,12</t>
        </is>
      </c>
    </row>
    <row r="5">
      <c r="A5" t="inlineStr">
        <is>
          <t>2025</t>
        </is>
      </c>
      <c r="B5" t="inlineStr">
        <is>
          <t>2025</t>
        </is>
      </c>
      <c r="C5" t="inlineStr">
        <is>
          <t>Amortização</t>
        </is>
      </c>
      <c r="D5" t="inlineStr">
        <is>
          <t>805.146,72</t>
        </is>
      </c>
    </row>
    <row r="6">
      <c r="A6" t="inlineStr">
        <is>
          <t>2025</t>
        </is>
      </c>
      <c r="B6" t="inlineStr">
        <is>
          <t>2025</t>
        </is>
      </c>
      <c r="C6" t="inlineStr">
        <is>
          <t>Outras VPDs</t>
        </is>
      </c>
      <c r="D6" t="inlineStr">
        <is>
          <t>1.863.918,62</t>
        </is>
      </c>
    </row>
    <row r="7">
      <c r="A7" t="inlineStr">
        <is>
          <t>2025</t>
        </is>
      </c>
      <c r="B7" t="inlineStr">
        <is>
          <t>2025</t>
        </is>
      </c>
      <c r="C7" t="inlineStr">
        <is>
          <t>Outras VPAs</t>
        </is>
      </c>
      <c r="D7" t="inlineStr">
        <is>
          <t>-1.043.941,43</t>
        </is>
      </c>
    </row>
    <row r="8">
      <c r="A8" t="inlineStr">
        <is>
          <t>2025</t>
        </is>
      </c>
      <c r="B8" t="inlineStr">
        <is>
          <t>2025</t>
        </is>
      </c>
      <c r="C8" t="inlineStr">
        <is>
          <t>Ajuste nas Contas Patrimoniais</t>
        </is>
      </c>
      <c r="D8" t="inlineStr">
        <is>
          <t>2.653.944,70</t>
        </is>
      </c>
    </row>
    <row r="9">
      <c r="A9" t="inlineStr">
        <is>
          <t>2025</t>
        </is>
      </c>
      <c r="B9" t="inlineStr">
        <is>
          <t>2025</t>
        </is>
      </c>
      <c r="C9" t="inlineStr">
        <is>
          <t>Créditos a Curto Prazo</t>
        </is>
      </c>
      <c r="D9" t="inlineStr">
        <is>
          <t>-11.925.619,95</t>
        </is>
      </c>
    </row>
    <row r="10">
      <c r="A10" t="inlineStr">
        <is>
          <t>2025</t>
        </is>
      </c>
      <c r="B10" t="inlineStr">
        <is>
          <t>2025</t>
        </is>
      </c>
      <c r="C10" t="inlineStr">
        <is>
          <t>Demais Créditos e Valores a Curto Prazo</t>
        </is>
      </c>
      <c r="D10" t="inlineStr">
        <is>
          <t>1.917.262,10</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120.336,45</t>
        </is>
      </c>
    </row>
    <row r="13">
      <c r="A13" t="inlineStr">
        <is>
          <t>2025</t>
        </is>
      </c>
      <c r="B13" t="inlineStr">
        <is>
          <t>2025</t>
        </is>
      </c>
      <c r="C13" t="inlineStr">
        <is>
          <t>VPD's Pagas Antecipadamente</t>
        </is>
      </c>
      <c r="D13" t="inlineStr">
        <is>
          <t>-601.192,65</t>
        </is>
      </c>
    </row>
    <row r="14">
      <c r="A14" t="inlineStr">
        <is>
          <t>2025</t>
        </is>
      </c>
      <c r="B14" t="inlineStr">
        <is>
          <t>2025</t>
        </is>
      </c>
      <c r="C14" t="inlineStr">
        <is>
          <t>Ativo Realizável a Longo Prazo</t>
        </is>
      </c>
      <c r="D14" t="inlineStr">
        <is>
          <t>-18.264.455,37</t>
        </is>
      </c>
    </row>
    <row r="15">
      <c r="A15" t="inlineStr">
        <is>
          <t>2025</t>
        </is>
      </c>
      <c r="B15" t="inlineStr">
        <is>
          <t>2025</t>
        </is>
      </c>
      <c r="C15" t="inlineStr">
        <is>
          <t>Obrig. Trab/Prev/Assist. Pagar a Curto Prazo</t>
        </is>
      </c>
      <c r="D15" t="inlineStr">
        <is>
          <t>773.307,58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1.125.403,46</t>
        </is>
      </c>
    </row>
    <row r="18">
      <c r="A18" t="inlineStr">
        <is>
          <t>2025</t>
        </is>
      </c>
      <c r="B18" t="inlineStr">
        <is>
          <t>2025</t>
        </is>
      </c>
      <c r="C18" t="inlineStr">
        <is>
          <t>Obrigações Fiscais a Curto Prazo</t>
        </is>
      </c>
      <c r="D18" t="inlineStr">
        <is>
          <t>-264.900,48</t>
        </is>
      </c>
    </row>
    <row r="19">
      <c r="A19" t="inlineStr">
        <is>
          <t>2025</t>
        </is>
      </c>
      <c r="B19" t="inlineStr">
        <is>
          <t>2025</t>
        </is>
      </c>
      <c r="C19" t="inlineStr">
        <is>
          <t>Demais Obrigações a Curto Prazo</t>
        </is>
      </c>
      <c r="D19" t="inlineStr">
        <is>
          <t>12.936.280,79</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16.917.591,96</t>
        </is>
      </c>
    </row>
  </sheetData>
  <pageMargins left="0.75" right="0.75" top="1" bottom="1" header="0.5" footer="0.5"/>
</worksheet>
</file>

<file path=xl/worksheets/sheet55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 corrente</t>
        </is>
      </c>
      <c r="C2" t="inlineStr">
        <is>
          <t>1</t>
        </is>
      </c>
      <c r="D2" t="inlineStr">
        <is>
          <t>185.313.000,00</t>
        </is>
      </c>
      <c r="E2" t="inlineStr">
        <is>
          <t>197.784.000,00</t>
        </is>
      </c>
      <c r="F2" t="inlineStr">
        <is>
          <t>200.432.114,11</t>
        </is>
      </c>
      <c r="G2" t="inlineStr">
        <is>
          <t>-2.648.114,11</t>
        </is>
      </c>
    </row>
    <row r="3">
      <c r="A3" t="inlineStr">
        <is>
          <t>2025</t>
        </is>
      </c>
      <c r="B3" t="inlineStr">
        <is>
          <t>Contr. para Ent. Privadas Serviço Social e de Formação Prof.</t>
        </is>
      </c>
      <c r="C3" t="inlineStr">
        <is>
          <t>2</t>
        </is>
      </c>
      <c r="D3" t="inlineStr">
        <is>
          <t>122.187.000,00</t>
        </is>
      </c>
      <c r="E3" t="inlineStr">
        <is>
          <t>136.574.424,00</t>
        </is>
      </c>
      <c r="F3" t="inlineStr">
        <is>
          <t>127.281.033,67</t>
        </is>
      </c>
      <c r="G3" t="inlineStr">
        <is>
          <t>9.293.390,33</t>
        </is>
      </c>
    </row>
    <row r="4">
      <c r="A4" t="inlineStr">
        <is>
          <t>2025</t>
        </is>
      </c>
      <c r="B4" t="inlineStr">
        <is>
          <t>Contr. para Ent. Privadas Serviço Social e de Formação Prof.</t>
        </is>
      </c>
      <c r="C4" t="inlineStr">
        <is>
          <t>2</t>
        </is>
      </c>
      <c r="D4" t="inlineStr">
        <is>
          <t>122.187.000,00</t>
        </is>
      </c>
      <c r="E4" t="inlineStr">
        <is>
          <t>136.574.424,00</t>
        </is>
      </c>
      <c r="F4" t="inlineStr">
        <is>
          <t>127.281.033,67</t>
        </is>
      </c>
      <c r="G4" t="inlineStr">
        <is>
          <t>9.293.390,33</t>
        </is>
      </c>
    </row>
    <row r="5">
      <c r="A5" t="inlineStr">
        <is>
          <t>2025</t>
        </is>
      </c>
      <c r="B5" t="inlineStr">
        <is>
          <t>Contribuições para o Senac</t>
        </is>
      </c>
      <c r="C5" t="inlineStr">
        <is>
          <t>4</t>
        </is>
      </c>
      <c r="D5" t="inlineStr">
        <is>
          <t>122.187.000,00</t>
        </is>
      </c>
      <c r="E5" t="inlineStr">
        <is>
          <t>136.574.424,00</t>
        </is>
      </c>
      <c r="F5" t="inlineStr">
        <is>
          <t>127.281.033,67</t>
        </is>
      </c>
      <c r="G5" t="inlineStr">
        <is>
          <t>9.293.390,33</t>
        </is>
      </c>
    </row>
    <row r="6">
      <c r="A6" t="inlineStr">
        <is>
          <t>2025</t>
        </is>
      </c>
      <c r="B6" t="inlineStr">
        <is>
          <t>Contribuições para o Senac</t>
        </is>
      </c>
      <c r="C6" t="inlineStr">
        <is>
          <t>4</t>
        </is>
      </c>
      <c r="D6" t="inlineStr">
        <is>
          <t>122.187.000,00</t>
        </is>
      </c>
      <c r="E6" t="inlineStr">
        <is>
          <t>136.574.424,00</t>
        </is>
      </c>
      <c r="F6" t="inlineStr">
        <is>
          <t>127.281.033,67</t>
        </is>
      </c>
      <c r="G6" t="inlineStr">
        <is>
          <t>9.293.390,33</t>
        </is>
      </c>
    </row>
    <row r="7">
      <c r="A7" t="inlineStr">
        <is>
          <t>2025</t>
        </is>
      </c>
      <c r="B7" t="inlineStr">
        <is>
          <t>Receita patrimonial</t>
        </is>
      </c>
      <c r="C7" t="inlineStr">
        <is>
          <t>2</t>
        </is>
      </c>
      <c r="D7" t="inlineStr">
        <is>
          <t>20.714.400,00</t>
        </is>
      </c>
      <c r="E7" t="inlineStr">
        <is>
          <t>22.173.576,00</t>
        </is>
      </c>
      <c r="F7" t="inlineStr">
        <is>
          <t>29.056.001,32</t>
        </is>
      </c>
      <c r="G7" t="inlineStr">
        <is>
          <t>-6.882.425,32</t>
        </is>
      </c>
    </row>
    <row r="8">
      <c r="A8" t="inlineStr">
        <is>
          <t>2025</t>
        </is>
      </c>
      <c r="B8" t="inlineStr">
        <is>
          <t>Exploração do Patrimônio Imobiliário</t>
        </is>
      </c>
      <c r="C8" t="inlineStr">
        <is>
          <t>3</t>
        </is>
      </c>
      <c r="D8" t="inlineStr">
        <is>
          <t>710.400,00</t>
        </is>
      </c>
      <c r="E8" t="inlineStr">
        <is>
          <t>669.000,00</t>
        </is>
      </c>
      <c r="F8" t="inlineStr">
        <is>
          <t>749.153,10</t>
        </is>
      </c>
      <c r="G8" t="inlineStr">
        <is>
          <t>-80.153,10</t>
        </is>
      </c>
    </row>
    <row r="9">
      <c r="A9" t="inlineStr">
        <is>
          <t>2025</t>
        </is>
      </c>
      <c r="B9" t="inlineStr">
        <is>
          <t>Aluguéis, arrendamentos, e ocupação</t>
        </is>
      </c>
      <c r="C9" t="inlineStr">
        <is>
          <t>4</t>
        </is>
      </c>
      <c r="D9" t="inlineStr">
        <is>
          <t>710.400,00</t>
        </is>
      </c>
      <c r="E9" t="inlineStr">
        <is>
          <t>669.000,00</t>
        </is>
      </c>
      <c r="F9" t="inlineStr">
        <is>
          <t>749.153,10</t>
        </is>
      </c>
      <c r="G9" t="inlineStr">
        <is>
          <t>-80.153,10</t>
        </is>
      </c>
    </row>
    <row r="10">
      <c r="A10" t="inlineStr">
        <is>
          <t>2025</t>
        </is>
      </c>
      <c r="B10" t="inlineStr">
        <is>
          <t>Taxas de ocupação</t>
        </is>
      </c>
      <c r="C10" t="inlineStr">
        <is>
          <t>5</t>
        </is>
      </c>
      <c r="D10" t="inlineStr">
        <is>
          <t>710.400,00</t>
        </is>
      </c>
      <c r="E10" t="inlineStr">
        <is>
          <t>669.000,00</t>
        </is>
      </c>
      <c r="F10" t="inlineStr">
        <is>
          <t>749.153,10</t>
        </is>
      </c>
      <c r="G10" t="inlineStr">
        <is>
          <t>-80.153,10</t>
        </is>
      </c>
    </row>
    <row r="11">
      <c r="A11" t="inlineStr">
        <is>
          <t>2025</t>
        </is>
      </c>
      <c r="B11" t="inlineStr">
        <is>
          <t>Juros e correções monetárias</t>
        </is>
      </c>
      <c r="C11" t="inlineStr">
        <is>
          <t>3</t>
        </is>
      </c>
      <c r="D11" t="inlineStr">
        <is>
          <t>20.004.000,00</t>
        </is>
      </c>
      <c r="E11" t="inlineStr">
        <is>
          <t>21.504.576,00</t>
        </is>
      </c>
      <c r="F11" t="inlineStr">
        <is>
          <t>28.306.848,22</t>
        </is>
      </c>
      <c r="G11" t="inlineStr">
        <is>
          <t>-6.802.272,22</t>
        </is>
      </c>
    </row>
    <row r="12">
      <c r="A12" t="inlineStr">
        <is>
          <t>2025</t>
        </is>
      </c>
      <c r="B12" t="inlineStr">
        <is>
          <t>Remuneração de depósitos bancários</t>
        </is>
      </c>
      <c r="C12" t="inlineStr">
        <is>
          <t>4</t>
        </is>
      </c>
      <c r="D12" t="inlineStr">
        <is>
          <t>20.004.000,00</t>
        </is>
      </c>
      <c r="E12" t="inlineStr">
        <is>
          <t>21.504.576,00</t>
        </is>
      </c>
      <c r="F12" t="inlineStr">
        <is>
          <t>28.306.848,22</t>
        </is>
      </c>
      <c r="G12" t="inlineStr">
        <is>
          <t>-6.802.272,22</t>
        </is>
      </c>
    </row>
    <row r="13">
      <c r="A13" t="inlineStr">
        <is>
          <t>2025</t>
        </is>
      </c>
      <c r="B13" t="inlineStr">
        <is>
          <t>Remuneração de depósitos bancários</t>
        </is>
      </c>
      <c r="C13" t="inlineStr">
        <is>
          <t>4</t>
        </is>
      </c>
      <c r="D13" t="inlineStr">
        <is>
          <t>20.004.000,00</t>
        </is>
      </c>
      <c r="E13" t="inlineStr">
        <is>
          <t>21.504.576,00</t>
        </is>
      </c>
      <c r="F13" t="inlineStr">
        <is>
          <t>28.306.848,22</t>
        </is>
      </c>
      <c r="G13" t="inlineStr">
        <is>
          <t>-6.802.272,22</t>
        </is>
      </c>
    </row>
    <row r="14">
      <c r="A14" t="inlineStr">
        <is>
          <t>2025</t>
        </is>
      </c>
      <c r="B14" t="inlineStr">
        <is>
          <t>Receita de serviços</t>
        </is>
      </c>
      <c r="C14" t="inlineStr">
        <is>
          <t>2</t>
        </is>
      </c>
      <c r="D14" t="inlineStr">
        <is>
          <t>41.614.800,00</t>
        </is>
      </c>
      <c r="E14" t="inlineStr">
        <is>
          <t>37.751.100,00</t>
        </is>
      </c>
      <c r="F14" t="inlineStr">
        <is>
          <t>42.596.732,44</t>
        </is>
      </c>
      <c r="G14" t="inlineStr">
        <is>
          <t>-4.845.632,44</t>
        </is>
      </c>
    </row>
    <row r="15">
      <c r="A15" t="inlineStr">
        <is>
          <t>2025</t>
        </is>
      </c>
      <c r="B15" t="inlineStr">
        <is>
          <t>Outros serviços</t>
        </is>
      </c>
      <c r="C15" t="inlineStr">
        <is>
          <t>3</t>
        </is>
      </c>
      <c r="D15" t="inlineStr">
        <is>
          <t>41.614.800,00</t>
        </is>
      </c>
      <c r="E15" t="inlineStr">
        <is>
          <t>37.751.100,00</t>
        </is>
      </c>
      <c r="F15" t="inlineStr">
        <is>
          <t>42.596.732,44</t>
        </is>
      </c>
      <c r="G15" t="inlineStr">
        <is>
          <t>-4.845.632,44</t>
        </is>
      </c>
    </row>
    <row r="16">
      <c r="A16" t="inlineStr">
        <is>
          <t>2025</t>
        </is>
      </c>
      <c r="B16" t="inlineStr">
        <is>
          <t>Outros serviços</t>
        </is>
      </c>
      <c r="C16" t="inlineStr">
        <is>
          <t>3</t>
        </is>
      </c>
      <c r="D16" t="inlineStr">
        <is>
          <t>41.614.800,00</t>
        </is>
      </c>
      <c r="E16" t="inlineStr">
        <is>
          <t>37.751.100,00</t>
        </is>
      </c>
      <c r="F16" t="inlineStr">
        <is>
          <t>42.596.732,44</t>
        </is>
      </c>
      <c r="G16" t="inlineStr">
        <is>
          <t>-4.845.632,44</t>
        </is>
      </c>
    </row>
    <row r="17">
      <c r="A17" t="inlineStr">
        <is>
          <t>2025</t>
        </is>
      </c>
      <c r="B17" t="inlineStr">
        <is>
          <t>Serviços educacionais</t>
        </is>
      </c>
      <c r="C17" t="inlineStr">
        <is>
          <t>5</t>
        </is>
      </c>
      <c r="D17" t="inlineStr">
        <is>
          <t>41.614.800,00</t>
        </is>
      </c>
      <c r="E17" t="inlineStr">
        <is>
          <t>37.751.100,00</t>
        </is>
      </c>
      <c r="F17" t="inlineStr">
        <is>
          <t>42.596.732,44</t>
        </is>
      </c>
      <c r="G17" t="inlineStr">
        <is>
          <t>-4.845.632,44</t>
        </is>
      </c>
    </row>
    <row r="18">
      <c r="A18" t="inlineStr">
        <is>
          <t>2025</t>
        </is>
      </c>
      <c r="B18" t="inlineStr">
        <is>
          <t>Transferências correntes</t>
        </is>
      </c>
      <c r="C18" t="inlineStr">
        <is>
          <t>2</t>
        </is>
      </c>
      <c r="D18" t="inlineStr">
        <is>
          <t xml:space="preserve"> -   </t>
        </is>
      </c>
      <c r="E18" t="inlineStr">
        <is>
          <t>600.000,00</t>
        </is>
      </c>
      <c r="F18" t="inlineStr">
        <is>
          <t>497.493,88</t>
        </is>
      </c>
      <c r="G18" t="inlineStr">
        <is>
          <t>102.506,12</t>
        </is>
      </c>
    </row>
    <row r="19">
      <c r="A19" t="inlineStr">
        <is>
          <t>2025</t>
        </is>
      </c>
      <c r="B19" t="inlineStr">
        <is>
          <t>Demais transferências correntes</t>
        </is>
      </c>
      <c r="C19" t="inlineStr">
        <is>
          <t>3</t>
        </is>
      </c>
      <c r="D19" t="inlineStr">
        <is>
          <t xml:space="preserve"> -   </t>
        </is>
      </c>
      <c r="E19" t="inlineStr">
        <is>
          <t>600.000,00</t>
        </is>
      </c>
      <c r="F19" t="inlineStr">
        <is>
          <t>497.493,88</t>
        </is>
      </c>
      <c r="G19" t="inlineStr">
        <is>
          <t>102.506,12</t>
        </is>
      </c>
    </row>
    <row r="20">
      <c r="A20" t="inlineStr">
        <is>
          <t>2025</t>
        </is>
      </c>
      <c r="B20" t="inlineStr">
        <is>
          <t>Outras transferências correntes</t>
        </is>
      </c>
      <c r="C20" t="inlineStr">
        <is>
          <t>4</t>
        </is>
      </c>
      <c r="D20" t="inlineStr">
        <is>
          <t xml:space="preserve"> -   </t>
        </is>
      </c>
      <c r="E20" t="inlineStr">
        <is>
          <t>600.000,00</t>
        </is>
      </c>
      <c r="F20" t="inlineStr">
        <is>
          <t>497.493,88</t>
        </is>
      </c>
      <c r="G20" t="inlineStr">
        <is>
          <t>102.506,12</t>
        </is>
      </c>
    </row>
    <row r="21">
      <c r="A21" t="inlineStr">
        <is>
          <t>2025</t>
        </is>
      </c>
      <c r="B21" t="inlineStr">
        <is>
          <t>Outras transferências correntes</t>
        </is>
      </c>
      <c r="C21" t="inlineStr">
        <is>
          <t>4</t>
        </is>
      </c>
      <c r="D21" t="inlineStr">
        <is>
          <t xml:space="preserve"> -   </t>
        </is>
      </c>
      <c r="E21" t="inlineStr">
        <is>
          <t>600.000,00</t>
        </is>
      </c>
      <c r="F21" t="inlineStr">
        <is>
          <t>497.493,88</t>
        </is>
      </c>
      <c r="G21" t="inlineStr">
        <is>
          <t>102.506,12</t>
        </is>
      </c>
    </row>
  </sheetData>
  <pageMargins left="0.75" right="0.75" top="1" bottom="1" header="0.5" footer="0.5"/>
</worksheet>
</file>

<file path=xl/worksheets/sheet5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Valor</t>
        </is>
      </c>
    </row>
    <row r="2">
      <c r="A2" t="inlineStr">
        <is>
          <t>2025</t>
        </is>
      </c>
      <c r="B2" t="inlineStr">
        <is>
          <t>2025</t>
        </is>
      </c>
      <c r="C2" t="inlineStr">
        <is>
          <t>Resultado Patrimonial</t>
        </is>
      </c>
      <c r="D2" t="inlineStr">
        <is>
          <t>16.293.862,54</t>
        </is>
      </c>
    </row>
    <row r="3">
      <c r="A3" t="inlineStr">
        <is>
          <t>2025</t>
        </is>
      </c>
      <c r="B3" t="inlineStr">
        <is>
          <t>2025</t>
        </is>
      </c>
      <c r="C3" t="inlineStr">
        <is>
          <t>Ajustes a Conciliar do Resultado Patrimonial ao fluxo de caixa das operações</t>
        </is>
      </c>
      <c r="D3" t="inlineStr">
        <is>
          <t>13.306.431,03</t>
        </is>
      </c>
    </row>
    <row r="4">
      <c r="A4" t="inlineStr">
        <is>
          <t>2025</t>
        </is>
      </c>
      <c r="B4" t="inlineStr">
        <is>
          <t>2025</t>
        </is>
      </c>
      <c r="C4" t="inlineStr">
        <is>
          <t>Depreciação</t>
        </is>
      </c>
      <c r="D4" t="inlineStr">
        <is>
          <t>11.681.307,12</t>
        </is>
      </c>
    </row>
    <row r="5">
      <c r="A5" t="inlineStr">
        <is>
          <t>2025</t>
        </is>
      </c>
      <c r="B5" t="inlineStr">
        <is>
          <t>2025</t>
        </is>
      </c>
      <c r="C5" t="inlineStr">
        <is>
          <t>Amortização</t>
        </is>
      </c>
      <c r="D5" t="inlineStr">
        <is>
          <t>805.146,72</t>
        </is>
      </c>
    </row>
    <row r="6">
      <c r="A6" t="inlineStr">
        <is>
          <t>2025</t>
        </is>
      </c>
      <c r="B6" t="inlineStr">
        <is>
          <t>2025</t>
        </is>
      </c>
      <c r="C6" t="inlineStr">
        <is>
          <t>Outras VPDs</t>
        </is>
      </c>
      <c r="D6" t="inlineStr">
        <is>
          <t>1.863.918,62</t>
        </is>
      </c>
    </row>
    <row r="7">
      <c r="A7" t="inlineStr">
        <is>
          <t>2025</t>
        </is>
      </c>
      <c r="B7" t="inlineStr">
        <is>
          <t>2025</t>
        </is>
      </c>
      <c r="C7" t="inlineStr">
        <is>
          <t>Outras VPAs</t>
        </is>
      </c>
      <c r="D7" t="inlineStr">
        <is>
          <t>-1.043.941,43</t>
        </is>
      </c>
    </row>
    <row r="8">
      <c r="A8" t="inlineStr">
        <is>
          <t>2025</t>
        </is>
      </c>
      <c r="B8" t="inlineStr">
        <is>
          <t>2025</t>
        </is>
      </c>
      <c r="C8" t="inlineStr">
        <is>
          <t>Ajuste nas Contas Patrimoniais</t>
        </is>
      </c>
      <c r="D8" t="inlineStr">
        <is>
          <t>2.653.944,70</t>
        </is>
      </c>
    </row>
    <row r="9">
      <c r="A9" t="inlineStr">
        <is>
          <t>2025</t>
        </is>
      </c>
      <c r="B9" t="inlineStr">
        <is>
          <t>2025</t>
        </is>
      </c>
      <c r="C9" t="inlineStr">
        <is>
          <t>Créditos a Curto Prazo</t>
        </is>
      </c>
      <c r="D9" t="inlineStr">
        <is>
          <t>-11.925.619,95</t>
        </is>
      </c>
    </row>
    <row r="10">
      <c r="A10" t="inlineStr">
        <is>
          <t>2025</t>
        </is>
      </c>
      <c r="B10" t="inlineStr">
        <is>
          <t>2025</t>
        </is>
      </c>
      <c r="C10" t="inlineStr">
        <is>
          <t>Demais Créditos e Valores a Curto Prazo</t>
        </is>
      </c>
      <c r="D10" t="inlineStr">
        <is>
          <t>1.917.262,10</t>
        </is>
      </c>
    </row>
    <row r="11">
      <c r="A11" t="inlineStr">
        <is>
          <t>2025</t>
        </is>
      </c>
      <c r="B11" t="inlineStr">
        <is>
          <t>2025</t>
        </is>
      </c>
      <c r="C11" t="inlineStr">
        <is>
          <t xml:space="preserve">Investimentos e aplicações temporárias a curto prazo </t>
        </is>
      </c>
      <c r="D11" t="inlineStr">
        <is>
          <t xml:space="preserve"> -   </t>
        </is>
      </c>
    </row>
    <row r="12">
      <c r="A12" t="inlineStr">
        <is>
          <t>2025</t>
        </is>
      </c>
      <c r="B12" t="inlineStr">
        <is>
          <t>2025</t>
        </is>
      </c>
      <c r="C12" t="inlineStr">
        <is>
          <t>Estoques</t>
        </is>
      </c>
      <c r="D12" t="inlineStr">
        <is>
          <t>120.336,45</t>
        </is>
      </c>
    </row>
    <row r="13">
      <c r="A13" t="inlineStr">
        <is>
          <t>2025</t>
        </is>
      </c>
      <c r="B13" t="inlineStr">
        <is>
          <t>2025</t>
        </is>
      </c>
      <c r="C13" t="inlineStr">
        <is>
          <t>VPD's Pagas Antecipadamente</t>
        </is>
      </c>
      <c r="D13" t="inlineStr">
        <is>
          <t>-601.192,65</t>
        </is>
      </c>
    </row>
    <row r="14">
      <c r="A14" t="inlineStr">
        <is>
          <t>2025</t>
        </is>
      </c>
      <c r="B14" t="inlineStr">
        <is>
          <t>2025</t>
        </is>
      </c>
      <c r="C14" t="inlineStr">
        <is>
          <t>Ativo Realizável a Longo Prazo</t>
        </is>
      </c>
      <c r="D14" t="inlineStr">
        <is>
          <t>-18.264.455,37</t>
        </is>
      </c>
    </row>
    <row r="15">
      <c r="A15" t="inlineStr">
        <is>
          <t>2025</t>
        </is>
      </c>
      <c r="B15" t="inlineStr">
        <is>
          <t>2025</t>
        </is>
      </c>
      <c r="C15" t="inlineStr">
        <is>
          <t>Obrig. Trab/Prev/Assist. Pagar a Curto Prazo</t>
        </is>
      </c>
      <c r="D15" t="inlineStr">
        <is>
          <t>773.307,58</t>
        </is>
      </c>
    </row>
    <row r="16">
      <c r="A16" t="inlineStr">
        <is>
          <t>2025</t>
        </is>
      </c>
      <c r="B16" t="inlineStr">
        <is>
          <t>2025</t>
        </is>
      </c>
      <c r="C16" t="inlineStr">
        <is>
          <t>Empréstimos e financiamentos a curto prazo</t>
        </is>
      </c>
      <c r="D16" t="inlineStr">
        <is>
          <t xml:space="preserve"> -   </t>
        </is>
      </c>
    </row>
    <row r="17">
      <c r="A17" t="inlineStr">
        <is>
          <t>2025</t>
        </is>
      </c>
      <c r="B17" t="inlineStr">
        <is>
          <t>2025</t>
        </is>
      </c>
      <c r="C17" t="inlineStr">
        <is>
          <t>Fornecedores e Contas a Pagar Curto Prazo</t>
        </is>
      </c>
      <c r="D17" t="inlineStr">
        <is>
          <t>1.125.403,46</t>
        </is>
      </c>
    </row>
    <row r="18">
      <c r="A18" t="inlineStr">
        <is>
          <t>2025</t>
        </is>
      </c>
      <c r="B18" t="inlineStr">
        <is>
          <t>2025</t>
        </is>
      </c>
      <c r="C18" t="inlineStr">
        <is>
          <t>Obrigações Fiscais a Curto Prazo</t>
        </is>
      </c>
      <c r="D18" t="inlineStr">
        <is>
          <t>-264.900,48</t>
        </is>
      </c>
    </row>
    <row r="19">
      <c r="A19" t="inlineStr">
        <is>
          <t>2025</t>
        </is>
      </c>
      <c r="B19" t="inlineStr">
        <is>
          <t>2025</t>
        </is>
      </c>
      <c r="C19" t="inlineStr">
        <is>
          <t>Demais Obrigações a Curto Prazo</t>
        </is>
      </c>
      <c r="D19" t="inlineStr">
        <is>
          <t>12.936.280,79</t>
        </is>
      </c>
    </row>
    <row r="20">
      <c r="A20" t="inlineStr">
        <is>
          <t>2025</t>
        </is>
      </c>
      <c r="B20" t="inlineStr">
        <is>
          <t>2025</t>
        </is>
      </c>
      <c r="C20" t="inlineStr">
        <is>
          <t>Empréstimos e financiamentos a longo prazo</t>
        </is>
      </c>
      <c r="D20" t="inlineStr">
        <is>
          <t xml:space="preserve"> -   </t>
        </is>
      </c>
    </row>
    <row r="21">
      <c r="A21" t="inlineStr">
        <is>
          <t>2025</t>
        </is>
      </c>
      <c r="B21" t="inlineStr">
        <is>
          <t>2025</t>
        </is>
      </c>
      <c r="C21" t="inlineStr">
        <is>
          <t>Obrigações fiscais a longo prazo</t>
        </is>
      </c>
      <c r="D21" t="inlineStr">
        <is>
          <t>16.917.591,96</t>
        </is>
      </c>
    </row>
  </sheetData>
  <pageMargins left="0.75" right="0.75" top="1" bottom="1" header="0.5" footer="0.5"/>
</worksheet>
</file>

<file path=xl/worksheets/sheet55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CC002.2026</t>
        </is>
      </c>
      <c r="B2" t="inlineStr">
        <is>
          <t>Contratação de empresa especializada em obras e serviços de engenharia para execução do gradil frontal e do fechamento da área externa da copa de apoio do Senac Serra Talhada.</t>
        </is>
      </c>
      <c r="C2" t="inlineStr">
        <is>
          <t>27/04/2026 09:00:00</t>
        </is>
      </c>
      <c r="D2" t="inlineStr">
        <is>
          <t>Finalizada</t>
        </is>
      </c>
      <c r="E2" t="inlineStr"/>
      <c r="F2" t="inlineStr">
        <is>
          <t>06/07/2026 09:00:00</t>
        </is>
      </c>
      <c r="G2" t="inlineStr"/>
      <c r="H2" t="inlineStr"/>
    </row>
    <row r="3">
      <c r="A3" t="inlineStr">
        <is>
          <t>CC001.2026</t>
        </is>
      </c>
      <c r="B3" t="inlineStr">
        <is>
          <t>ontratação de empresa especializada em obras e serviços de engenharia para a Reforma e Adequação do Edifício San Diego, conforme Projetos, Especificações Técnicas e Planilhas constantes neste Termo de Referência e demais anexos, deste edital.</t>
        </is>
      </c>
      <c r="C3" t="inlineStr">
        <is>
          <t>24/04/2026 09:00:00</t>
        </is>
      </c>
      <c r="D3" t="inlineStr">
        <is>
          <t>Finalizada</t>
        </is>
      </c>
      <c r="E3" t="inlineStr"/>
      <c r="F3" t="inlineStr">
        <is>
          <t>20/07/2026 09:00:00</t>
        </is>
      </c>
      <c r="G3" t="inlineStr"/>
      <c r="H3" t="inlineStr"/>
    </row>
    <row r="4">
      <c r="A4" t="inlineStr">
        <is>
          <t>PE022.2026</t>
        </is>
      </c>
      <c r="B4" t="inlineStr">
        <is>
          <t>RP que será usado em futuras compras do SENAC/PE, com aquisições e entregas parceladas de CAMISETA INSTITUCIONAL SENAC PERSONALIZADA que serão fornecidas para o Almoxarifado Sede pelo período de 12 meses.</t>
        </is>
      </c>
      <c r="C4" t="inlineStr">
        <is>
          <t>08/05/2026 09:00:00</t>
        </is>
      </c>
      <c r="D4" t="inlineStr">
        <is>
          <t>Finalizada</t>
        </is>
      </c>
      <c r="E4" t="inlineStr"/>
      <c r="F4" t="inlineStr">
        <is>
          <t>23/07/2026 09:00:00</t>
        </is>
      </c>
      <c r="G4" t="inlineStr"/>
      <c r="H4" t="inlineStr"/>
    </row>
    <row r="5">
      <c r="A5" t="inlineStr">
        <is>
          <t>PE023.2026</t>
        </is>
      </c>
      <c r="B5" t="inlineStr">
        <is>
          <t>Contratação para aquisição e instalação de equipamentos e software de controle de acesso, com mecanismo de catracas com reconhecimento facial, para o SENAC Sede - Prédio José Anchieta Alves, visando aumentar a segurança de alunos e funcionários da unidade,</t>
        </is>
      </c>
      <c r="C5" t="inlineStr">
        <is>
          <t>05/05/2026 09:00:00</t>
        </is>
      </c>
      <c r="D5" t="inlineStr">
        <is>
          <t>Finalizada</t>
        </is>
      </c>
      <c r="E5" t="inlineStr"/>
      <c r="F5" t="inlineStr">
        <is>
          <t>02/07/2026 09:00:00</t>
        </is>
      </c>
      <c r="G5" t="inlineStr"/>
      <c r="H5" t="inlineStr"/>
    </row>
    <row r="6">
      <c r="A6" t="inlineStr">
        <is>
          <t>PE021.2026</t>
        </is>
      </c>
      <c r="B6" t="inlineStr">
        <is>
          <t>RP que será usado em futuras compras do SENAC/PE, com aquisições e entregas parceladas de MATERIAL IMPRESSO PERSONALIZADO que serão fornecidos para o Almoxarifado Sede pelo período de 12 (doze) meses, podendo ser prorrogado por até o limite de 36 (trinta e seis) meses.</t>
        </is>
      </c>
      <c r="C6" t="inlineStr">
        <is>
          <t>30/04/2026 09:00:00</t>
        </is>
      </c>
      <c r="D6" t="inlineStr">
        <is>
          <t>Finalizada</t>
        </is>
      </c>
      <c r="E6" t="inlineStr"/>
      <c r="F6" t="inlineStr">
        <is>
          <t>20/07/2026 09:00:00</t>
        </is>
      </c>
      <c r="G6" t="inlineStr"/>
      <c r="H6" t="inlineStr"/>
    </row>
    <row r="7">
      <c r="A7" t="inlineStr">
        <is>
          <t>PE024.2026</t>
        </is>
      </c>
      <c r="B7" t="inlineStr">
        <is>
          <t>RP para futuras aquisições de equipamentos do tipo - simuladores para o laboratório de Saúde e Saúde &amp; Bem-estar da unidade Senac em Jaboatão dos Guararapes/PE e eventuais demandas dos demais laboratórios das unidades do SENAC/PE pelo período de 12 meses prorrogável até 36 meses.</t>
        </is>
      </c>
      <c r="C7" t="inlineStr">
        <is>
          <t>23/04/2026 09:00:00</t>
        </is>
      </c>
      <c r="D7" t="inlineStr">
        <is>
          <t>Finalizada</t>
        </is>
      </c>
      <c r="E7" t="inlineStr"/>
      <c r="F7" t="inlineStr">
        <is>
          <t>02/07/2026 09:00:00</t>
        </is>
      </c>
      <c r="G7" t="inlineStr"/>
      <c r="H7" t="inlineStr"/>
    </row>
    <row r="8">
      <c r="A8" t="inlineStr">
        <is>
          <t>PE013.2026</t>
        </is>
      </c>
      <c r="B8" t="inlineStr">
        <is>
          <t>Contratação, sob demanda, de empresa comprovadamente especializada na condução de processos seletivos (SELECIONADORA), para realizar os processos de credenciamento e/ou cadastramento de pessoas jurídicas que prestarão serviços de instrutoria, consultoria, assessoria e/ou mentoria para o SENAC/PE.</t>
        </is>
      </c>
      <c r="C8" t="inlineStr">
        <is>
          <t>30/03/2026 09:00:00</t>
        </is>
      </c>
      <c r="D8" t="inlineStr">
        <is>
          <t>Finalizada</t>
        </is>
      </c>
      <c r="E8" t="inlineStr"/>
      <c r="F8" t="inlineStr">
        <is>
          <t>29/07/2026 09:00:00</t>
        </is>
      </c>
      <c r="G8" t="inlineStr"/>
      <c r="H8" t="inlineStr"/>
    </row>
    <row r="9">
      <c r="A9" t="inlineStr">
        <is>
          <t>PE019.2026</t>
        </is>
      </c>
      <c r="B9" t="inlineStr">
        <is>
          <t>RP para futuras compras do SENAC/PE de mobiliários para o laboratório de Saúde da unidade Senac em Jaboatão dos Guararapes/PE e eventuais demandas dos demais laboratórios das unidades do SENAC/PE por12 meses, prorrogáveis até 36 meses.</t>
        </is>
      </c>
      <c r="C9" t="inlineStr">
        <is>
          <t>27/03/2026 09:00:00</t>
        </is>
      </c>
      <c r="D9" t="inlineStr">
        <is>
          <t>Finalizada</t>
        </is>
      </c>
      <c r="E9" t="inlineStr"/>
      <c r="F9" t="inlineStr">
        <is>
          <t>24/07/2026 09:00:00</t>
        </is>
      </c>
      <c r="G9" t="inlineStr"/>
      <c r="H9" t="inlineStr"/>
    </row>
    <row r="10">
      <c r="A10" t="inlineStr">
        <is>
          <t>PE012.2026</t>
        </is>
      </c>
      <c r="B10" t="inlineStr">
        <is>
          <t>RP que será usado em futuras compras do SENAC/PE, com aquisições e entregas parceladas de Papel Higiênico e Papel toalha Interfolhado que serão fornecidos para o Almoxarifado Sede, podendo ser prorrogado até o limite de 36 meses.</t>
        </is>
      </c>
      <c r="C10" t="inlineStr">
        <is>
          <t>26/03/2026 09:00:00</t>
        </is>
      </c>
      <c r="D10" t="inlineStr">
        <is>
          <t>Em processo</t>
        </is>
      </c>
      <c r="E10" t="inlineStr"/>
      <c r="F10" t="inlineStr"/>
      <c r="G10" t="inlineStr"/>
      <c r="H10" t="inlineStr"/>
    </row>
    <row r="11">
      <c r="A11" t="inlineStr">
        <is>
          <t>PE008.2026</t>
        </is>
      </c>
      <c r="B11" t="inlineStr">
        <is>
          <t>RP para futuras compras do SENAC/PE de Bebidas (água mineral, água gaseificada e saborizada de sabor limão) com entrega parcelada mensal ou de acordo com a necessidade de reabastecimento do Almoxarifado de Alimentos e Bebidas (A&amp;B), pelo período de 12 meses, prorrogável até 36 meses</t>
        </is>
      </c>
      <c r="C11" t="inlineStr">
        <is>
          <t>24/03/2026 09:00:00</t>
        </is>
      </c>
      <c r="D11" t="inlineStr">
        <is>
          <t>Finalizada</t>
        </is>
      </c>
      <c r="E11" t="inlineStr"/>
      <c r="F11" t="inlineStr">
        <is>
          <t>22/05/2026 09:00:00</t>
        </is>
      </c>
      <c r="G11" t="inlineStr"/>
      <c r="H11" t="inlineStr"/>
    </row>
    <row r="12">
      <c r="A12" t="inlineStr">
        <is>
          <t>PE006.2026</t>
        </is>
      </c>
      <c r="B12" t="inlineStr">
        <is>
          <t>RP que será usado em futuras compras do SENAC/PE, com aquisições e entregas parceladas de Materiais Descartáveis que serão fornecidos para o Almoxarifado A&amp;B, pelo período de 12 meses, podendo ser prorrogado até o limite de 36 meses</t>
        </is>
      </c>
      <c r="C12" t="inlineStr">
        <is>
          <t>16/03/2026 09:00:00</t>
        </is>
      </c>
      <c r="D12" t="inlineStr">
        <is>
          <t>Finalizada</t>
        </is>
      </c>
      <c r="E12" t="inlineStr"/>
      <c r="F12" t="inlineStr">
        <is>
          <t>13/05/2026 09:00:00</t>
        </is>
      </c>
      <c r="G12" t="inlineStr"/>
      <c r="H12" t="inlineStr"/>
    </row>
    <row r="13">
      <c r="A13" t="inlineStr">
        <is>
          <t>PE003.2026</t>
        </is>
      </c>
      <c r="B13" t="inlineStr">
        <is>
          <t>RP para futuras compras do SENAC/PE, com aquisição e entrega parcelada de drones, com certificação de homologação pela ANATEL, fornecidos para equipar as Unidades Móveis de Tecnologia da Informação e Gestão de Negócios e demais Unidades do SENAC/PE pelo período de 12  meses.</t>
        </is>
      </c>
      <c r="C13" t="inlineStr">
        <is>
          <t>30/01/2026 09:00:00</t>
        </is>
      </c>
      <c r="D13" t="inlineStr">
        <is>
          <t>Em processo</t>
        </is>
      </c>
      <c r="E13" t="inlineStr"/>
      <c r="F13" t="inlineStr"/>
      <c r="G13" t="inlineStr"/>
      <c r="H13" t="inlineStr"/>
    </row>
  </sheetData>
  <pageMargins left="0.75" right="0.75" top="1" bottom="1" header="0.5" footer="0.5"/>
</worksheet>
</file>

<file path=xl/worksheets/sheet55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CC002.2026</t>
        </is>
      </c>
      <c r="B2" t="inlineStr">
        <is>
          <t>Contratação de empresa especializada em obras e serviços de engenharia para execução do gradil frontal e do fechamento da área externa da copa de apoio do Senac Serra Talhada.</t>
        </is>
      </c>
      <c r="C2" t="inlineStr">
        <is>
          <t>27/04/2026 09:00:00</t>
        </is>
      </c>
      <c r="D2" t="inlineStr">
        <is>
          <t>Finalizada</t>
        </is>
      </c>
      <c r="E2" t="inlineStr"/>
      <c r="F2" t="inlineStr">
        <is>
          <t>06/07/2026 09:00:00</t>
        </is>
      </c>
      <c r="G2" t="inlineStr"/>
      <c r="H2" t="inlineStr"/>
    </row>
    <row r="3">
      <c r="A3" t="inlineStr">
        <is>
          <t>CC001.2026</t>
        </is>
      </c>
      <c r="B3" t="inlineStr">
        <is>
          <t>ontratação de empresa especializada em obras e serviços de engenharia para a Reforma e Adequação do Edifício San Diego, conforme Projetos, Especificações Técnicas e Planilhas constantes neste Termo de Referência e demais anexos, deste edital.</t>
        </is>
      </c>
      <c r="C3" t="inlineStr">
        <is>
          <t>24/04/2026 09:00:00</t>
        </is>
      </c>
      <c r="D3" t="inlineStr">
        <is>
          <t>Finalizada</t>
        </is>
      </c>
      <c r="E3" t="inlineStr"/>
      <c r="F3" t="inlineStr">
        <is>
          <t>20/07/2026 09:00:00</t>
        </is>
      </c>
      <c r="G3" t="inlineStr"/>
      <c r="H3" t="inlineStr"/>
    </row>
    <row r="4">
      <c r="A4" t="inlineStr">
        <is>
          <t>PE022.2026</t>
        </is>
      </c>
      <c r="B4" t="inlineStr">
        <is>
          <t>RP que será usado em futuras compras do SENAC/PE, com aquisições e entregas parceladas de CAMISETA INSTITUCIONAL SENAC PERSONALIZADA que serão fornecidas para o Almoxarifado Sede pelo período de 12 meses.</t>
        </is>
      </c>
      <c r="C4" t="inlineStr">
        <is>
          <t>08/05/2026 09:00:00</t>
        </is>
      </c>
      <c r="D4" t="inlineStr">
        <is>
          <t>Finalizada</t>
        </is>
      </c>
      <c r="E4" t="inlineStr"/>
      <c r="F4" t="inlineStr">
        <is>
          <t>23/07/2026 09:00:00</t>
        </is>
      </c>
      <c r="G4" t="inlineStr"/>
      <c r="H4" t="inlineStr"/>
    </row>
    <row r="5">
      <c r="A5" t="inlineStr">
        <is>
          <t>PE023.2026</t>
        </is>
      </c>
      <c r="B5" t="inlineStr">
        <is>
          <t>Contratação para aquisição e instalação de equipamentos e software de controle de acesso, com mecanismo de catracas com reconhecimento facial, para o SENAC Sede - Prédio José Anchieta Alves, visando aumentar a segurança de alunos e funcionários da unidade,</t>
        </is>
      </c>
      <c r="C5" t="inlineStr">
        <is>
          <t>05/05/2026 09:00:00</t>
        </is>
      </c>
      <c r="D5" t="inlineStr">
        <is>
          <t>Finalizada</t>
        </is>
      </c>
      <c r="E5" t="inlineStr"/>
      <c r="F5" t="inlineStr">
        <is>
          <t>02/07/2026 09:00:00</t>
        </is>
      </c>
      <c r="G5" t="inlineStr"/>
      <c r="H5" t="inlineStr"/>
    </row>
    <row r="6">
      <c r="A6" t="inlineStr">
        <is>
          <t>PE021.2026</t>
        </is>
      </c>
      <c r="B6" t="inlineStr">
        <is>
          <t>RP que será usado em futuras compras do SENAC/PE, com aquisições e entregas parceladas de MATERIAL IMPRESSO PERSONALIZADO que serão fornecidos para o Almoxarifado Sede pelo período de 12 (doze) meses, podendo ser prorrogado por até o limite de 36 (trinta e seis) meses.</t>
        </is>
      </c>
      <c r="C6" t="inlineStr">
        <is>
          <t>30/04/2026 09:00:00</t>
        </is>
      </c>
      <c r="D6" t="inlineStr">
        <is>
          <t>Finalizada</t>
        </is>
      </c>
      <c r="E6" t="inlineStr"/>
      <c r="F6" t="inlineStr">
        <is>
          <t>20/07/2026 09:00:00</t>
        </is>
      </c>
      <c r="G6" t="inlineStr"/>
      <c r="H6" t="inlineStr"/>
    </row>
    <row r="7">
      <c r="A7" t="inlineStr">
        <is>
          <t>PE024.2026</t>
        </is>
      </c>
      <c r="B7" t="inlineStr">
        <is>
          <t>RP para futuras aquisições de equipamentos do tipo - simuladores para o laboratório de Saúde e Saúde &amp; Bem-estar da unidade Senac em Jaboatão dos Guararapes/PE e eventuais demandas dos demais laboratórios das unidades do SENAC/PE pelo período de 12 meses prorrogável até 36 meses.</t>
        </is>
      </c>
      <c r="C7" t="inlineStr">
        <is>
          <t>23/04/2026 09:00:00</t>
        </is>
      </c>
      <c r="D7" t="inlineStr">
        <is>
          <t>Finalizada</t>
        </is>
      </c>
      <c r="E7" t="inlineStr"/>
      <c r="F7" t="inlineStr">
        <is>
          <t>02/07/2026 09:00:00</t>
        </is>
      </c>
      <c r="G7" t="inlineStr"/>
      <c r="H7" t="inlineStr"/>
    </row>
    <row r="8">
      <c r="A8" t="inlineStr">
        <is>
          <t>PE013.2026</t>
        </is>
      </c>
      <c r="B8" t="inlineStr">
        <is>
          <t>Contratação, sob demanda, de empresa comprovadamente especializada na condução de processos seletivos (SELECIONADORA), para realizar os processos de credenciamento e/ou cadastramento de pessoas jurídicas que prestarão serviços de instrutoria, consultoria, assessoria e/ou mentoria para o SENAC/PE.</t>
        </is>
      </c>
      <c r="C8" t="inlineStr">
        <is>
          <t>30/03/2026 09:00:00</t>
        </is>
      </c>
      <c r="D8" t="inlineStr">
        <is>
          <t>Finalizada</t>
        </is>
      </c>
      <c r="E8" t="inlineStr"/>
      <c r="F8" t="inlineStr">
        <is>
          <t>29/07/2026 09:00:00</t>
        </is>
      </c>
      <c r="G8" t="inlineStr"/>
      <c r="H8" t="inlineStr"/>
    </row>
    <row r="9">
      <c r="A9" t="inlineStr">
        <is>
          <t>PE019.2026</t>
        </is>
      </c>
      <c r="B9" t="inlineStr">
        <is>
          <t>RP para futuras compras do SENAC/PE de mobiliários para o laboratório de Saúde da unidade Senac em Jaboatão dos Guararapes/PE e eventuais demandas dos demais laboratórios das unidades do SENAC/PE por12 meses, prorrogáveis até 36 meses.</t>
        </is>
      </c>
      <c r="C9" t="inlineStr">
        <is>
          <t>27/03/2026 09:00:00</t>
        </is>
      </c>
      <c r="D9" t="inlineStr">
        <is>
          <t>Finalizada</t>
        </is>
      </c>
      <c r="E9" t="inlineStr"/>
      <c r="F9" t="inlineStr">
        <is>
          <t>24/07/2026 09:00:00</t>
        </is>
      </c>
      <c r="G9" t="inlineStr"/>
      <c r="H9" t="inlineStr"/>
    </row>
    <row r="10">
      <c r="A10" t="inlineStr">
        <is>
          <t>PE012.2026</t>
        </is>
      </c>
      <c r="B10" t="inlineStr">
        <is>
          <t>RP que será usado em futuras compras do SENAC/PE, com aquisições e entregas parceladas de Papel Higiênico e Papel toalha Interfolhado que serão fornecidos para o Almoxarifado Sede, podendo ser prorrogado até o limite de 36 meses.</t>
        </is>
      </c>
      <c r="C10" t="inlineStr">
        <is>
          <t>26/03/2026 09:00:00</t>
        </is>
      </c>
      <c r="D10" t="inlineStr">
        <is>
          <t>Em processo</t>
        </is>
      </c>
      <c r="E10" t="inlineStr"/>
      <c r="F10" t="inlineStr"/>
      <c r="G10" t="inlineStr"/>
      <c r="H10" t="inlineStr"/>
    </row>
    <row r="11">
      <c r="A11" t="inlineStr">
        <is>
          <t>PE008.2026</t>
        </is>
      </c>
      <c r="B11" t="inlineStr">
        <is>
          <t>RP para futuras compras do SENAC/PE de Bebidas (água mineral, água gaseificada e saborizada de sabor limão) com entrega parcelada mensal ou de acordo com a necessidade de reabastecimento do Almoxarifado de Alimentos e Bebidas (A&amp;B), pelo período de 12 meses, prorrogável até 36 meses</t>
        </is>
      </c>
      <c r="C11" t="inlineStr">
        <is>
          <t>24/03/2026 09:00:00</t>
        </is>
      </c>
      <c r="D11" t="inlineStr">
        <is>
          <t>Finalizada</t>
        </is>
      </c>
      <c r="E11" t="inlineStr"/>
      <c r="F11" t="inlineStr">
        <is>
          <t>22/05/2026 09:00:00</t>
        </is>
      </c>
      <c r="G11" t="inlineStr"/>
      <c r="H11" t="inlineStr"/>
    </row>
    <row r="12">
      <c r="A12" t="inlineStr">
        <is>
          <t>PE006.2026</t>
        </is>
      </c>
      <c r="B12" t="inlineStr">
        <is>
          <t>RP que será usado em futuras compras do SENAC/PE, com aquisições e entregas parceladas de Materiais Descartáveis que serão fornecidos para o Almoxarifado A&amp;B, pelo período de 12 meses, podendo ser prorrogado até o limite de 36 meses</t>
        </is>
      </c>
      <c r="C12" t="inlineStr">
        <is>
          <t>16/03/2026 09:00:00</t>
        </is>
      </c>
      <c r="D12" t="inlineStr">
        <is>
          <t>Finalizada</t>
        </is>
      </c>
      <c r="E12" t="inlineStr"/>
      <c r="F12" t="inlineStr">
        <is>
          <t>13/05/2026 09:00:00</t>
        </is>
      </c>
      <c r="G12" t="inlineStr"/>
      <c r="H12" t="inlineStr"/>
    </row>
    <row r="13">
      <c r="A13" t="inlineStr">
        <is>
          <t>PE003.2026</t>
        </is>
      </c>
      <c r="B13" t="inlineStr">
        <is>
          <t>RP para futuras compras do SENAC/PE, com aquisição e entrega parcelada de drones, com certificação de homologação pela ANATEL, fornecidos para equipar as Unidades Móveis de Tecnologia da Informação e Gestão de Negócios e demais Unidades do SENAC/PE pelo período de 12  meses.</t>
        </is>
      </c>
      <c r="C13" t="inlineStr">
        <is>
          <t>30/01/2026 09:00:00</t>
        </is>
      </c>
      <c r="D13" t="inlineStr">
        <is>
          <t>Em processo</t>
        </is>
      </c>
      <c r="E13" t="inlineStr"/>
      <c r="F13" t="inlineStr"/>
      <c r="G13" t="inlineStr"/>
      <c r="H13" t="inlineStr"/>
    </row>
  </sheetData>
  <pageMargins left="0.75" right="0.75" top="1" bottom="1" header="0.5" footer="0.5"/>
</worksheet>
</file>

<file path=xl/worksheets/sheet55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CC002.2026</t>
        </is>
      </c>
      <c r="B2" t="inlineStr">
        <is>
          <t>Contratação de empresa especializada em obras e serviços de engenharia para execução do gradil frontal e do fechamento da área externa da copa de apoio do Senac Serra Talhada.</t>
        </is>
      </c>
      <c r="C2" t="inlineStr">
        <is>
          <t>27/04/2026 09:00:00</t>
        </is>
      </c>
      <c r="D2" t="inlineStr">
        <is>
          <t>Finalizada</t>
        </is>
      </c>
      <c r="E2" t="inlineStr"/>
      <c r="F2" t="inlineStr">
        <is>
          <t>06/07/2026 09:00:00</t>
        </is>
      </c>
      <c r="G2" t="inlineStr"/>
      <c r="H2" t="inlineStr"/>
    </row>
    <row r="3">
      <c r="A3" t="inlineStr">
        <is>
          <t>CC001.2026</t>
        </is>
      </c>
      <c r="B3" t="inlineStr">
        <is>
          <t>ontratação de empresa especializada em obras e serviços de engenharia para a Reforma e Adequação do Edifício San Diego, conforme Projetos, Especificações Técnicas e Planilhas constantes neste Termo de Referência e demais anexos, deste edital.</t>
        </is>
      </c>
      <c r="C3" t="inlineStr">
        <is>
          <t>24/04/2026 09:00:00</t>
        </is>
      </c>
      <c r="D3" t="inlineStr">
        <is>
          <t>Finalizada</t>
        </is>
      </c>
      <c r="E3" t="inlineStr"/>
      <c r="F3" t="inlineStr">
        <is>
          <t>20/07/2026 09:00:00</t>
        </is>
      </c>
      <c r="G3" t="inlineStr"/>
      <c r="H3" t="inlineStr"/>
    </row>
    <row r="4">
      <c r="A4" t="inlineStr">
        <is>
          <t>PE022.2026</t>
        </is>
      </c>
      <c r="B4" t="inlineStr">
        <is>
          <t>RP que será usado em futuras compras do SENAC/PE, com aquisições e entregas parceladas de CAMISETA INSTITUCIONAL SENAC PERSONALIZADA que serão fornecidas para o Almoxarifado Sede pelo período de 12 meses.</t>
        </is>
      </c>
      <c r="C4" t="inlineStr">
        <is>
          <t>08/05/2026 09:00:00</t>
        </is>
      </c>
      <c r="D4" t="inlineStr">
        <is>
          <t>Finalizada</t>
        </is>
      </c>
      <c r="E4" t="inlineStr"/>
      <c r="F4" t="inlineStr">
        <is>
          <t>23/07/2026 09:00:00</t>
        </is>
      </c>
      <c r="G4" t="inlineStr"/>
      <c r="H4" t="inlineStr"/>
    </row>
    <row r="5">
      <c r="A5" t="inlineStr">
        <is>
          <t>PE023.2026</t>
        </is>
      </c>
      <c r="B5" t="inlineStr">
        <is>
          <t>Contratação para aquisição e instalação de equipamentos e software de controle de acesso, com mecanismo de catracas com reconhecimento facial, para o SENAC Sede - Prédio José Anchieta Alves, visando aumentar a segurança de alunos e funcionários da unidade,</t>
        </is>
      </c>
      <c r="C5" t="inlineStr">
        <is>
          <t>05/05/2026 09:00:00</t>
        </is>
      </c>
      <c r="D5" t="inlineStr">
        <is>
          <t>Finalizada</t>
        </is>
      </c>
      <c r="E5" t="inlineStr"/>
      <c r="F5" t="inlineStr">
        <is>
          <t>02/07/2026 09:00:00</t>
        </is>
      </c>
      <c r="G5" t="inlineStr"/>
      <c r="H5" t="inlineStr"/>
    </row>
    <row r="6">
      <c r="A6" t="inlineStr">
        <is>
          <t>PE021.2026</t>
        </is>
      </c>
      <c r="B6" t="inlineStr">
        <is>
          <t>RP que será usado em futuras compras do SENAC/PE, com aquisições e entregas parceladas de MATERIAL IMPRESSO PERSONALIZADO que serão fornecidos para o Almoxarifado Sede pelo período de 12 (doze) meses, podendo ser prorrogado por até o limite de 36 (trinta e seis) meses.</t>
        </is>
      </c>
      <c r="C6" t="inlineStr">
        <is>
          <t>30/04/2026 09:00:00</t>
        </is>
      </c>
      <c r="D6" t="inlineStr">
        <is>
          <t>Finalizada</t>
        </is>
      </c>
      <c r="E6" t="inlineStr"/>
      <c r="F6" t="inlineStr">
        <is>
          <t>20/07/2026 09:00:00</t>
        </is>
      </c>
      <c r="G6" t="inlineStr"/>
      <c r="H6" t="inlineStr"/>
    </row>
    <row r="7">
      <c r="A7" t="inlineStr">
        <is>
          <t>PE024.2026</t>
        </is>
      </c>
      <c r="B7" t="inlineStr">
        <is>
          <t>RP para futuras aquisições de equipamentos do tipo - simuladores para o laboratório de Saúde e Saúde &amp; Bem-estar da unidade Senac em Jaboatão dos Guararapes/PE e eventuais demandas dos demais laboratórios das unidades do SENAC/PE pelo período de 12 meses prorrogável até 36 meses.</t>
        </is>
      </c>
      <c r="C7" t="inlineStr">
        <is>
          <t>23/04/2026 09:00:00</t>
        </is>
      </c>
      <c r="D7" t="inlineStr">
        <is>
          <t>Finalizada</t>
        </is>
      </c>
      <c r="E7" t="inlineStr"/>
      <c r="F7" t="inlineStr">
        <is>
          <t>02/07/2026 09:00:00</t>
        </is>
      </c>
      <c r="G7" t="inlineStr"/>
      <c r="H7" t="inlineStr"/>
    </row>
    <row r="8">
      <c r="A8" t="inlineStr">
        <is>
          <t>PE013.2026</t>
        </is>
      </c>
      <c r="B8" t="inlineStr">
        <is>
          <t>Contratação, sob demanda, de empresa comprovadamente especializada na condução de processos seletivos (SELECIONADORA), para realizar os processos de credenciamento e/ou cadastramento de pessoas jurídicas que prestarão serviços de instrutoria, consultoria, assessoria e/ou mentoria para o SENAC/PE.</t>
        </is>
      </c>
      <c r="C8" t="inlineStr">
        <is>
          <t>30/03/2026 09:00:00</t>
        </is>
      </c>
      <c r="D8" t="inlineStr">
        <is>
          <t>Finalizada</t>
        </is>
      </c>
      <c r="E8" t="inlineStr"/>
      <c r="F8" t="inlineStr">
        <is>
          <t>29/07/2026 09:00:00</t>
        </is>
      </c>
      <c r="G8" t="inlineStr"/>
      <c r="H8" t="inlineStr"/>
    </row>
    <row r="9">
      <c r="A9" t="inlineStr">
        <is>
          <t>PE019.2026</t>
        </is>
      </c>
      <c r="B9" t="inlineStr">
        <is>
          <t>RP para futuras compras do SENAC/PE de mobiliários para o laboratório de Saúde da unidade Senac em Jaboatão dos Guararapes/PE e eventuais demandas dos demais laboratórios das unidades do SENAC/PE por12 meses, prorrogáveis até 36 meses.</t>
        </is>
      </c>
      <c r="C9" t="inlineStr">
        <is>
          <t>27/03/2026 09:00:00</t>
        </is>
      </c>
      <c r="D9" t="inlineStr">
        <is>
          <t>Finalizada</t>
        </is>
      </c>
      <c r="E9" t="inlineStr"/>
      <c r="F9" t="inlineStr">
        <is>
          <t>24/07/2026 09:00:00</t>
        </is>
      </c>
      <c r="G9" t="inlineStr"/>
      <c r="H9" t="inlineStr"/>
    </row>
    <row r="10">
      <c r="A10" t="inlineStr">
        <is>
          <t>PE012.2026</t>
        </is>
      </c>
      <c r="B10" t="inlineStr">
        <is>
          <t>RP que será usado em futuras compras do SENAC/PE, com aquisições e entregas parceladas de Papel Higiênico e Papel toalha Interfolhado que serão fornecidos para o Almoxarifado Sede, podendo ser prorrogado até o limite de 36 meses.</t>
        </is>
      </c>
      <c r="C10" t="inlineStr">
        <is>
          <t>26/03/2026 09:00:00</t>
        </is>
      </c>
      <c r="D10" t="inlineStr">
        <is>
          <t>Em processo</t>
        </is>
      </c>
      <c r="E10" t="inlineStr"/>
      <c r="F10" t="inlineStr"/>
      <c r="G10" t="inlineStr"/>
      <c r="H10" t="inlineStr"/>
    </row>
    <row r="11">
      <c r="A11" t="inlineStr">
        <is>
          <t>PE008.2026</t>
        </is>
      </c>
      <c r="B11" t="inlineStr">
        <is>
          <t>RP para futuras compras do SENAC/PE de Bebidas (água mineral, água gaseificada e saborizada de sabor limão) com entrega parcelada mensal ou de acordo com a necessidade de reabastecimento do Almoxarifado de Alimentos e Bebidas (A&amp;B), pelo período de 12 meses, prorrogável até 36 meses</t>
        </is>
      </c>
      <c r="C11" t="inlineStr">
        <is>
          <t>24/03/2026 09:00:00</t>
        </is>
      </c>
      <c r="D11" t="inlineStr">
        <is>
          <t>Finalizada</t>
        </is>
      </c>
      <c r="E11" t="inlineStr"/>
      <c r="F11" t="inlineStr">
        <is>
          <t>22/05/2026 09:00:00</t>
        </is>
      </c>
      <c r="G11" t="inlineStr"/>
      <c r="H11" t="inlineStr"/>
    </row>
    <row r="12">
      <c r="A12" t="inlineStr">
        <is>
          <t>PE006.2026</t>
        </is>
      </c>
      <c r="B12" t="inlineStr">
        <is>
          <t>RP que será usado em futuras compras do SENAC/PE, com aquisições e entregas parceladas de Materiais Descartáveis que serão fornecidos para o Almoxarifado A&amp;B, pelo período de 12 meses, podendo ser prorrogado até o limite de 36 meses</t>
        </is>
      </c>
      <c r="C12" t="inlineStr">
        <is>
          <t>16/03/2026 09:00:00</t>
        </is>
      </c>
      <c r="D12" t="inlineStr">
        <is>
          <t>Finalizada</t>
        </is>
      </c>
      <c r="E12" t="inlineStr"/>
      <c r="F12" t="inlineStr">
        <is>
          <t>13/05/2026 09:00:00</t>
        </is>
      </c>
      <c r="G12" t="inlineStr"/>
      <c r="H12" t="inlineStr"/>
    </row>
    <row r="13">
      <c r="A13" t="inlineStr">
        <is>
          <t>PE003.2026</t>
        </is>
      </c>
      <c r="B13" t="inlineStr">
        <is>
          <t>RP para futuras compras do SENAC/PE, com aquisição e entrega parcelada de drones, com certificação de homologação pela ANATEL, fornecidos para equipar as Unidades Móveis de Tecnologia da Informação e Gestão de Negócios e demais Unidades do SENAC/PE pelo período de 12  meses.</t>
        </is>
      </c>
      <c r="C13" t="inlineStr">
        <is>
          <t>30/01/2026 09:00:00</t>
        </is>
      </c>
      <c r="D13" t="inlineStr">
        <is>
          <t>Em processo</t>
        </is>
      </c>
      <c r="E13" t="inlineStr"/>
      <c r="F13" t="inlineStr"/>
      <c r="G13" t="inlineStr"/>
      <c r="H13" t="inlineStr"/>
    </row>
  </sheetData>
  <pageMargins left="0.75" right="0.75" top="1" bottom="1" header="0.5" footer="0.5"/>
</worksheet>
</file>

<file path=xl/worksheets/sheet55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R$ 380.787,94</t>
        </is>
      </c>
    </row>
    <row r="3">
      <c r="A3" t="inlineStr">
        <is>
          <t>2026</t>
        </is>
      </c>
      <c r="B3" t="inlineStr">
        <is>
          <t>Departamento Regional - Distrito Federal</t>
        </is>
      </c>
      <c r="C3" t="inlineStr">
        <is>
          <t>03.296.968/0001-03</t>
        </is>
      </c>
      <c r="D3" t="inlineStr">
        <is>
          <t>Despesas rateadas</t>
        </is>
      </c>
      <c r="E3" t="inlineStr">
        <is>
          <t>Compartilhamento de estruturas físicas, infraestrutura tecnológica e ações conjuntas entre as Entidades.</t>
        </is>
      </c>
      <c r="F3" t="inlineStr">
        <is>
          <t>R$ 70.000,00</t>
        </is>
      </c>
    </row>
    <row r="4">
      <c r="A4" t="inlineStr">
        <is>
          <t>2026</t>
        </is>
      </c>
      <c r="B4" t="inlineStr">
        <is>
          <t>Departamento Regional - Rio Grande do Norte</t>
        </is>
      </c>
      <c r="C4" t="inlineStr">
        <is>
          <t>03.640.285/0001-13</t>
        </is>
      </c>
      <c r="D4" t="inlineStr">
        <is>
          <t>Despesas rateadas</t>
        </is>
      </c>
      <c r="E4" t="inlineStr">
        <is>
          <t>Compartilhamento de estruturas físicas, infraestrutura tecnológica e ações conjuntas entre as Entidades.</t>
        </is>
      </c>
      <c r="F4" t="inlineStr">
        <is>
          <t>R$ 953,14</t>
        </is>
      </c>
    </row>
    <row r="5">
      <c r="A5" t="inlineStr">
        <is>
          <t>2026</t>
        </is>
      </c>
      <c r="B5" t="inlineStr">
        <is>
          <t xml:space="preserve">Federação do Comércio de Bens e Serviços no Estado de Pernambuco   </t>
        </is>
      </c>
      <c r="C5" t="inlineStr">
        <is>
          <t>08.088.676/0001-90</t>
        </is>
      </c>
      <c r="D5" t="inlineStr">
        <is>
          <t>Despesas rateadas</t>
        </is>
      </c>
      <c r="E5" t="inlineStr">
        <is>
          <t>Compartilhamento de estruturas físicas, infraestrutura tecnológica e ações conjuntas entre as Entidades.</t>
        </is>
      </c>
      <c r="F5" t="inlineStr">
        <is>
          <t>R$ 334.140,03</t>
        </is>
      </c>
    </row>
    <row r="6">
      <c r="A6" t="inlineStr">
        <is>
          <t>2026</t>
        </is>
      </c>
      <c r="B6" t="inlineStr">
        <is>
          <t xml:space="preserve">Federação do Comércio de Bens e Serviços no Estado de Pernambuco   </t>
        </is>
      </c>
      <c r="C6" t="inlineStr">
        <is>
          <t>08.088.676/0001-90</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R$ 1.660.424,90</t>
        </is>
      </c>
    </row>
    <row r="7">
      <c r="A7" t="inlineStr">
        <is>
          <t>2026</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R$ 1.129.540,73</t>
        </is>
      </c>
    </row>
  </sheetData>
  <pageMargins left="0.75" right="0.75" top="1" bottom="1" header="0.5" footer="0.5"/>
</worksheet>
</file>

<file path=xl/worksheets/sheet55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R$ 380.787,94</t>
        </is>
      </c>
    </row>
    <row r="3">
      <c r="A3" t="inlineStr">
        <is>
          <t>2026</t>
        </is>
      </c>
      <c r="B3" t="inlineStr">
        <is>
          <t>Departamento Regional - Distrito Federal</t>
        </is>
      </c>
      <c r="C3" t="inlineStr">
        <is>
          <t>03.296.968/0001-03</t>
        </is>
      </c>
      <c r="D3" t="inlineStr">
        <is>
          <t>Despesas rateadas</t>
        </is>
      </c>
      <c r="E3" t="inlineStr">
        <is>
          <t>Compartilhamento de estruturas físicas, infraestrutura tecnológica e ações conjuntas entre as Entidades.</t>
        </is>
      </c>
      <c r="F3" t="inlineStr">
        <is>
          <t>R$ 70.000,00</t>
        </is>
      </c>
    </row>
    <row r="4">
      <c r="A4" t="inlineStr">
        <is>
          <t>2026</t>
        </is>
      </c>
      <c r="B4" t="inlineStr">
        <is>
          <t>Departamento Regional - Rio Grande do Norte</t>
        </is>
      </c>
      <c r="C4" t="inlineStr">
        <is>
          <t>03.640.285/0001-13</t>
        </is>
      </c>
      <c r="D4" t="inlineStr">
        <is>
          <t>Despesas rateadas</t>
        </is>
      </c>
      <c r="E4" t="inlineStr">
        <is>
          <t>Compartilhamento de estruturas físicas, infraestrutura tecnológica e ações conjuntas entre as Entidades.</t>
        </is>
      </c>
      <c r="F4" t="inlineStr">
        <is>
          <t>R$ 953,14</t>
        </is>
      </c>
    </row>
    <row r="5">
      <c r="A5" t="inlineStr">
        <is>
          <t>2026</t>
        </is>
      </c>
      <c r="B5" t="inlineStr">
        <is>
          <t xml:space="preserve">Federação do Comércio de Bens e Serviços no Estado de Pernambuco   </t>
        </is>
      </c>
      <c r="C5" t="inlineStr">
        <is>
          <t>08.088.676/0001-90</t>
        </is>
      </c>
      <c r="D5" t="inlineStr">
        <is>
          <t>Despesas rateadas</t>
        </is>
      </c>
      <c r="E5" t="inlineStr">
        <is>
          <t>Compartilhamento de estruturas físicas, infraestrutura tecnológica e ações conjuntas entre as Entidades.</t>
        </is>
      </c>
      <c r="F5" t="inlineStr">
        <is>
          <t>R$ 334.140,03</t>
        </is>
      </c>
    </row>
    <row r="6">
      <c r="A6" t="inlineStr">
        <is>
          <t>2026</t>
        </is>
      </c>
      <c r="B6" t="inlineStr">
        <is>
          <t xml:space="preserve">Federação do Comércio de Bens e Serviços no Estado de Pernambuco   </t>
        </is>
      </c>
      <c r="C6" t="inlineStr">
        <is>
          <t>08.088.676/0001-90</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R$ 1.660.424,90</t>
        </is>
      </c>
    </row>
    <row r="7">
      <c r="A7" t="inlineStr">
        <is>
          <t>2026</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R$ 1.129.540,73</t>
        </is>
      </c>
    </row>
  </sheetData>
  <pageMargins left="0.75" right="0.75" top="1" bottom="1" header="0.5" footer="0.5"/>
</worksheet>
</file>

<file path=xl/worksheets/sheet55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R$ 380.787,94</t>
        </is>
      </c>
    </row>
    <row r="3">
      <c r="A3" t="inlineStr">
        <is>
          <t>2026</t>
        </is>
      </c>
      <c r="B3" t="inlineStr">
        <is>
          <t>Departamento Regional - Distrito Federal</t>
        </is>
      </c>
      <c r="C3" t="inlineStr">
        <is>
          <t>03.296.968/0001-03</t>
        </is>
      </c>
      <c r="D3" t="inlineStr">
        <is>
          <t>Despesas rateadas</t>
        </is>
      </c>
      <c r="E3" t="inlineStr">
        <is>
          <t>Compartilhamento de estruturas físicas, infraestrutura tecnológica e ações conjuntas entre as Entidades.</t>
        </is>
      </c>
      <c r="F3" t="inlineStr">
        <is>
          <t>R$ 70.000,00</t>
        </is>
      </c>
    </row>
    <row r="4">
      <c r="A4" t="inlineStr">
        <is>
          <t>2026</t>
        </is>
      </c>
      <c r="B4" t="inlineStr">
        <is>
          <t>Departamento Regional - Rio Grande do Norte</t>
        </is>
      </c>
      <c r="C4" t="inlineStr">
        <is>
          <t>03.640.285/0001-13</t>
        </is>
      </c>
      <c r="D4" t="inlineStr">
        <is>
          <t>Despesas rateadas</t>
        </is>
      </c>
      <c r="E4" t="inlineStr">
        <is>
          <t>Compartilhamento de estruturas físicas, infraestrutura tecnológica e ações conjuntas entre as Entidades.</t>
        </is>
      </c>
      <c r="F4" t="inlineStr">
        <is>
          <t>R$ 953,14</t>
        </is>
      </c>
    </row>
    <row r="5">
      <c r="A5" t="inlineStr">
        <is>
          <t>2026</t>
        </is>
      </c>
      <c r="B5" t="inlineStr">
        <is>
          <t xml:space="preserve">Federação do Comércio de Bens e Serviços no Estado de Pernambuco   </t>
        </is>
      </c>
      <c r="C5" t="inlineStr">
        <is>
          <t>08.088.676/0001-90</t>
        </is>
      </c>
      <c r="D5" t="inlineStr">
        <is>
          <t>Despesas rateadas</t>
        </is>
      </c>
      <c r="E5" t="inlineStr">
        <is>
          <t>Compartilhamento de estruturas físicas, infraestrutura tecnológica e ações conjuntas entre as Entidades.</t>
        </is>
      </c>
      <c r="F5" t="inlineStr">
        <is>
          <t>R$ 334.140,03</t>
        </is>
      </c>
    </row>
    <row r="6">
      <c r="A6" t="inlineStr">
        <is>
          <t>2026</t>
        </is>
      </c>
      <c r="B6" t="inlineStr">
        <is>
          <t xml:space="preserve">Federação do Comércio de Bens e Serviços no Estado de Pernambuco   </t>
        </is>
      </c>
      <c r="C6" t="inlineStr">
        <is>
          <t>08.088.676/0001-90</t>
        </is>
      </c>
      <c r="D6" t="inlineStr">
        <is>
          <t>Transferência Regimental - Federação do Comércio</t>
        </is>
      </c>
      <c r="E6" t="inlineStr">
        <is>
          <t>Contribuição à Federação do Comércio para Administração Superior, com desconto da quota até o máximo de três por cento sobre a cifra da Arrecadação Geral, conforme § 1º do Art.32 do Decreto 61.843 de 05 de dezembro de 1967.</t>
        </is>
      </c>
      <c r="F6" t="inlineStr">
        <is>
          <t>R$ 1.660.424,90</t>
        </is>
      </c>
    </row>
    <row r="7">
      <c r="A7" t="inlineStr">
        <is>
          <t>2026</t>
        </is>
      </c>
      <c r="B7" t="inlineStr">
        <is>
          <t>Receita Federal do Brasil</t>
        </is>
      </c>
      <c r="C7" t="inlineStr">
        <is>
          <t>00.394.460/0058-87</t>
        </is>
      </c>
      <c r="D7" t="inlineStr">
        <is>
          <t>Comissão ao órgão arrecadador</t>
        </is>
      </c>
      <c r="E7" t="inlineStr">
        <is>
          <t>Comissão à Receita Federal do Brasil, com desconto da quota de três e meio por cento sobre a cifra da Arrecadação Geral, conforme § 1º do Art.32 do Decreto 61.843 de 05 de dezembro de 1967.</t>
        </is>
      </c>
      <c r="F7" t="inlineStr">
        <is>
          <t>R$ 1.129.540,73</t>
        </is>
      </c>
    </row>
  </sheetData>
  <pageMargins left="0.75" right="0.75" top="1" bottom="1" header="0.5" footer="0.5"/>
</worksheet>
</file>

<file path=xl/worksheets/sheet55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R$47.380.200,00</t>
        </is>
      </c>
      <c r="D2" t="inlineStr">
        <is>
          <t>67,77%</t>
        </is>
      </c>
    </row>
    <row r="3">
      <c r="A3" t="inlineStr">
        <is>
          <t>131100</t>
        </is>
      </c>
      <c r="B3" t="inlineStr">
        <is>
          <t>Aluguéis</t>
        </is>
      </c>
      <c r="C3" t="inlineStr">
        <is>
          <t>R$774.000,00</t>
        </is>
      </c>
      <c r="D3" t="inlineStr">
        <is>
          <t>1,11%</t>
        </is>
      </c>
    </row>
    <row r="4">
      <c r="A4" t="inlineStr">
        <is>
          <t>131530</t>
        </is>
      </c>
      <c r="B4" t="inlineStr">
        <is>
          <t>Taxa de Ocupação de Outros Imóveis</t>
        </is>
      </c>
      <c r="C4" t="inlineStr">
        <is>
          <t>R$60.000,00</t>
        </is>
      </c>
      <c r="D4" t="inlineStr">
        <is>
          <t>0,09%</t>
        </is>
      </c>
    </row>
    <row r="5">
      <c r="A5" t="inlineStr">
        <is>
          <t>132500</t>
        </is>
      </c>
      <c r="B5" t="inlineStr">
        <is>
          <t>Remuneração de Depósitos Bancários</t>
        </is>
      </c>
      <c r="C5" t="inlineStr">
        <is>
          <t>R$3.000.000,00</t>
        </is>
      </c>
      <c r="D5" t="inlineStr">
        <is>
          <t>4,29%</t>
        </is>
      </c>
    </row>
    <row r="6">
      <c r="A6" t="inlineStr">
        <is>
          <t>160016</t>
        </is>
      </c>
      <c r="B6" t="inlineStr">
        <is>
          <t>Serviços Educacionais</t>
        </is>
      </c>
      <c r="C6" t="inlineStr">
        <is>
          <t>R$10.746.000,00</t>
        </is>
      </c>
      <c r="D6" t="inlineStr">
        <is>
          <t>15,37%</t>
        </is>
      </c>
    </row>
    <row r="7">
      <c r="A7" t="inlineStr">
        <is>
          <t>191899</t>
        </is>
      </c>
      <c r="B7" t="inlineStr">
        <is>
          <t>Outras Multas e Juros de Mora</t>
        </is>
      </c>
      <c r="C7" t="inlineStr">
        <is>
          <t>R$24.000,00</t>
        </is>
      </c>
      <c r="D7" t="inlineStr">
        <is>
          <t>0,03%</t>
        </is>
      </c>
    </row>
    <row r="8">
      <c r="A8" t="inlineStr">
        <is>
          <t>192199</t>
        </is>
      </c>
      <c r="B8" t="inlineStr">
        <is>
          <t>Outras Indenizações</t>
        </is>
      </c>
      <c r="C8" t="inlineStr">
        <is>
          <t>R$3.000,00</t>
        </is>
      </c>
      <c r="D8" t="inlineStr">
        <is>
          <t>0,00%</t>
        </is>
      </c>
    </row>
    <row r="9">
      <c r="A9" t="inlineStr">
        <is>
          <t>192299</t>
        </is>
      </c>
      <c r="B9" t="inlineStr">
        <is>
          <t>Outras Restituições</t>
        </is>
      </c>
      <c r="C9" t="inlineStr">
        <is>
          <t>R$96.000,00</t>
        </is>
      </c>
      <c r="D9" t="inlineStr">
        <is>
          <t>0,14%</t>
        </is>
      </c>
    </row>
    <row r="10">
      <c r="A10" t="inlineStr">
        <is>
          <t>199099</t>
        </is>
      </c>
      <c r="B10" t="inlineStr">
        <is>
          <t>Outras Receitas</t>
        </is>
      </c>
      <c r="C10" t="inlineStr">
        <is>
          <t>R$672.000,00</t>
        </is>
      </c>
      <c r="D10" t="inlineStr">
        <is>
          <t>0,96%</t>
        </is>
      </c>
    </row>
    <row r="11">
      <c r="A11" t="inlineStr">
        <is>
          <t>222900</t>
        </is>
      </c>
      <c r="B11" t="inlineStr">
        <is>
          <t>Alienação Outros Bens Imóveis</t>
        </is>
      </c>
      <c r="C11" t="inlineStr">
        <is>
          <t>R$2.301.000,00</t>
        </is>
      </c>
      <c r="D11" t="inlineStr">
        <is>
          <t>3,29%</t>
        </is>
      </c>
    </row>
    <row r="12">
      <c r="A12" t="inlineStr">
        <is>
          <t>999000</t>
        </is>
      </c>
      <c r="B12" t="inlineStr">
        <is>
          <t>Recursos Arrecadados Exerc. Anteriores</t>
        </is>
      </c>
      <c r="C12" t="inlineStr">
        <is>
          <t>R$4.861.800,00</t>
        </is>
      </c>
      <c r="D12" t="inlineStr">
        <is>
          <t>6,95%</t>
        </is>
      </c>
    </row>
  </sheetData>
  <pageMargins left="0.75" right="0.75" top="1" bottom="1" header="0.5" footer="0.5"/>
</worksheet>
</file>

<file path=xl/worksheets/sheet55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R$ 20.370.000,00</t>
        </is>
      </c>
      <c r="D2" t="inlineStr">
        <is>
          <t>29,13%</t>
        </is>
      </c>
    </row>
    <row r="3">
      <c r="A3" t="inlineStr">
        <is>
          <t>319013</t>
        </is>
      </c>
      <c r="B3" t="inlineStr">
        <is>
          <t>Obrigações Patronais</t>
        </is>
      </c>
      <c r="C3" t="inlineStr">
        <is>
          <t>R$ 2.391.000,00</t>
        </is>
      </c>
      <c r="D3" t="inlineStr">
        <is>
          <t>3,42%</t>
        </is>
      </c>
    </row>
    <row r="4">
      <c r="A4" t="inlineStr">
        <is>
          <t>319016</t>
        </is>
      </c>
      <c r="B4" t="inlineStr">
        <is>
          <t>Outras Despesas Variáveis</t>
        </is>
      </c>
      <c r="C4" t="inlineStr">
        <is>
          <t>R$ 1.455.000,00</t>
        </is>
      </c>
      <c r="D4" t="inlineStr">
        <is>
          <t>2,08%</t>
        </is>
      </c>
    </row>
    <row r="5">
      <c r="A5" t="inlineStr">
        <is>
          <t>319091</t>
        </is>
      </c>
      <c r="B5" t="inlineStr">
        <is>
          <t>Sentenças Judiciais - Pessoal e Encargos</t>
        </is>
      </c>
      <c r="C5" t="inlineStr">
        <is>
          <t>R$ 840.000,00</t>
        </is>
      </c>
      <c r="D5" t="inlineStr">
        <is>
          <t>1,20%</t>
        </is>
      </c>
    </row>
    <row r="6">
      <c r="A6" t="inlineStr">
        <is>
          <t>319094</t>
        </is>
      </c>
      <c r="B6" t="inlineStr">
        <is>
          <t>Indenizações e Restituições Trabalhistas</t>
        </is>
      </c>
      <c r="C6" t="inlineStr">
        <is>
          <t>R$ 582.000,00</t>
        </is>
      </c>
      <c r="D6" t="inlineStr">
        <is>
          <t>0,83%</t>
        </is>
      </c>
    </row>
    <row r="7">
      <c r="A7" t="inlineStr">
        <is>
          <t>335041</t>
        </is>
      </c>
      <c r="B7" t="inlineStr">
        <is>
          <t>Contribuições</t>
        </is>
      </c>
      <c r="C7" t="inlineStr">
        <is>
          <t>R$ 644.400,00</t>
        </is>
      </c>
      <c r="D7" t="inlineStr">
        <is>
          <t>0,92%</t>
        </is>
      </c>
    </row>
    <row r="8">
      <c r="A8" t="inlineStr">
        <is>
          <t>339014</t>
        </is>
      </c>
      <c r="B8" t="inlineStr">
        <is>
          <t>Diárias</t>
        </is>
      </c>
      <c r="C8" t="inlineStr">
        <is>
          <t>R$ 444.000,00</t>
        </is>
      </c>
      <c r="D8" t="inlineStr">
        <is>
          <t>0,64%</t>
        </is>
      </c>
    </row>
    <row r="9">
      <c r="A9" t="inlineStr">
        <is>
          <t>339030</t>
        </is>
      </c>
      <c r="B9" t="inlineStr">
        <is>
          <t>Material de Consumo</t>
        </is>
      </c>
      <c r="C9" t="inlineStr">
        <is>
          <t>R$ 5.172.000,00</t>
        </is>
      </c>
      <c r="D9" t="inlineStr">
        <is>
          <t>7,40%</t>
        </is>
      </c>
    </row>
    <row r="10">
      <c r="A10" t="inlineStr">
        <is>
          <t>339033</t>
        </is>
      </c>
      <c r="B10" t="inlineStr">
        <is>
          <t>Passagens e Despesas de Locomoção</t>
        </is>
      </c>
      <c r="C10" t="inlineStr">
        <is>
          <t>R$ 285.000,00</t>
        </is>
      </c>
      <c r="D10" t="inlineStr">
        <is>
          <t>0,41%</t>
        </is>
      </c>
    </row>
    <row r="11">
      <c r="A11" t="inlineStr">
        <is>
          <t>339036</t>
        </is>
      </c>
      <c r="B11" t="inlineStr">
        <is>
          <t>Outros Serviços Terceiros - P. Física</t>
        </is>
      </c>
      <c r="C11" t="inlineStr">
        <is>
          <t>R$ 561.000,00</t>
        </is>
      </c>
      <c r="D11" t="inlineStr">
        <is>
          <t>0,80%</t>
        </is>
      </c>
    </row>
    <row r="12">
      <c r="A12" t="inlineStr">
        <is>
          <t>339037</t>
        </is>
      </c>
      <c r="B12" t="inlineStr">
        <is>
          <t>Locação de Mão de Obra</t>
        </is>
      </c>
      <c r="C12" t="inlineStr">
        <is>
          <t>R$ 7.998.000,00</t>
        </is>
      </c>
      <c r="D12" t="inlineStr">
        <is>
          <t>11,44%</t>
        </is>
      </c>
    </row>
    <row r="13">
      <c r="A13" t="inlineStr">
        <is>
          <t>339039</t>
        </is>
      </c>
      <c r="B13" t="inlineStr">
        <is>
          <t>Outros Serviços Terceiros - P. Jurídica</t>
        </is>
      </c>
      <c r="C13" t="inlineStr">
        <is>
          <t>R$ 15.759.600,00</t>
        </is>
      </c>
      <c r="D13" t="inlineStr">
        <is>
          <t>22,54%</t>
        </is>
      </c>
    </row>
    <row r="14">
      <c r="A14" t="inlineStr">
        <is>
          <t>339047</t>
        </is>
      </c>
      <c r="B14" t="inlineStr">
        <is>
          <t>Obrigações Tributárias e Contributivas</t>
        </is>
      </c>
      <c r="C14" t="inlineStr">
        <is>
          <t>R$ 66.000,00</t>
        </is>
      </c>
      <c r="D14" t="inlineStr">
        <is>
          <t>0,09%</t>
        </is>
      </c>
    </row>
    <row r="15">
      <c r="A15" t="inlineStr">
        <is>
          <t>339091</t>
        </is>
      </c>
      <c r="B15" t="inlineStr">
        <is>
          <t>Sentenças Judiciais-Outras DespCorrentes</t>
        </is>
      </c>
      <c r="C15" t="inlineStr">
        <is>
          <t>R$ 366.000,00</t>
        </is>
      </c>
      <c r="D15" t="inlineStr">
        <is>
          <t>0,52%</t>
        </is>
      </c>
    </row>
    <row r="16">
      <c r="A16" t="inlineStr">
        <is>
          <t>449051</t>
        </is>
      </c>
      <c r="B16" t="inlineStr">
        <is>
          <t>Obras e Instalações</t>
        </is>
      </c>
      <c r="C16" t="inlineStr">
        <is>
          <t>R$ 10.227.000,00</t>
        </is>
      </c>
      <c r="D16" t="inlineStr">
        <is>
          <t>14,63%</t>
        </is>
      </c>
    </row>
    <row r="17">
      <c r="A17" t="inlineStr">
        <is>
          <t>449052</t>
        </is>
      </c>
      <c r="B17" t="inlineStr">
        <is>
          <t>Equipamentos e Material Permanente</t>
        </is>
      </c>
      <c r="C17" t="inlineStr">
        <is>
          <t>R$ 2.757.000,00</t>
        </is>
      </c>
      <c r="D17" t="inlineStr">
        <is>
          <t>3,94%</t>
        </is>
      </c>
    </row>
  </sheetData>
  <pageMargins left="0.75" right="0.75" top="1" bottom="1" header="0.5" footer="0.5"/>
</worksheet>
</file>

<file path=xl/worksheets/sheet56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R$ 11.499.000,00</t>
        </is>
      </c>
      <c r="C2" t="inlineStr">
        <is>
          <t>16,45%</t>
        </is>
      </c>
    </row>
    <row r="3">
      <c r="A3" t="inlineStr">
        <is>
          <t>02 - Administração Financeira</t>
        </is>
      </c>
      <c r="B3" t="inlineStr">
        <is>
          <t>R$ 2.576.400,00</t>
        </is>
      </c>
      <c r="C3" t="inlineStr">
        <is>
          <t>3,68%</t>
        </is>
      </c>
    </row>
    <row r="4">
      <c r="A4" t="inlineStr">
        <is>
          <t>03 - Formação de Recursos Humanos</t>
        </is>
      </c>
      <c r="B4" t="inlineStr">
        <is>
          <t>R$ 1.002.600,00</t>
        </is>
      </c>
      <c r="C4" t="inlineStr">
        <is>
          <t>1,43%</t>
        </is>
      </c>
    </row>
    <row r="5">
      <c r="A5" t="inlineStr">
        <is>
          <t>04 - Comunicação Social</t>
        </is>
      </c>
      <c r="B5" t="inlineStr">
        <is>
          <t>R$ 1.842.000,00</t>
        </is>
      </c>
      <c r="C5" t="inlineStr">
        <is>
          <t>2,63%</t>
        </is>
      </c>
    </row>
    <row r="6">
      <c r="A6" t="inlineStr">
        <is>
          <t>05 - Atenção Básica</t>
        </is>
      </c>
      <c r="B6" t="inlineStr">
        <is>
          <t>R$ 927.000,00</t>
        </is>
      </c>
      <c r="C6" t="inlineStr">
        <is>
          <t>1,33%</t>
        </is>
      </c>
    </row>
    <row r="7">
      <c r="A7" t="inlineStr">
        <is>
          <t>06 - Proteção e Benefícios ao Trabalhador</t>
        </is>
      </c>
      <c r="B7" t="inlineStr">
        <is>
          <t>R$ 27.000,00</t>
        </is>
      </c>
      <c r="C7" t="inlineStr">
        <is>
          <t>0,04%</t>
        </is>
      </c>
    </row>
    <row r="8">
      <c r="A8" t="inlineStr">
        <is>
          <t>07 - Empregabilidade</t>
        </is>
      </c>
      <c r="B8" t="inlineStr">
        <is>
          <t>R$ 52.044.000,00</t>
        </is>
      </c>
      <c r="C8" t="inlineStr">
        <is>
          <t>74,44%</t>
        </is>
      </c>
    </row>
  </sheetData>
  <pageMargins left="0.75" right="0.75" top="1" bottom="1" header="0.5" footer="0.5"/>
</worksheet>
</file>

<file path=xl/worksheets/sheet56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R$62.755.200,00</t>
        </is>
      </c>
      <c r="C2" t="inlineStr">
        <is>
          <t>R$68.811.762,91</t>
        </is>
      </c>
      <c r="D2" t="inlineStr">
        <is>
          <t>109,65%</t>
        </is>
      </c>
      <c r="E2" t="inlineStr">
        <is>
          <t>100,00%</t>
        </is>
      </c>
    </row>
    <row r="3">
      <c r="A3" t="inlineStr">
        <is>
          <t>RECEITA DE CONTRIBUIÇÕES</t>
        </is>
      </c>
      <c r="B3" t="inlineStr">
        <is>
          <t>R$47.380.200,00</t>
        </is>
      </c>
      <c r="C3" t="inlineStr">
        <is>
          <t>R$51.279.781,75</t>
        </is>
      </c>
      <c r="D3" t="inlineStr">
        <is>
          <t>108,23%</t>
        </is>
      </c>
      <c r="E3" t="inlineStr">
        <is>
          <t>74,52%</t>
        </is>
      </c>
    </row>
    <row r="4">
      <c r="A4" t="inlineStr">
        <is>
          <t>Contribuições para o Senac</t>
        </is>
      </c>
      <c r="B4" t="inlineStr">
        <is>
          <t>R$47.380.200,00</t>
        </is>
      </c>
      <c r="C4" t="inlineStr">
        <is>
          <t>R$51.279.781,75</t>
        </is>
      </c>
      <c r="D4" t="inlineStr">
        <is>
          <t>108,23%</t>
        </is>
      </c>
      <c r="E4" t="inlineStr">
        <is>
          <t>74,52%</t>
        </is>
      </c>
    </row>
    <row r="5">
      <c r="A5" t="inlineStr">
        <is>
          <t>RECEITA PATRIMONIAL</t>
        </is>
      </c>
      <c r="B5" t="inlineStr">
        <is>
          <t>R$3.834.000,00</t>
        </is>
      </c>
      <c r="C5" t="inlineStr">
        <is>
          <t>R$2.795.132,04</t>
        </is>
      </c>
      <c r="D5" t="inlineStr">
        <is>
          <t>72,90%</t>
        </is>
      </c>
      <c r="E5" t="inlineStr">
        <is>
          <t>4,06%</t>
        </is>
      </c>
    </row>
    <row r="6">
      <c r="A6" t="inlineStr">
        <is>
          <t>Aluguéis</t>
        </is>
      </c>
      <c r="B6" t="inlineStr">
        <is>
          <t>R$774.000,00</t>
        </is>
      </c>
      <c r="C6" t="inlineStr">
        <is>
          <t>R$775.949,88</t>
        </is>
      </c>
      <c r="D6" t="inlineStr">
        <is>
          <t>100,25%</t>
        </is>
      </c>
      <c r="E6" t="inlineStr">
        <is>
          <t>1,13%</t>
        </is>
      </c>
    </row>
    <row r="7">
      <c r="A7" t="inlineStr">
        <is>
          <t>Taxa de Ocupação de Outros Imóveis</t>
        </is>
      </c>
      <c r="B7" t="inlineStr">
        <is>
          <t>R$60.000,00</t>
        </is>
      </c>
      <c r="C7" t="inlineStr">
        <is>
          <t>R$69.743,60</t>
        </is>
      </c>
      <c r="D7" t="inlineStr">
        <is>
          <t>116,24%</t>
        </is>
      </c>
      <c r="E7" t="inlineStr">
        <is>
          <t>0,10%</t>
        </is>
      </c>
    </row>
    <row r="8">
      <c r="A8" t="inlineStr">
        <is>
          <t>Remuneração de Depósitos Bancários</t>
        </is>
      </c>
      <c r="B8" t="inlineStr">
        <is>
          <t>R$3.000.000,00</t>
        </is>
      </c>
      <c r="C8" t="inlineStr">
        <is>
          <t>R$1.949.438,56</t>
        </is>
      </c>
      <c r="D8" t="inlineStr">
        <is>
          <t>64,98%</t>
        </is>
      </c>
      <c r="E8" t="inlineStr">
        <is>
          <t>2,83%</t>
        </is>
      </c>
    </row>
    <row r="9">
      <c r="A9" t="inlineStr">
        <is>
          <t>RECEITA DE SERVIÇOS</t>
        </is>
      </c>
      <c r="B9" t="inlineStr">
        <is>
          <t>R$10.746.000,00</t>
        </is>
      </c>
      <c r="C9" t="inlineStr">
        <is>
          <t>R$10.304.729,77</t>
        </is>
      </c>
      <c r="D9" t="inlineStr">
        <is>
          <t>95,89%</t>
        </is>
      </c>
      <c r="E9" t="inlineStr">
        <is>
          <t>14,98%</t>
        </is>
      </c>
    </row>
    <row r="10">
      <c r="A10" t="inlineStr">
        <is>
          <t>Serviços Educacionais</t>
        </is>
      </c>
      <c r="B10" t="inlineStr">
        <is>
          <t>R$10.746.000,00</t>
        </is>
      </c>
      <c r="C10" t="inlineStr">
        <is>
          <t>R$10.304.729,77</t>
        </is>
      </c>
      <c r="D10" t="inlineStr">
        <is>
          <t>95,89%</t>
        </is>
      </c>
      <c r="E10" t="inlineStr">
        <is>
          <t>14,98%</t>
        </is>
      </c>
    </row>
    <row r="11">
      <c r="A11" t="inlineStr">
        <is>
          <t>OUTRAS RECEITAS CORRENTES</t>
        </is>
      </c>
      <c r="B11" t="inlineStr">
        <is>
          <t>R$795.000,00</t>
        </is>
      </c>
      <c r="C11" t="inlineStr">
        <is>
          <t>R$4.432.119,35</t>
        </is>
      </c>
      <c r="D11" t="inlineStr">
        <is>
          <t>557,50%</t>
        </is>
      </c>
      <c r="E11" t="inlineStr">
        <is>
          <t>6,44%</t>
        </is>
      </c>
    </row>
    <row r="12">
      <c r="A12" t="inlineStr">
        <is>
          <t>Outras Multas e Juros de Mora</t>
        </is>
      </c>
      <c r="B12" t="inlineStr">
        <is>
          <t>R$24.000,00</t>
        </is>
      </c>
      <c r="C12" t="inlineStr">
        <is>
          <t>R$29.512,17</t>
        </is>
      </c>
      <c r="D12" t="inlineStr">
        <is>
          <t>122,97%</t>
        </is>
      </c>
      <c r="E12" t="inlineStr">
        <is>
          <t>0,04%</t>
        </is>
      </c>
    </row>
    <row r="13">
      <c r="A13" t="inlineStr">
        <is>
          <t>Outras Indenizações</t>
        </is>
      </c>
      <c r="B13" t="inlineStr">
        <is>
          <t>R$3.000,00</t>
        </is>
      </c>
      <c r="C13" t="inlineStr">
        <is>
          <t>R$3.403.269,11</t>
        </is>
      </c>
      <c r="D13" t="inlineStr">
        <is>
          <t>113.442,30%</t>
        </is>
      </c>
      <c r="E13" t="inlineStr">
        <is>
          <t>4,95%</t>
        </is>
      </c>
    </row>
    <row r="14">
      <c r="A14" t="inlineStr">
        <is>
          <t>Outras Restituições</t>
        </is>
      </c>
      <c r="B14" t="inlineStr">
        <is>
          <t>R$96.000,00</t>
        </is>
      </c>
      <c r="C14" t="inlineStr">
        <is>
          <t>R$345.347,74</t>
        </is>
      </c>
      <c r="D14" t="inlineStr">
        <is>
          <t>359,74%</t>
        </is>
      </c>
      <c r="E14" t="inlineStr">
        <is>
          <t>0,50%</t>
        </is>
      </c>
    </row>
    <row r="15">
      <c r="A15" t="inlineStr">
        <is>
          <t>Outras Receitas</t>
        </is>
      </c>
      <c r="B15" t="inlineStr">
        <is>
          <t>R$672.000,00</t>
        </is>
      </c>
      <c r="C15" t="inlineStr">
        <is>
          <t>R$653.990,33</t>
        </is>
      </c>
      <c r="D15" t="inlineStr">
        <is>
          <t>97,32%</t>
        </is>
      </c>
      <c r="E15" t="inlineStr">
        <is>
          <t>0,95%</t>
        </is>
      </c>
    </row>
    <row r="16">
      <c r="A16" t="inlineStr">
        <is>
          <t>RECEITAS DE CAPITAL</t>
        </is>
      </c>
      <c r="B16" t="inlineStr">
        <is>
          <t>R$2.301.000,00</t>
        </is>
      </c>
      <c r="C16" t="inlineStr">
        <is>
          <t>R$0,00</t>
        </is>
      </c>
      <c r="D16" t="inlineStr">
        <is>
          <t>0,00%</t>
        </is>
      </c>
      <c r="E16" t="inlineStr">
        <is>
          <t>0,00%</t>
        </is>
      </c>
    </row>
    <row r="17">
      <c r="A17" t="inlineStr">
        <is>
          <t>ALIENAÇÃO DE BENS</t>
        </is>
      </c>
      <c r="B17" t="inlineStr">
        <is>
          <t>R$2.301.000,00</t>
        </is>
      </c>
      <c r="C17" t="inlineStr">
        <is>
          <t>R$0,00</t>
        </is>
      </c>
      <c r="D17" t="inlineStr">
        <is>
          <t>0,00%</t>
        </is>
      </c>
      <c r="E17" t="inlineStr">
        <is>
          <t>0,00%</t>
        </is>
      </c>
    </row>
    <row r="18">
      <c r="A18" t="inlineStr">
        <is>
          <t>Alienação Outros Bens Imóveis</t>
        </is>
      </c>
      <c r="B18" t="inlineStr">
        <is>
          <t>R$2.301.000,00</t>
        </is>
      </c>
      <c r="C18" t="inlineStr">
        <is>
          <t>R$0,00</t>
        </is>
      </c>
      <c r="D18" t="inlineStr">
        <is>
          <t>0,00%</t>
        </is>
      </c>
      <c r="E18" t="inlineStr">
        <is>
          <t>0,00%</t>
        </is>
      </c>
    </row>
    <row r="19">
      <c r="A19" t="inlineStr">
        <is>
          <t>RECURSOS ARREC. EXERC. ANTER.</t>
        </is>
      </c>
      <c r="B19" t="inlineStr">
        <is>
          <t>R$4.861.800,00</t>
        </is>
      </c>
      <c r="C19" t="inlineStr">
        <is>
          <t>R$0,00</t>
        </is>
      </c>
      <c r="D19" t="inlineStr">
        <is>
          <t>0,00%</t>
        </is>
      </c>
      <c r="E19" t="inlineStr">
        <is>
          <t>0,00%</t>
        </is>
      </c>
    </row>
    <row r="20">
      <c r="A20" t="inlineStr">
        <is>
          <t>RECURSOS ARRECADADOS EXERC. ANTERIORES</t>
        </is>
      </c>
      <c r="B20" t="inlineStr">
        <is>
          <t>R$4.861.800,00</t>
        </is>
      </c>
      <c r="C20" t="inlineStr">
        <is>
          <t>R$0,00</t>
        </is>
      </c>
      <c r="D20" t="inlineStr">
        <is>
          <t>0,00%</t>
        </is>
      </c>
      <c r="E20" t="inlineStr">
        <is>
          <t>0,00%</t>
        </is>
      </c>
    </row>
    <row r="21">
      <c r="A21" t="inlineStr">
        <is>
          <t>Recursos Arrecadados Exerc. Anteriores</t>
        </is>
      </c>
      <c r="B21" t="inlineStr">
        <is>
          <t>R$4.861.800,00</t>
        </is>
      </c>
      <c r="C21" t="inlineStr">
        <is>
          <t>R$0,00</t>
        </is>
      </c>
      <c r="D21" t="inlineStr">
        <is>
          <t>0,00%</t>
        </is>
      </c>
      <c r="E21" t="inlineStr">
        <is>
          <t>0,00%</t>
        </is>
      </c>
    </row>
  </sheetData>
  <pageMargins left="0.75" right="0.75" top="1" bottom="1" header="0.5" footer="0.5"/>
</worksheet>
</file>

<file path=xl/worksheets/sheet56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R$ 56.934.000,00</t>
        </is>
      </c>
      <c r="C2" t="inlineStr">
        <is>
          <t>R$ 52.882.408,79</t>
        </is>
      </c>
      <c r="D2" t="inlineStr">
        <is>
          <t>92,88%</t>
        </is>
      </c>
      <c r="E2" t="inlineStr">
        <is>
          <t>76,69%</t>
        </is>
      </c>
    </row>
    <row r="3">
      <c r="A3" t="inlineStr">
        <is>
          <t>PESSOAL E ENCARGOS SOCIAIS</t>
        </is>
      </c>
      <c r="B3" t="inlineStr">
        <is>
          <t>R$ 25.638.000,00</t>
        </is>
      </c>
      <c r="C3" t="inlineStr">
        <is>
          <t>R$ 24.344.214,46</t>
        </is>
      </c>
      <c r="D3" t="inlineStr">
        <is>
          <t>94,95%</t>
        </is>
      </c>
      <c r="E3" t="inlineStr">
        <is>
          <t>35,30%</t>
        </is>
      </c>
    </row>
    <row r="4">
      <c r="A4" t="inlineStr">
        <is>
          <t>Vencimentos e Vantagens Fixas</t>
        </is>
      </c>
      <c r="B4" t="inlineStr">
        <is>
          <t>R$ 20.370.000,00</t>
        </is>
      </c>
      <c r="C4" t="inlineStr">
        <is>
          <t>R$ 19.716.607,84</t>
        </is>
      </c>
      <c r="D4" t="inlineStr">
        <is>
          <t>96,79%</t>
        </is>
      </c>
      <c r="E4" t="inlineStr">
        <is>
          <t>28,59%</t>
        </is>
      </c>
    </row>
    <row r="5">
      <c r="A5" t="inlineStr">
        <is>
          <t>Obrigações Patronais</t>
        </is>
      </c>
      <c r="B5" t="inlineStr">
        <is>
          <t>R$ 2.391.000,00</t>
        </is>
      </c>
      <c r="C5" t="inlineStr">
        <is>
          <t>R$ 2.274.835,50</t>
        </is>
      </c>
      <c r="D5" t="inlineStr">
        <is>
          <t>95,14%</t>
        </is>
      </c>
      <c r="E5" t="inlineStr">
        <is>
          <t>3,30%</t>
        </is>
      </c>
    </row>
    <row r="6">
      <c r="A6" t="inlineStr">
        <is>
          <t>Outras Despesas Variáveis</t>
        </is>
      </c>
      <c r="B6" t="inlineStr">
        <is>
          <t>R$ 1.455.000,00</t>
        </is>
      </c>
      <c r="C6" t="inlineStr">
        <is>
          <t>R$ 1.076.354,01</t>
        </is>
      </c>
      <c r="D6" t="inlineStr">
        <is>
          <t>73,98%</t>
        </is>
      </c>
      <c r="E6" t="inlineStr">
        <is>
          <t>1,56%</t>
        </is>
      </c>
    </row>
    <row r="7">
      <c r="A7" t="inlineStr">
        <is>
          <t>Sentenças Judiciais - Pessoal e Encargos</t>
        </is>
      </c>
      <c r="B7" t="inlineStr">
        <is>
          <t>R$ 840.000,00</t>
        </is>
      </c>
      <c r="C7" t="inlineStr">
        <is>
          <t>R$ 752.746,45</t>
        </is>
      </c>
      <c r="D7" t="inlineStr">
        <is>
          <t>89,61%</t>
        </is>
      </c>
      <c r="E7" t="inlineStr">
        <is>
          <t>1,09%</t>
        </is>
      </c>
    </row>
    <row r="8">
      <c r="A8" t="inlineStr">
        <is>
          <t>Indenizações e Restituições Trabalhistas</t>
        </is>
      </c>
      <c r="B8" t="inlineStr">
        <is>
          <t>R$ 582.000,00</t>
        </is>
      </c>
      <c r="C8" t="inlineStr">
        <is>
          <t>R$ 523.670,66</t>
        </is>
      </c>
      <c r="D8" t="inlineStr">
        <is>
          <t>89,98%</t>
        </is>
      </c>
      <c r="E8" t="inlineStr">
        <is>
          <t>0,76%</t>
        </is>
      </c>
    </row>
    <row r="9">
      <c r="A9" t="inlineStr">
        <is>
          <t>OUTRAS DESPESAS CORRENTES</t>
        </is>
      </c>
      <c r="B9" t="inlineStr">
        <is>
          <t>R$ 31.296.000,00</t>
        </is>
      </c>
      <c r="C9" t="inlineStr">
        <is>
          <t>R$ 28.538.194,33</t>
        </is>
      </c>
      <c r="D9" t="inlineStr">
        <is>
          <t>91,19%</t>
        </is>
      </c>
      <c r="E9" t="inlineStr">
        <is>
          <t>41,38%</t>
        </is>
      </c>
    </row>
    <row r="10">
      <c r="A10" t="inlineStr">
        <is>
          <t>Contribuições</t>
        </is>
      </c>
      <c r="B10" t="inlineStr">
        <is>
          <t>R$ 644.400,00</t>
        </is>
      </c>
      <c r="C10" t="inlineStr">
        <is>
          <t>R$ 679.342,53</t>
        </is>
      </c>
      <c r="D10" t="inlineStr">
        <is>
          <t>105,42%</t>
        </is>
      </c>
      <c r="E10" t="inlineStr">
        <is>
          <t>0,99%</t>
        </is>
      </c>
    </row>
    <row r="11">
      <c r="A11" t="inlineStr">
        <is>
          <t>Diárias</t>
        </is>
      </c>
      <c r="B11" t="inlineStr">
        <is>
          <t>R$ 444.000,00</t>
        </is>
      </c>
      <c r="C11" t="inlineStr">
        <is>
          <t>R$ 252.746,80</t>
        </is>
      </c>
      <c r="D11" t="inlineStr">
        <is>
          <t>56,92%</t>
        </is>
      </c>
      <c r="E11" t="inlineStr">
        <is>
          <t>0,37%</t>
        </is>
      </c>
    </row>
    <row r="12">
      <c r="A12" t="inlineStr">
        <is>
          <t>Material de Consumo</t>
        </is>
      </c>
      <c r="B12" t="inlineStr">
        <is>
          <t>R$ 5.172.000,00</t>
        </is>
      </c>
      <c r="C12" t="inlineStr">
        <is>
          <t>R$ 4.125.214,48</t>
        </is>
      </c>
      <c r="D12" t="inlineStr">
        <is>
          <t>79,76%</t>
        </is>
      </c>
      <c r="E12" t="inlineStr">
        <is>
          <t>5,98%</t>
        </is>
      </c>
    </row>
    <row r="13">
      <c r="A13" t="inlineStr">
        <is>
          <t>Passagens e Despesas de Locomoção</t>
        </is>
      </c>
      <c r="B13" t="inlineStr">
        <is>
          <t>R$ 285.000,00</t>
        </is>
      </c>
      <c r="C13" t="inlineStr">
        <is>
          <t>R$ 113.004,48</t>
        </is>
      </c>
      <c r="D13" t="inlineStr">
        <is>
          <t>39,65%</t>
        </is>
      </c>
      <c r="E13" t="inlineStr">
        <is>
          <t>0,16%</t>
        </is>
      </c>
    </row>
    <row r="14">
      <c r="A14" t="inlineStr">
        <is>
          <t>Outros Serviços Terceiros - P. Física</t>
        </is>
      </c>
      <c r="B14" t="inlineStr">
        <is>
          <t>R$ 561.000,00</t>
        </is>
      </c>
      <c r="C14" t="inlineStr">
        <is>
          <t>R$ 412.037,62</t>
        </is>
      </c>
      <c r="D14" t="inlineStr">
        <is>
          <t>73,45%</t>
        </is>
      </c>
      <c r="E14" t="inlineStr">
        <is>
          <t>0,60%</t>
        </is>
      </c>
    </row>
    <row r="15">
      <c r="A15" t="inlineStr">
        <is>
          <t>Locação de Mão de Obra</t>
        </is>
      </c>
      <c r="B15" t="inlineStr">
        <is>
          <t>R$ 7.998.000,00</t>
        </is>
      </c>
      <c r="C15" t="inlineStr">
        <is>
          <t>R$ 7.919.349,05</t>
        </is>
      </c>
      <c r="D15" t="inlineStr">
        <is>
          <t>99,02%</t>
        </is>
      </c>
      <c r="E15" t="inlineStr">
        <is>
          <t>11,48%</t>
        </is>
      </c>
    </row>
    <row r="16">
      <c r="A16" t="inlineStr">
        <is>
          <t>Outros Serviços Terceiros - P. Jurídica</t>
        </is>
      </c>
      <c r="B16" t="inlineStr">
        <is>
          <t>R$ 15.759.600,00</t>
        </is>
      </c>
      <c r="C16" t="inlineStr">
        <is>
          <t>R$ 14.906.359,84</t>
        </is>
      </c>
      <c r="D16" t="inlineStr">
        <is>
          <t>94,59%</t>
        </is>
      </c>
      <c r="E16" t="inlineStr">
        <is>
          <t>21,62%</t>
        </is>
      </c>
    </row>
    <row r="17">
      <c r="A17" t="inlineStr">
        <is>
          <t>Obrigações Tributárias e Contributivas</t>
        </is>
      </c>
      <c r="B17" t="inlineStr">
        <is>
          <t>R$ 66.000,00</t>
        </is>
      </c>
      <c r="C17" t="inlineStr">
        <is>
          <t>R$ 34.935,90</t>
        </is>
      </c>
      <c r="D17" t="inlineStr">
        <is>
          <t>52,93%</t>
        </is>
      </c>
      <c r="E17" t="inlineStr">
        <is>
          <t>0,05%</t>
        </is>
      </c>
    </row>
    <row r="18">
      <c r="A18" t="inlineStr">
        <is>
          <t>Sentenças Judiciais-Outras DespCorrentes</t>
        </is>
      </c>
      <c r="B18" t="inlineStr">
        <is>
          <t>R$ 366.000,00</t>
        </is>
      </c>
      <c r="C18" t="inlineStr">
        <is>
          <t>R$ 95.203,63</t>
        </is>
      </c>
      <c r="D18" t="inlineStr">
        <is>
          <t>26,01%</t>
        </is>
      </c>
      <c r="E18" t="inlineStr">
        <is>
          <t>0,14%</t>
        </is>
      </c>
    </row>
    <row r="19">
      <c r="A19" t="inlineStr">
        <is>
          <t>DESPESAS DE CAPITAL</t>
        </is>
      </c>
      <c r="B19" t="inlineStr">
        <is>
          <t>R$ 12.984.000,00</t>
        </is>
      </c>
      <c r="C19" t="inlineStr">
        <is>
          <t>R$ 16.076.964,14</t>
        </is>
      </c>
      <c r="D19" t="inlineStr">
        <is>
          <t>123,82%</t>
        </is>
      </c>
      <c r="E19" t="inlineStr">
        <is>
          <t>23,31%</t>
        </is>
      </c>
    </row>
    <row r="20">
      <c r="A20" t="inlineStr">
        <is>
          <t>INVESTIMENTOS</t>
        </is>
      </c>
      <c r="B20" t="inlineStr">
        <is>
          <t>R$ 12.984.000,00</t>
        </is>
      </c>
      <c r="C20" t="inlineStr">
        <is>
          <t>R$ 15.776.964,14</t>
        </is>
      </c>
      <c r="D20" t="inlineStr">
        <is>
          <t>121,51%</t>
        </is>
      </c>
      <c r="E20" t="inlineStr">
        <is>
          <t>22,88%</t>
        </is>
      </c>
    </row>
    <row r="21">
      <c r="A21" t="inlineStr">
        <is>
          <t>Obras e Instalações</t>
        </is>
      </c>
      <c r="B21" t="inlineStr">
        <is>
          <t>R$ 10.227.000,00</t>
        </is>
      </c>
      <c r="C21" t="inlineStr">
        <is>
          <t>R$ 13.549.817,77</t>
        </is>
      </c>
      <c r="D21" t="inlineStr">
        <is>
          <t>132,49%</t>
        </is>
      </c>
      <c r="E21" t="inlineStr">
        <is>
          <t>19,65%</t>
        </is>
      </c>
    </row>
  </sheetData>
  <pageMargins left="0.75" right="0.75" top="1" bottom="1" header="0.5" footer="0.5"/>
</worksheet>
</file>

<file path=xl/worksheets/sheet56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R$ 11.499.000,00</t>
        </is>
      </c>
      <c r="C2" t="inlineStr">
        <is>
          <t>R$ 11.327.551,81</t>
        </is>
      </c>
      <c r="D2" t="inlineStr">
        <is>
          <t>98,51%</t>
        </is>
      </c>
      <c r="E2" t="inlineStr">
        <is>
          <t>16,43%</t>
        </is>
      </c>
    </row>
    <row r="3">
      <c r="A3" t="inlineStr">
        <is>
          <t>02 - Administração Financeira</t>
        </is>
      </c>
      <c r="B3" t="inlineStr">
        <is>
          <t>R$ 2.576.400,00</t>
        </is>
      </c>
      <c r="C3" t="inlineStr">
        <is>
          <t>R$ 2.555.754,49</t>
        </is>
      </c>
      <c r="D3" t="inlineStr">
        <is>
          <t>99,20%</t>
        </is>
      </c>
      <c r="E3" t="inlineStr">
        <is>
          <t>3,71%</t>
        </is>
      </c>
    </row>
    <row r="4">
      <c r="A4" t="inlineStr">
        <is>
          <t>03 - Formação de Recursos Humanos</t>
        </is>
      </c>
      <c r="B4" t="inlineStr">
        <is>
          <t>R$ 1.002.600,00</t>
        </is>
      </c>
      <c r="C4" t="inlineStr">
        <is>
          <t>R$ 348.896,57</t>
        </is>
      </c>
      <c r="D4" t="inlineStr">
        <is>
          <t>34,80%</t>
        </is>
      </c>
      <c r="E4" t="inlineStr">
        <is>
          <t>0,51%</t>
        </is>
      </c>
    </row>
    <row r="5">
      <c r="A5" t="inlineStr">
        <is>
          <t>04 - Comunicação Social</t>
        </is>
      </c>
      <c r="B5" t="inlineStr">
        <is>
          <t>R$ 1.842.000,00</t>
        </is>
      </c>
      <c r="C5" t="inlineStr">
        <is>
          <t>R$ 1.712.169,58</t>
        </is>
      </c>
      <c r="D5" t="inlineStr">
        <is>
          <t>92,95%</t>
        </is>
      </c>
      <c r="E5" t="inlineStr">
        <is>
          <t>2,48%</t>
        </is>
      </c>
    </row>
    <row r="6">
      <c r="A6" t="inlineStr">
        <is>
          <t>05 - Atenção Básica</t>
        </is>
      </c>
      <c r="B6" t="inlineStr">
        <is>
          <t>R$ 927.000,00</t>
        </is>
      </c>
      <c r="C6" t="inlineStr">
        <is>
          <t>R$ 848.960,31</t>
        </is>
      </c>
      <c r="D6" t="inlineStr">
        <is>
          <t>91,58%</t>
        </is>
      </c>
      <c r="E6" t="inlineStr">
        <is>
          <t>1,23%</t>
        </is>
      </c>
    </row>
    <row r="7">
      <c r="A7" t="inlineStr">
        <is>
          <t>06 - Proteção e Benefícios ao Trabalhador</t>
        </is>
      </c>
      <c r="B7" t="inlineStr">
        <is>
          <t>R$ 27.000,00</t>
        </is>
      </c>
      <c r="C7" t="inlineStr">
        <is>
          <t>R$ 13.292,12</t>
        </is>
      </c>
      <c r="D7" t="inlineStr">
        <is>
          <t>49,23%</t>
        </is>
      </c>
      <c r="E7" t="inlineStr">
        <is>
          <t>0,02%</t>
        </is>
      </c>
    </row>
    <row r="8">
      <c r="A8" t="inlineStr">
        <is>
          <t>07 - Empregabilidade</t>
        </is>
      </c>
      <c r="B8" t="inlineStr">
        <is>
          <t>R$ 52.044.000,00</t>
        </is>
      </c>
      <c r="C8" t="inlineStr">
        <is>
          <t>R$ 52.152.748,05</t>
        </is>
      </c>
      <c r="D8" t="inlineStr">
        <is>
          <t>100,21%</t>
        </is>
      </c>
      <c r="E8" t="inlineStr">
        <is>
          <t>75,63%</t>
        </is>
      </c>
    </row>
  </sheetData>
  <pageMargins left="0.75" right="0.75" top="1" bottom="1" header="0.5" footer="0.5"/>
</worksheet>
</file>

<file path=xl/worksheets/sheet56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R$70.415.376,00</t>
        </is>
      </c>
      <c r="D2" t="inlineStr">
        <is>
          <t>75,25%</t>
        </is>
      </c>
    </row>
    <row r="3">
      <c r="A3" t="inlineStr">
        <is>
          <t>13110110</t>
        </is>
      </c>
      <c r="B3" t="inlineStr">
        <is>
          <t>Aluguéis e Arrendamentos</t>
        </is>
      </c>
      <c r="C3" t="inlineStr">
        <is>
          <t>R$828.000,00</t>
        </is>
      </c>
      <c r="D3" t="inlineStr">
        <is>
          <t>0,88%</t>
        </is>
      </c>
    </row>
    <row r="4">
      <c r="A4" t="inlineStr">
        <is>
          <t>13110120</t>
        </is>
      </c>
      <c r="B4" t="inlineStr">
        <is>
          <t>Taxas de Ocupação</t>
        </is>
      </c>
      <c r="C4" t="inlineStr">
        <is>
          <t>R$156.000,00</t>
        </is>
      </c>
      <c r="D4" t="inlineStr">
        <is>
          <t>0,17%</t>
        </is>
      </c>
    </row>
    <row r="5">
      <c r="A5" t="inlineStr">
        <is>
          <t>13210100</t>
        </is>
      </c>
      <c r="B5" t="inlineStr">
        <is>
          <t>Remuneração de Depósitos Bancários</t>
        </is>
      </c>
      <c r="C5" t="inlineStr">
        <is>
          <t>R$2.682.624,00</t>
        </is>
      </c>
      <c r="D5" t="inlineStr">
        <is>
          <t>2,87%</t>
        </is>
      </c>
    </row>
    <row r="6">
      <c r="A6" t="inlineStr">
        <is>
          <t>16999900</t>
        </is>
      </c>
      <c r="B6" t="inlineStr">
        <is>
          <t>Serviços Educacionais</t>
        </is>
      </c>
      <c r="C6" t="inlineStr">
        <is>
          <t>R$11.430.000,00</t>
        </is>
      </c>
      <c r="D6" t="inlineStr">
        <is>
          <t>12,22%</t>
        </is>
      </c>
    </row>
    <row r="7">
      <c r="A7" t="inlineStr">
        <is>
          <t>19110900</t>
        </is>
      </c>
      <c r="B7" t="inlineStr">
        <is>
          <t xml:space="preserve">Multas e Juros </t>
        </is>
      </c>
      <c r="C7" t="inlineStr">
        <is>
          <t>R$33.000,00</t>
        </is>
      </c>
      <c r="D7" t="inlineStr">
        <is>
          <t>0,04%</t>
        </is>
      </c>
    </row>
    <row r="8">
      <c r="A8" t="inlineStr">
        <is>
          <t>19219900</t>
        </is>
      </c>
      <c r="B8" t="inlineStr">
        <is>
          <t>Outras Indenizações</t>
        </is>
      </c>
      <c r="C8" t="inlineStr">
        <is>
          <t>R$3.000,00</t>
        </is>
      </c>
      <c r="D8" t="inlineStr">
        <is>
          <t>0,00%</t>
        </is>
      </c>
    </row>
    <row r="9">
      <c r="A9" t="inlineStr">
        <is>
          <t>19999900</t>
        </is>
      </c>
      <c r="B9" t="inlineStr">
        <is>
          <t>Outras Receitas Correntes</t>
        </is>
      </c>
      <c r="C9" t="inlineStr">
        <is>
          <t>R$1.248.000,00</t>
        </is>
      </c>
      <c r="D9" t="inlineStr">
        <is>
          <t>1,33%</t>
        </is>
      </c>
    </row>
    <row r="10">
      <c r="A10" t="inlineStr">
        <is>
          <t>22130100</t>
        </is>
      </c>
      <c r="B10" t="inlineStr">
        <is>
          <t>Alienação de Bens Móveis</t>
        </is>
      </c>
      <c r="C10" t="inlineStr">
        <is>
          <t>R$102.000,00</t>
        </is>
      </c>
      <c r="D10" t="inlineStr">
        <is>
          <t>0,11%</t>
        </is>
      </c>
    </row>
    <row r="11">
      <c r="A11" t="inlineStr">
        <is>
          <t>22210100</t>
        </is>
      </c>
      <c r="B11" t="inlineStr">
        <is>
          <t>Alienação de Bens Imóveis</t>
        </is>
      </c>
      <c r="C11" t="inlineStr">
        <is>
          <t>R$2.298.000,00</t>
        </is>
      </c>
      <c r="D11" t="inlineStr">
        <is>
          <t>2,46%</t>
        </is>
      </c>
    </row>
    <row r="12">
      <c r="A12" t="inlineStr">
        <is>
          <t>99999910</t>
        </is>
      </c>
      <c r="B12" t="inlineStr">
        <is>
          <t>Recurso Arrecadado em Exerc. Anteriores</t>
        </is>
      </c>
      <c r="C12" t="inlineStr">
        <is>
          <t>R$4.377.000,00</t>
        </is>
      </c>
      <c r="D12" t="inlineStr">
        <is>
          <t>4,68%</t>
        </is>
      </c>
    </row>
  </sheetData>
  <pageMargins left="0.75" right="0.75" top="1" bottom="1" header="0.5" footer="0.5"/>
</worksheet>
</file>

<file path=xl/worksheets/sheet56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R$22.584.000,00</t>
        </is>
      </c>
      <c r="D2" t="inlineStr">
        <is>
          <t>24,14%</t>
        </is>
      </c>
    </row>
    <row r="3">
      <c r="A3" t="inlineStr">
        <is>
          <t>31901300</t>
        </is>
      </c>
      <c r="B3" t="inlineStr">
        <is>
          <t>Obrigações Patronais</t>
        </is>
      </c>
      <c r="C3" t="inlineStr">
        <is>
          <t>R$2.631.000,00</t>
        </is>
      </c>
      <c r="D3" t="inlineStr">
        <is>
          <t>2,81%</t>
        </is>
      </c>
    </row>
    <row r="4">
      <c r="A4" t="inlineStr">
        <is>
          <t>31901600</t>
        </is>
      </c>
      <c r="B4" t="inlineStr">
        <is>
          <t>Outras Despesas Variáveis</t>
        </is>
      </c>
      <c r="C4" t="inlineStr">
        <is>
          <t>R$1.695.000,00</t>
        </is>
      </c>
      <c r="D4" t="inlineStr">
        <is>
          <t>1,81%</t>
        </is>
      </c>
    </row>
    <row r="5">
      <c r="A5" t="inlineStr">
        <is>
          <t>31909100</t>
        </is>
      </c>
      <c r="B5" t="inlineStr">
        <is>
          <t xml:space="preserve">Sentenças Judiciais </t>
        </is>
      </c>
      <c r="C5" t="inlineStr">
        <is>
          <t>R$660.000,00</t>
        </is>
      </c>
      <c r="D5" t="inlineStr">
        <is>
          <t>0,71%</t>
        </is>
      </c>
    </row>
    <row r="6">
      <c r="A6" t="inlineStr">
        <is>
          <t>31909400</t>
        </is>
      </c>
      <c r="B6" t="inlineStr">
        <is>
          <t>Indenizações e Restituições Trabalhistas</t>
        </is>
      </c>
      <c r="C6" t="inlineStr">
        <is>
          <t>R$372.000,00</t>
        </is>
      </c>
      <c r="D6" t="inlineStr">
        <is>
          <t>0,40%</t>
        </is>
      </c>
    </row>
    <row r="7">
      <c r="A7" t="inlineStr">
        <is>
          <t>33504100</t>
        </is>
      </c>
      <c r="B7" t="inlineStr">
        <is>
          <t>Contribuições</t>
        </is>
      </c>
      <c r="C7" t="inlineStr">
        <is>
          <t>R$789.000,00</t>
        </is>
      </c>
      <c r="D7" t="inlineStr">
        <is>
          <t>0,84%</t>
        </is>
      </c>
    </row>
    <row r="8">
      <c r="A8" t="inlineStr">
        <is>
          <t>33901400</t>
        </is>
      </c>
      <c r="B8" t="inlineStr">
        <is>
          <t>Diárias</t>
        </is>
      </c>
      <c r="C8" t="inlineStr">
        <is>
          <t>R$453.000,00</t>
        </is>
      </c>
      <c r="D8" t="inlineStr">
        <is>
          <t>0,48%</t>
        </is>
      </c>
    </row>
    <row r="9">
      <c r="A9" t="inlineStr">
        <is>
          <t>33901800</t>
        </is>
      </c>
      <c r="B9" t="inlineStr">
        <is>
          <t>Auxílio Financeiro a Estudantes</t>
        </is>
      </c>
      <c r="C9" t="inlineStr">
        <is>
          <t>R$27.000,00</t>
        </is>
      </c>
      <c r="D9" t="inlineStr">
        <is>
          <t>0,03%</t>
        </is>
      </c>
    </row>
    <row r="10">
      <c r="A10" t="inlineStr">
        <is>
          <t>33903000</t>
        </is>
      </c>
      <c r="B10" t="inlineStr">
        <is>
          <t>Material de Consumo</t>
        </is>
      </c>
      <c r="C10" t="inlineStr">
        <is>
          <t>R$7.110.000,00</t>
        </is>
      </c>
      <c r="D10" t="inlineStr">
        <is>
          <t>7,60%</t>
        </is>
      </c>
    </row>
    <row r="11">
      <c r="A11" t="inlineStr">
        <is>
          <t>33903300</t>
        </is>
      </c>
      <c r="B11" t="inlineStr">
        <is>
          <t>Passagens e Despesas de Locomoção</t>
        </is>
      </c>
      <c r="C11" t="inlineStr">
        <is>
          <t>R$279.000,00</t>
        </is>
      </c>
      <c r="D11" t="inlineStr">
        <is>
          <t>0,30%</t>
        </is>
      </c>
    </row>
    <row r="12">
      <c r="A12" t="inlineStr">
        <is>
          <t>33903600</t>
        </is>
      </c>
      <c r="B12" t="inlineStr">
        <is>
          <t>Outros Serviços de Terceiros - PF</t>
        </is>
      </c>
      <c r="C12" t="inlineStr">
        <is>
          <t>R$570.000,00</t>
        </is>
      </c>
      <c r="D12" t="inlineStr">
        <is>
          <t>0,61%</t>
        </is>
      </c>
    </row>
    <row r="13">
      <c r="A13" t="inlineStr">
        <is>
          <t>33903700</t>
        </is>
      </c>
      <c r="B13" t="inlineStr">
        <is>
          <t>Locação de Mão de Obra</t>
        </is>
      </c>
      <c r="C13" t="inlineStr">
        <is>
          <t>R$7.893.000,00</t>
        </is>
      </c>
      <c r="D13" t="inlineStr">
        <is>
          <t>8,44%</t>
        </is>
      </c>
    </row>
    <row r="14">
      <c r="A14" t="inlineStr">
        <is>
          <t>33903900</t>
        </is>
      </c>
      <c r="B14" t="inlineStr">
        <is>
          <t>Outros Serviços Terceiros - P. Jurídica</t>
        </is>
      </c>
      <c r="C14" t="inlineStr">
        <is>
          <t>R$14.799.000,00</t>
        </is>
      </c>
      <c r="D14" t="inlineStr">
        <is>
          <t>15,82%</t>
        </is>
      </c>
    </row>
    <row r="15">
      <c r="A15" t="inlineStr">
        <is>
          <t>33904000</t>
        </is>
      </c>
      <c r="B15" t="inlineStr">
        <is>
          <t>Serv. Tecn. da Inform. Comunicação - PJ.</t>
        </is>
      </c>
      <c r="C15" t="inlineStr">
        <is>
          <t>R$2.298.000,00</t>
        </is>
      </c>
      <c r="D15" t="inlineStr">
        <is>
          <t>2,46%</t>
        </is>
      </c>
    </row>
    <row r="16">
      <c r="A16" t="inlineStr">
        <is>
          <t>33904700</t>
        </is>
      </c>
      <c r="B16" t="inlineStr">
        <is>
          <t>Obrigações Tributárias e Contributivas</t>
        </is>
      </c>
      <c r="C16" t="inlineStr">
        <is>
          <t>R$42.000,00</t>
        </is>
      </c>
      <c r="D16" t="inlineStr">
        <is>
          <t>0,04%</t>
        </is>
      </c>
    </row>
    <row r="17">
      <c r="A17" t="inlineStr">
        <is>
          <t>33909100</t>
        </is>
      </c>
      <c r="B17" t="inlineStr">
        <is>
          <t>Sentenças Judiciais</t>
        </is>
      </c>
      <c r="C17" t="inlineStr">
        <is>
          <t>R$369.000,00</t>
        </is>
      </c>
      <c r="D17" t="inlineStr">
        <is>
          <t>0,39%</t>
        </is>
      </c>
    </row>
    <row r="18">
      <c r="A18" t="inlineStr">
        <is>
          <t>33909300</t>
        </is>
      </c>
      <c r="B18" t="inlineStr">
        <is>
          <t>Indenizações e Restituições</t>
        </is>
      </c>
      <c r="C18" t="inlineStr">
        <is>
          <t>R$9.000,00</t>
        </is>
      </c>
      <c r="D18" t="inlineStr">
        <is>
          <t>0,01%</t>
        </is>
      </c>
    </row>
    <row r="19">
      <c r="A19" t="inlineStr">
        <is>
          <t>44905100</t>
        </is>
      </c>
      <c r="B19" t="inlineStr">
        <is>
          <t>Obras e Instalações</t>
        </is>
      </c>
      <c r="C19" t="inlineStr">
        <is>
          <t>R$26.913.000,00</t>
        </is>
      </c>
      <c r="D19" t="inlineStr">
        <is>
          <t>28,76%</t>
        </is>
      </c>
    </row>
    <row r="20">
      <c r="A20" t="inlineStr">
        <is>
          <t>44905200</t>
        </is>
      </c>
      <c r="B20" t="inlineStr">
        <is>
          <t>Equipamentos e Material Permanente</t>
        </is>
      </c>
      <c r="C20" t="inlineStr">
        <is>
          <t>R$4.080.000,00</t>
        </is>
      </c>
      <c r="D20" t="inlineStr">
        <is>
          <t>4,36%</t>
        </is>
      </c>
    </row>
  </sheetData>
  <pageMargins left="0.75" right="0.75" top="1" bottom="1" header="0.5" footer="0.5"/>
</worksheet>
</file>

<file path=xl/worksheets/sheet56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R$12.306.000,00</t>
        </is>
      </c>
      <c r="C2" t="inlineStr">
        <is>
          <t>13,15%</t>
        </is>
      </c>
    </row>
    <row r="3">
      <c r="A3" t="inlineStr">
        <is>
          <t>02 - Administração Financeira</t>
        </is>
      </c>
      <c r="B3" t="inlineStr">
        <is>
          <t>R$2.967.000,00</t>
        </is>
      </c>
      <c r="C3" t="inlineStr">
        <is>
          <t>3,17%</t>
        </is>
      </c>
    </row>
    <row r="4">
      <c r="A4" t="inlineStr">
        <is>
          <t>03 - Formação de Recursos Humanos</t>
        </is>
      </c>
      <c r="B4" t="inlineStr">
        <is>
          <t>R$762.000,00</t>
        </is>
      </c>
      <c r="C4" t="inlineStr">
        <is>
          <t>0,81%</t>
        </is>
      </c>
    </row>
    <row r="5">
      <c r="A5" t="inlineStr">
        <is>
          <t>04 - Comunicação Social</t>
        </is>
      </c>
      <c r="B5" t="inlineStr">
        <is>
          <t>R$2.745.000,00</t>
        </is>
      </c>
      <c r="C5" t="inlineStr">
        <is>
          <t>2,93%</t>
        </is>
      </c>
    </row>
    <row r="6">
      <c r="A6" t="inlineStr">
        <is>
          <t>05 - Atenção Básica</t>
        </is>
      </c>
      <c r="B6" t="inlineStr">
        <is>
          <t>R$933.000,00</t>
        </is>
      </c>
      <c r="C6" t="inlineStr">
        <is>
          <t>1,00%</t>
        </is>
      </c>
    </row>
    <row r="7">
      <c r="A7" t="inlineStr">
        <is>
          <t>06 - Proteção e Benefícios ao Trabalhador</t>
        </is>
      </c>
      <c r="B7" t="inlineStr">
        <is>
          <t>R$30.000,00</t>
        </is>
      </c>
      <c r="C7" t="inlineStr">
        <is>
          <t>0,03%</t>
        </is>
      </c>
    </row>
    <row r="8">
      <c r="A8" t="inlineStr">
        <is>
          <t>07 - Empregabilidade</t>
        </is>
      </c>
      <c r="B8" t="inlineStr">
        <is>
          <t>R$73.830.000,00</t>
        </is>
      </c>
      <c r="C8" t="inlineStr">
        <is>
          <t>78,90%</t>
        </is>
      </c>
    </row>
  </sheetData>
  <pageMargins left="0.75" right="0.75" top="1" bottom="1" header="0.5" footer="0.5"/>
</worksheet>
</file>

<file path=xl/worksheets/sheet56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R$86.796.000,00</t>
        </is>
      </c>
      <c r="C2" t="inlineStr">
        <is>
          <t>R$83.704.977,27</t>
        </is>
      </c>
      <c r="D2" t="inlineStr">
        <is>
          <t>96,44%</t>
        </is>
      </c>
      <c r="E2" t="inlineStr">
        <is>
          <t>99,88%</t>
        </is>
      </c>
    </row>
    <row r="3">
      <c r="A3" t="inlineStr">
        <is>
          <t>Contr. para Ent. Privadas Serviço Social e de Formação Prof.</t>
        </is>
      </c>
      <c r="B3" t="inlineStr">
        <is>
          <t>R$70.415.376,00</t>
        </is>
      </c>
      <c r="C3" t="inlineStr">
        <is>
          <t>R$68.332.479,10</t>
        </is>
      </c>
      <c r="D3" t="inlineStr">
        <is>
          <t>97,04%</t>
        </is>
      </c>
      <c r="E3" t="inlineStr">
        <is>
          <t>81,54%</t>
        </is>
      </c>
    </row>
    <row r="4">
      <c r="A4" t="inlineStr">
        <is>
          <t>Contribuições para o Senac</t>
        </is>
      </c>
      <c r="B4" t="inlineStr">
        <is>
          <t>R$70.415.376,00</t>
        </is>
      </c>
      <c r="C4" t="inlineStr">
        <is>
          <t>R$68.332.479,10</t>
        </is>
      </c>
      <c r="D4" t="inlineStr">
        <is>
          <t>97,04%</t>
        </is>
      </c>
      <c r="E4" t="inlineStr">
        <is>
          <t>81,54%</t>
        </is>
      </c>
    </row>
    <row r="5">
      <c r="A5" t="inlineStr">
        <is>
          <t>Receita Patrimonial</t>
        </is>
      </c>
      <c r="B5" t="inlineStr">
        <is>
          <t>R$3.666.624,00</t>
        </is>
      </c>
      <c r="C5" t="inlineStr">
        <is>
          <t>R$3.608.260,13</t>
        </is>
      </c>
      <c r="D5" t="inlineStr">
        <is>
          <t>98,41%</t>
        </is>
      </c>
      <c r="E5" t="inlineStr">
        <is>
          <t>4,31%</t>
        </is>
      </c>
    </row>
    <row r="6">
      <c r="A6" t="inlineStr">
        <is>
          <t>Aluguéis e Arrendamentos</t>
        </is>
      </c>
      <c r="B6" t="inlineStr">
        <is>
          <t>R$828.000,00</t>
        </is>
      </c>
      <c r="C6" t="inlineStr">
        <is>
          <t>R$822.012,44</t>
        </is>
      </c>
      <c r="D6" t="inlineStr">
        <is>
          <t>99,28%</t>
        </is>
      </c>
      <c r="E6" t="inlineStr">
        <is>
          <t>0,98%</t>
        </is>
      </c>
    </row>
    <row r="7">
      <c r="A7" t="inlineStr">
        <is>
          <t>Taxas de Ocupação</t>
        </is>
      </c>
      <c r="B7" t="inlineStr">
        <is>
          <t>R$156.000,00</t>
        </is>
      </c>
      <c r="C7" t="inlineStr">
        <is>
          <t>R$129.981,80</t>
        </is>
      </c>
      <c r="D7" t="inlineStr">
        <is>
          <t>83,32%</t>
        </is>
      </c>
      <c r="E7" t="inlineStr">
        <is>
          <t>0,16%</t>
        </is>
      </c>
    </row>
    <row r="8">
      <c r="A8" t="inlineStr">
        <is>
          <t>Remuneração de Depósitos Bancários</t>
        </is>
      </c>
      <c r="B8" t="inlineStr">
        <is>
          <t>R$2.682.624,00</t>
        </is>
      </c>
      <c r="C8" t="inlineStr">
        <is>
          <t>R$2.656.265,89</t>
        </is>
      </c>
      <c r="D8" t="inlineStr">
        <is>
          <t>99,02%</t>
        </is>
      </c>
      <c r="E8" t="inlineStr">
        <is>
          <t>3,17%</t>
        </is>
      </c>
    </row>
    <row r="9">
      <c r="A9" t="inlineStr">
        <is>
          <t>Receita de Serviços</t>
        </is>
      </c>
      <c r="B9" t="inlineStr">
        <is>
          <t>R$11.430.000,00</t>
        </is>
      </c>
      <c r="C9" t="inlineStr">
        <is>
          <t>R$10.428.909,95</t>
        </is>
      </c>
      <c r="D9" t="inlineStr">
        <is>
          <t>91,24%</t>
        </is>
      </c>
      <c r="E9" t="inlineStr">
        <is>
          <t>12,44%</t>
        </is>
      </c>
    </row>
    <row r="10">
      <c r="A10" t="inlineStr">
        <is>
          <t>Serviços Educacionais</t>
        </is>
      </c>
      <c r="B10" t="inlineStr">
        <is>
          <t>R$11.430.000,00</t>
        </is>
      </c>
      <c r="C10" t="inlineStr">
        <is>
          <t>R$10.428.909,95</t>
        </is>
      </c>
      <c r="D10" t="inlineStr">
        <is>
          <t>91,24%</t>
        </is>
      </c>
      <c r="E10" t="inlineStr">
        <is>
          <t>12,44%</t>
        </is>
      </c>
    </row>
    <row r="11">
      <c r="A11" t="inlineStr">
        <is>
          <t>Outras Receitas Correntes</t>
        </is>
      </c>
      <c r="B11" t="inlineStr">
        <is>
          <t>R$1.284.000,00</t>
        </is>
      </c>
      <c r="C11" t="inlineStr">
        <is>
          <t>R$1.335.328,09</t>
        </is>
      </c>
      <c r="D11" t="inlineStr">
        <is>
          <t>104,00%</t>
        </is>
      </c>
      <c r="E11" t="inlineStr">
        <is>
          <t>1,59%</t>
        </is>
      </c>
    </row>
    <row r="12">
      <c r="A12" t="inlineStr">
        <is>
          <t xml:space="preserve">Multas e Juros </t>
        </is>
      </c>
      <c r="B12" t="inlineStr">
        <is>
          <t>R$33.000,00</t>
        </is>
      </c>
      <c r="C12" t="inlineStr">
        <is>
          <t>R$27.836,27</t>
        </is>
      </c>
      <c r="D12" t="inlineStr">
        <is>
          <t>84,35%</t>
        </is>
      </c>
      <c r="E12" t="inlineStr">
        <is>
          <t>0,03%</t>
        </is>
      </c>
    </row>
    <row r="13">
      <c r="A13" t="inlineStr">
        <is>
          <t>Outras Indenizações</t>
        </is>
      </c>
      <c r="B13" t="inlineStr">
        <is>
          <t>R$3.000,00</t>
        </is>
      </c>
      <c r="C13" t="inlineStr">
        <is>
          <t>R$0,00</t>
        </is>
      </c>
      <c r="D13" t="inlineStr">
        <is>
          <t>0,00%</t>
        </is>
      </c>
      <c r="E13" t="inlineStr">
        <is>
          <t>0,00%</t>
        </is>
      </c>
    </row>
    <row r="14">
      <c r="A14" t="inlineStr">
        <is>
          <t>Outras Receitas Correntes</t>
        </is>
      </c>
      <c r="B14" t="inlineStr">
        <is>
          <t>R$1.248.000,00</t>
        </is>
      </c>
      <c r="C14" t="inlineStr">
        <is>
          <t>R$1.307.491,82</t>
        </is>
      </c>
      <c r="D14" t="inlineStr">
        <is>
          <t>104,77%</t>
        </is>
      </c>
      <c r="E14" t="inlineStr">
        <is>
          <t>1,56%</t>
        </is>
      </c>
    </row>
    <row r="15">
      <c r="A15" t="inlineStr">
        <is>
          <t>RECEITAS DE CAPITAL</t>
        </is>
      </c>
      <c r="B15" t="inlineStr">
        <is>
          <t>R$2.400.000,00</t>
        </is>
      </c>
      <c r="C15" t="inlineStr">
        <is>
          <t>R$100.000,00</t>
        </is>
      </c>
      <c r="D15" t="inlineStr">
        <is>
          <t>4,17%</t>
        </is>
      </c>
      <c r="E15" t="inlineStr">
        <is>
          <t>0,12%</t>
        </is>
      </c>
    </row>
    <row r="16">
      <c r="A16" t="inlineStr">
        <is>
          <t>Alienação de Bens</t>
        </is>
      </c>
      <c r="B16" t="inlineStr">
        <is>
          <t>R$2.400.000,00</t>
        </is>
      </c>
      <c r="C16" t="inlineStr">
        <is>
          <t>R$100.000,00</t>
        </is>
      </c>
      <c r="D16" t="inlineStr">
        <is>
          <t>4,17%</t>
        </is>
      </c>
      <c r="E16" t="inlineStr">
        <is>
          <t>0,12%</t>
        </is>
      </c>
    </row>
    <row r="17">
      <c r="A17" t="inlineStr">
        <is>
          <t>Alienação de Bens Móveis</t>
        </is>
      </c>
      <c r="B17" t="inlineStr">
        <is>
          <t>R$102.000,00</t>
        </is>
      </c>
      <c r="C17" t="inlineStr">
        <is>
          <t>R$100.000,00</t>
        </is>
      </c>
      <c r="D17" t="inlineStr">
        <is>
          <t>98,04%</t>
        </is>
      </c>
      <c r="E17" t="inlineStr">
        <is>
          <t>0,12%</t>
        </is>
      </c>
    </row>
    <row r="18">
      <c r="A18" t="inlineStr">
        <is>
          <t>Alienação de Bens Imóveis</t>
        </is>
      </c>
      <c r="B18" t="inlineStr">
        <is>
          <t>R$2.298.000,00</t>
        </is>
      </c>
      <c r="C18" t="inlineStr">
        <is>
          <t>R$0,00</t>
        </is>
      </c>
      <c r="D18" t="inlineStr">
        <is>
          <t>0,00%</t>
        </is>
      </c>
      <c r="E18" t="inlineStr">
        <is>
          <t>0,00%</t>
        </is>
      </c>
    </row>
    <row r="19">
      <c r="A19" t="inlineStr">
        <is>
          <t>RECURSOS ARREC. EXERC. ANTER.</t>
        </is>
      </c>
      <c r="B19" t="inlineStr">
        <is>
          <t>R$4.377.000,00</t>
        </is>
      </c>
      <c r="C19" t="inlineStr">
        <is>
          <t>R$0,00</t>
        </is>
      </c>
      <c r="D19" t="inlineStr">
        <is>
          <t>0,00%</t>
        </is>
      </c>
      <c r="E19" t="inlineStr">
        <is>
          <t>0,00%</t>
        </is>
      </c>
    </row>
    <row r="20">
      <c r="A20" t="inlineStr">
        <is>
          <t>Recurso Arrecadado em Exerc. Anteriores</t>
        </is>
      </c>
      <c r="B20" t="inlineStr">
        <is>
          <t>R$4.377.000,00</t>
        </is>
      </c>
      <c r="C20" t="inlineStr">
        <is>
          <t>R$0,00</t>
        </is>
      </c>
      <c r="D20" t="inlineStr">
        <is>
          <t>0,00%</t>
        </is>
      </c>
      <c r="E20" t="inlineStr">
        <is>
          <t>0,00%</t>
        </is>
      </c>
    </row>
    <row r="21">
      <c r="A21" t="inlineStr">
        <is>
          <t>Recurso Arrecadado em Exerc. Anteriores</t>
        </is>
      </c>
      <c r="B21" t="inlineStr">
        <is>
          <t>R$4.377.000,00</t>
        </is>
      </c>
      <c r="C21" t="inlineStr">
        <is>
          <t>R$0,00</t>
        </is>
      </c>
      <c r="D21" t="inlineStr">
        <is>
          <t>0,00%</t>
        </is>
      </c>
      <c r="E21" t="inlineStr">
        <is>
          <t>0,00%</t>
        </is>
      </c>
    </row>
  </sheetData>
  <pageMargins left="0.75" right="0.75" top="1" bottom="1" header="0.5" footer="0.5"/>
</worksheet>
</file>

<file path=xl/worksheets/sheet56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R$ 62.580.000,00</t>
        </is>
      </c>
      <c r="C2" t="inlineStr">
        <is>
          <t>R$ 56.967.705,34</t>
        </is>
      </c>
      <c r="D2" t="inlineStr">
        <is>
          <t>91,03%</t>
        </is>
      </c>
      <c r="E2" t="inlineStr">
        <is>
          <t>64,99%</t>
        </is>
      </c>
    </row>
    <row r="3">
      <c r="A3" t="inlineStr">
        <is>
          <t>Pessoal e Encargos Sociais</t>
        </is>
      </c>
      <c r="B3" t="inlineStr">
        <is>
          <t>R$ 27.942.000,00</t>
        </is>
      </c>
      <c r="C3" t="inlineStr">
        <is>
          <t>R$ 26.351.532,74</t>
        </is>
      </c>
      <c r="D3" t="inlineStr">
        <is>
          <t>94,31%</t>
        </is>
      </c>
      <c r="E3" t="inlineStr">
        <is>
          <t>30,06%</t>
        </is>
      </c>
    </row>
    <row r="4">
      <c r="A4" t="inlineStr">
        <is>
          <t>Vencimentos e Vantagens Fixas</t>
        </is>
      </c>
      <c r="B4" t="inlineStr">
        <is>
          <t>R$ 22.584.000,00</t>
        </is>
      </c>
      <c r="C4" t="inlineStr">
        <is>
          <t>R$ 21.307.803,39</t>
        </is>
      </c>
      <c r="D4" t="inlineStr">
        <is>
          <t>94,35%</t>
        </is>
      </c>
      <c r="E4" t="inlineStr">
        <is>
          <t>24,31%</t>
        </is>
      </c>
    </row>
    <row r="5">
      <c r="A5" t="inlineStr">
        <is>
          <t>Obrigações Patronais</t>
        </is>
      </c>
      <c r="B5" t="inlineStr">
        <is>
          <t>R$ 2.631.000,00</t>
        </is>
      </c>
      <c r="C5" t="inlineStr">
        <is>
          <t>R$ 2.435.066,76</t>
        </is>
      </c>
      <c r="D5" t="inlineStr">
        <is>
          <t>92,55%</t>
        </is>
      </c>
      <c r="E5" t="inlineStr">
        <is>
          <t>2,78%</t>
        </is>
      </c>
    </row>
    <row r="6">
      <c r="A6" t="inlineStr">
        <is>
          <t>Outras Despesas Variáveis</t>
        </is>
      </c>
      <c r="B6" t="inlineStr">
        <is>
          <t>R$ 1.695.000,00</t>
        </is>
      </c>
      <c r="C6" t="inlineStr">
        <is>
          <t>R$ 1.519.137,13</t>
        </is>
      </c>
      <c r="D6" t="inlineStr">
        <is>
          <t>89,62%</t>
        </is>
      </c>
      <c r="E6" t="inlineStr">
        <is>
          <t>1,73%</t>
        </is>
      </c>
    </row>
    <row r="7">
      <c r="A7" t="inlineStr">
        <is>
          <t xml:space="preserve">Sentenças Judiciais </t>
        </is>
      </c>
      <c r="B7" t="inlineStr">
        <is>
          <t>R$ 660.000,00</t>
        </is>
      </c>
      <c r="C7" t="inlineStr">
        <is>
          <t>R$ 658.932,45</t>
        </is>
      </c>
      <c r="D7" t="inlineStr">
        <is>
          <t>99,84%</t>
        </is>
      </c>
      <c r="E7" t="inlineStr">
        <is>
          <t>0,75%</t>
        </is>
      </c>
    </row>
    <row r="8">
      <c r="A8" t="inlineStr">
        <is>
          <t>Indenizações e Restituições Trabalhistas</t>
        </is>
      </c>
      <c r="B8" t="inlineStr">
        <is>
          <t>R$ 372.000,00</t>
        </is>
      </c>
      <c r="C8" t="inlineStr">
        <is>
          <t>R$ 430.593,01</t>
        </is>
      </c>
      <c r="D8" t="inlineStr">
        <is>
          <t>115,75%</t>
        </is>
      </c>
      <c r="E8" t="inlineStr">
        <is>
          <t>0,49%</t>
        </is>
      </c>
    </row>
    <row r="9">
      <c r="A9" t="inlineStr">
        <is>
          <t>Outras Despesas Correntes</t>
        </is>
      </c>
      <c r="B9" t="inlineStr">
        <is>
          <t>R$ 34.638.000,00</t>
        </is>
      </c>
      <c r="C9" t="inlineStr">
        <is>
          <t>R$ 30.616.172,60</t>
        </is>
      </c>
      <c r="D9" t="inlineStr">
        <is>
          <t>88,39%</t>
        </is>
      </c>
      <c r="E9" t="inlineStr">
        <is>
          <t>34,93%</t>
        </is>
      </c>
    </row>
    <row r="10">
      <c r="A10" t="inlineStr">
        <is>
          <t>Contribuições</t>
        </is>
      </c>
      <c r="B10" t="inlineStr">
        <is>
          <t>R$ 789.000,00</t>
        </is>
      </c>
      <c r="C10" t="inlineStr">
        <is>
          <t>R$ 771.343,13</t>
        </is>
      </c>
      <c r="D10" t="inlineStr">
        <is>
          <t>97,76%</t>
        </is>
      </c>
      <c r="E10" t="inlineStr">
        <is>
          <t>0,88%</t>
        </is>
      </c>
    </row>
    <row r="11">
      <c r="A11" t="inlineStr">
        <is>
          <t>Diárias</t>
        </is>
      </c>
      <c r="B11" t="inlineStr">
        <is>
          <t>R$ 453.000,00</t>
        </is>
      </c>
      <c r="C11" t="inlineStr">
        <is>
          <t>R$ 367.152,60</t>
        </is>
      </c>
      <c r="D11" t="inlineStr">
        <is>
          <t>81,05%</t>
        </is>
      </c>
      <c r="E11" t="inlineStr">
        <is>
          <t>0,42%</t>
        </is>
      </c>
    </row>
    <row r="12">
      <c r="A12" t="inlineStr">
        <is>
          <t>Auxílio Financeiro a Estudantes</t>
        </is>
      </c>
      <c r="B12" t="inlineStr">
        <is>
          <t>R$ 27.000,00</t>
        </is>
      </c>
      <c r="C12" t="inlineStr">
        <is>
          <t>R$ 34.914,00</t>
        </is>
      </c>
      <c r="D12" t="inlineStr">
        <is>
          <t>129,31%</t>
        </is>
      </c>
      <c r="E12" t="inlineStr">
        <is>
          <t>0,04%</t>
        </is>
      </c>
    </row>
    <row r="13">
      <c r="A13" t="inlineStr">
        <is>
          <t>Material de Consumo</t>
        </is>
      </c>
      <c r="B13" t="inlineStr">
        <is>
          <t>R$ 7.110.000,00</t>
        </is>
      </c>
      <c r="C13" t="inlineStr">
        <is>
          <t>R$ 5.089.485,18</t>
        </is>
      </c>
      <c r="D13" t="inlineStr">
        <is>
          <t>71,58%</t>
        </is>
      </c>
      <c r="E13" t="inlineStr">
        <is>
          <t>5,81%</t>
        </is>
      </c>
    </row>
    <row r="14">
      <c r="A14" t="inlineStr">
        <is>
          <t>Passagens e Despesas de Locomoção</t>
        </is>
      </c>
      <c r="B14" t="inlineStr">
        <is>
          <t>R$ 279.000,00</t>
        </is>
      </c>
      <c r="C14" t="inlineStr">
        <is>
          <t>R$ 359.342,91</t>
        </is>
      </c>
      <c r="D14" t="inlineStr">
        <is>
          <t>128,80%</t>
        </is>
      </c>
      <c r="E14" t="inlineStr">
        <is>
          <t>0,41%</t>
        </is>
      </c>
    </row>
    <row r="15">
      <c r="A15" t="inlineStr">
        <is>
          <t>Outros Serviços de Terceiros - PF</t>
        </is>
      </c>
      <c r="B15" t="inlineStr">
        <is>
          <t>R$ 570.000,00</t>
        </is>
      </c>
      <c r="C15" t="inlineStr">
        <is>
          <t>R$ 469.593,02</t>
        </is>
      </c>
      <c r="D15" t="inlineStr">
        <is>
          <t>82,38%</t>
        </is>
      </c>
      <c r="E15" t="inlineStr">
        <is>
          <t>0,54%</t>
        </is>
      </c>
    </row>
    <row r="16">
      <c r="A16" t="inlineStr">
        <is>
          <t>Locação de Mão de Obra</t>
        </is>
      </c>
      <c r="B16" t="inlineStr">
        <is>
          <t>R$ 7.893.000,00</t>
        </is>
      </c>
      <c r="C16" t="inlineStr">
        <is>
          <t>R$ 8.284.915,60</t>
        </is>
      </c>
      <c r="D16" t="inlineStr">
        <is>
          <t>104,97%</t>
        </is>
      </c>
      <c r="E16" t="inlineStr">
        <is>
          <t>9,45%</t>
        </is>
      </c>
    </row>
    <row r="17">
      <c r="A17" t="inlineStr">
        <is>
          <t>Outros Serviços Terceiros - P. Jurídica</t>
        </is>
      </c>
      <c r="B17" t="inlineStr">
        <is>
          <t>R$ 14.799.000,00</t>
        </is>
      </c>
      <c r="C17" t="inlineStr">
        <is>
          <t>R$ 13.023.673,49</t>
        </is>
      </c>
      <c r="D17" t="inlineStr">
        <is>
          <t>88,00%</t>
        </is>
      </c>
      <c r="E17" t="inlineStr">
        <is>
          <t>14,86%</t>
        </is>
      </c>
    </row>
    <row r="18">
      <c r="A18" t="inlineStr">
        <is>
          <t>Serv. Tecn. da Inform. Comunicação - PJ.</t>
        </is>
      </c>
      <c r="B18" t="inlineStr">
        <is>
          <t>R$ 2.298.000,00</t>
        </is>
      </c>
      <c r="C18" t="inlineStr">
        <is>
          <t>R$ 1.822.752,70</t>
        </is>
      </c>
      <c r="D18" t="inlineStr">
        <is>
          <t>79,32%</t>
        </is>
      </c>
      <c r="E18" t="inlineStr">
        <is>
          <t>2,08%</t>
        </is>
      </c>
    </row>
    <row r="19">
      <c r="A19" t="inlineStr">
        <is>
          <t>Obrigações Tributárias e Contributivas</t>
        </is>
      </c>
      <c r="B19" t="inlineStr">
        <is>
          <t>R$ 42.000,00</t>
        </is>
      </c>
      <c r="C19" t="inlineStr">
        <is>
          <t>R$ 21.392,28</t>
        </is>
      </c>
      <c r="D19" t="inlineStr">
        <is>
          <t>50,93%</t>
        </is>
      </c>
      <c r="E19" t="inlineStr">
        <is>
          <t>0,02%</t>
        </is>
      </c>
    </row>
    <row r="20">
      <c r="A20" t="inlineStr">
        <is>
          <t>Sentenças Judiciais</t>
        </is>
      </c>
      <c r="B20" t="inlineStr">
        <is>
          <t>R$ 369.000,00</t>
        </is>
      </c>
      <c r="C20" t="inlineStr">
        <is>
          <t>R$ 365.559,31</t>
        </is>
      </c>
      <c r="D20" t="inlineStr">
        <is>
          <t>99,07%</t>
        </is>
      </c>
      <c r="E20" t="inlineStr">
        <is>
          <t>0,42%</t>
        </is>
      </c>
    </row>
    <row r="21">
      <c r="A21" t="inlineStr">
        <is>
          <t>Indenizações e Restituições</t>
        </is>
      </c>
      <c r="B21" t="inlineStr">
        <is>
          <t>R$ 9.000,00</t>
        </is>
      </c>
      <c r="C21" t="inlineStr">
        <is>
          <t>R$ 6.048,38</t>
        </is>
      </c>
      <c r="D21" t="inlineStr">
        <is>
          <t>67,20%</t>
        </is>
      </c>
      <c r="E21" t="inlineStr">
        <is>
          <t>0,01%</t>
        </is>
      </c>
    </row>
  </sheetData>
  <pageMargins left="0.75" right="0.75" top="1" bottom="1" header="0.5" footer="0.5"/>
</worksheet>
</file>

<file path=xl/worksheets/sheet56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R$12.306.000,00</t>
        </is>
      </c>
      <c r="C2" t="inlineStr">
        <is>
          <t>R$11.380.740,37</t>
        </is>
      </c>
      <c r="D2" t="inlineStr">
        <is>
          <t>92,48%</t>
        </is>
      </c>
      <c r="E2" t="inlineStr">
        <is>
          <t>12,98%</t>
        </is>
      </c>
    </row>
    <row r="3">
      <c r="A3" t="inlineStr">
        <is>
          <t>02 - Administração Financeira</t>
        </is>
      </c>
      <c r="B3" t="inlineStr">
        <is>
          <t>R$2.967.000,00</t>
        </is>
      </c>
      <c r="C3" t="inlineStr">
        <is>
          <t>R$2.888.450,45</t>
        </is>
      </c>
      <c r="D3" t="inlineStr">
        <is>
          <t>97,35%</t>
        </is>
      </c>
      <c r="E3" t="inlineStr">
        <is>
          <t>3,30%</t>
        </is>
      </c>
    </row>
    <row r="4">
      <c r="A4" t="inlineStr">
        <is>
          <t>03 - Formação de Recursos Humanos</t>
        </is>
      </c>
      <c r="B4" t="inlineStr">
        <is>
          <t>R$762.000,00</t>
        </is>
      </c>
      <c r="C4" t="inlineStr">
        <is>
          <t>R$628.642,11</t>
        </is>
      </c>
      <c r="D4" t="inlineStr">
        <is>
          <t>82,50%</t>
        </is>
      </c>
      <c r="E4" t="inlineStr">
        <is>
          <t>0,72%</t>
        </is>
      </c>
    </row>
    <row r="5">
      <c r="A5" t="inlineStr">
        <is>
          <t>04 - Comunicação Social</t>
        </is>
      </c>
      <c r="B5" t="inlineStr">
        <is>
          <t>R$2.745.000,00</t>
        </is>
      </c>
      <c r="C5" t="inlineStr">
        <is>
          <t>R$2.551.216,78</t>
        </is>
      </c>
      <c r="D5" t="inlineStr">
        <is>
          <t>92,94%</t>
        </is>
      </c>
      <c r="E5" t="inlineStr">
        <is>
          <t>2,91%</t>
        </is>
      </c>
    </row>
    <row r="6">
      <c r="A6" t="inlineStr">
        <is>
          <t>05 - Atenção Básica</t>
        </is>
      </c>
      <c r="B6" t="inlineStr">
        <is>
          <t>R$933.000,00</t>
        </is>
      </c>
      <c r="C6" t="inlineStr">
        <is>
          <t>R$877.393,79</t>
        </is>
      </c>
      <c r="D6" t="inlineStr">
        <is>
          <t>94,04%</t>
        </is>
      </c>
      <c r="E6" t="inlineStr">
        <is>
          <t>1,00%</t>
        </is>
      </c>
    </row>
    <row r="7">
      <c r="A7" t="inlineStr">
        <is>
          <t>06 - Proteção e Benefícios ao Trabalhador</t>
        </is>
      </c>
      <c r="B7" t="inlineStr">
        <is>
          <t>R$30.000,00</t>
        </is>
      </c>
      <c r="C7" t="inlineStr">
        <is>
          <t>R$16.233,39</t>
        </is>
      </c>
      <c r="D7" t="inlineStr">
        <is>
          <t>54,11%</t>
        </is>
      </c>
      <c r="E7" t="inlineStr">
        <is>
          <t>0,02%</t>
        </is>
      </c>
    </row>
    <row r="8">
      <c r="A8" t="inlineStr">
        <is>
          <t>07 - Empregabilidade</t>
        </is>
      </c>
      <c r="B8" t="inlineStr">
        <is>
          <t>R$73.830.000,00</t>
        </is>
      </c>
      <c r="C8" t="inlineStr">
        <is>
          <t>R$69.312.209,81</t>
        </is>
      </c>
      <c r="D8" t="inlineStr">
        <is>
          <t>93,88%</t>
        </is>
      </c>
      <c r="E8" t="inlineStr">
        <is>
          <t>79,07%</t>
        </is>
      </c>
    </row>
  </sheetData>
  <pageMargins left="0.75" right="0.75" top="1" bottom="1" header="0.5" footer="0.5"/>
</worksheet>
</file>

<file path=xl/worksheets/sheet57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R$52.572.840,00</t>
        </is>
      </c>
      <c r="D2" t="inlineStr">
        <is>
          <t>70,37%</t>
        </is>
      </c>
    </row>
    <row r="3">
      <c r="A3" t="inlineStr">
        <is>
          <t>13110110</t>
        </is>
      </c>
      <c r="B3" t="inlineStr">
        <is>
          <t>Aluguéis e Arrendamentos</t>
        </is>
      </c>
      <c r="C3" t="inlineStr">
        <is>
          <t>R$921.000,00</t>
        </is>
      </c>
      <c r="D3" t="inlineStr">
        <is>
          <t>1,23%</t>
        </is>
      </c>
    </row>
    <row r="4">
      <c r="A4" t="inlineStr">
        <is>
          <t>13110120</t>
        </is>
      </c>
      <c r="B4" t="inlineStr">
        <is>
          <t>Taxas de Ocupação</t>
        </is>
      </c>
      <c r="C4" t="inlineStr">
        <is>
          <t>R$138.000,00</t>
        </is>
      </c>
      <c r="D4" t="inlineStr">
        <is>
          <t>0,18%</t>
        </is>
      </c>
    </row>
    <row r="5">
      <c r="A5" t="inlineStr">
        <is>
          <t>13210100</t>
        </is>
      </c>
      <c r="B5" t="inlineStr">
        <is>
          <t>Remuneração de Depósitos Bancários</t>
        </is>
      </c>
      <c r="C5" t="inlineStr">
        <is>
          <t>R$2.819.160,00</t>
        </is>
      </c>
      <c r="D5" t="inlineStr">
        <is>
          <t>3,77%</t>
        </is>
      </c>
    </row>
    <row r="6">
      <c r="A6" t="inlineStr">
        <is>
          <t>16999900</t>
        </is>
      </c>
      <c r="B6" t="inlineStr">
        <is>
          <t>Serviços Educacionais</t>
        </is>
      </c>
      <c r="C6" t="inlineStr">
        <is>
          <t>R$11.697.000,00</t>
        </is>
      </c>
      <c r="D6" t="inlineStr">
        <is>
          <t>15,66%</t>
        </is>
      </c>
    </row>
    <row r="7">
      <c r="A7" t="inlineStr">
        <is>
          <t>19110900</t>
        </is>
      </c>
      <c r="B7" t="inlineStr">
        <is>
          <t xml:space="preserve">Multas e Juros </t>
        </is>
      </c>
      <c r="C7" t="inlineStr">
        <is>
          <t>R$33.000,00</t>
        </is>
      </c>
      <c r="D7" t="inlineStr">
        <is>
          <t>0,04%</t>
        </is>
      </c>
    </row>
    <row r="8">
      <c r="A8" t="inlineStr">
        <is>
          <t>19229900</t>
        </is>
      </c>
      <c r="B8" t="inlineStr">
        <is>
          <t>Outras Restituições</t>
        </is>
      </c>
      <c r="C8" t="inlineStr">
        <is>
          <t>R$240.000,00</t>
        </is>
      </c>
      <c r="D8" t="inlineStr">
        <is>
          <t>0,32%</t>
        </is>
      </c>
    </row>
    <row r="9">
      <c r="A9" t="inlineStr">
        <is>
          <t>19999900</t>
        </is>
      </c>
      <c r="B9" t="inlineStr">
        <is>
          <t>Outras Receitas Correntes</t>
        </is>
      </c>
      <c r="C9" t="inlineStr">
        <is>
          <t>R$687.000,00</t>
        </is>
      </c>
      <c r="D9" t="inlineStr">
        <is>
          <t>0,92%</t>
        </is>
      </c>
    </row>
    <row r="10">
      <c r="A10" t="inlineStr">
        <is>
          <t>22210100</t>
        </is>
      </c>
      <c r="B10" t="inlineStr">
        <is>
          <t>Alienação de Bens Imóveis</t>
        </is>
      </c>
      <c r="C10" t="inlineStr">
        <is>
          <t>R$2.298.000,00</t>
        </is>
      </c>
      <c r="D10" t="inlineStr">
        <is>
          <t>3,08%</t>
        </is>
      </c>
    </row>
    <row r="11">
      <c r="A11" t="inlineStr">
        <is>
          <t>99999910</t>
        </is>
      </c>
      <c r="B11" t="inlineStr">
        <is>
          <t>Recurso Arrecadado em Exerc. Anteriores</t>
        </is>
      </c>
      <c r="C11" t="inlineStr">
        <is>
          <t>R$3.306.000,00</t>
        </is>
      </c>
      <c r="D11" t="inlineStr">
        <is>
          <t>4,42%</t>
        </is>
      </c>
    </row>
  </sheetData>
  <pageMargins left="0.75" right="0.75" top="1" bottom="1" header="0.5" footer="0.5"/>
</worksheet>
</file>

<file path=xl/worksheets/sheet57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R$24.675.000,00</t>
        </is>
      </c>
      <c r="D2" t="inlineStr">
        <is>
          <t>33,03%</t>
        </is>
      </c>
    </row>
    <row r="3">
      <c r="A3" t="inlineStr">
        <is>
          <t>31901300</t>
        </is>
      </c>
      <c r="B3" t="inlineStr">
        <is>
          <t>Obrigações Patronais</t>
        </is>
      </c>
      <c r="C3" t="inlineStr">
        <is>
          <t>R$2.835.000,00</t>
        </is>
      </c>
      <c r="D3" t="inlineStr">
        <is>
          <t>3,79%</t>
        </is>
      </c>
    </row>
    <row r="4">
      <c r="A4" t="inlineStr">
        <is>
          <t>31901600</t>
        </is>
      </c>
      <c r="B4" t="inlineStr">
        <is>
          <t>Outras Despesas Variáveis</t>
        </is>
      </c>
      <c r="C4" t="inlineStr">
        <is>
          <t>R$1.923.000,00</t>
        </is>
      </c>
      <c r="D4" t="inlineStr">
        <is>
          <t>2,57%</t>
        </is>
      </c>
    </row>
    <row r="5">
      <c r="A5" t="inlineStr">
        <is>
          <t>31909100</t>
        </is>
      </c>
      <c r="B5" t="inlineStr">
        <is>
          <t xml:space="preserve">Sentenças Judiciais </t>
        </is>
      </c>
      <c r="C5" t="inlineStr">
        <is>
          <t>R$495.000,00</t>
        </is>
      </c>
      <c r="D5" t="inlineStr">
        <is>
          <t>0,66%</t>
        </is>
      </c>
    </row>
    <row r="6">
      <c r="A6" t="inlineStr">
        <is>
          <t>31909400</t>
        </is>
      </c>
      <c r="B6" t="inlineStr">
        <is>
          <t>Indenizações e Restituições Trabalhistas</t>
        </is>
      </c>
      <c r="C6" t="inlineStr">
        <is>
          <t>R$321.000,00</t>
        </is>
      </c>
      <c r="D6" t="inlineStr">
        <is>
          <t>0,43%</t>
        </is>
      </c>
    </row>
    <row r="7">
      <c r="A7" t="inlineStr">
        <is>
          <t>33504100</t>
        </is>
      </c>
      <c r="B7" t="inlineStr">
        <is>
          <t>Contribuições</t>
        </is>
      </c>
      <c r="C7" t="inlineStr">
        <is>
          <t>R$831.000,00</t>
        </is>
      </c>
      <c r="D7" t="inlineStr">
        <is>
          <t>1,11%</t>
        </is>
      </c>
    </row>
    <row r="8">
      <c r="A8" t="inlineStr">
        <is>
          <t>33901400</t>
        </is>
      </c>
      <c r="B8" t="inlineStr">
        <is>
          <t>Diárias</t>
        </is>
      </c>
      <c r="C8" t="inlineStr">
        <is>
          <t>R$372.000,00</t>
        </is>
      </c>
      <c r="D8" t="inlineStr">
        <is>
          <t>0,50%</t>
        </is>
      </c>
    </row>
    <row r="9">
      <c r="A9" t="inlineStr">
        <is>
          <t>33903000</t>
        </is>
      </c>
      <c r="B9" t="inlineStr">
        <is>
          <t>Material de Consumo</t>
        </is>
      </c>
      <c r="C9" t="inlineStr">
        <is>
          <t>R$6.933.000,00</t>
        </is>
      </c>
      <c r="D9" t="inlineStr">
        <is>
          <t>9,28%</t>
        </is>
      </c>
    </row>
    <row r="10">
      <c r="A10" t="inlineStr">
        <is>
          <t>33903300</t>
        </is>
      </c>
      <c r="B10" t="inlineStr">
        <is>
          <t>Passagens e Despesas de Locomoção</t>
        </is>
      </c>
      <c r="C10" t="inlineStr">
        <is>
          <t>R$252.000,00</t>
        </is>
      </c>
      <c r="D10" t="inlineStr">
        <is>
          <t>0,34%</t>
        </is>
      </c>
    </row>
    <row r="11">
      <c r="A11" t="inlineStr">
        <is>
          <t>33903600</t>
        </is>
      </c>
      <c r="B11" t="inlineStr">
        <is>
          <t>Outros Serviços de Terceiros - PF</t>
        </is>
      </c>
      <c r="C11" t="inlineStr">
        <is>
          <t>R$495.000,00</t>
        </is>
      </c>
      <c r="D11" t="inlineStr">
        <is>
          <t>0,66%</t>
        </is>
      </c>
    </row>
    <row r="12">
      <c r="A12" t="inlineStr">
        <is>
          <t>33903700</t>
        </is>
      </c>
      <c r="B12" t="inlineStr">
        <is>
          <t>Locação de Mão de Obra</t>
        </is>
      </c>
      <c r="C12" t="inlineStr">
        <is>
          <t>R$8.913.000,00</t>
        </is>
      </c>
      <c r="D12" t="inlineStr">
        <is>
          <t>11,93%</t>
        </is>
      </c>
    </row>
    <row r="13">
      <c r="A13" t="inlineStr">
        <is>
          <t>33903900</t>
        </is>
      </c>
      <c r="B13" t="inlineStr">
        <is>
          <t>Outros Serviços Terceiros - P. Jurídica</t>
        </is>
      </c>
      <c r="C13" t="inlineStr">
        <is>
          <t>R$12.786.000,00</t>
        </is>
      </c>
      <c r="D13" t="inlineStr">
        <is>
          <t>17,11%</t>
        </is>
      </c>
    </row>
    <row r="14">
      <c r="A14" t="inlineStr">
        <is>
          <t>33904000</t>
        </is>
      </c>
      <c r="B14" t="inlineStr">
        <is>
          <t>Serv. Tecn. da Inform. Comunicação - PJ.</t>
        </is>
      </c>
      <c r="C14" t="inlineStr">
        <is>
          <t>R$2.766.000,00</t>
        </is>
      </c>
      <c r="D14" t="inlineStr">
        <is>
          <t>3,70%</t>
        </is>
      </c>
    </row>
    <row r="15">
      <c r="A15" t="inlineStr">
        <is>
          <t>33904700</t>
        </is>
      </c>
      <c r="B15" t="inlineStr">
        <is>
          <t>Obrigações Tributárias e Contributivas</t>
        </is>
      </c>
      <c r="C15" t="inlineStr">
        <is>
          <t>R$42.000,00</t>
        </is>
      </c>
      <c r="D15" t="inlineStr">
        <is>
          <t>0,06%</t>
        </is>
      </c>
    </row>
    <row r="16">
      <c r="A16" t="inlineStr">
        <is>
          <t>33909100</t>
        </is>
      </c>
      <c r="B16" t="inlineStr">
        <is>
          <t>Sentenças Judiciais</t>
        </is>
      </c>
      <c r="C16" t="inlineStr">
        <is>
          <t>R$3.000,00</t>
        </is>
      </c>
      <c r="D16" t="inlineStr">
        <is>
          <t>0,00%</t>
        </is>
      </c>
    </row>
    <row r="17">
      <c r="A17" t="inlineStr">
        <is>
          <t>33909300</t>
        </is>
      </c>
      <c r="B17" t="inlineStr">
        <is>
          <t>Indenizações e Restituições</t>
        </is>
      </c>
      <c r="C17" t="inlineStr">
        <is>
          <t>R$3.000,00</t>
        </is>
      </c>
      <c r="D17" t="inlineStr">
        <is>
          <t>0,00%</t>
        </is>
      </c>
    </row>
    <row r="18">
      <c r="A18" t="inlineStr">
        <is>
          <t>44905100</t>
        </is>
      </c>
      <c r="B18" t="inlineStr">
        <is>
          <t>Obras e Instalações</t>
        </is>
      </c>
      <c r="C18" t="inlineStr">
        <is>
          <t>R$6.993.000,00</t>
        </is>
      </c>
      <c r="D18" t="inlineStr">
        <is>
          <t>9,36%</t>
        </is>
      </c>
    </row>
    <row r="19">
      <c r="A19" t="inlineStr">
        <is>
          <t>44905200</t>
        </is>
      </c>
      <c r="B19" t="inlineStr">
        <is>
          <t>Equipamentos e Material Permanente</t>
        </is>
      </c>
      <c r="C19" t="inlineStr">
        <is>
          <t>R$4.074.000,00</t>
        </is>
      </c>
      <c r="D19" t="inlineStr">
        <is>
          <t>5,45%</t>
        </is>
      </c>
    </row>
  </sheetData>
  <pageMargins left="0.75" right="0.75" top="1" bottom="1" header="0.5" footer="0.5"/>
</worksheet>
</file>

<file path=xl/worksheets/sheet57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R$12.795.000,00</t>
        </is>
      </c>
      <c r="C2" t="inlineStr">
        <is>
          <t>17,13%</t>
        </is>
      </c>
    </row>
    <row r="3">
      <c r="A3" t="inlineStr">
        <is>
          <t>02 - Administração Financeira</t>
        </is>
      </c>
      <c r="B3" t="inlineStr">
        <is>
          <t>R$3.174.000,00</t>
        </is>
      </c>
      <c r="C3" t="inlineStr">
        <is>
          <t>4,25%</t>
        </is>
      </c>
    </row>
    <row r="4">
      <c r="A4" t="inlineStr">
        <is>
          <t>03 - Formação de Recursos Humanos</t>
        </is>
      </c>
      <c r="B4" t="inlineStr">
        <is>
          <t>R$615.000,00</t>
        </is>
      </c>
      <c r="C4" t="inlineStr">
        <is>
          <t>0,82%</t>
        </is>
      </c>
    </row>
    <row r="5">
      <c r="A5" t="inlineStr">
        <is>
          <t>04 - Comunicação Social</t>
        </is>
      </c>
      <c r="B5" t="inlineStr">
        <is>
          <t>R$2.874.000,00</t>
        </is>
      </c>
      <c r="C5" t="inlineStr">
        <is>
          <t>3,85%</t>
        </is>
      </c>
    </row>
    <row r="6">
      <c r="A6" t="inlineStr">
        <is>
          <t>05 - Atenção Básica</t>
        </is>
      </c>
      <c r="B6" t="inlineStr">
        <is>
          <t>R$954.000,00</t>
        </is>
      </c>
      <c r="C6" t="inlineStr">
        <is>
          <t>1,28%</t>
        </is>
      </c>
    </row>
    <row r="7">
      <c r="A7" t="inlineStr">
        <is>
          <t>06 - Proteção e Benefícios ao Trabalhador</t>
        </is>
      </c>
      <c r="B7" t="inlineStr">
        <is>
          <t>R$42.000,00</t>
        </is>
      </c>
      <c r="C7" t="inlineStr">
        <is>
          <t>0,06%</t>
        </is>
      </c>
    </row>
    <row r="8">
      <c r="A8" t="inlineStr">
        <is>
          <t>07 - Empregabilidade</t>
        </is>
      </c>
      <c r="B8" t="inlineStr">
        <is>
          <t>R$54.258.000,00</t>
        </is>
      </c>
      <c r="C8" t="inlineStr">
        <is>
          <t>72,62%</t>
        </is>
      </c>
    </row>
  </sheetData>
  <pageMargins left="0.75" right="0.75" top="1" bottom="1" header="0.5" footer="0.5"/>
</worksheet>
</file>

<file path=xl/worksheets/sheet57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R$69.108.000,00</t>
        </is>
      </c>
      <c r="C2" t="inlineStr">
        <is>
          <t>R$39.318.858,98</t>
        </is>
      </c>
      <c r="D2" t="inlineStr">
        <is>
          <t>56,89%</t>
        </is>
      </c>
      <c r="E2" t="inlineStr">
        <is>
          <t>94,73%</t>
        </is>
      </c>
    </row>
    <row r="3">
      <c r="A3" t="inlineStr">
        <is>
          <t>Contr. para Ent. Privadas Serviço Social e de Formação Prof.</t>
        </is>
      </c>
      <c r="B3" t="inlineStr">
        <is>
          <t>R$52.572.840,00</t>
        </is>
      </c>
      <c r="C3" t="inlineStr">
        <is>
          <t>R$30.760.680,15</t>
        </is>
      </c>
      <c r="D3" t="inlineStr">
        <is>
          <t>58,51%</t>
        </is>
      </c>
      <c r="E3" t="inlineStr">
        <is>
          <t>74,11%</t>
        </is>
      </c>
    </row>
    <row r="4">
      <c r="A4" t="inlineStr">
        <is>
          <t>Contribuições para o Senac</t>
        </is>
      </c>
      <c r="B4" t="inlineStr">
        <is>
          <t>R$52.572.840,00</t>
        </is>
      </c>
      <c r="C4" t="inlineStr">
        <is>
          <t>R$30.760.680,15</t>
        </is>
      </c>
      <c r="D4" t="inlineStr">
        <is>
          <t>58,51%</t>
        </is>
      </c>
      <c r="E4" t="inlineStr">
        <is>
          <t>74,11%</t>
        </is>
      </c>
    </row>
    <row r="5">
      <c r="A5" t="inlineStr">
        <is>
          <t>Receita Patrimonial</t>
        </is>
      </c>
      <c r="B5" t="inlineStr">
        <is>
          <t>R$3.878.160,00</t>
        </is>
      </c>
      <c r="C5" t="inlineStr">
        <is>
          <t>R$1.630.992,50</t>
        </is>
      </c>
      <c r="D5" t="inlineStr">
        <is>
          <t>42,06%</t>
        </is>
      </c>
      <c r="E5" t="inlineStr">
        <is>
          <t>3,93%</t>
        </is>
      </c>
    </row>
    <row r="6">
      <c r="A6" t="inlineStr">
        <is>
          <t>Aluguéis e Arrendamentos</t>
        </is>
      </c>
      <c r="B6" t="inlineStr">
        <is>
          <t>R$921.000,00</t>
        </is>
      </c>
      <c r="C6" t="inlineStr">
        <is>
          <t>R$303.384,78</t>
        </is>
      </c>
      <c r="D6" t="inlineStr">
        <is>
          <t>32,94%</t>
        </is>
      </c>
      <c r="E6" t="inlineStr">
        <is>
          <t>0,73%</t>
        </is>
      </c>
    </row>
    <row r="7">
      <c r="A7" t="inlineStr">
        <is>
          <t>Taxas de Ocupação</t>
        </is>
      </c>
      <c r="B7" t="inlineStr">
        <is>
          <t>R$138.000,00</t>
        </is>
      </c>
      <c r="C7" t="inlineStr">
        <is>
          <t>R$31.780,00</t>
        </is>
      </c>
      <c r="D7" t="inlineStr">
        <is>
          <t>23,03%</t>
        </is>
      </c>
      <c r="E7" t="inlineStr">
        <is>
          <t>0,08%</t>
        </is>
      </c>
    </row>
    <row r="8">
      <c r="A8" t="inlineStr">
        <is>
          <t>Remuneração de Depósitos Bancários</t>
        </is>
      </c>
      <c r="B8" t="inlineStr">
        <is>
          <t>R$2.819.160,00</t>
        </is>
      </c>
      <c r="C8" t="inlineStr">
        <is>
          <t>R$1.295.827,72</t>
        </is>
      </c>
      <c r="D8" t="inlineStr">
        <is>
          <t>45,97%</t>
        </is>
      </c>
      <c r="E8" t="inlineStr">
        <is>
          <t>3,12%</t>
        </is>
      </c>
    </row>
    <row r="9">
      <c r="A9" t="inlineStr">
        <is>
          <t>Receita de Serviços</t>
        </is>
      </c>
      <c r="B9" t="inlineStr">
        <is>
          <t>R$11.697.000,00</t>
        </is>
      </c>
      <c r="C9" t="inlineStr">
        <is>
          <t>R$5.816.851,47</t>
        </is>
      </c>
      <c r="D9" t="inlineStr">
        <is>
          <t>49,73%</t>
        </is>
      </c>
      <c r="E9" t="inlineStr">
        <is>
          <t>14,01%</t>
        </is>
      </c>
    </row>
    <row r="10">
      <c r="A10" t="inlineStr">
        <is>
          <t>Serviços Educacionais</t>
        </is>
      </c>
      <c r="B10" t="inlineStr">
        <is>
          <t>R$11.697.000,00</t>
        </is>
      </c>
      <c r="C10" t="inlineStr">
        <is>
          <t>R$5.816.851,47</t>
        </is>
      </c>
      <c r="D10" t="inlineStr">
        <is>
          <t>49,73%</t>
        </is>
      </c>
      <c r="E10" t="inlineStr">
        <is>
          <t>14,01%</t>
        </is>
      </c>
    </row>
    <row r="11">
      <c r="A11" t="inlineStr">
        <is>
          <t>Outras Receitas Correntes</t>
        </is>
      </c>
      <c r="B11" t="inlineStr">
        <is>
          <t>R$960.000,00</t>
        </is>
      </c>
      <c r="C11" t="inlineStr">
        <is>
          <t>R$1.110.334,86</t>
        </is>
      </c>
      <c r="D11" t="inlineStr">
        <is>
          <t>115,66%</t>
        </is>
      </c>
      <c r="E11" t="inlineStr">
        <is>
          <t>2,67%</t>
        </is>
      </c>
    </row>
    <row r="12">
      <c r="A12" t="inlineStr">
        <is>
          <t xml:space="preserve">Multas e Juros </t>
        </is>
      </c>
      <c r="B12" t="inlineStr">
        <is>
          <t>R$33.000,00</t>
        </is>
      </c>
      <c r="C12" t="inlineStr">
        <is>
          <t>R$15.738,76</t>
        </is>
      </c>
      <c r="D12" t="inlineStr">
        <is>
          <t>47,69%</t>
        </is>
      </c>
      <c r="E12" t="inlineStr">
        <is>
          <t>0,04%</t>
        </is>
      </c>
    </row>
    <row r="13">
      <c r="A13" t="inlineStr">
        <is>
          <t>Outras Indenizações</t>
        </is>
      </c>
      <c r="B13" t="inlineStr">
        <is>
          <t>R$0,00</t>
        </is>
      </c>
      <c r="C13" t="inlineStr">
        <is>
          <t>R$566,76</t>
        </is>
      </c>
      <c r="D13" t="inlineStr">
        <is>
          <t>0,00%</t>
        </is>
      </c>
      <c r="E13" t="inlineStr">
        <is>
          <t>0,00%</t>
        </is>
      </c>
    </row>
    <row r="14">
      <c r="A14" t="inlineStr">
        <is>
          <t>Outras Restituições</t>
        </is>
      </c>
      <c r="B14" t="inlineStr">
        <is>
          <t>R$240.000,00</t>
        </is>
      </c>
      <c r="C14" t="inlineStr">
        <is>
          <t>R$213.184,45</t>
        </is>
      </c>
      <c r="D14" t="inlineStr">
        <is>
          <t>88,83%</t>
        </is>
      </c>
      <c r="E14" t="inlineStr">
        <is>
          <t>0,51%</t>
        </is>
      </c>
    </row>
    <row r="15">
      <c r="A15" t="inlineStr">
        <is>
          <t>Outras Receitas Correntes</t>
        </is>
      </c>
      <c r="B15" t="inlineStr">
        <is>
          <t>R$687.000,00</t>
        </is>
      </c>
      <c r="C15" t="inlineStr">
        <is>
          <t>R$880.844,89</t>
        </is>
      </c>
      <c r="D15" t="inlineStr">
        <is>
          <t>128,22%</t>
        </is>
      </c>
      <c r="E15" t="inlineStr">
        <is>
          <t>2,12%</t>
        </is>
      </c>
    </row>
    <row r="16">
      <c r="A16" t="inlineStr">
        <is>
          <t>RECEITAS DE CAPITAL</t>
        </is>
      </c>
      <c r="B16" t="inlineStr">
        <is>
          <t>R$2.298.000,00</t>
        </is>
      </c>
      <c r="C16" t="inlineStr">
        <is>
          <t>R$2.189.280,40</t>
        </is>
      </c>
      <c r="D16" t="inlineStr">
        <is>
          <t>95,27%</t>
        </is>
      </c>
      <c r="E16" t="inlineStr">
        <is>
          <t>5,27%</t>
        </is>
      </c>
    </row>
    <row r="17">
      <c r="A17" t="inlineStr">
        <is>
          <t>Alienação de Bens</t>
        </is>
      </c>
      <c r="B17" t="inlineStr">
        <is>
          <t>R$2.298.000,00</t>
        </is>
      </c>
      <c r="C17" t="inlineStr">
        <is>
          <t>R$2.189.280,40</t>
        </is>
      </c>
      <c r="D17" t="inlineStr">
        <is>
          <t>95,27%</t>
        </is>
      </c>
      <c r="E17" t="inlineStr">
        <is>
          <t>5,27%</t>
        </is>
      </c>
    </row>
    <row r="18">
      <c r="A18" t="inlineStr">
        <is>
          <t>Alienação de Bens Imóveis</t>
        </is>
      </c>
      <c r="B18" t="inlineStr">
        <is>
          <t>R$2.298.000,00</t>
        </is>
      </c>
      <c r="C18" t="inlineStr">
        <is>
          <t>R$2.189.280,40</t>
        </is>
      </c>
      <c r="D18" t="inlineStr">
        <is>
          <t>95,27%</t>
        </is>
      </c>
      <c r="E18" t="inlineStr">
        <is>
          <t>5,27%</t>
        </is>
      </c>
    </row>
    <row r="19">
      <c r="A19" t="inlineStr">
        <is>
          <t>RECURSOS ARREC. EXERC. ANTER.</t>
        </is>
      </c>
      <c r="B19" t="inlineStr">
        <is>
          <t>R$3.306.000,00</t>
        </is>
      </c>
      <c r="C19" t="inlineStr">
        <is>
          <t>R$0,00</t>
        </is>
      </c>
      <c r="D19" t="inlineStr">
        <is>
          <t>0,00%</t>
        </is>
      </c>
      <c r="E19" t="inlineStr">
        <is>
          <t>0,00%</t>
        </is>
      </c>
    </row>
    <row r="20">
      <c r="A20" t="inlineStr">
        <is>
          <t>Recurso Arrecadado em Exerc. Anteriores</t>
        </is>
      </c>
      <c r="B20" t="inlineStr">
        <is>
          <t>R$3.306.000,00</t>
        </is>
      </c>
      <c r="C20" t="inlineStr">
        <is>
          <t>R$0,00</t>
        </is>
      </c>
      <c r="D20" t="inlineStr">
        <is>
          <t>0,00%</t>
        </is>
      </c>
      <c r="E20" t="inlineStr">
        <is>
          <t>0,00%</t>
        </is>
      </c>
    </row>
    <row r="21">
      <c r="A21" t="inlineStr">
        <is>
          <t>Recurso Arrecadado em Exerc. Anteriores</t>
        </is>
      </c>
      <c r="B21" t="inlineStr">
        <is>
          <t>R$3.306.000,00</t>
        </is>
      </c>
      <c r="C21" t="inlineStr">
        <is>
          <t>R$0,00</t>
        </is>
      </c>
      <c r="D21" t="inlineStr">
        <is>
          <t>0,00%</t>
        </is>
      </c>
      <c r="E21" t="inlineStr">
        <is>
          <t>0,00%</t>
        </is>
      </c>
    </row>
  </sheetData>
  <pageMargins left="0.75" right="0.75" top="1" bottom="1" header="0.5" footer="0.5"/>
</worksheet>
</file>

<file path=xl/worksheets/sheet57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R$63.645.000,00</t>
        </is>
      </c>
      <c r="C2" t="inlineStr">
        <is>
          <t>R$30.774.591,75</t>
        </is>
      </c>
      <c r="D2" t="inlineStr">
        <is>
          <t>48,35%</t>
        </is>
      </c>
      <c r="E2" t="inlineStr">
        <is>
          <t>76,26%</t>
        </is>
      </c>
    </row>
    <row r="3">
      <c r="A3" t="inlineStr">
        <is>
          <t>Pessoal e Encargos Sociais</t>
        </is>
      </c>
      <c r="B3" t="inlineStr">
        <is>
          <t>R$30.249.000,00</t>
        </is>
      </c>
      <c r="C3" t="inlineStr">
        <is>
          <t>R$13.503.157,67</t>
        </is>
      </c>
      <c r="D3" t="inlineStr">
        <is>
          <t>44,64%</t>
        </is>
      </c>
      <c r="E3" t="inlineStr">
        <is>
          <t>33,46%</t>
        </is>
      </c>
    </row>
    <row r="4">
      <c r="A4" t="inlineStr">
        <is>
          <t>Vencimentos e Vantagens Fixas</t>
        </is>
      </c>
      <c r="B4" t="inlineStr">
        <is>
          <t>R$24.675.000,00</t>
        </is>
      </c>
      <c r="C4" t="inlineStr">
        <is>
          <t>R$10.801.708,57</t>
        </is>
      </c>
      <c r="D4" t="inlineStr">
        <is>
          <t>43,78%</t>
        </is>
      </c>
      <c r="E4" t="inlineStr">
        <is>
          <t>26,77%</t>
        </is>
      </c>
    </row>
    <row r="5">
      <c r="A5" t="inlineStr">
        <is>
          <t>Obrigações Patronais</t>
        </is>
      </c>
      <c r="B5" t="inlineStr">
        <is>
          <t>R$2.835.000,00</t>
        </is>
      </c>
      <c r="C5" t="inlineStr">
        <is>
          <t>R$1.329.166,32</t>
        </is>
      </c>
      <c r="D5" t="inlineStr">
        <is>
          <t>46,88%</t>
        </is>
      </c>
      <c r="E5" t="inlineStr">
        <is>
          <t>3,29%</t>
        </is>
      </c>
    </row>
    <row r="6">
      <c r="A6" t="inlineStr">
        <is>
          <t>Outras Despesas Variáveis</t>
        </is>
      </c>
      <c r="B6" t="inlineStr">
        <is>
          <t>R$1.923.000,00</t>
        </is>
      </c>
      <c r="C6" t="inlineStr">
        <is>
          <t>R$764.984,30</t>
        </is>
      </c>
      <c r="D6" t="inlineStr">
        <is>
          <t>39,78%</t>
        </is>
      </c>
      <c r="E6" t="inlineStr">
        <is>
          <t>1,90%</t>
        </is>
      </c>
    </row>
    <row r="7">
      <c r="A7" t="inlineStr">
        <is>
          <t xml:space="preserve">Sentenças Judiciais </t>
        </is>
      </c>
      <c r="B7" t="inlineStr">
        <is>
          <t>R$495.000,00</t>
        </is>
      </c>
      <c r="C7" t="inlineStr">
        <is>
          <t>R$261.201,55</t>
        </is>
      </c>
      <c r="D7" t="inlineStr">
        <is>
          <t>52,77%</t>
        </is>
      </c>
      <c r="E7" t="inlineStr">
        <is>
          <t>0,65%</t>
        </is>
      </c>
    </row>
    <row r="8">
      <c r="A8" t="inlineStr">
        <is>
          <t>Indenizações e Restituições Trabalhistas</t>
        </is>
      </c>
      <c r="B8" t="inlineStr">
        <is>
          <t>R$321.000,00</t>
        </is>
      </c>
      <c r="C8" t="inlineStr">
        <is>
          <t>R$346.096,93</t>
        </is>
      </c>
      <c r="D8" t="inlineStr">
        <is>
          <t>107,82%</t>
        </is>
      </c>
      <c r="E8" t="inlineStr">
        <is>
          <t>0,86%</t>
        </is>
      </c>
    </row>
    <row r="9">
      <c r="A9" t="inlineStr">
        <is>
          <t>Outras Despesas Correntes</t>
        </is>
      </c>
      <c r="B9" t="inlineStr">
        <is>
          <t>R$33.396.000,00</t>
        </is>
      </c>
      <c r="C9" t="inlineStr">
        <is>
          <t>R$17.271.434,08</t>
        </is>
      </c>
      <c r="D9" t="inlineStr">
        <is>
          <t>51,72%</t>
        </is>
      </c>
      <c r="E9" t="inlineStr">
        <is>
          <t>42,80%</t>
        </is>
      </c>
    </row>
    <row r="10">
      <c r="A10" t="inlineStr">
        <is>
          <t>Contribuições</t>
        </is>
      </c>
      <c r="B10" t="inlineStr">
        <is>
          <t>R$831.000,00</t>
        </is>
      </c>
      <c r="C10" t="inlineStr">
        <is>
          <t>R$398.912,43</t>
        </is>
      </c>
      <c r="D10" t="inlineStr">
        <is>
          <t>48,00%</t>
        </is>
      </c>
      <c r="E10" t="inlineStr">
        <is>
          <t>0,99%</t>
        </is>
      </c>
    </row>
    <row r="11">
      <c r="A11" t="inlineStr">
        <is>
          <t>Diárias</t>
        </is>
      </c>
      <c r="B11" t="inlineStr">
        <is>
          <t>R$372.000,00</t>
        </is>
      </c>
      <c r="C11" t="inlineStr">
        <is>
          <t>R$134.872,40</t>
        </is>
      </c>
      <c r="D11" t="inlineStr">
        <is>
          <t>36,26%</t>
        </is>
      </c>
      <c r="E11" t="inlineStr">
        <is>
          <t>0,33%</t>
        </is>
      </c>
    </row>
    <row r="12">
      <c r="A12" t="inlineStr">
        <is>
          <t>Material de Consumo</t>
        </is>
      </c>
      <c r="B12" t="inlineStr">
        <is>
          <t>R$6.933.000,00</t>
        </is>
      </c>
      <c r="C12" t="inlineStr">
        <is>
          <t>R$3.786.793,76</t>
        </is>
      </c>
      <c r="D12" t="inlineStr">
        <is>
          <t>54,62%</t>
        </is>
      </c>
      <c r="E12" t="inlineStr">
        <is>
          <t>9,38%</t>
        </is>
      </c>
    </row>
    <row r="13">
      <c r="A13" t="inlineStr">
        <is>
          <t>Passagens e Despesas de Locomoção</t>
        </is>
      </c>
      <c r="B13" t="inlineStr">
        <is>
          <t>R$252.000,00</t>
        </is>
      </c>
      <c r="C13" t="inlineStr">
        <is>
          <t>R$180.788,96</t>
        </is>
      </c>
      <c r="D13" t="inlineStr">
        <is>
          <t>71,74%</t>
        </is>
      </c>
      <c r="E13" t="inlineStr">
        <is>
          <t>0,45%</t>
        </is>
      </c>
    </row>
    <row r="14">
      <c r="A14" t="inlineStr">
        <is>
          <t>Outros Serviços de Terceiros - PF</t>
        </is>
      </c>
      <c r="B14" t="inlineStr">
        <is>
          <t>R$495.000,00</t>
        </is>
      </c>
      <c r="C14" t="inlineStr">
        <is>
          <t>R$203.485,19</t>
        </is>
      </c>
      <c r="D14" t="inlineStr">
        <is>
          <t>41,11%</t>
        </is>
      </c>
      <c r="E14" t="inlineStr">
        <is>
          <t>0,50%</t>
        </is>
      </c>
    </row>
    <row r="15">
      <c r="A15" t="inlineStr">
        <is>
          <t>Locação de Mão de Obra</t>
        </is>
      </c>
      <c r="B15" t="inlineStr">
        <is>
          <t>R$8.913.000,00</t>
        </is>
      </c>
      <c r="C15" t="inlineStr">
        <is>
          <t>R$5.157.160,98</t>
        </is>
      </c>
      <c r="D15" t="inlineStr">
        <is>
          <t>57,86%</t>
        </is>
      </c>
      <c r="E15" t="inlineStr">
        <is>
          <t>12,78%</t>
        </is>
      </c>
    </row>
    <row r="16">
      <c r="A16" t="inlineStr">
        <is>
          <t>Outros Serviços Terceiros - P. Jurídica</t>
        </is>
      </c>
      <c r="B16" t="inlineStr">
        <is>
          <t>R$12.786.000,00</t>
        </is>
      </c>
      <c r="C16" t="inlineStr">
        <is>
          <t>R$6.477.658,97</t>
        </is>
      </c>
      <c r="D16" t="inlineStr">
        <is>
          <t>50,66%</t>
        </is>
      </c>
      <c r="E16" t="inlineStr">
        <is>
          <t>16,05%</t>
        </is>
      </c>
    </row>
    <row r="17">
      <c r="A17" t="inlineStr">
        <is>
          <t>Serv. Tecn. da Inform. Comunicação - PJ.</t>
        </is>
      </c>
      <c r="B17" t="inlineStr">
        <is>
          <t>R$2.766.000,00</t>
        </is>
      </c>
      <c r="C17" t="inlineStr">
        <is>
          <t>R$912.922,37</t>
        </is>
      </c>
      <c r="D17" t="inlineStr">
        <is>
          <t>33,01%</t>
        </is>
      </c>
      <c r="E17" t="inlineStr">
        <is>
          <t>2,26%</t>
        </is>
      </c>
    </row>
    <row r="18">
      <c r="A18" t="inlineStr">
        <is>
          <t>Obrigações Tributárias e Contributivas</t>
        </is>
      </c>
      <c r="B18" t="inlineStr">
        <is>
          <t>R$42.000,00</t>
        </is>
      </c>
      <c r="C18" t="inlineStr">
        <is>
          <t>R$18.839,02</t>
        </is>
      </c>
      <c r="D18" t="inlineStr">
        <is>
          <t>44,85%</t>
        </is>
      </c>
      <c r="E18" t="inlineStr">
        <is>
          <t>0,05%</t>
        </is>
      </c>
    </row>
    <row r="19">
      <c r="A19" t="inlineStr">
        <is>
          <t>Sentenças Judiciais</t>
        </is>
      </c>
      <c r="B19" t="inlineStr">
        <is>
          <t>R$3.000,00</t>
        </is>
      </c>
      <c r="C19" t="inlineStr">
        <is>
          <t>R$0,00</t>
        </is>
      </c>
      <c r="D19" t="inlineStr">
        <is>
          <t>0,00%</t>
        </is>
      </c>
      <c r="E19" t="inlineStr">
        <is>
          <t>0,00%</t>
        </is>
      </c>
    </row>
    <row r="20">
      <c r="A20" t="inlineStr">
        <is>
          <t>Indenizações e Restituições</t>
        </is>
      </c>
      <c r="B20" t="inlineStr">
        <is>
          <t>R$3.000,00</t>
        </is>
      </c>
      <c r="C20" t="inlineStr">
        <is>
          <t>R$0,00</t>
        </is>
      </c>
      <c r="D20" t="inlineStr">
        <is>
          <t>0,00%</t>
        </is>
      </c>
      <c r="E20" t="inlineStr">
        <is>
          <t>0,00%</t>
        </is>
      </c>
    </row>
    <row r="21">
      <c r="A21" t="inlineStr">
        <is>
          <t>DESPESAS DE CAPITAL</t>
        </is>
      </c>
      <c r="B21" t="inlineStr">
        <is>
          <t>R$11.067.000,00</t>
        </is>
      </c>
      <c r="C21" t="inlineStr">
        <is>
          <t>R$9.578.908,75</t>
        </is>
      </c>
      <c r="D21" t="inlineStr">
        <is>
          <t>86,55%</t>
        </is>
      </c>
      <c r="E21" t="inlineStr">
        <is>
          <t>23,74%</t>
        </is>
      </c>
    </row>
  </sheetData>
  <pageMargins left="0.75" right="0.75" top="1" bottom="1" header="0.5" footer="0.5"/>
</worksheet>
</file>

<file path=xl/worksheets/sheet57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R$12.795.000,00</t>
        </is>
      </c>
      <c r="C2" t="inlineStr">
        <is>
          <t>R$5.766.090,92</t>
        </is>
      </c>
      <c r="D2" t="inlineStr">
        <is>
          <t>45,07%</t>
        </is>
      </c>
      <c r="E2" t="inlineStr">
        <is>
          <t>14,29%</t>
        </is>
      </c>
    </row>
    <row r="3">
      <c r="A3" t="inlineStr">
        <is>
          <t>02 - Administração Financeira</t>
        </is>
      </c>
      <c r="B3" t="inlineStr">
        <is>
          <t>R$3.174.000,00</t>
        </is>
      </c>
      <c r="C3" t="inlineStr">
        <is>
          <t>R$1.483.371,06</t>
        </is>
      </c>
      <c r="D3" t="inlineStr">
        <is>
          <t>46,74%</t>
        </is>
      </c>
      <c r="E3" t="inlineStr">
        <is>
          <t>3,68%</t>
        </is>
      </c>
    </row>
    <row r="4">
      <c r="A4" t="inlineStr">
        <is>
          <t>03 - Formação de Recursos Humanos</t>
        </is>
      </c>
      <c r="B4" t="inlineStr">
        <is>
          <t>R$615.000,00</t>
        </is>
      </c>
      <c r="C4" t="inlineStr">
        <is>
          <t>R$151.058,07</t>
        </is>
      </c>
      <c r="D4" t="inlineStr">
        <is>
          <t>24,56%</t>
        </is>
      </c>
      <c r="E4" t="inlineStr">
        <is>
          <t>0,37%</t>
        </is>
      </c>
    </row>
    <row r="5">
      <c r="A5" t="inlineStr">
        <is>
          <t>04 - Comunicação Social</t>
        </is>
      </c>
      <c r="B5" t="inlineStr">
        <is>
          <t>R$2.874.000,00</t>
        </is>
      </c>
      <c r="C5" t="inlineStr">
        <is>
          <t>R$1.412.672,97</t>
        </is>
      </c>
      <c r="D5" t="inlineStr">
        <is>
          <t>49,15%</t>
        </is>
      </c>
      <c r="E5" t="inlineStr">
        <is>
          <t>3,50%</t>
        </is>
      </c>
    </row>
    <row r="6">
      <c r="A6" t="inlineStr">
        <is>
          <t>05 - Atenção Básica</t>
        </is>
      </c>
      <c r="B6" t="inlineStr">
        <is>
          <t>R$954.000,00</t>
        </is>
      </c>
      <c r="C6" t="inlineStr">
        <is>
          <t>R$468.525,51</t>
        </is>
      </c>
      <c r="D6" t="inlineStr">
        <is>
          <t>49,11%</t>
        </is>
      </c>
      <c r="E6" t="inlineStr">
        <is>
          <t>1,16%</t>
        </is>
      </c>
    </row>
    <row r="7">
      <c r="A7" t="inlineStr">
        <is>
          <t>06 - Proteção e Benefícios ao Trabalhador</t>
        </is>
      </c>
      <c r="B7" t="inlineStr">
        <is>
          <t>R$42.000,00</t>
        </is>
      </c>
      <c r="C7" t="inlineStr">
        <is>
          <t>R$6.310,09</t>
        </is>
      </c>
      <c r="D7" t="inlineStr">
        <is>
          <t>15,02%</t>
        </is>
      </c>
      <c r="E7" t="inlineStr">
        <is>
          <t>0,02%</t>
        </is>
      </c>
    </row>
    <row r="8">
      <c r="A8" t="inlineStr">
        <is>
          <t>07 - Empregabilidade</t>
        </is>
      </c>
      <c r="B8" t="inlineStr">
        <is>
          <t>R$54.258.000,00</t>
        </is>
      </c>
      <c r="C8" t="inlineStr">
        <is>
          <t>R$31.065.471,88</t>
        </is>
      </c>
      <c r="D8" t="inlineStr">
        <is>
          <t>57,26%</t>
        </is>
      </c>
      <c r="E8" t="inlineStr">
        <is>
          <t>76,98%</t>
        </is>
      </c>
    </row>
  </sheetData>
  <pageMargins left="0.75" right="0.75" top="1" bottom="1" header="0.5" footer="0.5"/>
</worksheet>
</file>

<file path=xl/worksheets/sheet57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225.946.351,33</t>
        </is>
      </c>
    </row>
    <row r="3">
      <c r="A3" t="inlineStr">
        <is>
          <t>2025</t>
        </is>
      </c>
      <c r="B3" t="inlineStr">
        <is>
          <t>2025</t>
        </is>
      </c>
      <c r="C3" t="inlineStr">
        <is>
          <t>Ativo Circulante</t>
        </is>
      </c>
      <c r="D3" t="inlineStr">
        <is>
          <t>2</t>
        </is>
      </c>
      <c r="E3" t="inlineStr">
        <is>
          <t>24.276.142,27</t>
        </is>
      </c>
    </row>
    <row r="4">
      <c r="A4" t="inlineStr">
        <is>
          <t>2025</t>
        </is>
      </c>
      <c r="B4" t="inlineStr">
        <is>
          <t>2025</t>
        </is>
      </c>
      <c r="C4" t="inlineStr">
        <is>
          <t>Caixa e Equivalentes de Caixa</t>
        </is>
      </c>
      <c r="D4" t="inlineStr">
        <is>
          <t>3</t>
        </is>
      </c>
      <c r="E4" t="inlineStr">
        <is>
          <t>12.059.429,33</t>
        </is>
      </c>
    </row>
    <row r="5">
      <c r="A5" t="inlineStr">
        <is>
          <t>2025</t>
        </is>
      </c>
      <c r="B5" t="inlineStr">
        <is>
          <t>2025</t>
        </is>
      </c>
      <c r="C5" t="inlineStr">
        <is>
          <t>Créditos a Curto Prazo</t>
        </is>
      </c>
      <c r="D5" t="inlineStr">
        <is>
          <t>3</t>
        </is>
      </c>
      <c r="E5" t="inlineStr">
        <is>
          <t>9.699.360,82</t>
        </is>
      </c>
    </row>
    <row r="6">
      <c r="A6" t="inlineStr">
        <is>
          <t>2025</t>
        </is>
      </c>
      <c r="B6" t="inlineStr">
        <is>
          <t>2025</t>
        </is>
      </c>
      <c r="C6" t="inlineStr">
        <is>
          <t>Demais Créditos e Valores a Curto Prazo</t>
        </is>
      </c>
      <c r="D6" t="inlineStr">
        <is>
          <t>3</t>
        </is>
      </c>
      <c r="E6" t="inlineStr">
        <is>
          <t>826.254,20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1.503.188,94</t>
        </is>
      </c>
    </row>
    <row r="9">
      <c r="A9" t="inlineStr">
        <is>
          <t>2025</t>
        </is>
      </c>
      <c r="B9" t="inlineStr">
        <is>
          <t>2025</t>
        </is>
      </c>
      <c r="C9" t="inlineStr">
        <is>
          <t>VPDs Pagas Antecipadamente</t>
        </is>
      </c>
      <c r="D9" t="inlineStr">
        <is>
          <t>3</t>
        </is>
      </c>
      <c r="E9" t="inlineStr">
        <is>
          <t>187.908,98</t>
        </is>
      </c>
    </row>
    <row r="10">
      <c r="A10" t="inlineStr">
        <is>
          <t>2025</t>
        </is>
      </c>
      <c r="B10" t="inlineStr">
        <is>
          <t>2025</t>
        </is>
      </c>
      <c r="C10" t="inlineStr">
        <is>
          <t>Ativo Não Circulante</t>
        </is>
      </c>
      <c r="D10" t="inlineStr">
        <is>
          <t>2</t>
        </is>
      </c>
      <c r="E10" t="inlineStr">
        <is>
          <t>201.670.209,06</t>
        </is>
      </c>
    </row>
    <row r="11">
      <c r="A11" t="inlineStr">
        <is>
          <t>2025</t>
        </is>
      </c>
      <c r="B11" t="inlineStr">
        <is>
          <t>2025</t>
        </is>
      </c>
      <c r="C11" t="inlineStr">
        <is>
          <t>Ativo Realizável a Longo Prazo</t>
        </is>
      </c>
      <c r="D11" t="inlineStr">
        <is>
          <t>3</t>
        </is>
      </c>
      <c r="E11" t="inlineStr">
        <is>
          <t>2.483.453,22</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190.287.955,42</t>
        </is>
      </c>
    </row>
    <row r="14">
      <c r="A14" t="inlineStr">
        <is>
          <t>2025</t>
        </is>
      </c>
      <c r="B14" t="inlineStr">
        <is>
          <t>2025</t>
        </is>
      </c>
      <c r="C14" t="inlineStr">
        <is>
          <t>Intangível</t>
        </is>
      </c>
      <c r="D14" t="inlineStr">
        <is>
          <t>3</t>
        </is>
      </c>
      <c r="E14" t="inlineStr">
        <is>
          <t>8.898.800,42</t>
        </is>
      </c>
    </row>
    <row r="15">
      <c r="A15" t="inlineStr">
        <is>
          <t>2025</t>
        </is>
      </c>
      <c r="B15" t="inlineStr">
        <is>
          <t>2025</t>
        </is>
      </c>
      <c r="C15" t="inlineStr">
        <is>
          <t>Ativo Financeiro</t>
        </is>
      </c>
      <c r="D15" t="inlineStr"/>
      <c r="E15" t="inlineStr">
        <is>
          <t>26.759.595,49</t>
        </is>
      </c>
    </row>
    <row r="16">
      <c r="A16" t="inlineStr">
        <is>
          <t>2025</t>
        </is>
      </c>
      <c r="B16" t="inlineStr">
        <is>
          <t>2025</t>
        </is>
      </c>
      <c r="C16" t="inlineStr">
        <is>
          <t>Ativo Permanente</t>
        </is>
      </c>
      <c r="D16" t="inlineStr"/>
      <c r="E16" t="inlineStr">
        <is>
          <t>199.186.755,84</t>
        </is>
      </c>
    </row>
    <row r="17">
      <c r="A17" t="inlineStr">
        <is>
          <t>2025</t>
        </is>
      </c>
      <c r="B17" t="inlineStr">
        <is>
          <t>2025</t>
        </is>
      </c>
      <c r="C17" t="inlineStr">
        <is>
          <t>Saldo dos Atos Potenciais do Ativo</t>
        </is>
      </c>
      <c r="D17" t="inlineStr">
        <is>
          <t>3</t>
        </is>
      </c>
      <c r="E17" t="inlineStr">
        <is>
          <t>125.015.391,73</t>
        </is>
      </c>
    </row>
    <row r="18">
      <c r="A18" t="inlineStr">
        <is>
          <t>2025</t>
        </is>
      </c>
      <c r="B18" t="inlineStr">
        <is>
          <t>2024</t>
        </is>
      </c>
      <c r="C18" t="inlineStr">
        <is>
          <t>ATIVO</t>
        </is>
      </c>
      <c r="D18" t="inlineStr">
        <is>
          <t>1</t>
        </is>
      </c>
      <c r="E18" t="inlineStr">
        <is>
          <t>208.145.105,46</t>
        </is>
      </c>
    </row>
    <row r="19">
      <c r="A19" t="inlineStr">
        <is>
          <t>2025</t>
        </is>
      </c>
      <c r="B19" t="inlineStr">
        <is>
          <t>2024</t>
        </is>
      </c>
      <c r="C19" t="inlineStr">
        <is>
          <t>Ativo Circulante</t>
        </is>
      </c>
      <c r="D19" t="inlineStr">
        <is>
          <t>2</t>
        </is>
      </c>
      <c r="E19" t="inlineStr">
        <is>
          <t>26.095.901,75</t>
        </is>
      </c>
    </row>
    <row r="20">
      <c r="A20" t="inlineStr">
        <is>
          <t>2025</t>
        </is>
      </c>
      <c r="B20" t="inlineStr">
        <is>
          <t>2024</t>
        </is>
      </c>
      <c r="C20" t="inlineStr">
        <is>
          <t>Caixa e Equivalentes de Caixa</t>
        </is>
      </c>
      <c r="D20" t="inlineStr">
        <is>
          <t>3</t>
        </is>
      </c>
      <c r="E20" t="inlineStr">
        <is>
          <t>13.356.599,20</t>
        </is>
      </c>
    </row>
    <row r="21">
      <c r="A21" t="inlineStr">
        <is>
          <t>2025</t>
        </is>
      </c>
      <c r="B21" t="inlineStr">
        <is>
          <t>2024</t>
        </is>
      </c>
      <c r="C21" t="inlineStr">
        <is>
          <t>Créditos a Curto Prazo</t>
        </is>
      </c>
      <c r="D21" t="inlineStr">
        <is>
          <t>3</t>
        </is>
      </c>
      <c r="E21" t="inlineStr">
        <is>
          <t>8.173.172,33</t>
        </is>
      </c>
    </row>
  </sheetData>
  <pageMargins left="0.75" right="0.75" top="1" bottom="1" header="0.5" footer="0.5"/>
</worksheet>
</file>

<file path=xl/worksheets/sheet57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225.946.351,33</t>
        </is>
      </c>
    </row>
    <row r="3">
      <c r="A3" t="inlineStr">
        <is>
          <t>2025</t>
        </is>
      </c>
      <c r="B3" t="inlineStr">
        <is>
          <t>2025</t>
        </is>
      </c>
      <c r="C3" t="inlineStr">
        <is>
          <t>Ativo Circulante</t>
        </is>
      </c>
      <c r="D3" t="inlineStr">
        <is>
          <t>2</t>
        </is>
      </c>
      <c r="E3" t="inlineStr">
        <is>
          <t>24.276.142,27</t>
        </is>
      </c>
    </row>
    <row r="4">
      <c r="A4" t="inlineStr">
        <is>
          <t>2025</t>
        </is>
      </c>
      <c r="B4" t="inlineStr">
        <is>
          <t>2025</t>
        </is>
      </c>
      <c r="C4" t="inlineStr">
        <is>
          <t>Caixa e Equivalentes de Caixa</t>
        </is>
      </c>
      <c r="D4" t="inlineStr">
        <is>
          <t>3</t>
        </is>
      </c>
      <c r="E4" t="inlineStr">
        <is>
          <t>12.059.429,33</t>
        </is>
      </c>
    </row>
    <row r="5">
      <c r="A5" t="inlineStr">
        <is>
          <t>2025</t>
        </is>
      </c>
      <c r="B5" t="inlineStr">
        <is>
          <t>2025</t>
        </is>
      </c>
      <c r="C5" t="inlineStr">
        <is>
          <t>Créditos a Curto Prazo</t>
        </is>
      </c>
      <c r="D5" t="inlineStr">
        <is>
          <t>3</t>
        </is>
      </c>
      <c r="E5" t="inlineStr">
        <is>
          <t>9.699.360,82</t>
        </is>
      </c>
    </row>
    <row r="6">
      <c r="A6" t="inlineStr">
        <is>
          <t>2025</t>
        </is>
      </c>
      <c r="B6" t="inlineStr">
        <is>
          <t>2025</t>
        </is>
      </c>
      <c r="C6" t="inlineStr">
        <is>
          <t>Demais Créditos e Valores a Curto Prazo</t>
        </is>
      </c>
      <c r="D6" t="inlineStr">
        <is>
          <t>3</t>
        </is>
      </c>
      <c r="E6" t="inlineStr">
        <is>
          <t>826.254,20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1.503.188,94</t>
        </is>
      </c>
    </row>
    <row r="9">
      <c r="A9" t="inlineStr">
        <is>
          <t>2025</t>
        </is>
      </c>
      <c r="B9" t="inlineStr">
        <is>
          <t>2025</t>
        </is>
      </c>
      <c r="C9" t="inlineStr">
        <is>
          <t>VPDs Pagas Antecipadamente</t>
        </is>
      </c>
      <c r="D9" t="inlineStr">
        <is>
          <t>3</t>
        </is>
      </c>
      <c r="E9" t="inlineStr">
        <is>
          <t>187.908,98</t>
        </is>
      </c>
    </row>
    <row r="10">
      <c r="A10" t="inlineStr">
        <is>
          <t>2025</t>
        </is>
      </c>
      <c r="B10" t="inlineStr">
        <is>
          <t>2025</t>
        </is>
      </c>
      <c r="C10" t="inlineStr">
        <is>
          <t>Ativo Não Circulante</t>
        </is>
      </c>
      <c r="D10" t="inlineStr">
        <is>
          <t>2</t>
        </is>
      </c>
      <c r="E10" t="inlineStr">
        <is>
          <t>201.670.209,06</t>
        </is>
      </c>
    </row>
    <row r="11">
      <c r="A11" t="inlineStr">
        <is>
          <t>2025</t>
        </is>
      </c>
      <c r="B11" t="inlineStr">
        <is>
          <t>2025</t>
        </is>
      </c>
      <c r="C11" t="inlineStr">
        <is>
          <t>Ativo Realizável a Longo Prazo</t>
        </is>
      </c>
      <c r="D11" t="inlineStr">
        <is>
          <t>3</t>
        </is>
      </c>
      <c r="E11" t="inlineStr">
        <is>
          <t>2.483.453,22</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190.287.955,42</t>
        </is>
      </c>
    </row>
    <row r="14">
      <c r="A14" t="inlineStr">
        <is>
          <t>2025</t>
        </is>
      </c>
      <c r="B14" t="inlineStr">
        <is>
          <t>2025</t>
        </is>
      </c>
      <c r="C14" t="inlineStr">
        <is>
          <t>Intangível</t>
        </is>
      </c>
      <c r="D14" t="inlineStr">
        <is>
          <t>3</t>
        </is>
      </c>
      <c r="E14" t="inlineStr">
        <is>
          <t>8.898.800,42</t>
        </is>
      </c>
    </row>
    <row r="15">
      <c r="A15" t="inlineStr">
        <is>
          <t>2025</t>
        </is>
      </c>
      <c r="B15" t="inlineStr">
        <is>
          <t>2025</t>
        </is>
      </c>
      <c r="C15" t="inlineStr">
        <is>
          <t>Ativo Financeiro</t>
        </is>
      </c>
      <c r="D15" t="inlineStr"/>
      <c r="E15" t="inlineStr">
        <is>
          <t>26.759.595,49</t>
        </is>
      </c>
    </row>
    <row r="16">
      <c r="A16" t="inlineStr">
        <is>
          <t>2025</t>
        </is>
      </c>
      <c r="B16" t="inlineStr">
        <is>
          <t>2025</t>
        </is>
      </c>
      <c r="C16" t="inlineStr">
        <is>
          <t>Ativo Permanente</t>
        </is>
      </c>
      <c r="D16" t="inlineStr"/>
      <c r="E16" t="inlineStr">
        <is>
          <t>199.186.755,84</t>
        </is>
      </c>
    </row>
    <row r="17">
      <c r="A17" t="inlineStr">
        <is>
          <t>2025</t>
        </is>
      </c>
      <c r="B17" t="inlineStr">
        <is>
          <t>2025</t>
        </is>
      </c>
      <c r="C17" t="inlineStr">
        <is>
          <t>Saldo dos Atos Potenciais do Ativo</t>
        </is>
      </c>
      <c r="D17" t="inlineStr">
        <is>
          <t>3</t>
        </is>
      </c>
      <c r="E17" t="inlineStr">
        <is>
          <t>125.015.391,73</t>
        </is>
      </c>
    </row>
    <row r="18">
      <c r="A18" t="inlineStr">
        <is>
          <t>2025</t>
        </is>
      </c>
      <c r="B18" t="inlineStr">
        <is>
          <t>2024</t>
        </is>
      </c>
      <c r="C18" t="inlineStr">
        <is>
          <t>ATIVO</t>
        </is>
      </c>
      <c r="D18" t="inlineStr">
        <is>
          <t>1</t>
        </is>
      </c>
      <c r="E18" t="inlineStr">
        <is>
          <t>208.145.105,46</t>
        </is>
      </c>
    </row>
    <row r="19">
      <c r="A19" t="inlineStr">
        <is>
          <t>2025</t>
        </is>
      </c>
      <c r="B19" t="inlineStr">
        <is>
          <t>2024</t>
        </is>
      </c>
      <c r="C19" t="inlineStr">
        <is>
          <t>Ativo Circulante</t>
        </is>
      </c>
      <c r="D19" t="inlineStr">
        <is>
          <t>2</t>
        </is>
      </c>
      <c r="E19" t="inlineStr">
        <is>
          <t>26.095.901,75</t>
        </is>
      </c>
    </row>
    <row r="20">
      <c r="A20" t="inlineStr">
        <is>
          <t>2025</t>
        </is>
      </c>
      <c r="B20" t="inlineStr">
        <is>
          <t>2024</t>
        </is>
      </c>
      <c r="C20" t="inlineStr">
        <is>
          <t>Caixa e Equivalentes de Caixa</t>
        </is>
      </c>
      <c r="D20" t="inlineStr">
        <is>
          <t>3</t>
        </is>
      </c>
      <c r="E20" t="inlineStr">
        <is>
          <t>13.356.599,20</t>
        </is>
      </c>
    </row>
    <row r="21">
      <c r="A21" t="inlineStr">
        <is>
          <t>2025</t>
        </is>
      </c>
      <c r="B21" t="inlineStr">
        <is>
          <t>2024</t>
        </is>
      </c>
      <c r="C21" t="inlineStr">
        <is>
          <t>Créditos a Curto Prazo</t>
        </is>
      </c>
      <c r="D21" t="inlineStr">
        <is>
          <t>3</t>
        </is>
      </c>
      <c r="E21" t="inlineStr">
        <is>
          <t>8.173.172,33</t>
        </is>
      </c>
    </row>
  </sheetData>
  <pageMargins left="0.75" right="0.75" top="1" bottom="1" header="0.5" footer="0.5"/>
</worksheet>
</file>

<file path=xl/worksheets/sheet57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225.946.351,33</t>
        </is>
      </c>
    </row>
    <row r="3">
      <c r="A3" t="inlineStr">
        <is>
          <t>2025</t>
        </is>
      </c>
      <c r="B3" t="inlineStr">
        <is>
          <t>2025</t>
        </is>
      </c>
      <c r="C3" t="inlineStr">
        <is>
          <t>Ativo Circulante</t>
        </is>
      </c>
      <c r="D3" t="inlineStr">
        <is>
          <t>2</t>
        </is>
      </c>
      <c r="E3" t="inlineStr">
        <is>
          <t>24.276.142,27</t>
        </is>
      </c>
    </row>
    <row r="4">
      <c r="A4" t="inlineStr">
        <is>
          <t>2025</t>
        </is>
      </c>
      <c r="B4" t="inlineStr">
        <is>
          <t>2025</t>
        </is>
      </c>
      <c r="C4" t="inlineStr">
        <is>
          <t>Caixa e Equivalentes de Caixa</t>
        </is>
      </c>
      <c r="D4" t="inlineStr">
        <is>
          <t>3</t>
        </is>
      </c>
      <c r="E4" t="inlineStr">
        <is>
          <t>12.059.429,33</t>
        </is>
      </c>
    </row>
    <row r="5">
      <c r="A5" t="inlineStr">
        <is>
          <t>2025</t>
        </is>
      </c>
      <c r="B5" t="inlineStr">
        <is>
          <t>2025</t>
        </is>
      </c>
      <c r="C5" t="inlineStr">
        <is>
          <t>Créditos a Curto Prazo</t>
        </is>
      </c>
      <c r="D5" t="inlineStr">
        <is>
          <t>3</t>
        </is>
      </c>
      <c r="E5" t="inlineStr">
        <is>
          <t>9.699.360,82</t>
        </is>
      </c>
    </row>
    <row r="6">
      <c r="A6" t="inlineStr">
        <is>
          <t>2025</t>
        </is>
      </c>
      <c r="B6" t="inlineStr">
        <is>
          <t>2025</t>
        </is>
      </c>
      <c r="C6" t="inlineStr">
        <is>
          <t>Demais Créditos e Valores a Curto Prazo</t>
        </is>
      </c>
      <c r="D6" t="inlineStr">
        <is>
          <t>3</t>
        </is>
      </c>
      <c r="E6" t="inlineStr">
        <is>
          <t>826.254,20</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1.503.188,94</t>
        </is>
      </c>
    </row>
    <row r="9">
      <c r="A9" t="inlineStr">
        <is>
          <t>2025</t>
        </is>
      </c>
      <c r="B9" t="inlineStr">
        <is>
          <t>2025</t>
        </is>
      </c>
      <c r="C9" t="inlineStr">
        <is>
          <t>VPDs Pagas Antecipadamente</t>
        </is>
      </c>
      <c r="D9" t="inlineStr">
        <is>
          <t>3</t>
        </is>
      </c>
      <c r="E9" t="inlineStr">
        <is>
          <t>187.908,98</t>
        </is>
      </c>
    </row>
    <row r="10">
      <c r="A10" t="inlineStr">
        <is>
          <t>2025</t>
        </is>
      </c>
      <c r="B10" t="inlineStr">
        <is>
          <t>2025</t>
        </is>
      </c>
      <c r="C10" t="inlineStr">
        <is>
          <t>Ativo Não Circulante</t>
        </is>
      </c>
      <c r="D10" t="inlineStr">
        <is>
          <t>2</t>
        </is>
      </c>
      <c r="E10" t="inlineStr">
        <is>
          <t>201.670.209,06</t>
        </is>
      </c>
    </row>
    <row r="11">
      <c r="A11" t="inlineStr">
        <is>
          <t>2025</t>
        </is>
      </c>
      <c r="B11" t="inlineStr">
        <is>
          <t>2025</t>
        </is>
      </c>
      <c r="C11" t="inlineStr">
        <is>
          <t>Ativo Realizável a Longo Prazo</t>
        </is>
      </c>
      <c r="D11" t="inlineStr">
        <is>
          <t>3</t>
        </is>
      </c>
      <c r="E11" t="inlineStr">
        <is>
          <t>2.483.453,22</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190.287.955,42</t>
        </is>
      </c>
    </row>
    <row r="14">
      <c r="A14" t="inlineStr">
        <is>
          <t>2025</t>
        </is>
      </c>
      <c r="B14" t="inlineStr">
        <is>
          <t>2025</t>
        </is>
      </c>
      <c r="C14" t="inlineStr">
        <is>
          <t>Intangível</t>
        </is>
      </c>
      <c r="D14" t="inlineStr">
        <is>
          <t>3</t>
        </is>
      </c>
      <c r="E14" t="inlineStr">
        <is>
          <t>8.898.800,42</t>
        </is>
      </c>
    </row>
    <row r="15">
      <c r="A15" t="inlineStr">
        <is>
          <t>2025</t>
        </is>
      </c>
      <c r="B15" t="inlineStr">
        <is>
          <t>2025</t>
        </is>
      </c>
      <c r="C15" t="inlineStr">
        <is>
          <t>Ativo Financeiro</t>
        </is>
      </c>
      <c r="D15" t="inlineStr"/>
      <c r="E15" t="inlineStr">
        <is>
          <t>26.759.595,49</t>
        </is>
      </c>
    </row>
    <row r="16">
      <c r="A16" t="inlineStr">
        <is>
          <t>2025</t>
        </is>
      </c>
      <c r="B16" t="inlineStr">
        <is>
          <t>2025</t>
        </is>
      </c>
      <c r="C16" t="inlineStr">
        <is>
          <t>Ativo Permanente</t>
        </is>
      </c>
      <c r="D16" t="inlineStr"/>
      <c r="E16" t="inlineStr">
        <is>
          <t>199.186.755,84</t>
        </is>
      </c>
    </row>
    <row r="17">
      <c r="A17" t="inlineStr">
        <is>
          <t>2025</t>
        </is>
      </c>
      <c r="B17" t="inlineStr">
        <is>
          <t>2025</t>
        </is>
      </c>
      <c r="C17" t="inlineStr">
        <is>
          <t>Saldo dos Atos Potenciais do Ativo</t>
        </is>
      </c>
      <c r="D17" t="inlineStr">
        <is>
          <t>3</t>
        </is>
      </c>
      <c r="E17" t="inlineStr">
        <is>
          <t>125.015.391,73</t>
        </is>
      </c>
    </row>
    <row r="18">
      <c r="A18" t="inlineStr">
        <is>
          <t>2025</t>
        </is>
      </c>
      <c r="B18" t="inlineStr">
        <is>
          <t>2024</t>
        </is>
      </c>
      <c r="C18" t="inlineStr">
        <is>
          <t>ATIVO</t>
        </is>
      </c>
      <c r="D18" t="inlineStr">
        <is>
          <t>1</t>
        </is>
      </c>
      <c r="E18" t="inlineStr">
        <is>
          <t>208.145.105,46</t>
        </is>
      </c>
    </row>
    <row r="19">
      <c r="A19" t="inlineStr">
        <is>
          <t>2025</t>
        </is>
      </c>
      <c r="B19" t="inlineStr">
        <is>
          <t>2024</t>
        </is>
      </c>
      <c r="C19" t="inlineStr">
        <is>
          <t>Ativo Circulante</t>
        </is>
      </c>
      <c r="D19" t="inlineStr">
        <is>
          <t>2</t>
        </is>
      </c>
      <c r="E19" t="inlineStr">
        <is>
          <t>26.095.901,75</t>
        </is>
      </c>
    </row>
    <row r="20">
      <c r="A20" t="inlineStr">
        <is>
          <t>2025</t>
        </is>
      </c>
      <c r="B20" t="inlineStr">
        <is>
          <t>2024</t>
        </is>
      </c>
      <c r="C20" t="inlineStr">
        <is>
          <t>Caixa e Equivalentes de Caixa</t>
        </is>
      </c>
      <c r="D20" t="inlineStr">
        <is>
          <t>3</t>
        </is>
      </c>
      <c r="E20" t="inlineStr">
        <is>
          <t>13.356.599,20</t>
        </is>
      </c>
    </row>
    <row r="21">
      <c r="A21" t="inlineStr">
        <is>
          <t>2025</t>
        </is>
      </c>
      <c r="B21" t="inlineStr">
        <is>
          <t>2024</t>
        </is>
      </c>
      <c r="C21" t="inlineStr">
        <is>
          <t>Créditos a Curto Prazo</t>
        </is>
      </c>
      <c r="D21" t="inlineStr">
        <is>
          <t>3</t>
        </is>
      </c>
      <c r="E21" t="inlineStr">
        <is>
          <t>8.173.172,33</t>
        </is>
      </c>
    </row>
  </sheetData>
  <pageMargins left="0.75" right="0.75" top="1" bottom="1" header="0.5" footer="0.5"/>
</worksheet>
</file>

<file path=xl/worksheets/sheet57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uma Empresa para o Fornecimento, Instalação e Montagem de 02 (dois) Grupos Geradores Trifásicos, sendo 01 de 500kva e outro de 360kva, em Conteiner Super Silencioso com Rampa, para as Unidades do Senac Hub e Senac Oeiras, Tipo MENOR PREÇO POR LOTE.</t>
        </is>
      </c>
      <c r="C2" t="inlineStr">
        <is>
          <t>18/05/2026 08:20:00</t>
        </is>
      </c>
      <c r="D2" t="inlineStr">
        <is>
          <t>Finalizada</t>
        </is>
      </c>
      <c r="E2" t="inlineStr"/>
      <c r="F2" t="inlineStr">
        <is>
          <t>01/06/2026 16:30:00</t>
        </is>
      </c>
      <c r="G2" t="inlineStr"/>
      <c r="H2" t="inlineStr"/>
    </row>
    <row r="3">
      <c r="A3" t="inlineStr">
        <is>
          <t>002/2025</t>
        </is>
      </c>
      <c r="B3" t="inlineStr">
        <is>
          <t>Aquisição de Sistemas de Climatização VRF para a Unidade Avançada de Tecnologia - Senac HUB  em Teresina/PI, incluindo instalação de equipamentos e materiais necessários ao serviço.</t>
        </is>
      </c>
      <c r="C3" t="inlineStr">
        <is>
          <t>23/05/2025 08:45:00</t>
        </is>
      </c>
      <c r="D3" t="inlineStr">
        <is>
          <t>Finalizada</t>
        </is>
      </c>
      <c r="E3" t="inlineStr"/>
      <c r="F3" t="inlineStr">
        <is>
          <t>06/06/2025 15:00:00</t>
        </is>
      </c>
      <c r="G3" t="inlineStr"/>
      <c r="H3" t="inlineStr"/>
    </row>
    <row r="4">
      <c r="A4" t="inlineStr">
        <is>
          <t>001/2025</t>
        </is>
      </c>
      <c r="B4" t="inlineStr">
        <is>
          <t>Contratação de Empresa para a Prest. de Serv. de Eng. para a Manutenção e Reforma Predial Preventiva e Corretiva sob demanda, com fornecimento de materiais e serviços.</t>
        </is>
      </c>
      <c r="C4" t="inlineStr">
        <is>
          <t>16/01/2025 08:20:00</t>
        </is>
      </c>
      <c r="D4" t="inlineStr">
        <is>
          <t>Finalizada</t>
        </is>
      </c>
      <c r="E4" t="inlineStr"/>
      <c r="F4" t="inlineStr">
        <is>
          <t>03/02/2025 16:45:00</t>
        </is>
      </c>
      <c r="G4" t="inlineStr"/>
      <c r="H4" t="inlineStr"/>
    </row>
    <row r="5">
      <c r="A5" t="inlineStr">
        <is>
          <t>003/2024</t>
        </is>
      </c>
      <c r="B5" t="inlineStr">
        <is>
          <t>Contratação de empresa especializada na prestação de serviços de Manutenção Preventiva e Corretiva dos Equipamentos do Sistema de Condicionamento de AR Set Free – Tipo VRF (Fluxo de Refrigerante Variável), e Split dos Prédios das Unidades do SENAC no Piauí.</t>
        </is>
      </c>
      <c r="C5" t="inlineStr">
        <is>
          <t>20/09/2024 08:18:00</t>
        </is>
      </c>
      <c r="D5" t="inlineStr">
        <is>
          <t>Finalizada</t>
        </is>
      </c>
      <c r="E5" t="inlineStr"/>
      <c r="F5" t="inlineStr">
        <is>
          <t>27/09/2024 16:35:00</t>
        </is>
      </c>
      <c r="G5" t="inlineStr"/>
      <c r="H5" t="inlineStr"/>
    </row>
    <row r="6">
      <c r="A6" t="inlineStr">
        <is>
          <t>002/2024</t>
        </is>
      </c>
      <c r="B6" t="inlineStr">
        <is>
          <t>Contratação de empresa especializada em serviços de Construção Civil objetivando a Obra de Construção da Unidade Educacional do SENAC no município de Oeiras/PI, conforme especificações constantes no Edital.</t>
        </is>
      </c>
      <c r="C6" t="inlineStr">
        <is>
          <t>13/09/2024 08:19:00</t>
        </is>
      </c>
      <c r="D6" t="inlineStr">
        <is>
          <t>Finalizada</t>
        </is>
      </c>
      <c r="E6" t="inlineStr"/>
      <c r="F6" t="inlineStr">
        <is>
          <t>01/10/2024 10:00:00</t>
        </is>
      </c>
      <c r="G6" t="inlineStr"/>
      <c r="H6" t="inlineStr"/>
    </row>
    <row r="7">
      <c r="A7" t="inlineStr">
        <is>
          <t>001/2024</t>
        </is>
      </c>
      <c r="B7" t="inlineStr">
        <is>
          <t>Serviço de Adequação de Sistemas de Climatização VRF de Unidades do SENAC/PI e SESC/PI, incluindo remoção, substituição, fornecimento de equipamentos e materiais necessários ao serviço, tipo Menor Preço por Lote.</t>
        </is>
      </c>
      <c r="C7" t="inlineStr">
        <is>
          <t>26/07/2024 08:00:00</t>
        </is>
      </c>
      <c r="D7" t="inlineStr">
        <is>
          <t>Finalizada</t>
        </is>
      </c>
      <c r="E7" t="inlineStr"/>
      <c r="F7" t="inlineStr">
        <is>
          <t>13/08/2024 15:00:00</t>
        </is>
      </c>
      <c r="G7" t="inlineStr"/>
      <c r="H7" t="inlineStr"/>
    </row>
    <row r="8">
      <c r="A8" t="inlineStr">
        <is>
          <t>002/2026</t>
        </is>
      </c>
      <c r="B8" t="inlineStr">
        <is>
          <t>Contratação de uma Empresa Especializada na Prestação dos Serviços de Remanejamento de Placas Solares nas Unidades do SENAC/AR/PI.</t>
        </is>
      </c>
      <c r="C8" t="inlineStr">
        <is>
          <t>13/03/2026 08:33:00</t>
        </is>
      </c>
      <c r="D8" t="inlineStr">
        <is>
          <t>Em processo</t>
        </is>
      </c>
      <c r="E8" t="inlineStr"/>
      <c r="F8" t="inlineStr"/>
      <c r="G8" t="inlineStr"/>
      <c r="H8" t="inlineStr"/>
    </row>
    <row r="9">
      <c r="A9" t="inlineStr">
        <is>
          <t>001/2026</t>
        </is>
      </c>
      <c r="B9" t="inlineStr">
        <is>
          <t>Contratação de uma Empresa Especializada no Fornecimento de Subscrição/Licenciamento de Solução Corporativa de Backup, Replicação e Recuperação de Desastres, acompanhada de Serviço de Gestão Técnica, Suporte Especializado e Operação Assistida.</t>
        </is>
      </c>
      <c r="C9" t="inlineStr">
        <is>
          <t>06/02/2026 08:18:00</t>
        </is>
      </c>
      <c r="D9" t="inlineStr">
        <is>
          <t>Finalizada</t>
        </is>
      </c>
      <c r="E9" t="inlineStr"/>
      <c r="F9" t="inlineStr">
        <is>
          <t>19/02/2026 15:35:00</t>
        </is>
      </c>
      <c r="G9" t="inlineStr"/>
      <c r="H9" t="inlineStr"/>
    </row>
    <row r="10">
      <c r="A10" t="inlineStr">
        <is>
          <t>008/2025</t>
        </is>
      </c>
      <c r="B10" t="inlineStr">
        <is>
          <t>Contratação de Empresa Especializada na Execução dos Serviços de Infraestrutura para a Instalação de Aparelhos de Ar-Condicionado na Nova Unidade do SENAC/AR/PI, localizada no Município de Oeiras/PI, conforme especificações e quantitativos em anexo deste Convite.</t>
        </is>
      </c>
      <c r="C10" t="inlineStr">
        <is>
          <t>04/12/2025 08:35:00</t>
        </is>
      </c>
      <c r="D10" t="inlineStr">
        <is>
          <t>Finalizada</t>
        </is>
      </c>
      <c r="E10" t="inlineStr"/>
      <c r="F10" t="inlineStr">
        <is>
          <t>16/12/2025 16:20:00</t>
        </is>
      </c>
      <c r="G10" t="inlineStr"/>
      <c r="H10" t="inlineStr"/>
    </row>
    <row r="11">
      <c r="A11" t="inlineStr">
        <is>
          <t>007/2025</t>
        </is>
      </c>
      <c r="B11" t="inlineStr">
        <is>
          <t>Contratação de empresa para a prestação de serviços de Solução Tecnológica Omnichannel para gerenciar múltiplos canais de comunicação (Instagram, Facebook e WhatsApp.) de forma unificada</t>
        </is>
      </c>
      <c r="C11" t="inlineStr">
        <is>
          <t>02/12/2025 08:25:00</t>
        </is>
      </c>
      <c r="D11" t="inlineStr">
        <is>
          <t>Finalizada</t>
        </is>
      </c>
      <c r="E11" t="inlineStr"/>
      <c r="F11" t="inlineStr">
        <is>
          <t>12/12/2025 16:10:00</t>
        </is>
      </c>
      <c r="G11" t="inlineStr"/>
      <c r="H11" t="inlineStr"/>
    </row>
    <row r="12">
      <c r="A12" t="inlineStr">
        <is>
          <t>006/2025</t>
        </is>
      </c>
      <c r="B12" t="inlineStr">
        <is>
          <t>À contratação de empresa especializada em serviços de sinalização e comunicação visual para as Unidades Operativas do Senac/PI, localizadas nos municípios de Esperantina - PI e Santa Filomena - PI, conforme especificações e quantitativos em anexo deste Convite.</t>
        </is>
      </c>
      <c r="C12" t="inlineStr">
        <is>
          <t>24/09/2025 08:22:00</t>
        </is>
      </c>
      <c r="D12" t="inlineStr">
        <is>
          <t>Finalizada</t>
        </is>
      </c>
      <c r="E12" t="inlineStr"/>
      <c r="F12" t="inlineStr">
        <is>
          <t>03/10/2025 16:15:00</t>
        </is>
      </c>
      <c r="G12" t="inlineStr"/>
      <c r="H12" t="inlineStr"/>
    </row>
    <row r="13">
      <c r="A13" t="inlineStr">
        <is>
          <t>005/2025</t>
        </is>
      </c>
      <c r="B13" t="inlineStr">
        <is>
          <t>Contratação de uma empresa para a prestação de serviços de desenvolvimento de uma nova versão do site institucional do SENAC/PI e de Manutenção e Hospedagem desse Novo Site, conforme especificações e quantitativos em anexo deste Convite</t>
        </is>
      </c>
      <c r="C13" t="inlineStr">
        <is>
          <t>03/09/2025 08:23:00</t>
        </is>
      </c>
      <c r="D13" t="inlineStr">
        <is>
          <t>Finalizada</t>
        </is>
      </c>
      <c r="E13" t="inlineStr"/>
      <c r="F13" t="inlineStr">
        <is>
          <t>16/09/2025 16:20:00</t>
        </is>
      </c>
      <c r="G13" t="inlineStr"/>
      <c r="H13" t="inlineStr"/>
    </row>
    <row r="14">
      <c r="A14" t="inlineStr">
        <is>
          <t>004/2025</t>
        </is>
      </c>
      <c r="B14" t="inlineStr">
        <is>
          <t>Fornecimento de Equipamentos Eletrônicos e de Informática Diversos para uso nas Unidades Operacionais do SENAC/AR/PI localizadas em Esperantina e Santa Filomena, conforme especificações e quantitativos em anexo deste Convite</t>
        </is>
      </c>
      <c r="C14" t="inlineStr">
        <is>
          <t>13/08/2025 08:24:00</t>
        </is>
      </c>
      <c r="D14" t="inlineStr">
        <is>
          <t>Finalizada</t>
        </is>
      </c>
      <c r="E14" t="inlineStr"/>
      <c r="F14" t="inlineStr">
        <is>
          <t>22/08/2025 15:35:00</t>
        </is>
      </c>
      <c r="G14" t="inlineStr"/>
      <c r="H14" t="inlineStr"/>
    </row>
    <row r="15">
      <c r="A15" t="inlineStr">
        <is>
          <t>003/2025</t>
        </is>
      </c>
      <c r="B15" t="inlineStr">
        <is>
          <t xml:space="preserve">Contratação de Empresa Especializada no Fornecimento de Materiais para atender Demandas das Áreas de Beleza e Saúde do SENAC/PI, conforme especificações e quantitativos em anexo deste Convite </t>
        </is>
      </c>
      <c r="C15" t="inlineStr">
        <is>
          <t>23/05/2025 08:10:00</t>
        </is>
      </c>
      <c r="D15" t="inlineStr">
        <is>
          <t>Finalizada</t>
        </is>
      </c>
      <c r="E15" t="inlineStr"/>
      <c r="F15" t="inlineStr">
        <is>
          <t>29/05/2025 16:25:00</t>
        </is>
      </c>
      <c r="G15" t="inlineStr"/>
      <c r="H15" t="inlineStr"/>
    </row>
    <row r="16">
      <c r="A16" t="inlineStr">
        <is>
          <t>002/2025</t>
        </is>
      </c>
      <c r="B16" t="inlineStr">
        <is>
          <t xml:space="preserve">Contratação de empresa especializada na prestação de Serviços de Monitoramento, Manutenção Preventiva e Corretiva dos Geradores de Energia da Unidade do SENAC/PI, José Alves do Nascimento, em Floriano/PI. </t>
        </is>
      </c>
      <c r="C16" t="inlineStr">
        <is>
          <t>03/02/2025 08:10:00</t>
        </is>
      </c>
      <c r="D16" t="inlineStr">
        <is>
          <t>Finalizada</t>
        </is>
      </c>
      <c r="E16" t="inlineStr"/>
      <c r="F16" t="inlineStr">
        <is>
          <t>12/02/2025 16:00:00</t>
        </is>
      </c>
      <c r="G16" t="inlineStr"/>
      <c r="H16" t="inlineStr"/>
    </row>
    <row r="17">
      <c r="A17" t="inlineStr">
        <is>
          <t>001/2025</t>
        </is>
      </c>
      <c r="B17" t="inlineStr">
        <is>
          <t>Serviço de manutenção preventiva das subestações de energia elétrica da Sede Administrativa e Unidades Operativas do Senac/PI, conforme especificações relacionadas neste convite e em seus anexos.</t>
        </is>
      </c>
      <c r="C17" t="inlineStr">
        <is>
          <t>29/01/2025 08:20:00</t>
        </is>
      </c>
      <c r="D17" t="inlineStr">
        <is>
          <t>Finalizada</t>
        </is>
      </c>
      <c r="E17" t="inlineStr"/>
      <c r="F17" t="inlineStr">
        <is>
          <t>11/02/2025 16:00:00</t>
        </is>
      </c>
      <c r="G17" t="inlineStr"/>
      <c r="H17" t="inlineStr"/>
    </row>
    <row r="18">
      <c r="A18" t="inlineStr">
        <is>
          <t>013/2024</t>
        </is>
      </c>
      <c r="B18" t="inlineStr">
        <is>
          <t>Contratação de empresa especializada na prestação de serviços de Monitoramento, Manutenção Preventiva e Corretiva dos Equipamentos da Estação de Tratamento de Esgoto das UOP's do SENAC Miguel Sady em Teresina/PI, Florentino Alves Veras Neto em Parnaíba/PI e Edwaldo Freitas Lira em Piripiri/PI.</t>
        </is>
      </c>
      <c r="C18" t="inlineStr">
        <is>
          <t>17/10/2024 08:57:00</t>
        </is>
      </c>
      <c r="D18" t="inlineStr">
        <is>
          <t>Finalizada</t>
        </is>
      </c>
      <c r="E18" t="inlineStr"/>
      <c r="F18" t="inlineStr">
        <is>
          <t>29/10/2024 16:15:00</t>
        </is>
      </c>
      <c r="G18" t="inlineStr"/>
      <c r="H18" t="inlineStr"/>
    </row>
    <row r="19">
      <c r="A19" t="inlineStr">
        <is>
          <t>012/2024</t>
        </is>
      </c>
      <c r="B19" t="inlineStr">
        <is>
          <t>Contratação de Pessoa Física ou Jurídica para a Execução dos Serviços de Fiscalização da Obra de Construção da Unidade do SENAC em Oeiras/PI.</t>
        </is>
      </c>
      <c r="C19" t="inlineStr">
        <is>
          <t>25/09/2024 08:29:00</t>
        </is>
      </c>
      <c r="D19" t="inlineStr">
        <is>
          <t>Finalizada</t>
        </is>
      </c>
      <c r="E19" t="inlineStr"/>
      <c r="F19" t="inlineStr">
        <is>
          <t>04/10/2024 15:30:00</t>
        </is>
      </c>
      <c r="G19" t="inlineStr"/>
      <c r="H19" t="inlineStr"/>
    </row>
    <row r="20">
      <c r="A20" t="inlineStr">
        <is>
          <t>011/2024</t>
        </is>
      </c>
      <c r="B20" t="inlineStr">
        <is>
          <t>Contratação de empresa especializada na prestação de serviços de manutenção preventiva/corretiva em máquinas de costura para atender demandas das Unidades do SENAC/PI.</t>
        </is>
      </c>
      <c r="C20" t="inlineStr">
        <is>
          <t>17/09/2024 08:31:00</t>
        </is>
      </c>
      <c r="D20" t="inlineStr">
        <is>
          <t>Finalizada</t>
        </is>
      </c>
      <c r="E20" t="inlineStr"/>
      <c r="F20" t="inlineStr">
        <is>
          <t>05/11/2024 16:30:00</t>
        </is>
      </c>
      <c r="G20" t="inlineStr"/>
      <c r="H20" t="inlineStr"/>
    </row>
    <row r="21">
      <c r="A21" t="inlineStr">
        <is>
          <t>010/2024</t>
        </is>
      </c>
      <c r="B21" t="inlineStr">
        <is>
          <t>Contratação de Pessoa Física ou Jurídica para a Atualização de Projeto Executivo de arquitetura e complementares para Obra de Construção de Prédio do SENAC no município de Oeiras/PI.</t>
        </is>
      </c>
      <c r="C21" t="inlineStr">
        <is>
          <t>09/08/2024 08:50:00</t>
        </is>
      </c>
      <c r="D21" t="inlineStr">
        <is>
          <t>Finalizada</t>
        </is>
      </c>
      <c r="E21" t="inlineStr"/>
      <c r="F21" t="inlineStr">
        <is>
          <t>20/08/2024 15:48:00</t>
        </is>
      </c>
      <c r="G21" t="inlineStr"/>
      <c r="H21" t="inlineStr"/>
    </row>
  </sheetData>
  <pageMargins left="0.75" right="0.75" top="1" bottom="1" header="0.5" footer="0.5"/>
</worksheet>
</file>

<file path=xl/worksheets/sheet58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uma Empresa para o Fornecimento, Instalação e Montagem de 02 (dois) Grupos Geradores Trifásicos, sendo 01 de 500kva e outro de 360kva, em Conteiner Super Silencioso com Rampa, para as Unidades do Senac Hub e Senac Oeiras, Tipo MENOR PREÇO POR LOTE.</t>
        </is>
      </c>
      <c r="C2" t="inlineStr">
        <is>
          <t>18/05/2026 08:20:00</t>
        </is>
      </c>
      <c r="D2" t="inlineStr">
        <is>
          <t>Finalizada</t>
        </is>
      </c>
      <c r="E2" t="inlineStr"/>
      <c r="F2" t="inlineStr">
        <is>
          <t>01/06/2026 16:30:00</t>
        </is>
      </c>
      <c r="G2" t="inlineStr"/>
      <c r="H2" t="inlineStr"/>
    </row>
    <row r="3">
      <c r="A3" t="inlineStr">
        <is>
          <t>002/2025</t>
        </is>
      </c>
      <c r="B3" t="inlineStr">
        <is>
          <t>Aquisição de Sistemas de Climatização VRF para a Unidade Avançada de Tecnologia - Senac HUB  em Teresina/PI, incluindo instalação de equipamentos e materiais necessários ao serviço.</t>
        </is>
      </c>
      <c r="C3" t="inlineStr">
        <is>
          <t>23/05/2025 08:45:00</t>
        </is>
      </c>
      <c r="D3" t="inlineStr">
        <is>
          <t>Finalizada</t>
        </is>
      </c>
      <c r="E3" t="inlineStr"/>
      <c r="F3" t="inlineStr">
        <is>
          <t>06/06/2025 15:00:00</t>
        </is>
      </c>
      <c r="G3" t="inlineStr"/>
      <c r="H3" t="inlineStr"/>
    </row>
    <row r="4">
      <c r="A4" t="inlineStr">
        <is>
          <t>001/2025</t>
        </is>
      </c>
      <c r="B4" t="inlineStr">
        <is>
          <t>Contratação de Empresa para a Prest. de Serv. de Eng. para a Manutenção e Reforma Predial Preventiva e Corretiva sob demanda, com fornecimento de materiais e serviços.</t>
        </is>
      </c>
      <c r="C4" t="inlineStr">
        <is>
          <t>16/01/2025 08:20:00</t>
        </is>
      </c>
      <c r="D4" t="inlineStr">
        <is>
          <t>Finalizada</t>
        </is>
      </c>
      <c r="E4" t="inlineStr"/>
      <c r="F4" t="inlineStr">
        <is>
          <t>03/02/2025 16:45:00</t>
        </is>
      </c>
      <c r="G4" t="inlineStr"/>
      <c r="H4" t="inlineStr"/>
    </row>
    <row r="5">
      <c r="A5" t="inlineStr">
        <is>
          <t>003/2024</t>
        </is>
      </c>
      <c r="B5" t="inlineStr">
        <is>
          <t>Contratação de empresa especializada na prestação de serviços de Manutenção Preventiva e Corretiva dos Equipamentos do Sistema de Condicionamento de AR Set Free – Tipo VRF (Fluxo de Refrigerante Variável), e Split dos Prédios das Unidades do SENAC no Piauí.</t>
        </is>
      </c>
      <c r="C5" t="inlineStr">
        <is>
          <t>20/09/2024 08:18:00</t>
        </is>
      </c>
      <c r="D5" t="inlineStr">
        <is>
          <t>Finalizada</t>
        </is>
      </c>
      <c r="E5" t="inlineStr"/>
      <c r="F5" t="inlineStr">
        <is>
          <t>27/09/2024 16:35:00</t>
        </is>
      </c>
      <c r="G5" t="inlineStr"/>
      <c r="H5" t="inlineStr"/>
    </row>
    <row r="6">
      <c r="A6" t="inlineStr">
        <is>
          <t>002/2024</t>
        </is>
      </c>
      <c r="B6" t="inlineStr">
        <is>
          <t>Contratação de empresa especializada em serviços de Construção Civil objetivando a Obra de Construção da Unidade Educacional do SENAC no município de Oeiras/PI, conforme especificações constantes no Edital.</t>
        </is>
      </c>
      <c r="C6" t="inlineStr">
        <is>
          <t>13/09/2024 08:19:00</t>
        </is>
      </c>
      <c r="D6" t="inlineStr">
        <is>
          <t>Finalizada</t>
        </is>
      </c>
      <c r="E6" t="inlineStr"/>
      <c r="F6" t="inlineStr">
        <is>
          <t>01/10/2024 10:00:00</t>
        </is>
      </c>
      <c r="G6" t="inlineStr"/>
      <c r="H6" t="inlineStr"/>
    </row>
    <row r="7">
      <c r="A7" t="inlineStr">
        <is>
          <t>001/2024</t>
        </is>
      </c>
      <c r="B7" t="inlineStr">
        <is>
          <t>Serviço de Adequação de Sistemas de Climatização VRF de Unidades do SENAC/PI e SESC/PI, incluindo remoção, substituição, fornecimento de equipamentos e materiais necessários ao serviço, tipo Menor Preço por Lote.</t>
        </is>
      </c>
      <c r="C7" t="inlineStr">
        <is>
          <t>26/07/2024 08:00:00</t>
        </is>
      </c>
      <c r="D7" t="inlineStr">
        <is>
          <t>Finalizada</t>
        </is>
      </c>
      <c r="E7" t="inlineStr"/>
      <c r="F7" t="inlineStr">
        <is>
          <t>13/08/2024 15:00:00</t>
        </is>
      </c>
      <c r="G7" t="inlineStr"/>
      <c r="H7" t="inlineStr"/>
    </row>
    <row r="8">
      <c r="A8" t="inlineStr">
        <is>
          <t>002/2026</t>
        </is>
      </c>
      <c r="B8" t="inlineStr">
        <is>
          <t>Contratação de uma Empresa Especializada na Prestação dos Serviços de Remanejamento de Placas Solares nas Unidades do SENAC/AR/PI.</t>
        </is>
      </c>
      <c r="C8" t="inlineStr">
        <is>
          <t>13/03/2026 08:33:00</t>
        </is>
      </c>
      <c r="D8" t="inlineStr">
        <is>
          <t>Em processo</t>
        </is>
      </c>
      <c r="E8" t="inlineStr"/>
      <c r="F8" t="inlineStr"/>
      <c r="G8" t="inlineStr"/>
      <c r="H8" t="inlineStr"/>
    </row>
    <row r="9">
      <c r="A9" t="inlineStr">
        <is>
          <t>001/2026</t>
        </is>
      </c>
      <c r="B9" t="inlineStr">
        <is>
          <t>Contratação de uma Empresa Especializada no Fornecimento de Subscrição/Licenciamento de Solução Corporativa de Backup, Replicação e Recuperação de Desastres, acompanhada de Serviço de Gestão Técnica, Suporte Especializado e Operação Assistida.</t>
        </is>
      </c>
      <c r="C9" t="inlineStr">
        <is>
          <t>06/02/2026 08:18:00</t>
        </is>
      </c>
      <c r="D9" t="inlineStr">
        <is>
          <t>Finalizada</t>
        </is>
      </c>
      <c r="E9" t="inlineStr"/>
      <c r="F9" t="inlineStr">
        <is>
          <t>19/02/2026 15:35:00</t>
        </is>
      </c>
      <c r="G9" t="inlineStr"/>
      <c r="H9" t="inlineStr"/>
    </row>
    <row r="10">
      <c r="A10" t="inlineStr">
        <is>
          <t>008/2025</t>
        </is>
      </c>
      <c r="B10" t="inlineStr">
        <is>
          <t>Contratação de Empresa Especializada na Execução dos Serviços de Infraestrutura para a Instalação de Aparelhos de Ar-Condicionado na Nova Unidade do SENAC/AR/PI, localizada no Município de Oeiras/PI, conforme especificações e quantitativos em anexo deste Convite.</t>
        </is>
      </c>
      <c r="C10" t="inlineStr">
        <is>
          <t>04/12/2025 08:35:00</t>
        </is>
      </c>
      <c r="D10" t="inlineStr">
        <is>
          <t>Finalizada</t>
        </is>
      </c>
      <c r="E10" t="inlineStr"/>
      <c r="F10" t="inlineStr">
        <is>
          <t>16/12/2025 16:20:00</t>
        </is>
      </c>
      <c r="G10" t="inlineStr"/>
      <c r="H10" t="inlineStr"/>
    </row>
    <row r="11">
      <c r="A11" t="inlineStr">
        <is>
          <t>007/2025</t>
        </is>
      </c>
      <c r="B11" t="inlineStr">
        <is>
          <t>Contratação de empresa para a prestação de serviços de Solução Tecnológica Omnichannel para gerenciar múltiplos canais de comunicação (Instagram, Facebook e WhatsApp.) de forma unificada</t>
        </is>
      </c>
      <c r="C11" t="inlineStr">
        <is>
          <t>02/12/2025 08:25:00</t>
        </is>
      </c>
      <c r="D11" t="inlineStr">
        <is>
          <t>Finalizada</t>
        </is>
      </c>
      <c r="E11" t="inlineStr"/>
      <c r="F11" t="inlineStr">
        <is>
          <t>12/12/2025 16:10:00</t>
        </is>
      </c>
      <c r="G11" t="inlineStr"/>
      <c r="H11" t="inlineStr"/>
    </row>
    <row r="12">
      <c r="A12" t="inlineStr">
        <is>
          <t>006/2025</t>
        </is>
      </c>
      <c r="B12" t="inlineStr">
        <is>
          <t>À contratação de empresa especializada em serviços de sinalização e comunicação visual para as Unidades Operativas do Senac/PI, localizadas nos municípios de Esperantina - PI e Santa Filomena - PI, conforme especificações e quantitativos em anexo deste Convite.</t>
        </is>
      </c>
      <c r="C12" t="inlineStr">
        <is>
          <t>24/09/2025 08:22:00</t>
        </is>
      </c>
      <c r="D12" t="inlineStr">
        <is>
          <t>Finalizada</t>
        </is>
      </c>
      <c r="E12" t="inlineStr"/>
      <c r="F12" t="inlineStr">
        <is>
          <t>03/10/2025 16:15:00</t>
        </is>
      </c>
      <c r="G12" t="inlineStr"/>
      <c r="H12" t="inlineStr"/>
    </row>
    <row r="13">
      <c r="A13" t="inlineStr">
        <is>
          <t>005/2025</t>
        </is>
      </c>
      <c r="B13" t="inlineStr">
        <is>
          <t>Contratação de uma empresa para a prestação de serviços de desenvolvimento de uma nova versão do site institucional do SENAC/PI e de Manutenção e Hospedagem desse Novo Site, conforme especificações e quantitativos em anexo deste Convite</t>
        </is>
      </c>
      <c r="C13" t="inlineStr">
        <is>
          <t>03/09/2025 08:23:00</t>
        </is>
      </c>
      <c r="D13" t="inlineStr">
        <is>
          <t>Finalizada</t>
        </is>
      </c>
      <c r="E13" t="inlineStr"/>
      <c r="F13" t="inlineStr">
        <is>
          <t>16/09/2025 16:20:00</t>
        </is>
      </c>
      <c r="G13" t="inlineStr"/>
      <c r="H13" t="inlineStr"/>
    </row>
    <row r="14">
      <c r="A14" t="inlineStr">
        <is>
          <t>004/2025</t>
        </is>
      </c>
      <c r="B14" t="inlineStr">
        <is>
          <t>Fornecimento de Equipamentos Eletrônicos e de Informática Diversos para uso nas Unidades Operacionais do SENAC/AR/PI localizadas em Esperantina e Santa Filomena, conforme especificações e quantitativos em anexo deste Convite</t>
        </is>
      </c>
      <c r="C14" t="inlineStr">
        <is>
          <t>13/08/2025 08:24:00</t>
        </is>
      </c>
      <c r="D14" t="inlineStr">
        <is>
          <t>Finalizada</t>
        </is>
      </c>
      <c r="E14" t="inlineStr"/>
      <c r="F14" t="inlineStr">
        <is>
          <t>22/08/2025 15:35:00</t>
        </is>
      </c>
      <c r="G14" t="inlineStr"/>
      <c r="H14" t="inlineStr"/>
    </row>
    <row r="15">
      <c r="A15" t="inlineStr">
        <is>
          <t>003/2025</t>
        </is>
      </c>
      <c r="B15" t="inlineStr">
        <is>
          <t xml:space="preserve">Contratação de Empresa Especializada no Fornecimento de Materiais para atender Demandas das Áreas de Beleza e Saúde do SENAC/PI, conforme especificações e quantitativos em anexo deste Convite </t>
        </is>
      </c>
      <c r="C15" t="inlineStr">
        <is>
          <t>23/05/2025 08:10:00</t>
        </is>
      </c>
      <c r="D15" t="inlineStr">
        <is>
          <t>Finalizada</t>
        </is>
      </c>
      <c r="E15" t="inlineStr"/>
      <c r="F15" t="inlineStr">
        <is>
          <t>29/05/2025 16:25:00</t>
        </is>
      </c>
      <c r="G15" t="inlineStr"/>
      <c r="H15" t="inlineStr"/>
    </row>
    <row r="16">
      <c r="A16" t="inlineStr">
        <is>
          <t>002/2025</t>
        </is>
      </c>
      <c r="B16" t="inlineStr">
        <is>
          <t xml:space="preserve">Contratação de empresa especializada na prestação de Serviços de Monitoramento, Manutenção Preventiva e Corretiva dos Geradores de Energia da Unidade do SENAC/PI, José Alves do Nascimento, em Floriano/PI. </t>
        </is>
      </c>
      <c r="C16" t="inlineStr">
        <is>
          <t>03/02/2025 08:10:00</t>
        </is>
      </c>
      <c r="D16" t="inlineStr">
        <is>
          <t>Finalizada</t>
        </is>
      </c>
      <c r="E16" t="inlineStr"/>
      <c r="F16" t="inlineStr">
        <is>
          <t>12/02/2025 16:00:00</t>
        </is>
      </c>
      <c r="G16" t="inlineStr"/>
      <c r="H16" t="inlineStr"/>
    </row>
    <row r="17">
      <c r="A17" t="inlineStr">
        <is>
          <t>001/2025</t>
        </is>
      </c>
      <c r="B17" t="inlineStr">
        <is>
          <t>Serviço de manutenção preventiva das subestações de energia elétrica da Sede Administrativa e Unidades Operativas do Senac/PI, conforme especificações relacionadas neste convite e em seus anexos.</t>
        </is>
      </c>
      <c r="C17" t="inlineStr">
        <is>
          <t>29/01/2025 08:20:00</t>
        </is>
      </c>
      <c r="D17" t="inlineStr">
        <is>
          <t>Finalizada</t>
        </is>
      </c>
      <c r="E17" t="inlineStr"/>
      <c r="F17" t="inlineStr">
        <is>
          <t>11/02/2025 16:00:00</t>
        </is>
      </c>
      <c r="G17" t="inlineStr"/>
      <c r="H17" t="inlineStr"/>
    </row>
    <row r="18">
      <c r="A18" t="inlineStr">
        <is>
          <t>013/2024</t>
        </is>
      </c>
      <c r="B18" t="inlineStr">
        <is>
          <t>Contratação de empresa especializada na prestação de serviços de Monitoramento, Manutenção Preventiva e Corretiva dos Equipamentos da Estação de Tratamento de Esgoto das UOP's do SENAC Miguel Sady em Teresina/PI, Florentino Alves Veras Neto em Parnaíba/PI e Edwaldo Freitas Lira em Piripiri/PI.</t>
        </is>
      </c>
      <c r="C18" t="inlineStr">
        <is>
          <t>17/10/2024 08:57:00</t>
        </is>
      </c>
      <c r="D18" t="inlineStr">
        <is>
          <t>Finalizada</t>
        </is>
      </c>
      <c r="E18" t="inlineStr"/>
      <c r="F18" t="inlineStr">
        <is>
          <t>29/10/2024 16:15:00</t>
        </is>
      </c>
      <c r="G18" t="inlineStr"/>
      <c r="H18" t="inlineStr"/>
    </row>
    <row r="19">
      <c r="A19" t="inlineStr">
        <is>
          <t>012/2024</t>
        </is>
      </c>
      <c r="B19" t="inlineStr">
        <is>
          <t>Contratação de Pessoa Física ou Jurídica para a Execução dos Serviços de Fiscalização da Obra de Construção da Unidade do SENAC em Oeiras/PI.</t>
        </is>
      </c>
      <c r="C19" t="inlineStr">
        <is>
          <t>25/09/2024 08:29:00</t>
        </is>
      </c>
      <c r="D19" t="inlineStr">
        <is>
          <t>Finalizada</t>
        </is>
      </c>
      <c r="E19" t="inlineStr"/>
      <c r="F19" t="inlineStr">
        <is>
          <t>04/10/2024 15:30:00</t>
        </is>
      </c>
      <c r="G19" t="inlineStr"/>
      <c r="H19" t="inlineStr"/>
    </row>
    <row r="20">
      <c r="A20" t="inlineStr">
        <is>
          <t>011/2024</t>
        </is>
      </c>
      <c r="B20" t="inlineStr">
        <is>
          <t>Contratação de empresa especializada na prestação de serviços de manutenção preventiva/corretiva em máquinas de costura para atender demandas das Unidades do SENAC/PI.</t>
        </is>
      </c>
      <c r="C20" t="inlineStr">
        <is>
          <t>17/09/2024 08:31:00</t>
        </is>
      </c>
      <c r="D20" t="inlineStr">
        <is>
          <t>Finalizada</t>
        </is>
      </c>
      <c r="E20" t="inlineStr"/>
      <c r="F20" t="inlineStr">
        <is>
          <t>05/11/2024 16:30:00</t>
        </is>
      </c>
      <c r="G20" t="inlineStr"/>
      <c r="H20" t="inlineStr"/>
    </row>
    <row r="21">
      <c r="A21" t="inlineStr">
        <is>
          <t>010/2024</t>
        </is>
      </c>
      <c r="B21" t="inlineStr">
        <is>
          <t>Contratação de Pessoa Física ou Jurídica para a Atualização de Projeto Executivo de arquitetura e complementares para Obra de Construção de Prédio do SENAC no município de Oeiras/PI.</t>
        </is>
      </c>
      <c r="C21" t="inlineStr">
        <is>
          <t>09/08/2024 08:50:00</t>
        </is>
      </c>
      <c r="D21" t="inlineStr">
        <is>
          <t>Finalizada</t>
        </is>
      </c>
      <c r="E21" t="inlineStr"/>
      <c r="F21" t="inlineStr">
        <is>
          <t>20/08/2024 15:48:00</t>
        </is>
      </c>
      <c r="G21" t="inlineStr"/>
      <c r="H21" t="inlineStr"/>
    </row>
  </sheetData>
  <pageMargins left="0.75" right="0.75" top="1" bottom="1" header="0.5" footer="0.5"/>
</worksheet>
</file>

<file path=xl/worksheets/sheet58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Contratação de uma Empresa para o Fornecimento, Instalação e Montagem de 02 (dois) Grupos Geradores Trifásicos, sendo 01 de 500kva e outro de 360kva, em Conteiner Super Silencioso com Rampa, para as Unidades do Senac Hub e Senac Oeiras, Tipo MENOR PREÇO POR LOTE.</t>
        </is>
      </c>
      <c r="C2" t="inlineStr">
        <is>
          <t>18/05/2026 08:20:00</t>
        </is>
      </c>
      <c r="D2" t="inlineStr">
        <is>
          <t>Finalizada</t>
        </is>
      </c>
      <c r="E2" t="inlineStr"/>
      <c r="F2" t="inlineStr">
        <is>
          <t>01/06/2026 16:30:00</t>
        </is>
      </c>
      <c r="G2" t="inlineStr"/>
      <c r="H2" t="inlineStr"/>
    </row>
    <row r="3">
      <c r="A3" t="inlineStr">
        <is>
          <t>002/2025</t>
        </is>
      </c>
      <c r="B3" t="inlineStr">
        <is>
          <t>Aquisição de Sistemas de Climatização VRF para a Unidade Avançada de Tecnologia - Senac HUB  em Teresina/PI, incluindo instalação de equipamentos e materiais necessários ao serviço.</t>
        </is>
      </c>
      <c r="C3" t="inlineStr">
        <is>
          <t>23/05/2025 08:45:00</t>
        </is>
      </c>
      <c r="D3" t="inlineStr">
        <is>
          <t>Finalizada</t>
        </is>
      </c>
      <c r="E3" t="inlineStr"/>
      <c r="F3" t="inlineStr">
        <is>
          <t>06/06/2025 15:00:00</t>
        </is>
      </c>
      <c r="G3" t="inlineStr"/>
      <c r="H3" t="inlineStr"/>
    </row>
    <row r="4">
      <c r="A4" t="inlineStr">
        <is>
          <t>001/2025</t>
        </is>
      </c>
      <c r="B4" t="inlineStr">
        <is>
          <t>Contratação de Empresa para a Prest. de Serv. de Eng. para a Manutenção e Reforma Predial Preventiva e Corretiva sob demanda, com fornecimento de materiais e serviços.</t>
        </is>
      </c>
      <c r="C4" t="inlineStr">
        <is>
          <t>16/01/2025 08:20:00</t>
        </is>
      </c>
      <c r="D4" t="inlineStr">
        <is>
          <t>Finalizada</t>
        </is>
      </c>
      <c r="E4" t="inlineStr"/>
      <c r="F4" t="inlineStr">
        <is>
          <t>03/02/2025 16:45:00</t>
        </is>
      </c>
      <c r="G4" t="inlineStr"/>
      <c r="H4" t="inlineStr"/>
    </row>
    <row r="5">
      <c r="A5" t="inlineStr">
        <is>
          <t>003/2024</t>
        </is>
      </c>
      <c r="B5" t="inlineStr">
        <is>
          <t>Contratação de empresa especializada na prestação de serviços de Manutenção Preventiva e Corretiva dos Equipamentos do Sistema de Condicionamento de AR Set Free – Tipo VRF (Fluxo de Refrigerante Variável), e Split dos Prédios das Unidades do SENAC no Piauí.</t>
        </is>
      </c>
      <c r="C5" t="inlineStr">
        <is>
          <t>20/09/2024 08:18:00</t>
        </is>
      </c>
      <c r="D5" t="inlineStr">
        <is>
          <t>Finalizada</t>
        </is>
      </c>
      <c r="E5" t="inlineStr"/>
      <c r="F5" t="inlineStr">
        <is>
          <t>27/09/2024 16:35:00</t>
        </is>
      </c>
      <c r="G5" t="inlineStr"/>
      <c r="H5" t="inlineStr"/>
    </row>
    <row r="6">
      <c r="A6" t="inlineStr">
        <is>
          <t>002/2024</t>
        </is>
      </c>
      <c r="B6" t="inlineStr">
        <is>
          <t>Contratação de empresa especializada em serviços de Construção Civil objetivando a Obra de Construção da Unidade Educacional do SENAC no município de Oeiras/PI, conforme especificações constantes no Edital.</t>
        </is>
      </c>
      <c r="C6" t="inlineStr">
        <is>
          <t>13/09/2024 08:19:00</t>
        </is>
      </c>
      <c r="D6" t="inlineStr">
        <is>
          <t>Finalizada</t>
        </is>
      </c>
      <c r="E6" t="inlineStr"/>
      <c r="F6" t="inlineStr">
        <is>
          <t>01/10/2024 10:00:00</t>
        </is>
      </c>
      <c r="G6" t="inlineStr"/>
      <c r="H6" t="inlineStr"/>
    </row>
    <row r="7">
      <c r="A7" t="inlineStr">
        <is>
          <t>001/2024</t>
        </is>
      </c>
      <c r="B7" t="inlineStr">
        <is>
          <t>Serviço de Adequação de Sistemas de Climatização VRF de Unidades do SENAC/PI e SESC/PI, incluindo remoção, substituição, fornecimento de equipamentos e materiais necessários ao serviço, tipo Menor Preço por Lote.</t>
        </is>
      </c>
      <c r="C7" t="inlineStr">
        <is>
          <t>26/07/2024 08:00:00</t>
        </is>
      </c>
      <c r="D7" t="inlineStr">
        <is>
          <t>Finalizada</t>
        </is>
      </c>
      <c r="E7" t="inlineStr"/>
      <c r="F7" t="inlineStr">
        <is>
          <t>13/08/2024 15:00:00</t>
        </is>
      </c>
      <c r="G7" t="inlineStr"/>
      <c r="H7" t="inlineStr"/>
    </row>
    <row r="8">
      <c r="A8" t="inlineStr">
        <is>
          <t>002/2026</t>
        </is>
      </c>
      <c r="B8" t="inlineStr">
        <is>
          <t>Contratação de uma Empresa Especializada na Prestação dos Serviços de Remanejamento de Placas Solares nas Unidades do SENAC/AR/PI.</t>
        </is>
      </c>
      <c r="C8" t="inlineStr">
        <is>
          <t>13/03/2026 08:33:00</t>
        </is>
      </c>
      <c r="D8" t="inlineStr">
        <is>
          <t>Em processo</t>
        </is>
      </c>
      <c r="E8" t="inlineStr"/>
      <c r="F8" t="inlineStr"/>
      <c r="G8" t="inlineStr"/>
      <c r="H8" t="inlineStr"/>
    </row>
    <row r="9">
      <c r="A9" t="inlineStr">
        <is>
          <t>001/2026</t>
        </is>
      </c>
      <c r="B9" t="inlineStr">
        <is>
          <t>Contratação de uma Empresa Especializada no Fornecimento de Subscrição/Licenciamento de Solução Corporativa de Backup, Replicação e Recuperação de Desastres, acompanhada de Serviço de Gestão Técnica, Suporte Especializado e Operação Assistida.</t>
        </is>
      </c>
      <c r="C9" t="inlineStr">
        <is>
          <t>06/02/2026 08:18:00</t>
        </is>
      </c>
      <c r="D9" t="inlineStr">
        <is>
          <t>Finalizada</t>
        </is>
      </c>
      <c r="E9" t="inlineStr"/>
      <c r="F9" t="inlineStr">
        <is>
          <t>19/02/2026 15:35:00</t>
        </is>
      </c>
      <c r="G9" t="inlineStr"/>
      <c r="H9" t="inlineStr"/>
    </row>
    <row r="10">
      <c r="A10" t="inlineStr">
        <is>
          <t>008/2025</t>
        </is>
      </c>
      <c r="B10" t="inlineStr">
        <is>
          <t>Contratação de Empresa Especializada na Execução dos Serviços de Infraestrutura para a Instalação de Aparelhos de Ar-Condicionado na Nova Unidade do SENAC/AR/PI, localizada no Município de Oeiras/PI, conforme especificações e quantitativos em anexo deste Convite.</t>
        </is>
      </c>
      <c r="C10" t="inlineStr">
        <is>
          <t>04/12/2025 08:35:00</t>
        </is>
      </c>
      <c r="D10" t="inlineStr">
        <is>
          <t>Finalizada</t>
        </is>
      </c>
      <c r="E10" t="inlineStr"/>
      <c r="F10" t="inlineStr">
        <is>
          <t>16/12/2025 16:20:00</t>
        </is>
      </c>
      <c r="G10" t="inlineStr"/>
      <c r="H10" t="inlineStr"/>
    </row>
    <row r="11">
      <c r="A11" t="inlineStr">
        <is>
          <t>007/2025</t>
        </is>
      </c>
      <c r="B11" t="inlineStr">
        <is>
          <t>Contratação de empresa para a prestação de serviços de Solução Tecnológica Omnichannel para gerenciar múltiplos canais de comunicação (Instagram, Facebook e WhatsApp.) de forma unificada</t>
        </is>
      </c>
      <c r="C11" t="inlineStr">
        <is>
          <t>02/12/2025 08:25:00</t>
        </is>
      </c>
      <c r="D11" t="inlineStr">
        <is>
          <t>Finalizada</t>
        </is>
      </c>
      <c r="E11" t="inlineStr"/>
      <c r="F11" t="inlineStr">
        <is>
          <t>12/12/2025 16:10:00</t>
        </is>
      </c>
      <c r="G11" t="inlineStr"/>
      <c r="H11" t="inlineStr"/>
    </row>
    <row r="12">
      <c r="A12" t="inlineStr">
        <is>
          <t>006/2025</t>
        </is>
      </c>
      <c r="B12" t="inlineStr">
        <is>
          <t>À contratação de empresa especializada em serviços de sinalização e comunicação visual para as Unidades Operativas do Senac/PI, localizadas nos municípios de Esperantina - PI e Santa Filomena - PI, conforme especificações e quantitativos em anexo deste Convite.</t>
        </is>
      </c>
      <c r="C12" t="inlineStr">
        <is>
          <t>24/09/2025 08:22:00</t>
        </is>
      </c>
      <c r="D12" t="inlineStr">
        <is>
          <t>Finalizada</t>
        </is>
      </c>
      <c r="E12" t="inlineStr"/>
      <c r="F12" t="inlineStr">
        <is>
          <t>03/10/2025 16:15:00</t>
        </is>
      </c>
      <c r="G12" t="inlineStr"/>
      <c r="H12" t="inlineStr"/>
    </row>
    <row r="13">
      <c r="A13" t="inlineStr">
        <is>
          <t>005/2025</t>
        </is>
      </c>
      <c r="B13" t="inlineStr">
        <is>
          <t>Contratação de uma empresa para a prestação de serviços de desenvolvimento de uma nova versão do site institucional do SENAC/PI e de Manutenção e Hospedagem desse Novo Site, conforme especificações e quantitativos em anexo deste Convite</t>
        </is>
      </c>
      <c r="C13" t="inlineStr">
        <is>
          <t>03/09/2025 08:23:00</t>
        </is>
      </c>
      <c r="D13" t="inlineStr">
        <is>
          <t>Finalizada</t>
        </is>
      </c>
      <c r="E13" t="inlineStr"/>
      <c r="F13" t="inlineStr">
        <is>
          <t>16/09/2025 16:20:00</t>
        </is>
      </c>
      <c r="G13" t="inlineStr"/>
      <c r="H13" t="inlineStr"/>
    </row>
    <row r="14">
      <c r="A14" t="inlineStr">
        <is>
          <t>004/2025</t>
        </is>
      </c>
      <c r="B14" t="inlineStr">
        <is>
          <t>Fornecimento de Equipamentos Eletrônicos e de Informática Diversos para uso nas Unidades Operacionais do SENAC/AR/PI localizadas em Esperantina e Santa Filomena, conforme especificações e quantitativos em anexo deste Convite</t>
        </is>
      </c>
      <c r="C14" t="inlineStr">
        <is>
          <t>13/08/2025 08:24:00</t>
        </is>
      </c>
      <c r="D14" t="inlineStr">
        <is>
          <t>Finalizada</t>
        </is>
      </c>
      <c r="E14" t="inlineStr"/>
      <c r="F14" t="inlineStr">
        <is>
          <t>22/08/2025 15:35:00</t>
        </is>
      </c>
      <c r="G14" t="inlineStr"/>
      <c r="H14" t="inlineStr"/>
    </row>
    <row r="15">
      <c r="A15" t="inlineStr">
        <is>
          <t>003/2025</t>
        </is>
      </c>
      <c r="B15" t="inlineStr">
        <is>
          <t xml:space="preserve">Contratação de Empresa Especializada no Fornecimento de Materiais para atender Demandas das Áreas de Beleza e Saúde do SENAC/PI, conforme especificações e quantitativos em anexo deste Convite </t>
        </is>
      </c>
      <c r="C15" t="inlineStr">
        <is>
          <t>23/05/2025 08:10:00</t>
        </is>
      </c>
      <c r="D15" t="inlineStr">
        <is>
          <t>Finalizada</t>
        </is>
      </c>
      <c r="E15" t="inlineStr"/>
      <c r="F15" t="inlineStr">
        <is>
          <t>29/05/2025 16:25:00</t>
        </is>
      </c>
      <c r="G15" t="inlineStr"/>
      <c r="H15" t="inlineStr"/>
    </row>
    <row r="16">
      <c r="A16" t="inlineStr">
        <is>
          <t>002/2025</t>
        </is>
      </c>
      <c r="B16" t="inlineStr">
        <is>
          <t xml:space="preserve">Contratação de empresa especializada na prestação de Serviços de Monitoramento, Manutenção Preventiva e Corretiva dos Geradores de Energia da Unidade do SENAC/PI, José Alves do Nascimento, em Floriano/PI. </t>
        </is>
      </c>
      <c r="C16" t="inlineStr">
        <is>
          <t>03/02/2025 08:10:00</t>
        </is>
      </c>
      <c r="D16" t="inlineStr">
        <is>
          <t>Finalizada</t>
        </is>
      </c>
      <c r="E16" t="inlineStr"/>
      <c r="F16" t="inlineStr">
        <is>
          <t>12/02/2025 16:00:00</t>
        </is>
      </c>
      <c r="G16" t="inlineStr"/>
      <c r="H16" t="inlineStr"/>
    </row>
    <row r="17">
      <c r="A17" t="inlineStr">
        <is>
          <t>001/2025</t>
        </is>
      </c>
      <c r="B17" t="inlineStr">
        <is>
          <t>Serviço de manutenção preventiva das subestações de energia elétrica da Sede Administrativa e Unidades Operativas do Senac/PI, conforme especificações relacionadas neste convite e em seus anexos.</t>
        </is>
      </c>
      <c r="C17" t="inlineStr">
        <is>
          <t>29/01/2025 08:20:00</t>
        </is>
      </c>
      <c r="D17" t="inlineStr">
        <is>
          <t>Finalizada</t>
        </is>
      </c>
      <c r="E17" t="inlineStr"/>
      <c r="F17" t="inlineStr">
        <is>
          <t>11/02/2025 16:00:00</t>
        </is>
      </c>
      <c r="G17" t="inlineStr"/>
      <c r="H17" t="inlineStr"/>
    </row>
    <row r="18">
      <c r="A18" t="inlineStr">
        <is>
          <t>013/2024</t>
        </is>
      </c>
      <c r="B18" t="inlineStr">
        <is>
          <t>Contratação de empresa especializada na prestação de serviços de Monitoramento, Manutenção Preventiva e Corretiva dos Equipamentos da Estação de Tratamento de Esgoto das UOP's do SENAC Miguel Sady em Teresina/PI, Florentino Alves Veras Neto em Parnaíba/PI e Edwaldo Freitas Lira em Piripiri/PI.</t>
        </is>
      </c>
      <c r="C18" t="inlineStr">
        <is>
          <t>17/10/2024 08:57:00</t>
        </is>
      </c>
      <c r="D18" t="inlineStr">
        <is>
          <t>Finalizada</t>
        </is>
      </c>
      <c r="E18" t="inlineStr"/>
      <c r="F18" t="inlineStr">
        <is>
          <t>29/10/2024 16:15:00</t>
        </is>
      </c>
      <c r="G18" t="inlineStr"/>
      <c r="H18" t="inlineStr"/>
    </row>
    <row r="19">
      <c r="A19" t="inlineStr">
        <is>
          <t>012/2024</t>
        </is>
      </c>
      <c r="B19" t="inlineStr">
        <is>
          <t>Contratação de Pessoa Física ou Jurídica para a Execução dos Serviços de Fiscalização da Obra de Construção da Unidade do SENAC em Oeiras/PI.</t>
        </is>
      </c>
      <c r="C19" t="inlineStr">
        <is>
          <t>25/09/2024 08:29:00</t>
        </is>
      </c>
      <c r="D19" t="inlineStr">
        <is>
          <t>Finalizada</t>
        </is>
      </c>
      <c r="E19" t="inlineStr"/>
      <c r="F19" t="inlineStr">
        <is>
          <t>04/10/2024 15:30:00</t>
        </is>
      </c>
      <c r="G19" t="inlineStr"/>
      <c r="H19" t="inlineStr"/>
    </row>
    <row r="20">
      <c r="A20" t="inlineStr">
        <is>
          <t>011/2024</t>
        </is>
      </c>
      <c r="B20" t="inlineStr">
        <is>
          <t>Contratação de empresa especializada na prestação de serviços de manutenção preventiva/corretiva em máquinas de costura para atender demandas das Unidades do SENAC/PI.</t>
        </is>
      </c>
      <c r="C20" t="inlineStr">
        <is>
          <t>17/09/2024 08:31:00</t>
        </is>
      </c>
      <c r="D20" t="inlineStr">
        <is>
          <t>Finalizada</t>
        </is>
      </c>
      <c r="E20" t="inlineStr"/>
      <c r="F20" t="inlineStr">
        <is>
          <t>05/11/2024 16:30:00</t>
        </is>
      </c>
      <c r="G20" t="inlineStr"/>
      <c r="H20" t="inlineStr"/>
    </row>
    <row r="21">
      <c r="A21" t="inlineStr">
        <is>
          <t>010/2024</t>
        </is>
      </c>
      <c r="B21" t="inlineStr">
        <is>
          <t>Contratação de Pessoa Física ou Jurídica para a Atualização de Projeto Executivo de arquitetura e complementares para Obra de Construção de Prédio do SENAC no município de Oeiras/PI.</t>
        </is>
      </c>
      <c r="C21" t="inlineStr">
        <is>
          <t>09/08/2024 08:50:00</t>
        </is>
      </c>
      <c r="D21" t="inlineStr">
        <is>
          <t>Finalizada</t>
        </is>
      </c>
      <c r="E21" t="inlineStr"/>
      <c r="F21" t="inlineStr">
        <is>
          <t>20/08/2024 15:48:00</t>
        </is>
      </c>
      <c r="G21" t="inlineStr"/>
      <c r="H21" t="inlineStr"/>
    </row>
  </sheetData>
  <pageMargins left="0.75" right="0.75" top="1" bottom="1" header="0.5" footer="0.5"/>
</worksheet>
</file>

<file path=xl/worksheets/sheet582.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Registro de Preços - Prestação de serviços de locação de mão de obra com fornecimento de material de limpeza para as Unidades do Senac</t>
        </is>
      </c>
      <c r="B2" t="inlineStr">
        <is>
          <t>COMSERV COMPANHIA DE SERVIÇOS LTDA.-DEMAIS(COMSERVI)</t>
        </is>
      </c>
      <c r="C2">
        <f>"04267260000189"</f>
        <v/>
      </c>
      <c r="D2" t="inlineStr">
        <is>
          <t>Pregão Presencial</t>
        </is>
      </c>
      <c r="E2" t="inlineStr">
        <is>
          <t>01/01/2026 00:00:00</t>
        </is>
      </c>
      <c r="F2" t="inlineStr">
        <is>
          <t>31/12/2026</t>
        </is>
      </c>
      <c r="G2" t="inlineStr">
        <is>
          <t>Ativo</t>
        </is>
      </c>
      <c r="H2" t="inlineStr">
        <is>
          <t>Ordinária</t>
        </is>
      </c>
      <c r="I2" t="inlineStr"/>
      <c r="J2" t="inlineStr">
        <is>
          <t>29860056,00</t>
        </is>
      </c>
      <c r="K2" t="inlineStr">
        <is>
          <t>5195940,29</t>
        </is>
      </c>
      <c r="L2" t="inlineStr"/>
    </row>
    <row r="3">
      <c r="A3" t="inlineStr">
        <is>
          <t>Registro de preços para o fornecimento de aparelhos de ar-condicionado, incluindo a instalação, visando atender às necessidades das Unidades Operacionais do SENAC/PI</t>
        </is>
      </c>
      <c r="B3" t="inlineStr">
        <is>
          <t>CLIMAR COMÉRCIO E SERVIÇO LTDA. - ME (CLIMAR)</t>
        </is>
      </c>
      <c r="C3">
        <f>"07972506000101"</f>
        <v/>
      </c>
      <c r="D3" t="inlineStr">
        <is>
          <t>Pregão Presencial</t>
        </is>
      </c>
      <c r="E3" t="inlineStr">
        <is>
          <t>07/05/2026 00:00:00</t>
        </is>
      </c>
      <c r="F3" t="inlineStr">
        <is>
          <t>06/05/2027</t>
        </is>
      </c>
      <c r="G3" t="inlineStr">
        <is>
          <t>Ativo</t>
        </is>
      </c>
      <c r="H3" t="inlineStr">
        <is>
          <t>Ordinária</t>
        </is>
      </c>
      <c r="I3" t="inlineStr"/>
      <c r="J3" t="inlineStr">
        <is>
          <t>3923836,15</t>
        </is>
      </c>
      <c r="K3" t="inlineStr">
        <is>
          <t>0,00</t>
        </is>
      </c>
      <c r="L3" t="inlineStr"/>
    </row>
    <row r="4">
      <c r="A4" t="inlineStr">
        <is>
          <t>Promessa de compra e venda de imóvel em Parnaíba</t>
        </is>
      </c>
      <c r="B4" t="inlineStr">
        <is>
          <t>SOCIEDADE DE PROTEÇÃO À MATERNIDADE E À INFÂNCIA DE PARNAÍBA</t>
        </is>
      </c>
      <c r="C4">
        <f>"06705990000140"</f>
        <v/>
      </c>
      <c r="D4" t="inlineStr">
        <is>
          <t>Leilão</t>
        </is>
      </c>
      <c r="E4" t="inlineStr">
        <is>
          <t>11/05/2026 00:00:00</t>
        </is>
      </c>
      <c r="F4" t="inlineStr">
        <is>
          <t>10/05/2031</t>
        </is>
      </c>
      <c r="G4" t="inlineStr">
        <is>
          <t>Ativo</t>
        </is>
      </c>
      <c r="H4" t="inlineStr">
        <is>
          <t>Ordinária</t>
        </is>
      </c>
      <c r="I4" t="inlineStr"/>
      <c r="J4" t="inlineStr">
        <is>
          <t>2189280,40</t>
        </is>
      </c>
      <c r="K4" t="inlineStr">
        <is>
          <t>0,00</t>
        </is>
      </c>
      <c r="L4" t="inlineStr"/>
    </row>
    <row r="5">
      <c r="A5" t="inlineStr">
        <is>
          <t>Fornecimento, serviços de instalação e montagem de 02 (dois) grupos geradores trifásicos, sendo 01 (um) de 500KVA e 01 (um) de 360KVA, em contêiner super silencioso com rampa, para as Unidades do Senac HUB (Teresina/PI) e Senac Oeiras/PI</t>
        </is>
      </c>
      <c r="B5" t="inlineStr">
        <is>
          <t>F DE M PORTO INSTALAÇÃO E MANUTENÇÃO DE GERADORES - ME (XMAQ)</t>
        </is>
      </c>
      <c r="C5">
        <f>"24748990000109"</f>
        <v/>
      </c>
      <c r="D5" t="inlineStr">
        <is>
          <t>Concorrência</t>
        </is>
      </c>
      <c r="E5" t="inlineStr">
        <is>
          <t>05/06/2026 00:00:00</t>
        </is>
      </c>
      <c r="F5" t="inlineStr">
        <is>
          <t>11/11/2026</t>
        </is>
      </c>
      <c r="G5" t="inlineStr">
        <is>
          <t>Ativo</t>
        </is>
      </c>
      <c r="H5" t="inlineStr">
        <is>
          <t>Ordinária</t>
        </is>
      </c>
      <c r="I5" t="inlineStr"/>
      <c r="J5" t="inlineStr">
        <is>
          <t>1080936,55</t>
        </is>
      </c>
      <c r="K5" t="inlineStr">
        <is>
          <t>355563,15</t>
        </is>
      </c>
      <c r="L5" t="inlineStr"/>
    </row>
    <row r="6">
      <c r="A6" t="inlineStr">
        <is>
          <t>Prestação de serviços por Escola de Formação de Vigilantes para ministrar as unidades curriculares referentes à parte específica (qualificação profissional/ocupação) do ?Curso de Aprendizagem Profissional de Qualificação em Serviços de Vigilância? do Senac AR/PI</t>
        </is>
      </c>
      <c r="B6" t="inlineStr">
        <is>
          <t>CENTRO TÉCNICO DE FORMAÇÃO DE VIGILANTES LTDA. - ME (CENTRO DE FORMAÇÃO DE VIGILANTES)</t>
        </is>
      </c>
      <c r="C6">
        <f>"04122308000160"</f>
        <v/>
      </c>
      <c r="D6" t="inlineStr">
        <is>
          <t>Pregão Presencial</t>
        </is>
      </c>
      <c r="E6" t="inlineStr">
        <is>
          <t>07/04/2026 00:00:00</t>
        </is>
      </c>
      <c r="F6" t="inlineStr">
        <is>
          <t>06/04/2027</t>
        </is>
      </c>
      <c r="G6" t="inlineStr">
        <is>
          <t>Ativo</t>
        </is>
      </c>
      <c r="H6" t="inlineStr">
        <is>
          <t>Ordinária</t>
        </is>
      </c>
      <c r="I6" t="inlineStr"/>
      <c r="J6" t="inlineStr">
        <is>
          <t>104000,00</t>
        </is>
      </c>
      <c r="K6" t="inlineStr">
        <is>
          <t>26000,00</t>
        </is>
      </c>
      <c r="L6" t="inlineStr"/>
    </row>
    <row r="7">
      <c r="A7" t="inlineStr">
        <is>
          <t>Prestação de Serviços de Solução Tecnológica Omnichannel para gerenciar múltiplos canais de comunicação (Instagram, Facebook e WhatsApp) de forma unificada</t>
        </is>
      </c>
      <c r="B7" t="inlineStr">
        <is>
          <t>DROPCHAT NEGÓCIOS DE INTERNET LTDA-ME(DROPCHAT)</t>
        </is>
      </c>
      <c r="C7">
        <f>"60776666000168"</f>
        <v/>
      </c>
      <c r="D7" t="inlineStr">
        <is>
          <t>Convite</t>
        </is>
      </c>
      <c r="E7" t="inlineStr">
        <is>
          <t>13/01/2026 00:00:00</t>
        </is>
      </c>
      <c r="F7" t="inlineStr">
        <is>
          <t>12/01/2027</t>
        </is>
      </c>
      <c r="G7" t="inlineStr">
        <is>
          <t>Ativo</t>
        </is>
      </c>
      <c r="H7" t="inlineStr">
        <is>
          <t>Ordinária</t>
        </is>
      </c>
      <c r="I7" t="inlineStr"/>
      <c r="J7" t="inlineStr">
        <is>
          <t>95400,00</t>
        </is>
      </c>
      <c r="K7" t="inlineStr">
        <is>
          <t>39750,00</t>
        </is>
      </c>
      <c r="L7" t="inlineStr"/>
    </row>
    <row r="8">
      <c r="A8" t="inlineStr">
        <is>
          <t>Fornecimento de subscrição/licenciamento de solução corporativa de backup, replicação e recuperação de desastres, acompanhada de serviço de gestão técnica, suporte especializado e operação assistida</t>
        </is>
      </c>
      <c r="B8" t="inlineStr">
        <is>
          <t>READY TECNOLOGIA DA INFORMAÇÃO LTDA.- DEMAIS</t>
        </is>
      </c>
      <c r="C8">
        <f>"18945601000132"</f>
        <v/>
      </c>
      <c r="D8" t="inlineStr">
        <is>
          <t>Convite</t>
        </is>
      </c>
      <c r="E8" t="inlineStr">
        <is>
          <t>23/02/2026 00:00:00</t>
        </is>
      </c>
      <c r="F8" t="inlineStr">
        <is>
          <t>22/02/2027</t>
        </is>
      </c>
      <c r="G8" t="inlineStr">
        <is>
          <t>Ativo</t>
        </is>
      </c>
      <c r="H8" t="inlineStr">
        <is>
          <t>Ordinária</t>
        </is>
      </c>
      <c r="I8" t="inlineStr"/>
      <c r="J8" t="inlineStr">
        <is>
          <t>45900,00</t>
        </is>
      </c>
      <c r="K8" t="inlineStr">
        <is>
          <t>45900,00</t>
        </is>
      </c>
      <c r="L8" t="inlineStr"/>
    </row>
    <row r="9">
      <c r="A9" t="inlineStr">
        <is>
          <t>Prestação de serviços de coleta, transporte, tratamento e destinação final de resíduos sólidos nos CEP?s Miguel Sady e Audir Lages</t>
        </is>
      </c>
      <c r="B9" t="inlineStr">
        <is>
          <t>RESOLVE LIMPEZA AMBIENTAL LTDA. - EPP</t>
        </is>
      </c>
      <c r="C9">
        <f>"15201985000190"</f>
        <v/>
      </c>
      <c r="D9" t="inlineStr">
        <is>
          <t>Dispensa</t>
        </is>
      </c>
      <c r="E9" t="inlineStr">
        <is>
          <t>11/03/2026 00:00:00</t>
        </is>
      </c>
      <c r="F9" t="inlineStr">
        <is>
          <t>10/03/2027</t>
        </is>
      </c>
      <c r="G9" t="inlineStr">
        <is>
          <t>Ativo</t>
        </is>
      </c>
      <c r="H9" t="inlineStr">
        <is>
          <t>Ordinária</t>
        </is>
      </c>
      <c r="I9" t="inlineStr"/>
      <c r="J9" t="inlineStr">
        <is>
          <t>40320,00</t>
        </is>
      </c>
      <c r="K9" t="inlineStr">
        <is>
          <t>4389,00</t>
        </is>
      </c>
      <c r="L9" t="inlineStr"/>
    </row>
    <row r="10">
      <c r="A10" t="inlineStr">
        <is>
          <t xml:space="preserve">Prestação de serviços de controle de pragas no CEP José Alves do Nascimento, em Floriano/PI </t>
        </is>
      </c>
      <c r="B10" t="inlineStr">
        <is>
          <t xml:space="preserve">ADALBERTO MENDES RIBEIRO LTDA. - ME </t>
        </is>
      </c>
      <c r="C10">
        <f>"08467402000102"</f>
        <v/>
      </c>
      <c r="D10" t="inlineStr">
        <is>
          <t>Dispensa</t>
        </is>
      </c>
      <c r="E10" t="inlineStr">
        <is>
          <t>24/03/2026 00:00:00</t>
        </is>
      </c>
      <c r="F10" t="inlineStr">
        <is>
          <t>23/03/2027</t>
        </is>
      </c>
      <c r="G10" t="inlineStr">
        <is>
          <t>Ativo</t>
        </is>
      </c>
      <c r="H10" t="inlineStr">
        <is>
          <t>Ordinária</t>
        </is>
      </c>
      <c r="I10" t="inlineStr"/>
      <c r="J10" t="inlineStr">
        <is>
          <t>32000,00</t>
        </is>
      </c>
      <c r="K10" t="inlineStr">
        <is>
          <t>4000,00</t>
        </is>
      </c>
      <c r="L10" t="inlineStr"/>
    </row>
    <row r="11">
      <c r="A11" t="inlineStr">
        <is>
          <t xml:space="preserve">Locação de espaço com cessão de equipamentos/utensílios para funcionamento da lanchonete no CEP?José Alves do Nascimento (Floriano/PI) </t>
        </is>
      </c>
      <c r="B11" t="inlineStr">
        <is>
          <t>ERIKA BARBOSA DE SOUSA - ME</t>
        </is>
      </c>
      <c r="C11">
        <f>"65803114000115"</f>
        <v/>
      </c>
      <c r="D11" t="inlineStr">
        <is>
          <t>Dispensa</t>
        </is>
      </c>
      <c r="E11" t="inlineStr">
        <is>
          <t>20/07/2026 00:00:00</t>
        </is>
      </c>
      <c r="F11" t="inlineStr">
        <is>
          <t>19/07/2027</t>
        </is>
      </c>
      <c r="G11" t="inlineStr">
        <is>
          <t>Ativo</t>
        </is>
      </c>
      <c r="H11" t="inlineStr">
        <is>
          <t>Ordinária</t>
        </is>
      </c>
      <c r="I11" t="inlineStr"/>
      <c r="J11" t="inlineStr">
        <is>
          <t>7440,00</t>
        </is>
      </c>
      <c r="K11" t="inlineStr">
        <is>
          <t>0,00</t>
        </is>
      </c>
      <c r="L11" t="inlineStr"/>
    </row>
    <row r="12">
      <c r="A12" t="inlineStr">
        <is>
          <t>Locação de espaço com cessão de equipamentos/utensílios para funcionamento da lanchonete no CEP Antônio Ferreira Cavalcante (Bom Jesus/PI)</t>
        </is>
      </c>
      <c r="B12" t="inlineStr">
        <is>
          <t>LAURENE NERES FERREIRA</t>
        </is>
      </c>
      <c r="C12">
        <f>"03124765311"</f>
        <v/>
      </c>
      <c r="D12" t="inlineStr">
        <is>
          <t>Dispensa</t>
        </is>
      </c>
      <c r="E12" t="inlineStr">
        <is>
          <t>06/07/2026 00:00:00</t>
        </is>
      </c>
      <c r="F12" t="inlineStr">
        <is>
          <t>05/07/2027</t>
        </is>
      </c>
      <c r="G12" t="inlineStr">
        <is>
          <t>Ativo</t>
        </is>
      </c>
      <c r="H12" t="inlineStr">
        <is>
          <t>Ordinária</t>
        </is>
      </c>
      <c r="I12" t="inlineStr"/>
      <c r="J12" t="inlineStr">
        <is>
          <t>7200,00</t>
        </is>
      </c>
      <c r="K12" t="inlineStr">
        <is>
          <t>0,00</t>
        </is>
      </c>
      <c r="L12" t="inlineStr"/>
    </row>
  </sheetData>
  <pageMargins left="0.75" right="0.75" top="1" bottom="1" header="0.5" footer="0.5"/>
</worksheet>
</file>

<file path=xl/worksheets/sheet583.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Registro de Preços - Prestação de serviços de locação de mão de obra com fornecimento de material de limpeza para as Unidades do Senac</t>
        </is>
      </c>
      <c r="B2" t="inlineStr">
        <is>
          <t>COMSERV COMPANHIA DE SERVIÇOS LTDA.-DEMAIS(COMSERVI)</t>
        </is>
      </c>
      <c r="C2">
        <f>"04267260000189"</f>
        <v/>
      </c>
      <c r="D2" t="inlineStr">
        <is>
          <t>Pregão Presencial</t>
        </is>
      </c>
      <c r="E2" t="inlineStr">
        <is>
          <t>01/01/2026 00:00:00</t>
        </is>
      </c>
      <c r="F2" t="inlineStr">
        <is>
          <t>31/12/2026</t>
        </is>
      </c>
      <c r="G2" t="inlineStr">
        <is>
          <t>Ativo</t>
        </is>
      </c>
      <c r="H2" t="inlineStr">
        <is>
          <t>Ordinária</t>
        </is>
      </c>
      <c r="I2" t="inlineStr"/>
      <c r="J2" t="inlineStr">
        <is>
          <t>29860056,00</t>
        </is>
      </c>
      <c r="K2" t="inlineStr">
        <is>
          <t>5195940,29</t>
        </is>
      </c>
      <c r="L2" t="inlineStr"/>
    </row>
    <row r="3">
      <c r="A3" t="inlineStr">
        <is>
          <t>Registro de preços para o fornecimento de aparelhos de ar-condicionado, incluindo a instalação, visando atender às necessidades das Unidades Operacionais do SENAC/PI</t>
        </is>
      </c>
      <c r="B3" t="inlineStr">
        <is>
          <t>CLIMAR COMÉRCIO E SERVIÇO LTDA. - ME (CLIMAR)</t>
        </is>
      </c>
      <c r="C3">
        <f>"07972506000101"</f>
        <v/>
      </c>
      <c r="D3" t="inlineStr">
        <is>
          <t>Pregão Presencial</t>
        </is>
      </c>
      <c r="E3" t="inlineStr">
        <is>
          <t>07/05/2026 00:00:00</t>
        </is>
      </c>
      <c r="F3" t="inlineStr">
        <is>
          <t>06/05/2027</t>
        </is>
      </c>
      <c r="G3" t="inlineStr">
        <is>
          <t>Ativo</t>
        </is>
      </c>
      <c r="H3" t="inlineStr">
        <is>
          <t>Ordinária</t>
        </is>
      </c>
      <c r="I3" t="inlineStr"/>
      <c r="J3" t="inlineStr">
        <is>
          <t>3923836,15</t>
        </is>
      </c>
      <c r="K3" t="inlineStr">
        <is>
          <t>0,00</t>
        </is>
      </c>
      <c r="L3" t="inlineStr"/>
    </row>
    <row r="4">
      <c r="A4" t="inlineStr">
        <is>
          <t>Promessa de compra e venda de imóvel em Parnaíba</t>
        </is>
      </c>
      <c r="B4" t="inlineStr">
        <is>
          <t>SOCIEDADE DE PROTEÇÃO À MATERNIDADE E À INFÂNCIA DE PARNAÍBA</t>
        </is>
      </c>
      <c r="C4">
        <f>"06705990000140"</f>
        <v/>
      </c>
      <c r="D4" t="inlineStr">
        <is>
          <t>Leilão</t>
        </is>
      </c>
      <c r="E4" t="inlineStr">
        <is>
          <t>11/05/2026 00:00:00</t>
        </is>
      </c>
      <c r="F4" t="inlineStr">
        <is>
          <t>10/05/2031</t>
        </is>
      </c>
      <c r="G4" t="inlineStr">
        <is>
          <t>Ativo</t>
        </is>
      </c>
      <c r="H4" t="inlineStr">
        <is>
          <t>Ordinária</t>
        </is>
      </c>
      <c r="I4" t="inlineStr"/>
      <c r="J4" t="inlineStr">
        <is>
          <t>2189280,40</t>
        </is>
      </c>
      <c r="K4" t="inlineStr">
        <is>
          <t>0,00</t>
        </is>
      </c>
      <c r="L4" t="inlineStr"/>
    </row>
    <row r="5">
      <c r="A5" t="inlineStr">
        <is>
          <t>Fornecimento, serviços de instalação e montagem de 02 (dois) grupos geradores trifásicos, sendo 01 (um) de 500KVA e 01 (um) de 360KVA, em contêiner super silencioso com rampa, para as Unidades do Senac HUB (Teresina/PI) e Senac Oeiras/PI</t>
        </is>
      </c>
      <c r="B5" t="inlineStr">
        <is>
          <t>F DE M PORTO INSTALAÇÃO E MANUTENÇÃO DE GERADORES - ME (XMAQ)</t>
        </is>
      </c>
      <c r="C5">
        <f>"24748990000109"</f>
        <v/>
      </c>
      <c r="D5" t="inlineStr">
        <is>
          <t>Concorrência</t>
        </is>
      </c>
      <c r="E5" t="inlineStr">
        <is>
          <t>05/06/2026 00:00:00</t>
        </is>
      </c>
      <c r="F5" t="inlineStr">
        <is>
          <t>11/11/2026</t>
        </is>
      </c>
      <c r="G5" t="inlineStr">
        <is>
          <t>Ativo</t>
        </is>
      </c>
      <c r="H5" t="inlineStr">
        <is>
          <t>Ordinária</t>
        </is>
      </c>
      <c r="I5" t="inlineStr"/>
      <c r="J5" t="inlineStr">
        <is>
          <t>1080936,55</t>
        </is>
      </c>
      <c r="K5" t="inlineStr">
        <is>
          <t>355563,15</t>
        </is>
      </c>
      <c r="L5" t="inlineStr"/>
    </row>
    <row r="6">
      <c r="A6" t="inlineStr">
        <is>
          <t>Prestação de serviços por Escola de Formação de Vigilantes para ministrar as unidades curriculares referentes à parte específica (qualificação profissional/ocupação) do ?Curso de Aprendizagem Profissional de Qualificação em Serviços de Vigilância? do Senac AR/PI</t>
        </is>
      </c>
      <c r="B6" t="inlineStr">
        <is>
          <t>CENTRO TÉCNICO DE FORMAÇÃO DE VIGILANTES LTDA. - ME (CENTRO DE FORMAÇÃO DE VIGILANTES)</t>
        </is>
      </c>
      <c r="C6">
        <f>"04122308000160"</f>
        <v/>
      </c>
      <c r="D6" t="inlineStr">
        <is>
          <t>Pregão Presencial</t>
        </is>
      </c>
      <c r="E6" t="inlineStr">
        <is>
          <t>07/04/2026 00:00:00</t>
        </is>
      </c>
      <c r="F6" t="inlineStr">
        <is>
          <t>06/04/2027</t>
        </is>
      </c>
      <c r="G6" t="inlineStr">
        <is>
          <t>Ativo</t>
        </is>
      </c>
      <c r="H6" t="inlineStr">
        <is>
          <t>Ordinária</t>
        </is>
      </c>
      <c r="I6" t="inlineStr"/>
      <c r="J6" t="inlineStr">
        <is>
          <t>104000,00</t>
        </is>
      </c>
      <c r="K6" t="inlineStr">
        <is>
          <t>26000,00</t>
        </is>
      </c>
      <c r="L6" t="inlineStr"/>
    </row>
    <row r="7">
      <c r="A7" t="inlineStr">
        <is>
          <t>Prestação de Serviços de Solução Tecnológica Omnichannel para gerenciar múltiplos canais de comunicação (Instagram, Facebook e WhatsApp) de forma unificada</t>
        </is>
      </c>
      <c r="B7" t="inlineStr">
        <is>
          <t>DROPCHAT NEGÓCIOS DE INTERNET LTDA-ME(DROPCHAT)</t>
        </is>
      </c>
      <c r="C7">
        <f>"60776666000168"</f>
        <v/>
      </c>
      <c r="D7" t="inlineStr">
        <is>
          <t>Convite</t>
        </is>
      </c>
      <c r="E7" t="inlineStr">
        <is>
          <t>13/01/2026 00:00:00</t>
        </is>
      </c>
      <c r="F7" t="inlineStr">
        <is>
          <t>12/01/2027</t>
        </is>
      </c>
      <c r="G7" t="inlineStr">
        <is>
          <t>Ativo</t>
        </is>
      </c>
      <c r="H7" t="inlineStr">
        <is>
          <t>Ordinária</t>
        </is>
      </c>
      <c r="I7" t="inlineStr"/>
      <c r="J7" t="inlineStr">
        <is>
          <t>95400,00</t>
        </is>
      </c>
      <c r="K7" t="inlineStr">
        <is>
          <t>39750,00</t>
        </is>
      </c>
      <c r="L7" t="inlineStr"/>
    </row>
    <row r="8">
      <c r="A8" t="inlineStr">
        <is>
          <t>Fornecimento de subscrição/licenciamento de solução corporativa de backup, replicação e recuperação de desastres, acompanhada de serviço de gestão técnica, suporte especializado e operação assistida</t>
        </is>
      </c>
      <c r="B8" t="inlineStr">
        <is>
          <t>READY TECNOLOGIA DA INFORMAÇÃO LTDA.- DEMAIS</t>
        </is>
      </c>
      <c r="C8">
        <f>"18945601000132"</f>
        <v/>
      </c>
      <c r="D8" t="inlineStr">
        <is>
          <t>Convite</t>
        </is>
      </c>
      <c r="E8" t="inlineStr">
        <is>
          <t>23/02/2026 00:00:00</t>
        </is>
      </c>
      <c r="F8" t="inlineStr">
        <is>
          <t>22/02/2027</t>
        </is>
      </c>
      <c r="G8" t="inlineStr">
        <is>
          <t>Ativo</t>
        </is>
      </c>
      <c r="H8" t="inlineStr">
        <is>
          <t>Ordinária</t>
        </is>
      </c>
      <c r="I8" t="inlineStr"/>
      <c r="J8" t="inlineStr">
        <is>
          <t>45900,00</t>
        </is>
      </c>
      <c r="K8" t="inlineStr">
        <is>
          <t>45900,00</t>
        </is>
      </c>
      <c r="L8" t="inlineStr"/>
    </row>
    <row r="9">
      <c r="A9" t="inlineStr">
        <is>
          <t>Prestação de serviços de coleta, transporte, tratamento e destinação final de resíduos sólidos nos CEP?s Miguel Sady e Audir Lages</t>
        </is>
      </c>
      <c r="B9" t="inlineStr">
        <is>
          <t>RESOLVE LIMPEZA AMBIENTAL LTDA. - EPP</t>
        </is>
      </c>
      <c r="C9">
        <f>"15201985000190"</f>
        <v/>
      </c>
      <c r="D9" t="inlineStr">
        <is>
          <t>Dispensa</t>
        </is>
      </c>
      <c r="E9" t="inlineStr">
        <is>
          <t>11/03/2026 00:00:00</t>
        </is>
      </c>
      <c r="F9" t="inlineStr">
        <is>
          <t>10/03/2027</t>
        </is>
      </c>
      <c r="G9" t="inlineStr">
        <is>
          <t>Ativo</t>
        </is>
      </c>
      <c r="H9" t="inlineStr">
        <is>
          <t>Ordinária</t>
        </is>
      </c>
      <c r="I9" t="inlineStr"/>
      <c r="J9" t="inlineStr">
        <is>
          <t>40320,00</t>
        </is>
      </c>
      <c r="K9" t="inlineStr">
        <is>
          <t>4389,00</t>
        </is>
      </c>
      <c r="L9" t="inlineStr"/>
    </row>
    <row r="10">
      <c r="A10" t="inlineStr">
        <is>
          <t xml:space="preserve">Prestação de serviços de controle de pragas no CEP José Alves do Nascimento, em Floriano/PI </t>
        </is>
      </c>
      <c r="B10" t="inlineStr">
        <is>
          <t xml:space="preserve">ADALBERTO MENDES RIBEIRO LTDA. - ME </t>
        </is>
      </c>
      <c r="C10">
        <f>"08467402000102"</f>
        <v/>
      </c>
      <c r="D10" t="inlineStr">
        <is>
          <t>Dispensa</t>
        </is>
      </c>
      <c r="E10" t="inlineStr">
        <is>
          <t>24/03/2026 00:00:00</t>
        </is>
      </c>
      <c r="F10" t="inlineStr">
        <is>
          <t>23/03/2027</t>
        </is>
      </c>
      <c r="G10" t="inlineStr">
        <is>
          <t>Ativo</t>
        </is>
      </c>
      <c r="H10" t="inlineStr">
        <is>
          <t>Ordinária</t>
        </is>
      </c>
      <c r="I10" t="inlineStr"/>
      <c r="J10" t="inlineStr">
        <is>
          <t>32000,00</t>
        </is>
      </c>
      <c r="K10" t="inlineStr">
        <is>
          <t>4000,00</t>
        </is>
      </c>
      <c r="L10" t="inlineStr"/>
    </row>
    <row r="11">
      <c r="A11" t="inlineStr">
        <is>
          <t xml:space="preserve">Locação de espaço com cessão de equipamentos/utensílios para funcionamento da lanchonete no CEP?José Alves do Nascimento (Floriano/PI) </t>
        </is>
      </c>
      <c r="B11" t="inlineStr">
        <is>
          <t>ERIKA BARBOSA DE SOUSA - ME</t>
        </is>
      </c>
      <c r="C11">
        <f>"65803114000115"</f>
        <v/>
      </c>
      <c r="D11" t="inlineStr">
        <is>
          <t>Dispensa</t>
        </is>
      </c>
      <c r="E11" t="inlineStr">
        <is>
          <t>20/07/2026 00:00:00</t>
        </is>
      </c>
      <c r="F11" t="inlineStr">
        <is>
          <t>19/07/2027</t>
        </is>
      </c>
      <c r="G11" t="inlineStr">
        <is>
          <t>Ativo</t>
        </is>
      </c>
      <c r="H11" t="inlineStr">
        <is>
          <t>Ordinária</t>
        </is>
      </c>
      <c r="I11" t="inlineStr"/>
      <c r="J11" t="inlineStr">
        <is>
          <t>7440,00</t>
        </is>
      </c>
      <c r="K11" t="inlineStr">
        <is>
          <t>0,00</t>
        </is>
      </c>
      <c r="L11" t="inlineStr"/>
    </row>
    <row r="12">
      <c r="A12" t="inlineStr">
        <is>
          <t>Locação de espaço com cessão de equipamentos/utensílios para funcionamento da lanchonete no CEP Antônio Ferreira Cavalcante (Bom Jesus/PI)</t>
        </is>
      </c>
      <c r="B12" t="inlineStr">
        <is>
          <t>LAURENE NERES FERREIRA</t>
        </is>
      </c>
      <c r="C12">
        <f>"03124765311"</f>
        <v/>
      </c>
      <c r="D12" t="inlineStr">
        <is>
          <t>Dispensa</t>
        </is>
      </c>
      <c r="E12" t="inlineStr">
        <is>
          <t>06/07/2026 00:00:00</t>
        </is>
      </c>
      <c r="F12" t="inlineStr">
        <is>
          <t>05/07/2027</t>
        </is>
      </c>
      <c r="G12" t="inlineStr">
        <is>
          <t>Ativo</t>
        </is>
      </c>
      <c r="H12" t="inlineStr">
        <is>
          <t>Ordinária</t>
        </is>
      </c>
      <c r="I12" t="inlineStr"/>
      <c r="J12" t="inlineStr">
        <is>
          <t>7200,00</t>
        </is>
      </c>
      <c r="K12" t="inlineStr">
        <is>
          <t>0,00</t>
        </is>
      </c>
      <c r="L12" t="inlineStr"/>
    </row>
  </sheetData>
  <pageMargins left="0.75" right="0.75" top="1" bottom="1" header="0.5" footer="0.5"/>
</worksheet>
</file>

<file path=xl/worksheets/sheet584.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Registro de Preços - Prestação de serviços de locação de mão de obra com fornecimento de material de limpeza para as Unidades do Senac</t>
        </is>
      </c>
      <c r="B2" t="inlineStr">
        <is>
          <t>COMSERV COMPANHIA DE SERVIÇOS LTDA.-DEMAIS(COMSERVI)</t>
        </is>
      </c>
      <c r="C2">
        <f>"04267260000189"</f>
        <v/>
      </c>
      <c r="D2" t="inlineStr">
        <is>
          <t>Pregão Presencial</t>
        </is>
      </c>
      <c r="E2" t="inlineStr">
        <is>
          <t>01/01/2026 00:00:00</t>
        </is>
      </c>
      <c r="F2" t="inlineStr">
        <is>
          <t>31/12/2026</t>
        </is>
      </c>
      <c r="G2" t="inlineStr">
        <is>
          <t>Ativo</t>
        </is>
      </c>
      <c r="H2" t="inlineStr">
        <is>
          <t>Ordinária</t>
        </is>
      </c>
      <c r="I2" t="inlineStr"/>
      <c r="J2" t="inlineStr">
        <is>
          <t>29860056,00</t>
        </is>
      </c>
      <c r="K2" t="inlineStr">
        <is>
          <t>5195940,29</t>
        </is>
      </c>
      <c r="L2" t="inlineStr"/>
    </row>
    <row r="3">
      <c r="A3" t="inlineStr">
        <is>
          <t>Registro de preços para o fornecimento de aparelhos de ar-condicionado, incluindo a instalação, visando atender às necessidades das Unidades Operacionais do SENAC/PI</t>
        </is>
      </c>
      <c r="B3" t="inlineStr">
        <is>
          <t>CLIMAR COMÉRCIO E SERVIÇO LTDA. - ME (CLIMAR)</t>
        </is>
      </c>
      <c r="C3">
        <f>"07972506000101"</f>
        <v/>
      </c>
      <c r="D3" t="inlineStr">
        <is>
          <t>Pregão Presencial</t>
        </is>
      </c>
      <c r="E3" t="inlineStr">
        <is>
          <t>07/05/2026 00:00:00</t>
        </is>
      </c>
      <c r="F3" t="inlineStr">
        <is>
          <t>06/05/2027</t>
        </is>
      </c>
      <c r="G3" t="inlineStr">
        <is>
          <t>Ativo</t>
        </is>
      </c>
      <c r="H3" t="inlineStr">
        <is>
          <t>Ordinária</t>
        </is>
      </c>
      <c r="I3" t="inlineStr"/>
      <c r="J3" t="inlineStr">
        <is>
          <t>3923836,15</t>
        </is>
      </c>
      <c r="K3" t="inlineStr">
        <is>
          <t>0,00</t>
        </is>
      </c>
      <c r="L3" t="inlineStr"/>
    </row>
    <row r="4">
      <c r="A4" t="inlineStr">
        <is>
          <t>Promessa de compra e venda de imóvel em Parnaíba</t>
        </is>
      </c>
      <c r="B4" t="inlineStr">
        <is>
          <t>SOCIEDADE DE PROTEÇÃO À MATERNIDADE E À INFÂNCIA DE PARNAÍBA</t>
        </is>
      </c>
      <c r="C4">
        <f>"06705990000140"</f>
        <v/>
      </c>
      <c r="D4" t="inlineStr">
        <is>
          <t>Leilão</t>
        </is>
      </c>
      <c r="E4" t="inlineStr">
        <is>
          <t>11/05/2026 00:00:00</t>
        </is>
      </c>
      <c r="F4" t="inlineStr">
        <is>
          <t>10/05/2031</t>
        </is>
      </c>
      <c r="G4" t="inlineStr">
        <is>
          <t>Ativo</t>
        </is>
      </c>
      <c r="H4" t="inlineStr">
        <is>
          <t>Ordinária</t>
        </is>
      </c>
      <c r="I4" t="inlineStr"/>
      <c r="J4" t="inlineStr">
        <is>
          <t>2189280,40</t>
        </is>
      </c>
      <c r="K4" t="inlineStr">
        <is>
          <t>0,00</t>
        </is>
      </c>
      <c r="L4" t="inlineStr"/>
    </row>
    <row r="5">
      <c r="A5" t="inlineStr">
        <is>
          <t>Fornecimento, serviços de instalação e montagem de 02 (dois) grupos geradores trifásicos, sendo 01 (um) de 500KVA e 01 (um) de 360KVA, em contêiner super silencioso com rampa, para as Unidades do Senac HUB (Teresina/PI) e Senac Oeiras/PI</t>
        </is>
      </c>
      <c r="B5" t="inlineStr">
        <is>
          <t>F DE M PORTO INSTALAÇÃO E MANUTENÇÃO DE GERADORES - ME (XMAQ)</t>
        </is>
      </c>
      <c r="C5">
        <f>"24748990000109"</f>
        <v/>
      </c>
      <c r="D5" t="inlineStr">
        <is>
          <t>Concorrência</t>
        </is>
      </c>
      <c r="E5" t="inlineStr">
        <is>
          <t>05/06/2026 00:00:00</t>
        </is>
      </c>
      <c r="F5" t="inlineStr">
        <is>
          <t>11/11/2026</t>
        </is>
      </c>
      <c r="G5" t="inlineStr">
        <is>
          <t>Ativo</t>
        </is>
      </c>
      <c r="H5" t="inlineStr">
        <is>
          <t>Ordinária</t>
        </is>
      </c>
      <c r="I5" t="inlineStr"/>
      <c r="J5" t="inlineStr">
        <is>
          <t>1080936,55</t>
        </is>
      </c>
      <c r="K5" t="inlineStr">
        <is>
          <t>355563,15</t>
        </is>
      </c>
      <c r="L5" t="inlineStr"/>
    </row>
    <row r="6">
      <c r="A6" t="inlineStr">
        <is>
          <t>Prestação de serviços por Escola de Formação de Vigilantes para ministrar as unidades curriculares referentes à parte específica (qualificação profissional/ocupação) do ?Curso de Aprendizagem Profissional de Qualificação em Serviços de Vigilância? do Senac AR/PI</t>
        </is>
      </c>
      <c r="B6" t="inlineStr">
        <is>
          <t>CENTRO TÉCNICO DE FORMAÇÃO DE VIGILANTES LTDA. - ME (CENTRO DE FORMAÇÃO DE VIGILANTES)</t>
        </is>
      </c>
      <c r="C6">
        <f>"04122308000160"</f>
        <v/>
      </c>
      <c r="D6" t="inlineStr">
        <is>
          <t>Pregão Presencial</t>
        </is>
      </c>
      <c r="E6" t="inlineStr">
        <is>
          <t>07/04/2026 00:00:00</t>
        </is>
      </c>
      <c r="F6" t="inlineStr">
        <is>
          <t>06/04/2027</t>
        </is>
      </c>
      <c r="G6" t="inlineStr">
        <is>
          <t>Ativo</t>
        </is>
      </c>
      <c r="H6" t="inlineStr">
        <is>
          <t>Ordinária</t>
        </is>
      </c>
      <c r="I6" t="inlineStr"/>
      <c r="J6" t="inlineStr">
        <is>
          <t>104000,00</t>
        </is>
      </c>
      <c r="K6" t="inlineStr">
        <is>
          <t>26000,00</t>
        </is>
      </c>
      <c r="L6" t="inlineStr"/>
    </row>
    <row r="7">
      <c r="A7" t="inlineStr">
        <is>
          <t>Prestação de Serviços de Solução Tecnológica Omnichannel para gerenciar múltiplos canais de comunicação (Instagram, Facebook e WhatsApp) de forma unificada</t>
        </is>
      </c>
      <c r="B7" t="inlineStr">
        <is>
          <t>DROPCHAT NEGÓCIOS DE INTERNET LTDA-ME(DROPCHAT)</t>
        </is>
      </c>
      <c r="C7">
        <f>"60776666000168"</f>
        <v/>
      </c>
      <c r="D7" t="inlineStr">
        <is>
          <t>Convite</t>
        </is>
      </c>
      <c r="E7" t="inlineStr">
        <is>
          <t>13/01/2026 00:00:00</t>
        </is>
      </c>
      <c r="F7" t="inlineStr">
        <is>
          <t>12/01/2027</t>
        </is>
      </c>
      <c r="G7" t="inlineStr">
        <is>
          <t>Ativo</t>
        </is>
      </c>
      <c r="H7" t="inlineStr">
        <is>
          <t>Ordinária</t>
        </is>
      </c>
      <c r="I7" t="inlineStr"/>
      <c r="J7" t="inlineStr">
        <is>
          <t>95400,00</t>
        </is>
      </c>
      <c r="K7" t="inlineStr">
        <is>
          <t>39750,00</t>
        </is>
      </c>
      <c r="L7" t="inlineStr"/>
    </row>
    <row r="8">
      <c r="A8" t="inlineStr">
        <is>
          <t>Fornecimento de subscrição/licenciamento de solução corporativa de backup, replicação e recuperação de desastres, acompanhada de serviço de gestão técnica, suporte especializado e operação assistida</t>
        </is>
      </c>
      <c r="B8" t="inlineStr">
        <is>
          <t>READY TECNOLOGIA DA INFORMAÇÃO LTDA.- DEMAIS</t>
        </is>
      </c>
      <c r="C8">
        <f>"18945601000132"</f>
        <v/>
      </c>
      <c r="D8" t="inlineStr">
        <is>
          <t>Convite</t>
        </is>
      </c>
      <c r="E8" t="inlineStr">
        <is>
          <t>23/02/2026 00:00:00</t>
        </is>
      </c>
      <c r="F8" t="inlineStr">
        <is>
          <t>22/02/2027</t>
        </is>
      </c>
      <c r="G8" t="inlineStr">
        <is>
          <t>Ativo</t>
        </is>
      </c>
      <c r="H8" t="inlineStr">
        <is>
          <t>Ordinária</t>
        </is>
      </c>
      <c r="I8" t="inlineStr"/>
      <c r="J8" t="inlineStr">
        <is>
          <t>45900,00</t>
        </is>
      </c>
      <c r="K8" t="inlineStr">
        <is>
          <t>45900,00</t>
        </is>
      </c>
      <c r="L8" t="inlineStr"/>
    </row>
    <row r="9">
      <c r="A9" t="inlineStr">
        <is>
          <t>Prestação de serviços de coleta, transporte, tratamento e destinação final de resíduos sólidos nos CEP?s Miguel Sady e Audir Lages</t>
        </is>
      </c>
      <c r="B9" t="inlineStr">
        <is>
          <t>RESOLVE LIMPEZA AMBIENTAL LTDA. - EPP</t>
        </is>
      </c>
      <c r="C9">
        <f>"15201985000190"</f>
        <v/>
      </c>
      <c r="D9" t="inlineStr">
        <is>
          <t>Dispensa</t>
        </is>
      </c>
      <c r="E9" t="inlineStr">
        <is>
          <t>11/03/2026 00:00:00</t>
        </is>
      </c>
      <c r="F9" t="inlineStr">
        <is>
          <t>10/03/2027</t>
        </is>
      </c>
      <c r="G9" t="inlineStr">
        <is>
          <t>Ativo</t>
        </is>
      </c>
      <c r="H9" t="inlineStr">
        <is>
          <t>Ordinária</t>
        </is>
      </c>
      <c r="I9" t="inlineStr"/>
      <c r="J9" t="inlineStr">
        <is>
          <t>40320,00</t>
        </is>
      </c>
      <c r="K9" t="inlineStr">
        <is>
          <t>4389,00</t>
        </is>
      </c>
      <c r="L9" t="inlineStr"/>
    </row>
    <row r="10">
      <c r="A10" t="inlineStr">
        <is>
          <t xml:space="preserve">Prestação de serviços de controle de pragas no CEP José Alves do Nascimento, em Floriano/PI </t>
        </is>
      </c>
      <c r="B10" t="inlineStr">
        <is>
          <t xml:space="preserve">ADALBERTO MENDES RIBEIRO LTDA. - ME </t>
        </is>
      </c>
      <c r="C10">
        <f>"08467402000102"</f>
        <v/>
      </c>
      <c r="D10" t="inlineStr">
        <is>
          <t>Dispensa</t>
        </is>
      </c>
      <c r="E10" t="inlineStr">
        <is>
          <t>24/03/2026 00:00:00</t>
        </is>
      </c>
      <c r="F10" t="inlineStr">
        <is>
          <t>23/03/2027</t>
        </is>
      </c>
      <c r="G10" t="inlineStr">
        <is>
          <t>Ativo</t>
        </is>
      </c>
      <c r="H10" t="inlineStr">
        <is>
          <t>Ordinária</t>
        </is>
      </c>
      <c r="I10" t="inlineStr"/>
      <c r="J10" t="inlineStr">
        <is>
          <t>32000,00</t>
        </is>
      </c>
      <c r="K10" t="inlineStr">
        <is>
          <t>4000,00</t>
        </is>
      </c>
      <c r="L10" t="inlineStr"/>
    </row>
    <row r="11">
      <c r="A11" t="inlineStr">
        <is>
          <t xml:space="preserve">Locação de espaço com cessão de equipamentos/utensílios para funcionamento da lanchonete no CEP?José Alves do Nascimento (Floriano/PI) </t>
        </is>
      </c>
      <c r="B11" t="inlineStr">
        <is>
          <t>ERIKA BARBOSA DE SOUSA - ME</t>
        </is>
      </c>
      <c r="C11">
        <f>"65803114000115"</f>
        <v/>
      </c>
      <c r="D11" t="inlineStr">
        <is>
          <t>Dispensa</t>
        </is>
      </c>
      <c r="E11" t="inlineStr">
        <is>
          <t>20/07/2026 00:00:00</t>
        </is>
      </c>
      <c r="F11" t="inlineStr">
        <is>
          <t>19/07/2027</t>
        </is>
      </c>
      <c r="G11" t="inlineStr">
        <is>
          <t>Ativo</t>
        </is>
      </c>
      <c r="H11" t="inlineStr">
        <is>
          <t>Ordinária</t>
        </is>
      </c>
      <c r="I11" t="inlineStr"/>
      <c r="J11" t="inlineStr">
        <is>
          <t>7440,00</t>
        </is>
      </c>
      <c r="K11" t="inlineStr">
        <is>
          <t>0,00</t>
        </is>
      </c>
      <c r="L11" t="inlineStr"/>
    </row>
    <row r="12">
      <c r="A12" t="inlineStr">
        <is>
          <t>Locação de espaço com cessão de equipamentos/utensílios para funcionamento da lanchonete no CEP Antônio Ferreira Cavalcante (Bom Jesus/PI)</t>
        </is>
      </c>
      <c r="B12" t="inlineStr">
        <is>
          <t>LAURENE NERES FERREIRA</t>
        </is>
      </c>
      <c r="C12">
        <f>"03124765311"</f>
        <v/>
      </c>
      <c r="D12" t="inlineStr">
        <is>
          <t>Dispensa</t>
        </is>
      </c>
      <c r="E12" t="inlineStr">
        <is>
          <t>06/07/2026 00:00:00</t>
        </is>
      </c>
      <c r="F12" t="inlineStr">
        <is>
          <t>05/07/2027</t>
        </is>
      </c>
      <c r="G12" t="inlineStr">
        <is>
          <t>Ativo</t>
        </is>
      </c>
      <c r="H12" t="inlineStr">
        <is>
          <t>Ordinária</t>
        </is>
      </c>
      <c r="I12" t="inlineStr"/>
      <c r="J12" t="inlineStr">
        <is>
          <t>7200,00</t>
        </is>
      </c>
      <c r="K12" t="inlineStr">
        <is>
          <t>0,00</t>
        </is>
      </c>
      <c r="L12" t="inlineStr"/>
    </row>
  </sheetData>
  <pageMargins left="0.75" right="0.75" top="1" bottom="1" header="0.5" footer="0.5"/>
</worksheet>
</file>

<file path=xl/worksheets/sheet5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SERVIÇOS E TURISMO DO ESTADO DO PIAUÍ</t>
        </is>
      </c>
      <c r="C2" t="inlineStr">
        <is>
          <t>07.243.215/0001-82</t>
        </is>
      </c>
      <c r="D2" t="inlineStr">
        <is>
          <t>Despesas rateadas</t>
        </is>
      </c>
      <c r="E2" t="inlineStr">
        <is>
          <t>Compartilhamento de estruturas físicas, infraestrutura tecnológica e ações conjuntas entre as Entidades.</t>
        </is>
      </c>
      <c r="F2" t="inlineStr">
        <is>
          <t>R$ 16.187.382,00</t>
        </is>
      </c>
    </row>
    <row r="3">
      <c r="A3" t="inlineStr">
        <is>
          <t>2026</t>
        </is>
      </c>
      <c r="B3" t="inlineStr">
        <is>
          <t>FEDERAÇÃO DO COMERCIO DE BENS, SERVIÇOS E TURISMO DO ESTADO DO PIAUÍ</t>
        </is>
      </c>
      <c r="C3" t="inlineStr">
        <is>
          <t>07.243.215/0001-82</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R$ 33.930.462,00</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R$ 27.136.898,00</t>
        </is>
      </c>
    </row>
    <row r="5">
      <c r="A5" t="inlineStr">
        <is>
          <t>2026</t>
        </is>
      </c>
      <c r="B5" t="inlineStr">
        <is>
          <t>SERVICO NACIONAL DE APRENDIZAGEM COMERCIAL SENAC - DEPARTAMENTO NACIONAL</t>
        </is>
      </c>
      <c r="C5" t="inlineStr">
        <is>
          <t>33.469.172/0001-68</t>
        </is>
      </c>
      <c r="D5" t="inlineStr">
        <is>
          <t>Despesas rateadas</t>
        </is>
      </c>
      <c r="E5" t="inlineStr">
        <is>
          <t>Compartilhamento de estruturas físicas, infraestrutura tecnológica e ações conjuntas entre as Entidades.</t>
        </is>
      </c>
      <c r="F5" t="inlineStr">
        <is>
          <t>R$ 20.444.006,00</t>
        </is>
      </c>
    </row>
    <row r="6">
      <c r="A6" t="inlineStr">
        <is>
          <t>2026</t>
        </is>
      </c>
      <c r="B6" t="inlineStr">
        <is>
          <t>SERVICO NACIONAL DE APRENDIZAGEM COMERCIAL SENAC AR/PR</t>
        </is>
      </c>
      <c r="C6" t="inlineStr">
        <is>
          <t>03.541.088/0001-47</t>
        </is>
      </c>
      <c r="D6" t="inlineStr">
        <is>
          <t>Despesas rateadas</t>
        </is>
      </c>
      <c r="E6" t="inlineStr">
        <is>
          <t>Compartilhamento de estruturas físicas, infraestrutura tecnológica e ações conjuntas entre as Entidades.</t>
        </is>
      </c>
      <c r="F6" t="inlineStr">
        <is>
          <t>R$ 6.300.799,00</t>
        </is>
      </c>
    </row>
    <row r="7">
      <c r="A7" t="inlineStr">
        <is>
          <t>2026</t>
        </is>
      </c>
      <c r="B7" t="inlineStr">
        <is>
          <t>SERVICO NACIONAL DE APRENDIZAGEM COMERCIAL SENAC AR/SC</t>
        </is>
      </c>
      <c r="C7" t="inlineStr">
        <is>
          <t>03.603.739/0001-86</t>
        </is>
      </c>
      <c r="D7" t="inlineStr">
        <is>
          <t>Despesas rateadas</t>
        </is>
      </c>
      <c r="E7" t="inlineStr">
        <is>
          <t>Compartilhamento de estruturas físicas, infraestrutura tecnológica e ações conjuntas entre as Entidades.</t>
        </is>
      </c>
      <c r="F7" t="inlineStr">
        <is>
          <t>R$ 16.410,00</t>
        </is>
      </c>
    </row>
    <row r="8">
      <c r="A8" t="inlineStr">
        <is>
          <t>2026</t>
        </is>
      </c>
      <c r="B8" t="inlineStr">
        <is>
          <t>SESC - SERVICO SOCIAL DO COMERCIO - ADMINISTRACAO REGIONAL DO ESTADO DO PIAUI</t>
        </is>
      </c>
      <c r="C8" t="inlineStr">
        <is>
          <t>03.581.526/0001-09</t>
        </is>
      </c>
      <c r="D8" t="inlineStr">
        <is>
          <t>Despesas rateadas</t>
        </is>
      </c>
      <c r="E8" t="inlineStr">
        <is>
          <t>Compartilhamento de estruturas físicas, infraestrutura tecnológica e ações conjuntas entre as Entidades.</t>
        </is>
      </c>
      <c r="F8" t="inlineStr">
        <is>
          <t>R$ 56.986.274,00</t>
        </is>
      </c>
    </row>
  </sheetData>
  <pageMargins left="0.75" right="0.75" top="1" bottom="1" header="0.5" footer="0.5"/>
</worksheet>
</file>

<file path=xl/worksheets/sheet5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SERVIÇOS E TURISMO DO ESTADO DO PIAUÍ</t>
        </is>
      </c>
      <c r="C2" t="inlineStr">
        <is>
          <t>07.243.215/0001-82</t>
        </is>
      </c>
      <c r="D2" t="inlineStr">
        <is>
          <t>Despesas rateadas</t>
        </is>
      </c>
      <c r="E2" t="inlineStr">
        <is>
          <t>Compartilhamento de estruturas físicas, infraestrutura tecnológica e ações conjuntas entre as Entidades.</t>
        </is>
      </c>
      <c r="F2" t="inlineStr">
        <is>
          <t>R$ 16.187.382,00</t>
        </is>
      </c>
    </row>
    <row r="3">
      <c r="A3" t="inlineStr">
        <is>
          <t>2026</t>
        </is>
      </c>
      <c r="B3" t="inlineStr">
        <is>
          <t>FEDERAÇÃO DO COMERCIO DE BENS, SERVIÇOS E TURISMO DO ESTADO DO PIAUÍ</t>
        </is>
      </c>
      <c r="C3" t="inlineStr">
        <is>
          <t>07.243.215/0001-82</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R$ 33.930.462,00</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R$ 27.136.898,00</t>
        </is>
      </c>
    </row>
    <row r="5">
      <c r="A5" t="inlineStr">
        <is>
          <t>2026</t>
        </is>
      </c>
      <c r="B5" t="inlineStr">
        <is>
          <t>SERVICO NACIONAL DE APRENDIZAGEM COMERCIAL SENAC - DEPARTAMENTO NACIONAL</t>
        </is>
      </c>
      <c r="C5" t="inlineStr">
        <is>
          <t>33.469.172/0001-68</t>
        </is>
      </c>
      <c r="D5" t="inlineStr">
        <is>
          <t>Despesas rateadas</t>
        </is>
      </c>
      <c r="E5" t="inlineStr">
        <is>
          <t>Compartilhamento de estruturas físicas, infraestrutura tecnológica e ações conjuntas entre as Entidades.</t>
        </is>
      </c>
      <c r="F5" t="inlineStr">
        <is>
          <t>R$ 20.444.006,00</t>
        </is>
      </c>
    </row>
    <row r="6">
      <c r="A6" t="inlineStr">
        <is>
          <t>2026</t>
        </is>
      </c>
      <c r="B6" t="inlineStr">
        <is>
          <t>SERVICO NACIONAL DE APRENDIZAGEM COMERCIAL SENAC AR/PR</t>
        </is>
      </c>
      <c r="C6" t="inlineStr">
        <is>
          <t>03.541.088/0001-47</t>
        </is>
      </c>
      <c r="D6" t="inlineStr">
        <is>
          <t>Despesas rateadas</t>
        </is>
      </c>
      <c r="E6" t="inlineStr">
        <is>
          <t>Compartilhamento de estruturas físicas, infraestrutura tecnológica e ações conjuntas entre as Entidades.</t>
        </is>
      </c>
      <c r="F6" t="inlineStr">
        <is>
          <t>R$ 6.300.799,00</t>
        </is>
      </c>
    </row>
    <row r="7">
      <c r="A7" t="inlineStr">
        <is>
          <t>2026</t>
        </is>
      </c>
      <c r="B7" t="inlineStr">
        <is>
          <t>SERVICO NACIONAL DE APRENDIZAGEM COMERCIAL SENAC AR/SC</t>
        </is>
      </c>
      <c r="C7" t="inlineStr">
        <is>
          <t>03.603.739/0001-86</t>
        </is>
      </c>
      <c r="D7" t="inlineStr">
        <is>
          <t>Despesas rateadas</t>
        </is>
      </c>
      <c r="E7" t="inlineStr">
        <is>
          <t>Compartilhamento de estruturas físicas, infraestrutura tecnológica e ações conjuntas entre as Entidades.</t>
        </is>
      </c>
      <c r="F7" t="inlineStr">
        <is>
          <t>R$ 16.410,00</t>
        </is>
      </c>
    </row>
    <row r="8">
      <c r="A8" t="inlineStr">
        <is>
          <t>2026</t>
        </is>
      </c>
      <c r="B8" t="inlineStr">
        <is>
          <t>SESC - SERVICO SOCIAL DO COMERCIO - ADMINISTRACAO REGIONAL DO ESTADO DO PIAUI</t>
        </is>
      </c>
      <c r="C8" t="inlineStr">
        <is>
          <t>03.581.526/0001-09</t>
        </is>
      </c>
      <c r="D8" t="inlineStr">
        <is>
          <t>Despesas rateadas</t>
        </is>
      </c>
      <c r="E8" t="inlineStr">
        <is>
          <t>Compartilhamento de estruturas físicas, infraestrutura tecnológica e ações conjuntas entre as Entidades.</t>
        </is>
      </c>
      <c r="F8" t="inlineStr">
        <is>
          <t>R$ 56.986.274,00</t>
        </is>
      </c>
    </row>
  </sheetData>
  <pageMargins left="0.75" right="0.75" top="1" bottom="1" header="0.5" footer="0.5"/>
</worksheet>
</file>

<file path=xl/worksheets/sheet58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SERVIÇOS E TURISMO DO ESTADO DO PIAUÍ</t>
        </is>
      </c>
      <c r="C2" t="inlineStr">
        <is>
          <t>07.243.215/0001-82</t>
        </is>
      </c>
      <c r="D2" t="inlineStr">
        <is>
          <t>Despesas rateadas</t>
        </is>
      </c>
      <c r="E2" t="inlineStr">
        <is>
          <t>Compartilhamento de estruturas físicas, infraestrutura tecnológica e ações conjuntas entre as Entidades.</t>
        </is>
      </c>
      <c r="F2" t="inlineStr">
        <is>
          <t>R$ 16.187.382,00</t>
        </is>
      </c>
    </row>
    <row r="3">
      <c r="A3" t="inlineStr">
        <is>
          <t>2026</t>
        </is>
      </c>
      <c r="B3" t="inlineStr">
        <is>
          <t>FEDERAÇÃO DO COMERCIO DE BENS, SERVIÇOS E TURISMO DO ESTADO DO PIAUÍ</t>
        </is>
      </c>
      <c r="C3" t="inlineStr">
        <is>
          <t>07.243.215/0001-82</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R$ 33.930.462,00</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R$ 27.136.898,00</t>
        </is>
      </c>
    </row>
    <row r="5">
      <c r="A5" t="inlineStr">
        <is>
          <t>2026</t>
        </is>
      </c>
      <c r="B5" t="inlineStr">
        <is>
          <t>SERVICO NACIONAL DE APRENDIZAGEM COMERCIAL SENAC - DEPARTAMENTO NACIONAL</t>
        </is>
      </c>
      <c r="C5" t="inlineStr">
        <is>
          <t>33.469.172/0001-68</t>
        </is>
      </c>
      <c r="D5" t="inlineStr">
        <is>
          <t>Despesas rateadas</t>
        </is>
      </c>
      <c r="E5" t="inlineStr">
        <is>
          <t>Compartilhamento de estruturas físicas, infraestrutura tecnológica e ações conjuntas entre as Entidades.</t>
        </is>
      </c>
      <c r="F5" t="inlineStr">
        <is>
          <t>R$ 20.444.006,00</t>
        </is>
      </c>
    </row>
    <row r="6">
      <c r="A6" t="inlineStr">
        <is>
          <t>2026</t>
        </is>
      </c>
      <c r="B6" t="inlineStr">
        <is>
          <t>SERVICO NACIONAL DE APRENDIZAGEM COMERCIAL SENAC AR/PR</t>
        </is>
      </c>
      <c r="C6" t="inlineStr">
        <is>
          <t>03.541.088/0001-47</t>
        </is>
      </c>
      <c r="D6" t="inlineStr">
        <is>
          <t>Despesas rateadas</t>
        </is>
      </c>
      <c r="E6" t="inlineStr">
        <is>
          <t>Compartilhamento de estruturas físicas, infraestrutura tecnológica e ações conjuntas entre as Entidades.</t>
        </is>
      </c>
      <c r="F6" t="inlineStr">
        <is>
          <t>R$ 6.300.799,00</t>
        </is>
      </c>
    </row>
    <row r="7">
      <c r="A7" t="inlineStr">
        <is>
          <t>2026</t>
        </is>
      </c>
      <c r="B7" t="inlineStr">
        <is>
          <t>SERVICO NACIONAL DE APRENDIZAGEM COMERCIAL SENAC AR/SC</t>
        </is>
      </c>
      <c r="C7" t="inlineStr">
        <is>
          <t>03.603.739/0001-86</t>
        </is>
      </c>
      <c r="D7" t="inlineStr">
        <is>
          <t>Despesas rateadas</t>
        </is>
      </c>
      <c r="E7" t="inlineStr">
        <is>
          <t>Compartilhamento de estruturas físicas, infraestrutura tecnológica e ações conjuntas entre as Entidades.</t>
        </is>
      </c>
      <c r="F7" t="inlineStr">
        <is>
          <t>R$ 16.410,00</t>
        </is>
      </c>
    </row>
    <row r="8">
      <c r="A8" t="inlineStr">
        <is>
          <t>2026</t>
        </is>
      </c>
      <c r="B8" t="inlineStr">
        <is>
          <t>SESC - SERVICO SOCIAL DO COMERCIO - ADMINISTRACAO REGIONAL DO ESTADO DO PIAUI</t>
        </is>
      </c>
      <c r="C8" t="inlineStr">
        <is>
          <t>03.581.526/0001-09</t>
        </is>
      </c>
      <c r="D8" t="inlineStr">
        <is>
          <t>Despesas rateadas</t>
        </is>
      </c>
      <c r="E8" t="inlineStr">
        <is>
          <t>Compartilhamento de estruturas físicas, infraestrutura tecnológica e ações conjuntas entre as Entidades.</t>
        </is>
      </c>
      <c r="F8" t="inlineStr">
        <is>
          <t>R$ 56.986.274,00</t>
        </is>
      </c>
    </row>
  </sheetData>
  <pageMargins left="0.75" right="0.75" top="1" bottom="1" header="0.5" footer="0.5"/>
</worksheet>
</file>

<file path=xl/worksheets/sheet58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R$ 205.626.000,00</t>
        </is>
      </c>
      <c r="D2" t="inlineStr">
        <is>
          <t>66,02%</t>
        </is>
      </c>
    </row>
    <row r="3">
      <c r="A3" t="inlineStr">
        <is>
          <t>131100</t>
        </is>
      </c>
      <c r="B3" t="inlineStr">
        <is>
          <t>Aluguéis</t>
        </is>
      </c>
      <c r="C3" t="inlineStr">
        <is>
          <t>R$ 240.000,00</t>
        </is>
      </c>
      <c r="D3" t="inlineStr">
        <is>
          <t>0,08%</t>
        </is>
      </c>
    </row>
    <row r="4">
      <c r="A4" t="inlineStr">
        <is>
          <t>131530</t>
        </is>
      </c>
      <c r="B4" t="inlineStr">
        <is>
          <t>Taxa de Ocupação de Outros Imóveis</t>
        </is>
      </c>
      <c r="C4" t="inlineStr">
        <is>
          <t>R$ 60.000,00</t>
        </is>
      </c>
      <c r="D4" t="inlineStr">
        <is>
          <t>0,02%</t>
        </is>
      </c>
    </row>
    <row r="5">
      <c r="A5" t="inlineStr">
        <is>
          <t>132500</t>
        </is>
      </c>
      <c r="B5" t="inlineStr">
        <is>
          <t>Remuneração de Depósitos Bancários</t>
        </is>
      </c>
      <c r="C5" t="inlineStr">
        <is>
          <t>R$ 41.001.000,00</t>
        </is>
      </c>
      <c r="D5" t="inlineStr">
        <is>
          <t>13,16%</t>
        </is>
      </c>
    </row>
    <row r="6">
      <c r="A6" t="inlineStr">
        <is>
          <t>160016</t>
        </is>
      </c>
      <c r="B6" t="inlineStr">
        <is>
          <t>Serviços Educacionais</t>
        </is>
      </c>
      <c r="C6" t="inlineStr">
        <is>
          <t>R$ 49.362.000,00</t>
        </is>
      </c>
      <c r="D6" t="inlineStr">
        <is>
          <t>15,85%</t>
        </is>
      </c>
    </row>
    <row r="7">
      <c r="A7" t="inlineStr">
        <is>
          <t>191899</t>
        </is>
      </c>
      <c r="B7" t="inlineStr">
        <is>
          <t>Outras Multas e Juros de Mora</t>
        </is>
      </c>
      <c r="C7" t="inlineStr">
        <is>
          <t>R$ 381.000,00</t>
        </is>
      </c>
      <c r="D7" t="inlineStr">
        <is>
          <t>0,12%</t>
        </is>
      </c>
    </row>
    <row r="8">
      <c r="A8" t="inlineStr">
        <is>
          <t>192199</t>
        </is>
      </c>
      <c r="B8" t="inlineStr">
        <is>
          <t>Outras Indenizações</t>
        </is>
      </c>
      <c r="C8" t="inlineStr">
        <is>
          <t>R$ 330.000,00</t>
        </is>
      </c>
      <c r="D8" t="inlineStr">
        <is>
          <t>0,11%</t>
        </is>
      </c>
    </row>
    <row r="9">
      <c r="A9" t="inlineStr">
        <is>
          <t>192299</t>
        </is>
      </c>
      <c r="B9" t="inlineStr">
        <is>
          <t>Outras Restituições</t>
        </is>
      </c>
      <c r="C9" t="inlineStr">
        <is>
          <t>R$ 150.000,00</t>
        </is>
      </c>
      <c r="D9" t="inlineStr">
        <is>
          <t>0,05%</t>
        </is>
      </c>
    </row>
    <row r="10">
      <c r="A10" t="inlineStr">
        <is>
          <t>199099</t>
        </is>
      </c>
      <c r="B10" t="inlineStr">
        <is>
          <t>Outras Receitas</t>
        </is>
      </c>
      <c r="C10" t="inlineStr">
        <is>
          <t>R$ 201.000,00</t>
        </is>
      </c>
      <c r="D10" t="inlineStr">
        <is>
          <t>0,06%</t>
        </is>
      </c>
    </row>
    <row r="11">
      <c r="A11" t="inlineStr">
        <is>
          <t>221500</t>
        </is>
      </c>
      <c r="B11" t="inlineStr">
        <is>
          <t>Alienação de Veículos</t>
        </is>
      </c>
      <c r="C11" t="inlineStr">
        <is>
          <t>R$ 102.000,00</t>
        </is>
      </c>
      <c r="D11" t="inlineStr">
        <is>
          <t>0,03%</t>
        </is>
      </c>
    </row>
    <row r="12">
      <c r="A12" t="inlineStr">
        <is>
          <t>999000</t>
        </is>
      </c>
      <c r="B12" t="inlineStr">
        <is>
          <t>Recursos Arrecadados Exerc. Anteriores</t>
        </is>
      </c>
      <c r="C12" t="inlineStr">
        <is>
          <t>R$ 14.007.000,00</t>
        </is>
      </c>
      <c r="D12" t="inlineStr">
        <is>
          <t>4,50%</t>
        </is>
      </c>
    </row>
  </sheetData>
  <pageMargins left="0.75" right="0.75" top="1" bottom="1" header="0.5" footer="0.5"/>
</worksheet>
</file>

<file path=xl/worksheets/sheet58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R$115.638.000,00</t>
        </is>
      </c>
      <c r="D2" t="inlineStr">
        <is>
          <t>37,13%</t>
        </is>
      </c>
    </row>
    <row r="3">
      <c r="A3" t="inlineStr">
        <is>
          <t>319013</t>
        </is>
      </c>
      <c r="B3" t="inlineStr">
        <is>
          <t>Obrigações Patronais</t>
        </is>
      </c>
      <c r="C3" t="inlineStr">
        <is>
          <t>R$9.282.000,00</t>
        </is>
      </c>
      <c r="D3" t="inlineStr">
        <is>
          <t>2,98%</t>
        </is>
      </c>
    </row>
    <row r="4">
      <c r="A4" t="inlineStr">
        <is>
          <t>319016</t>
        </is>
      </c>
      <c r="B4" t="inlineStr">
        <is>
          <t>Outras Despesas Variáveis</t>
        </is>
      </c>
      <c r="C4" t="inlineStr">
        <is>
          <t>R$927.000,00</t>
        </is>
      </c>
      <c r="D4" t="inlineStr">
        <is>
          <t>0,30%</t>
        </is>
      </c>
    </row>
    <row r="5">
      <c r="A5" t="inlineStr">
        <is>
          <t>319091</t>
        </is>
      </c>
      <c r="B5" t="inlineStr">
        <is>
          <t>Sentenças Judiciais - Pessoal e Encargos</t>
        </is>
      </c>
      <c r="C5" t="inlineStr">
        <is>
          <t>R$816.000,00</t>
        </is>
      </c>
      <c r="D5" t="inlineStr">
        <is>
          <t>0,26%</t>
        </is>
      </c>
    </row>
    <row r="6">
      <c r="A6" t="inlineStr">
        <is>
          <t>319094</t>
        </is>
      </c>
      <c r="B6" t="inlineStr">
        <is>
          <t>Indenizações e Restituições Trabalhistas</t>
        </is>
      </c>
      <c r="C6" t="inlineStr">
        <is>
          <t>R$2.271.000,00</t>
        </is>
      </c>
      <c r="D6" t="inlineStr">
        <is>
          <t>0,73%</t>
        </is>
      </c>
    </row>
    <row r="7">
      <c r="A7" t="inlineStr">
        <is>
          <t>335041</t>
        </is>
      </c>
      <c r="B7" t="inlineStr">
        <is>
          <t>Contribuições</t>
        </is>
      </c>
      <c r="C7" t="inlineStr">
        <is>
          <t>R$6.044.400,00</t>
        </is>
      </c>
      <c r="D7" t="inlineStr">
        <is>
          <t>1,94%</t>
        </is>
      </c>
    </row>
    <row r="8">
      <c r="A8" t="inlineStr">
        <is>
          <t>339014</t>
        </is>
      </c>
      <c r="B8" t="inlineStr">
        <is>
          <t>Diárias</t>
        </is>
      </c>
      <c r="C8" t="inlineStr">
        <is>
          <t>R$1.764.000,00</t>
        </is>
      </c>
      <c r="D8" t="inlineStr">
        <is>
          <t>0,57%</t>
        </is>
      </c>
    </row>
    <row r="9">
      <c r="A9" t="inlineStr">
        <is>
          <t>339018</t>
        </is>
      </c>
      <c r="B9" t="inlineStr">
        <is>
          <t>Auxílio Financeiro a Estudantes</t>
        </is>
      </c>
      <c r="C9" t="inlineStr">
        <is>
          <t>R$207.000,00</t>
        </is>
      </c>
      <c r="D9" t="inlineStr">
        <is>
          <t>0,07%</t>
        </is>
      </c>
    </row>
    <row r="10">
      <c r="A10" t="inlineStr">
        <is>
          <t>339030</t>
        </is>
      </c>
      <c r="B10" t="inlineStr">
        <is>
          <t>Material de Consumo</t>
        </is>
      </c>
      <c r="C10" t="inlineStr">
        <is>
          <t>R$27.549.000,00</t>
        </is>
      </c>
      <c r="D10" t="inlineStr">
        <is>
          <t>8,85%</t>
        </is>
      </c>
    </row>
    <row r="11">
      <c r="A11" t="inlineStr">
        <is>
          <t>339033</t>
        </is>
      </c>
      <c r="B11" t="inlineStr">
        <is>
          <t>Passagens e Despesas de Locomoção</t>
        </is>
      </c>
      <c r="C11" t="inlineStr">
        <is>
          <t>R$2.076.000,00</t>
        </is>
      </c>
      <c r="D11" t="inlineStr">
        <is>
          <t>0,67%</t>
        </is>
      </c>
    </row>
    <row r="12">
      <c r="A12" t="inlineStr">
        <is>
          <t>339036</t>
        </is>
      </c>
      <c r="B12" t="inlineStr">
        <is>
          <t>Outros Serviços Terceiros - P. Física</t>
        </is>
      </c>
      <c r="C12" t="inlineStr">
        <is>
          <t>R$2.892.000,00</t>
        </is>
      </c>
      <c r="D12" t="inlineStr">
        <is>
          <t>0,93%</t>
        </is>
      </c>
    </row>
    <row r="13">
      <c r="A13" t="inlineStr">
        <is>
          <t>339037</t>
        </is>
      </c>
      <c r="B13" t="inlineStr">
        <is>
          <t>Locação de Mão de Obra</t>
        </is>
      </c>
      <c r="C13" t="inlineStr">
        <is>
          <t>R$17.256.000,00</t>
        </is>
      </c>
      <c r="D13" t="inlineStr">
        <is>
          <t>5,54%</t>
        </is>
      </c>
    </row>
    <row r="14">
      <c r="A14" t="inlineStr">
        <is>
          <t>339039</t>
        </is>
      </c>
      <c r="B14" t="inlineStr">
        <is>
          <t>Outros Serviços Terceiros - P. Jurídica</t>
        </is>
      </c>
      <c r="C14" t="inlineStr">
        <is>
          <t>R$71.826.000,00</t>
        </is>
      </c>
      <c r="D14" t="inlineStr">
        <is>
          <t>23,06%</t>
        </is>
      </c>
    </row>
    <row r="15">
      <c r="A15" t="inlineStr">
        <is>
          <t>339047</t>
        </is>
      </c>
      <c r="B15" t="inlineStr">
        <is>
          <t>Obrigações Tributárias e Contributivas</t>
        </is>
      </c>
      <c r="C15" t="inlineStr">
        <is>
          <t>R$342.000,00</t>
        </is>
      </c>
      <c r="D15" t="inlineStr">
        <is>
          <t>0,11%</t>
        </is>
      </c>
    </row>
    <row r="16">
      <c r="A16" t="inlineStr">
        <is>
          <t>339091</t>
        </is>
      </c>
      <c r="B16" t="inlineStr">
        <is>
          <t>Sentenças Judiciais-Outras DespCorrentes</t>
        </is>
      </c>
      <c r="C16" t="inlineStr">
        <is>
          <t>R$57.000,00</t>
        </is>
      </c>
      <c r="D16" t="inlineStr">
        <is>
          <t>0,02%</t>
        </is>
      </c>
    </row>
    <row r="17">
      <c r="A17" t="inlineStr">
        <is>
          <t>339093</t>
        </is>
      </c>
      <c r="B17" t="inlineStr">
        <is>
          <t>Indenizações e Restituições</t>
        </is>
      </c>
      <c r="C17" t="inlineStr">
        <is>
          <t>R$3.600,00</t>
        </is>
      </c>
      <c r="D17" t="inlineStr">
        <is>
          <t>0,00%</t>
        </is>
      </c>
    </row>
    <row r="18">
      <c r="A18" t="inlineStr">
        <is>
          <t>449051</t>
        </is>
      </c>
      <c r="B18" t="inlineStr">
        <is>
          <t>Obras e Instalações</t>
        </is>
      </c>
      <c r="C18" t="inlineStr">
        <is>
          <t>R$17.346.000,00</t>
        </is>
      </c>
      <c r="D18" t="inlineStr">
        <is>
          <t>5,57%</t>
        </is>
      </c>
    </row>
    <row r="19">
      <c r="A19" t="inlineStr">
        <is>
          <t>449052</t>
        </is>
      </c>
      <c r="B19" t="inlineStr">
        <is>
          <t>Equipamentos e Material Permanente</t>
        </is>
      </c>
      <c r="C19" t="inlineStr">
        <is>
          <t>R$22.794.000,00</t>
        </is>
      </c>
      <c r="D19" t="inlineStr">
        <is>
          <t>7,32%</t>
        </is>
      </c>
    </row>
    <row r="20">
      <c r="A20" t="inlineStr">
        <is>
          <t>459061</t>
        </is>
      </c>
      <c r="B20" t="inlineStr">
        <is>
          <t>Aquisição de Imóveis</t>
        </is>
      </c>
      <c r="C20" t="inlineStr">
        <is>
          <t>R$12.369.000,00</t>
        </is>
      </c>
      <c r="D20" t="inlineStr">
        <is>
          <t>3,97%</t>
        </is>
      </c>
    </row>
  </sheetData>
  <pageMargins left="0.75" right="0.75" top="1" bottom="1" header="0.5" footer="0.5"/>
</worksheet>
</file>

<file path=xl/worksheets/sheet59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R$35.508.000,00</t>
        </is>
      </c>
      <c r="C2" t="inlineStr">
        <is>
          <t>11,40%</t>
        </is>
      </c>
    </row>
    <row r="3">
      <c r="A3" t="inlineStr">
        <is>
          <t>02 - Administração Financeira</t>
        </is>
      </c>
      <c r="B3" t="inlineStr">
        <is>
          <t>R$11.749.800,00</t>
        </is>
      </c>
      <c r="C3" t="inlineStr">
        <is>
          <t>3,77%</t>
        </is>
      </c>
    </row>
    <row r="4">
      <c r="A4" t="inlineStr">
        <is>
          <t>03 - Formação de Recursos Humanos</t>
        </is>
      </c>
      <c r="B4" t="inlineStr">
        <is>
          <t>R$7.002.000,00</t>
        </is>
      </c>
      <c r="C4" t="inlineStr">
        <is>
          <t>2,25%</t>
        </is>
      </c>
    </row>
    <row r="5">
      <c r="A5" t="inlineStr">
        <is>
          <t>04 - Comunicação Social</t>
        </is>
      </c>
      <c r="B5" t="inlineStr">
        <is>
          <t>R$1.956.000,00</t>
        </is>
      </c>
      <c r="C5" t="inlineStr">
        <is>
          <t>0,63%</t>
        </is>
      </c>
    </row>
    <row r="6">
      <c r="A6" t="inlineStr">
        <is>
          <t>05 - Atenção Básica</t>
        </is>
      </c>
      <c r="B6" t="inlineStr">
        <is>
          <t>R$6.324.000,00</t>
        </is>
      </c>
      <c r="C6" t="inlineStr">
        <is>
          <t>2,03%</t>
        </is>
      </c>
    </row>
    <row r="7">
      <c r="A7" t="inlineStr">
        <is>
          <t>06 - Proteção e Benefícios ao Trabalhador</t>
        </is>
      </c>
      <c r="B7" t="inlineStr">
        <is>
          <t>R$14.281.200,00</t>
        </is>
      </c>
      <c r="C7" t="inlineStr">
        <is>
          <t>4,59%</t>
        </is>
      </c>
    </row>
    <row r="8">
      <c r="A8" t="inlineStr">
        <is>
          <t>07 - Empregabilidade</t>
        </is>
      </c>
      <c r="B8" t="inlineStr">
        <is>
          <t>R$234.639.000,00</t>
        </is>
      </c>
      <c r="C8" t="inlineStr">
        <is>
          <t>75,34%</t>
        </is>
      </c>
    </row>
  </sheetData>
  <pageMargins left="0.75" right="0.75" top="1" bottom="1" header="0.5" footer="0.5"/>
</worksheet>
</file>

<file path=xl/worksheets/sheet59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R$ 297.351.000,00</t>
        </is>
      </c>
      <c r="C2" t="inlineStr">
        <is>
          <t>R$ 315.381.177,72</t>
        </is>
      </c>
      <c r="D2" t="inlineStr">
        <is>
          <t>106,06%</t>
        </is>
      </c>
      <c r="E2" t="inlineStr">
        <is>
          <t>99,95%</t>
        </is>
      </c>
    </row>
    <row r="3">
      <c r="A3" t="inlineStr">
        <is>
          <t>RECEITA DE CONTRIBUIÇÕES</t>
        </is>
      </c>
      <c r="B3" t="inlineStr">
        <is>
          <t>R$ 205.626.000,00</t>
        </is>
      </c>
      <c r="C3" t="inlineStr">
        <is>
          <t>R$ 212.719.943,83</t>
        </is>
      </c>
      <c r="D3" t="inlineStr">
        <is>
          <t>103,45%</t>
        </is>
      </c>
      <c r="E3" t="inlineStr">
        <is>
          <t>67,41%</t>
        </is>
      </c>
    </row>
    <row r="4">
      <c r="A4" t="inlineStr">
        <is>
          <t>Contribuições para o Senac</t>
        </is>
      </c>
      <c r="B4" t="inlineStr">
        <is>
          <t>R$ 205.626.000,00</t>
        </is>
      </c>
      <c r="C4" t="inlineStr">
        <is>
          <t>R$ 212.719.943,83</t>
        </is>
      </c>
      <c r="D4" t="inlineStr">
        <is>
          <t>103,45%</t>
        </is>
      </c>
      <c r="E4" t="inlineStr">
        <is>
          <t>67,41%</t>
        </is>
      </c>
    </row>
    <row r="5">
      <c r="A5" t="inlineStr">
        <is>
          <t>RECEITA PATRIMONIAL</t>
        </is>
      </c>
      <c r="B5" t="inlineStr">
        <is>
          <t>R$ 41.301.000,00</t>
        </is>
      </c>
      <c r="C5" t="inlineStr">
        <is>
          <t>R$ 47.725.169,50</t>
        </is>
      </c>
      <c r="D5" t="inlineStr">
        <is>
          <t>115,55%</t>
        </is>
      </c>
      <c r="E5" t="inlineStr">
        <is>
          <t>15,12%</t>
        </is>
      </c>
    </row>
    <row r="6">
      <c r="A6" t="inlineStr">
        <is>
          <t>Aluguéis</t>
        </is>
      </c>
      <c r="B6" t="inlineStr">
        <is>
          <t>R$ 240.000,00</t>
        </is>
      </c>
      <c r="C6" t="inlineStr">
        <is>
          <t>R$ 135.020,85</t>
        </is>
      </c>
      <c r="D6" t="inlineStr">
        <is>
          <t>56,26%</t>
        </is>
      </c>
      <c r="E6" t="inlineStr">
        <is>
          <t>0,04%</t>
        </is>
      </c>
    </row>
    <row r="7">
      <c r="A7" t="inlineStr">
        <is>
          <t>Taxa de Ocupação de Outros Imóveis</t>
        </is>
      </c>
      <c r="B7" t="inlineStr">
        <is>
          <t>R$ 60.000,00</t>
        </is>
      </c>
      <c r="C7" t="inlineStr">
        <is>
          <t>R$ 28.583,00</t>
        </is>
      </c>
      <c r="D7" t="inlineStr">
        <is>
          <t>47,64%</t>
        </is>
      </c>
      <c r="E7" t="inlineStr">
        <is>
          <t>0,01%</t>
        </is>
      </c>
    </row>
    <row r="8">
      <c r="A8" t="inlineStr">
        <is>
          <t>Remuneração de Depósitos Bancários</t>
        </is>
      </c>
      <c r="B8" t="inlineStr">
        <is>
          <t>R$ 41.001.000,00</t>
        </is>
      </c>
      <c r="C8" t="inlineStr">
        <is>
          <t>R$ 47.561.565,65</t>
        </is>
      </c>
      <c r="D8" t="inlineStr">
        <is>
          <t>116,00%</t>
        </is>
      </c>
      <c r="E8" t="inlineStr">
        <is>
          <t>15,07%</t>
        </is>
      </c>
    </row>
    <row r="9">
      <c r="A9" t="inlineStr">
        <is>
          <t>RECEITA DE SERVIÇOS</t>
        </is>
      </c>
      <c r="B9" t="inlineStr">
        <is>
          <t>R$ 49.362.000,00</t>
        </is>
      </c>
      <c r="C9" t="inlineStr">
        <is>
          <t>R$ 54.435.000,31</t>
        </is>
      </c>
      <c r="D9" t="inlineStr">
        <is>
          <t>110,28%</t>
        </is>
      </c>
      <c r="E9" t="inlineStr">
        <is>
          <t>17,25%</t>
        </is>
      </c>
    </row>
    <row r="10">
      <c r="A10" t="inlineStr">
        <is>
          <t>Serviços Educacionais</t>
        </is>
      </c>
      <c r="B10" t="inlineStr">
        <is>
          <t>R$ 49.362.000,00</t>
        </is>
      </c>
      <c r="C10" t="inlineStr">
        <is>
          <t>R$ 54.435.000,31</t>
        </is>
      </c>
      <c r="D10" t="inlineStr">
        <is>
          <t>110,28%</t>
        </is>
      </c>
      <c r="E10" t="inlineStr">
        <is>
          <t>17,25%</t>
        </is>
      </c>
    </row>
    <row r="11">
      <c r="A11" t="inlineStr">
        <is>
          <t>OUTRAS RECEITAS CORRENTES</t>
        </is>
      </c>
      <c r="B11" t="inlineStr">
        <is>
          <t>R$ 1.062.000,00</t>
        </is>
      </c>
      <c r="C11" t="inlineStr">
        <is>
          <t>R$ 501.064,08</t>
        </is>
      </c>
      <c r="D11" t="inlineStr">
        <is>
          <t>47,18%</t>
        </is>
      </c>
      <c r="E11" t="inlineStr">
        <is>
          <t>0,16%</t>
        </is>
      </c>
    </row>
    <row r="12">
      <c r="A12" t="inlineStr">
        <is>
          <t>Outras Multas e Juros de Mora</t>
        </is>
      </c>
      <c r="B12" t="inlineStr">
        <is>
          <t>R$ 381.000,00</t>
        </is>
      </c>
      <c r="C12" t="inlineStr">
        <is>
          <t>R$ 268.984,05</t>
        </is>
      </c>
      <c r="D12" t="inlineStr">
        <is>
          <t>70,60%</t>
        </is>
      </c>
      <c r="E12" t="inlineStr">
        <is>
          <t>0,09%</t>
        </is>
      </c>
    </row>
    <row r="13">
      <c r="A13" t="inlineStr">
        <is>
          <t>Outras Indenizações</t>
        </is>
      </c>
      <c r="B13" t="inlineStr">
        <is>
          <t>R$ 330.000,00</t>
        </is>
      </c>
      <c r="C13" t="inlineStr">
        <is>
          <t>R$ 5.542,95</t>
        </is>
      </c>
      <c r="D13" t="inlineStr">
        <is>
          <t>1,68%</t>
        </is>
      </c>
      <c r="E13" t="inlineStr">
        <is>
          <t>0,00%</t>
        </is>
      </c>
    </row>
    <row r="14">
      <c r="A14" t="inlineStr">
        <is>
          <t>Outras Restituições</t>
        </is>
      </c>
      <c r="B14" t="inlineStr">
        <is>
          <t>R$ 150.000,00</t>
        </is>
      </c>
      <c r="C14" t="inlineStr">
        <is>
          <t>R$ 114.698,10</t>
        </is>
      </c>
      <c r="D14" t="inlineStr">
        <is>
          <t>76,47%</t>
        </is>
      </c>
      <c r="E14" t="inlineStr">
        <is>
          <t>0,04%</t>
        </is>
      </c>
    </row>
    <row r="15">
      <c r="A15" t="inlineStr">
        <is>
          <t>Outras Receitas</t>
        </is>
      </c>
      <c r="B15" t="inlineStr">
        <is>
          <t>R$ 201.000,00</t>
        </is>
      </c>
      <c r="C15" t="inlineStr">
        <is>
          <t>R$ 111.838,98</t>
        </is>
      </c>
      <c r="D15" t="inlineStr">
        <is>
          <t>55,64%</t>
        </is>
      </c>
      <c r="E15" t="inlineStr">
        <is>
          <t>0,04%</t>
        </is>
      </c>
    </row>
    <row r="16">
      <c r="A16" t="inlineStr">
        <is>
          <t>RECEITAS DE CAPITAL</t>
        </is>
      </c>
      <c r="B16" t="inlineStr">
        <is>
          <t>R$ 102.000,00</t>
        </is>
      </c>
      <c r="C16" t="inlineStr">
        <is>
          <t>R$ 165.010,00</t>
        </is>
      </c>
      <c r="D16" t="inlineStr">
        <is>
          <t>161,77%</t>
        </is>
      </c>
      <c r="E16" t="inlineStr">
        <is>
          <t>0,05%</t>
        </is>
      </c>
    </row>
    <row r="17">
      <c r="A17" t="inlineStr">
        <is>
          <t>ALIENAÇÃO DE BENS</t>
        </is>
      </c>
      <c r="B17" t="inlineStr">
        <is>
          <t>R$ 102.000,00</t>
        </is>
      </c>
      <c r="C17" t="inlineStr">
        <is>
          <t>R$ 165.010,00</t>
        </is>
      </c>
      <c r="D17" t="inlineStr">
        <is>
          <t>161,77%</t>
        </is>
      </c>
      <c r="E17" t="inlineStr">
        <is>
          <t>0,05%</t>
        </is>
      </c>
    </row>
    <row r="18">
      <c r="A18" t="inlineStr">
        <is>
          <t>Alienação de Veículos</t>
        </is>
      </c>
      <c r="B18" t="inlineStr">
        <is>
          <t>R$ 102.000,00</t>
        </is>
      </c>
      <c r="C18" t="inlineStr">
        <is>
          <t>R$ 165.010,00</t>
        </is>
      </c>
      <c r="D18" t="inlineStr">
        <is>
          <t>161,77%</t>
        </is>
      </c>
      <c r="E18" t="inlineStr">
        <is>
          <t>0,05%</t>
        </is>
      </c>
    </row>
    <row r="19">
      <c r="A19" t="inlineStr">
        <is>
          <t>RECURSOS ARREC. EXERC. ANTER.</t>
        </is>
      </c>
      <c r="B19" t="inlineStr">
        <is>
          <t>R$ 14.007.000,00</t>
        </is>
      </c>
      <c r="C19" t="inlineStr">
        <is>
          <t>R$ 0,00</t>
        </is>
      </c>
      <c r="D19" t="inlineStr">
        <is>
          <t>0,00%</t>
        </is>
      </c>
      <c r="E19" t="inlineStr">
        <is>
          <t>0,00%</t>
        </is>
      </c>
    </row>
    <row r="20">
      <c r="A20" t="inlineStr">
        <is>
          <t>RECURSOS ARRECADADOS EXERC. ANTERIORES</t>
        </is>
      </c>
      <c r="B20" t="inlineStr">
        <is>
          <t>R$ 14.007.000,00</t>
        </is>
      </c>
      <c r="C20" t="inlineStr">
        <is>
          <t>R$ 0,00</t>
        </is>
      </c>
      <c r="D20" t="inlineStr">
        <is>
          <t>0,00%</t>
        </is>
      </c>
      <c r="E20" t="inlineStr">
        <is>
          <t>0,00%</t>
        </is>
      </c>
    </row>
    <row r="21">
      <c r="A21" t="inlineStr">
        <is>
          <t>Recursos Arrecadados Exerc. Anteriores</t>
        </is>
      </c>
      <c r="B21" t="inlineStr">
        <is>
          <t>R$ 14.007.000,00</t>
        </is>
      </c>
      <c r="C21" t="inlineStr">
        <is>
          <t>R$ 0,00</t>
        </is>
      </c>
      <c r="D21" t="inlineStr">
        <is>
          <t>0,00%</t>
        </is>
      </c>
      <c r="E21" t="inlineStr">
        <is>
          <t>0,00%</t>
        </is>
      </c>
    </row>
  </sheetData>
  <pageMargins left="0.75" right="0.75" top="1" bottom="1" header="0.5" footer="0.5"/>
</worksheet>
</file>

<file path=xl/worksheets/sheet59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R$ 258.951.000,00</t>
        </is>
      </c>
      <c r="C2" t="inlineStr">
        <is>
          <t>R$ 247.132.536,98</t>
        </is>
      </c>
      <c r="D2" t="inlineStr">
        <is>
          <t>95,44%</t>
        </is>
      </c>
      <c r="E2" t="inlineStr">
        <is>
          <t>90,77%</t>
        </is>
      </c>
    </row>
    <row r="3">
      <c r="A3" t="inlineStr">
        <is>
          <t>PESSOAL E ENCARGOS SOCIAIS</t>
        </is>
      </c>
      <c r="B3" t="inlineStr">
        <is>
          <t>R$ 128.934.000,00</t>
        </is>
      </c>
      <c r="C3" t="inlineStr">
        <is>
          <t>R$ 129.882.275,84</t>
        </is>
      </c>
      <c r="D3" t="inlineStr">
        <is>
          <t>100,74%</t>
        </is>
      </c>
      <c r="E3" t="inlineStr">
        <is>
          <t>47,71%</t>
        </is>
      </c>
    </row>
    <row r="4">
      <c r="A4" t="inlineStr">
        <is>
          <t>Vencimentos e Vantagens Fixas</t>
        </is>
      </c>
      <c r="B4" t="inlineStr">
        <is>
          <t>R$ 115.638.000,00</t>
        </is>
      </c>
      <c r="C4" t="inlineStr">
        <is>
          <t>R$ 116.150.381,47</t>
        </is>
      </c>
      <c r="D4" t="inlineStr">
        <is>
          <t>100,44%</t>
        </is>
      </c>
      <c r="E4" t="inlineStr">
        <is>
          <t>42,66%</t>
        </is>
      </c>
    </row>
    <row r="5">
      <c r="A5" t="inlineStr">
        <is>
          <t>Obrigações Patronais</t>
        </is>
      </c>
      <c r="B5" t="inlineStr">
        <is>
          <t>R$ 9.282.000,00</t>
        </is>
      </c>
      <c r="C5" t="inlineStr">
        <is>
          <t>R$ 9.370.710,66</t>
        </is>
      </c>
      <c r="D5" t="inlineStr">
        <is>
          <t>100,96%</t>
        </is>
      </c>
      <c r="E5" t="inlineStr">
        <is>
          <t>3,44%</t>
        </is>
      </c>
    </row>
    <row r="6">
      <c r="A6" t="inlineStr">
        <is>
          <t>Outras Despesas Variáveis</t>
        </is>
      </c>
      <c r="B6" t="inlineStr">
        <is>
          <t>R$ 927.000,00</t>
        </is>
      </c>
      <c r="C6" t="inlineStr">
        <is>
          <t>R$ 718.800,47</t>
        </is>
      </c>
      <c r="D6" t="inlineStr">
        <is>
          <t>77,54%</t>
        </is>
      </c>
      <c r="E6" t="inlineStr">
        <is>
          <t>0,26%</t>
        </is>
      </c>
    </row>
    <row r="7">
      <c r="A7" t="inlineStr">
        <is>
          <t>Sentenças Judiciais - Pessoal e Encargos</t>
        </is>
      </c>
      <c r="B7" t="inlineStr">
        <is>
          <t>R$ 816.000,00</t>
        </is>
      </c>
      <c r="C7" t="inlineStr">
        <is>
          <t>R$ 416.267,89</t>
        </is>
      </c>
      <c r="D7" t="inlineStr">
        <is>
          <t>51,01%</t>
        </is>
      </c>
      <c r="E7" t="inlineStr">
        <is>
          <t>0,15%</t>
        </is>
      </c>
    </row>
    <row r="8">
      <c r="A8" t="inlineStr">
        <is>
          <t>Indenizações e Restituições Trabalhistas</t>
        </is>
      </c>
      <c r="B8" t="inlineStr">
        <is>
          <t>R$ 2.271.000,00</t>
        </is>
      </c>
      <c r="C8" t="inlineStr">
        <is>
          <t>R$ 3.226.115,35</t>
        </is>
      </c>
      <c r="D8" t="inlineStr">
        <is>
          <t>142,06%</t>
        </is>
      </c>
      <c r="E8" t="inlineStr">
        <is>
          <t>1,18%</t>
        </is>
      </c>
    </row>
    <row r="9">
      <c r="A9" t="inlineStr">
        <is>
          <t>OUTRAS DESPESAS CORRENTES</t>
        </is>
      </c>
      <c r="B9" t="inlineStr">
        <is>
          <t>R$ 130.017.000,00</t>
        </is>
      </c>
      <c r="C9" t="inlineStr">
        <is>
          <t>R$ 117.250.261,14</t>
        </is>
      </c>
      <c r="D9" t="inlineStr">
        <is>
          <t>90,18%</t>
        </is>
      </c>
      <c r="E9" t="inlineStr">
        <is>
          <t>43,07%</t>
        </is>
      </c>
    </row>
    <row r="10">
      <c r="A10" t="inlineStr">
        <is>
          <t>Contribuições</t>
        </is>
      </c>
      <c r="B10" t="inlineStr">
        <is>
          <t>R$ 6.044.400,00</t>
        </is>
      </c>
      <c r="C10" t="inlineStr">
        <is>
          <t>R$ 6.253.966,22</t>
        </is>
      </c>
      <c r="D10" t="inlineStr">
        <is>
          <t>103,47%</t>
        </is>
      </c>
      <c r="E10" t="inlineStr">
        <is>
          <t>2,30%</t>
        </is>
      </c>
    </row>
    <row r="11">
      <c r="A11" t="inlineStr">
        <is>
          <t>Diárias</t>
        </is>
      </c>
      <c r="B11" t="inlineStr">
        <is>
          <t>R$ 1.764.000,00</t>
        </is>
      </c>
      <c r="C11" t="inlineStr">
        <is>
          <t>R$ 1.652.764,99</t>
        </is>
      </c>
      <c r="D11" t="inlineStr">
        <is>
          <t>93,69%</t>
        </is>
      </c>
      <c r="E11" t="inlineStr">
        <is>
          <t>0,61%</t>
        </is>
      </c>
    </row>
    <row r="12">
      <c r="A12" t="inlineStr">
        <is>
          <t>Auxílio Financeiro a Estudantes</t>
        </is>
      </c>
      <c r="B12" t="inlineStr">
        <is>
          <t>R$ 207.000,00</t>
        </is>
      </c>
      <c r="C12" t="inlineStr">
        <is>
          <t>R$ 354.864,01</t>
        </is>
      </c>
      <c r="D12" t="inlineStr">
        <is>
          <t>171,43%</t>
        </is>
      </c>
      <c r="E12" t="inlineStr">
        <is>
          <t>0,13%</t>
        </is>
      </c>
    </row>
    <row r="13">
      <c r="A13" t="inlineStr">
        <is>
          <t>Material de Consumo</t>
        </is>
      </c>
      <c r="B13" t="inlineStr">
        <is>
          <t>R$ 27.549.000,00</t>
        </is>
      </c>
      <c r="C13" t="inlineStr">
        <is>
          <t>R$ 26.825.444,49</t>
        </is>
      </c>
      <c r="D13" t="inlineStr">
        <is>
          <t>97,37%</t>
        </is>
      </c>
      <c r="E13" t="inlineStr">
        <is>
          <t>9,85%</t>
        </is>
      </c>
    </row>
    <row r="14">
      <c r="A14" t="inlineStr">
        <is>
          <t>Passagens e Despesas de Locomoção</t>
        </is>
      </c>
      <c r="B14" t="inlineStr">
        <is>
          <t>R$ 2.076.000,00</t>
        </is>
      </c>
      <c r="C14" t="inlineStr">
        <is>
          <t>R$ 2.007.377,34</t>
        </is>
      </c>
      <c r="D14" t="inlineStr">
        <is>
          <t>96,69%</t>
        </is>
      </c>
      <c r="E14" t="inlineStr">
        <is>
          <t>0,74%</t>
        </is>
      </c>
    </row>
    <row r="15">
      <c r="A15" t="inlineStr">
        <is>
          <t>Outros Serviços Terceiros - P. Física</t>
        </is>
      </c>
      <c r="B15" t="inlineStr">
        <is>
          <t>R$ 2.892.000,00</t>
        </is>
      </c>
      <c r="C15" t="inlineStr">
        <is>
          <t>R$ 2.999.172,46</t>
        </is>
      </c>
      <c r="D15" t="inlineStr">
        <is>
          <t>103,71%</t>
        </is>
      </c>
      <c r="E15" t="inlineStr">
        <is>
          <t>1,10%</t>
        </is>
      </c>
    </row>
    <row r="16">
      <c r="A16" t="inlineStr">
        <is>
          <t>Locação de Mão de Obra</t>
        </is>
      </c>
      <c r="B16" t="inlineStr">
        <is>
          <t>R$ 17.256.000,00</t>
        </is>
      </c>
      <c r="C16" t="inlineStr">
        <is>
          <t>R$ 15.479.984,45</t>
        </is>
      </c>
      <c r="D16" t="inlineStr">
        <is>
          <t>89,71%</t>
        </is>
      </c>
      <c r="E16" t="inlineStr">
        <is>
          <t>5,69%</t>
        </is>
      </c>
    </row>
    <row r="17">
      <c r="A17" t="inlineStr">
        <is>
          <t>Outros Serviços Terceiros - P. Jurídica</t>
        </is>
      </c>
      <c r="B17" t="inlineStr">
        <is>
          <t>R$ 71.826.000,00</t>
        </is>
      </c>
      <c r="C17" t="inlineStr">
        <is>
          <t>R$ 61.421.266,28</t>
        </is>
      </c>
      <c r="D17" t="inlineStr">
        <is>
          <t>85,51%</t>
        </is>
      </c>
      <c r="E17" t="inlineStr">
        <is>
          <t>22,56%</t>
        </is>
      </c>
    </row>
    <row r="18">
      <c r="A18" t="inlineStr">
        <is>
          <t>Obrigações Tributárias e Contributivas</t>
        </is>
      </c>
      <c r="B18" t="inlineStr">
        <is>
          <t>R$ 342.000,00</t>
        </is>
      </c>
      <c r="C18" t="inlineStr">
        <is>
          <t>R$ 243.205,09</t>
        </is>
      </c>
      <c r="D18" t="inlineStr">
        <is>
          <t>71,11%</t>
        </is>
      </c>
      <c r="E18" t="inlineStr">
        <is>
          <t>0,09%</t>
        </is>
      </c>
    </row>
    <row r="19">
      <c r="A19" t="inlineStr">
        <is>
          <t>Sentenças Judiciais-Outras DespCorrentes</t>
        </is>
      </c>
      <c r="B19" t="inlineStr">
        <is>
          <t>R$ 57.000,00</t>
        </is>
      </c>
      <c r="C19" t="inlineStr">
        <is>
          <t>R$ 12.000,00</t>
        </is>
      </c>
      <c r="D19" t="inlineStr">
        <is>
          <t>21,05%</t>
        </is>
      </c>
      <c r="E19" t="inlineStr">
        <is>
          <t>0,00%</t>
        </is>
      </c>
    </row>
    <row r="20">
      <c r="A20" t="inlineStr">
        <is>
          <t>Indenizações e Restituições</t>
        </is>
      </c>
      <c r="B20" t="inlineStr">
        <is>
          <t>R$ 3.600,00</t>
        </is>
      </c>
      <c r="C20" t="inlineStr">
        <is>
          <t>R$ 215,81</t>
        </is>
      </c>
      <c r="D20" t="inlineStr">
        <is>
          <t>5,99%</t>
        </is>
      </c>
      <c r="E20" t="inlineStr">
        <is>
          <t>0,00%</t>
        </is>
      </c>
    </row>
    <row r="21">
      <c r="A21" t="inlineStr">
        <is>
          <t>DESPESAS DE CAPITAL</t>
        </is>
      </c>
      <c r="B21" t="inlineStr">
        <is>
          <t>R$ 52.509.000,00</t>
        </is>
      </c>
      <c r="C21" t="inlineStr">
        <is>
          <t>R$ 25.120.133,44</t>
        </is>
      </c>
      <c r="D21" t="inlineStr">
        <is>
          <t>47,84%</t>
        </is>
      </c>
      <c r="E21" t="inlineStr">
        <is>
          <t>9,23%</t>
        </is>
      </c>
    </row>
  </sheetData>
  <pageMargins left="0.75" right="0.75" top="1" bottom="1" header="0.5" footer="0.5"/>
</worksheet>
</file>

<file path=xl/worksheets/sheet59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R$35.508.000,00</t>
        </is>
      </c>
      <c r="C2" t="inlineStr">
        <is>
          <t>R$28.829.823,77</t>
        </is>
      </c>
      <c r="D2" t="inlineStr">
        <is>
          <t>81,19%</t>
        </is>
      </c>
      <c r="E2" t="inlineStr">
        <is>
          <t>10,59%</t>
        </is>
      </c>
    </row>
    <row r="3">
      <c r="A3" t="inlineStr">
        <is>
          <t>02 - Administração Financeira</t>
        </is>
      </c>
      <c r="B3" t="inlineStr">
        <is>
          <t>R$11.749.800,00</t>
        </is>
      </c>
      <c r="C3" t="inlineStr">
        <is>
          <t>R$12.039.716,96</t>
        </is>
      </c>
      <c r="D3" t="inlineStr">
        <is>
          <t>102,47%</t>
        </is>
      </c>
      <c r="E3" t="inlineStr">
        <is>
          <t>4,42%</t>
        </is>
      </c>
    </row>
    <row r="4">
      <c r="A4" t="inlineStr">
        <is>
          <t>03 - Formação de Recursos Humanos</t>
        </is>
      </c>
      <c r="B4" t="inlineStr">
        <is>
          <t>R$7.002.000,00</t>
        </is>
      </c>
      <c r="C4" t="inlineStr">
        <is>
          <t>R$5.064.543,63</t>
        </is>
      </c>
      <c r="D4" t="inlineStr">
        <is>
          <t>72,33%</t>
        </is>
      </c>
      <c r="E4" t="inlineStr">
        <is>
          <t>1,86%</t>
        </is>
      </c>
    </row>
    <row r="5">
      <c r="A5" t="inlineStr">
        <is>
          <t>04 - Comunicação Social</t>
        </is>
      </c>
      <c r="B5" t="inlineStr">
        <is>
          <t>R$1.956.000,00</t>
        </is>
      </c>
      <c r="C5" t="inlineStr">
        <is>
          <t>R$1.437.622,27</t>
        </is>
      </c>
      <c r="D5" t="inlineStr">
        <is>
          <t>73,50%</t>
        </is>
      </c>
      <c r="E5" t="inlineStr">
        <is>
          <t>0,53%</t>
        </is>
      </c>
    </row>
    <row r="6">
      <c r="A6" t="inlineStr">
        <is>
          <t>05 - Atenção Básica</t>
        </is>
      </c>
      <c r="B6" t="inlineStr">
        <is>
          <t>R$6.324.000,00</t>
        </is>
      </c>
      <c r="C6" t="inlineStr">
        <is>
          <t>R$5.420.228,81</t>
        </is>
      </c>
      <c r="D6" t="inlineStr">
        <is>
          <t>85,71%</t>
        </is>
      </c>
      <c r="E6" t="inlineStr">
        <is>
          <t>1,99%</t>
        </is>
      </c>
    </row>
    <row r="7">
      <c r="A7" t="inlineStr">
        <is>
          <t>06 - Proteção e Benefícios ao Trabalhador</t>
        </is>
      </c>
      <c r="B7" t="inlineStr">
        <is>
          <t>R$14.281.200,00</t>
        </is>
      </c>
      <c r="C7" t="inlineStr">
        <is>
          <t>R$13.241.708,83</t>
        </is>
      </c>
      <c r="D7" t="inlineStr">
        <is>
          <t>92,72%</t>
        </is>
      </c>
      <c r="E7" t="inlineStr">
        <is>
          <t>4,86%</t>
        </is>
      </c>
    </row>
    <row r="8">
      <c r="A8" t="inlineStr">
        <is>
          <t>07 - Empregabilidade</t>
        </is>
      </c>
      <c r="B8" t="inlineStr">
        <is>
          <t>R$234.639.000,00</t>
        </is>
      </c>
      <c r="C8" t="inlineStr">
        <is>
          <t>R$206.219.026,15</t>
        </is>
      </c>
      <c r="D8" t="inlineStr">
        <is>
          <t>87,89%</t>
        </is>
      </c>
      <c r="E8" t="inlineStr">
        <is>
          <t>75,75%</t>
        </is>
      </c>
    </row>
  </sheetData>
  <pageMargins left="0.75" right="0.75" top="1" bottom="1" header="0.5" footer="0.5"/>
</worksheet>
</file>

<file path=xl/worksheets/sheet59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R$ 245.452.992,00</t>
        </is>
      </c>
      <c r="D2" t="inlineStr">
        <is>
          <t>68,55%</t>
        </is>
      </c>
    </row>
    <row r="3">
      <c r="A3" t="inlineStr">
        <is>
          <t>13110110</t>
        </is>
      </c>
      <c r="B3" t="inlineStr">
        <is>
          <t>Aluguéis e Arrendamentos</t>
        </is>
      </c>
      <c r="C3" t="inlineStr">
        <is>
          <t>R$ 150.000,00</t>
        </is>
      </c>
      <c r="D3" t="inlineStr">
        <is>
          <t>0,04%</t>
        </is>
      </c>
    </row>
    <row r="4">
      <c r="A4" t="inlineStr">
        <is>
          <t>13110120</t>
        </is>
      </c>
      <c r="B4" t="inlineStr">
        <is>
          <t>Taxas de Ocupação</t>
        </is>
      </c>
      <c r="C4" t="inlineStr">
        <is>
          <t>R$ 60.000,00</t>
        </is>
      </c>
      <c r="D4" t="inlineStr">
        <is>
          <t>0,02%</t>
        </is>
      </c>
    </row>
    <row r="5">
      <c r="A5" t="inlineStr">
        <is>
          <t>13210100</t>
        </is>
      </c>
      <c r="B5" t="inlineStr">
        <is>
          <t>Remuneração de Depósitos Bancários</t>
        </is>
      </c>
      <c r="C5" t="inlineStr">
        <is>
          <t>R$ 61.002.000,00</t>
        </is>
      </c>
      <c r="D5" t="inlineStr">
        <is>
          <t>17,04%</t>
        </is>
      </c>
    </row>
    <row r="6">
      <c r="A6" t="inlineStr">
        <is>
          <t>16999900</t>
        </is>
      </c>
      <c r="B6" t="inlineStr">
        <is>
          <t>Serviços Educacionais</t>
        </is>
      </c>
      <c r="C6" t="inlineStr">
        <is>
          <t>R$ 50.523.000,00</t>
        </is>
      </c>
      <c r="D6" t="inlineStr">
        <is>
          <t>14,11%</t>
        </is>
      </c>
    </row>
    <row r="7">
      <c r="A7" t="inlineStr">
        <is>
          <t>19110900</t>
        </is>
      </c>
      <c r="B7" t="inlineStr">
        <is>
          <t xml:space="preserve">Multas e Juros </t>
        </is>
      </c>
      <c r="C7" t="inlineStr">
        <is>
          <t>R$ 352.008,00</t>
        </is>
      </c>
      <c r="D7" t="inlineStr">
        <is>
          <t>0,10%</t>
        </is>
      </c>
    </row>
    <row r="8">
      <c r="A8" t="inlineStr">
        <is>
          <t>19219900</t>
        </is>
      </c>
      <c r="B8" t="inlineStr">
        <is>
          <t>Outras Indenizações</t>
        </is>
      </c>
      <c r="C8" t="inlineStr">
        <is>
          <t>R$ 150.000,00</t>
        </is>
      </c>
      <c r="D8" t="inlineStr">
        <is>
          <t>0,04%</t>
        </is>
      </c>
    </row>
    <row r="9">
      <c r="A9" t="inlineStr">
        <is>
          <t>19229900</t>
        </is>
      </c>
      <c r="B9" t="inlineStr">
        <is>
          <t>Outras Restituições</t>
        </is>
      </c>
      <c r="C9" t="inlineStr">
        <is>
          <t>R$ 150.000,00</t>
        </is>
      </c>
      <c r="D9" t="inlineStr">
        <is>
          <t>0,04%</t>
        </is>
      </c>
    </row>
    <row r="10">
      <c r="A10" t="inlineStr">
        <is>
          <t>19999900</t>
        </is>
      </c>
      <c r="B10" t="inlineStr">
        <is>
          <t>Outras Receitas Correntes</t>
        </is>
      </c>
      <c r="C10" t="inlineStr">
        <is>
          <t>R$ 150.000,00</t>
        </is>
      </c>
      <c r="D10" t="inlineStr">
        <is>
          <t>0,04%</t>
        </is>
      </c>
    </row>
    <row r="11">
      <c r="A11" t="inlineStr">
        <is>
          <t>22130100</t>
        </is>
      </c>
      <c r="B11" t="inlineStr">
        <is>
          <t>Alienação de Bens Móveis</t>
        </is>
      </c>
      <c r="C11" t="inlineStr">
        <is>
          <t>R$ 96.000,00</t>
        </is>
      </c>
      <c r="D11" t="inlineStr">
        <is>
          <t>0,03%</t>
        </is>
      </c>
    </row>
  </sheetData>
  <pageMargins left="0.75" right="0.75" top="1" bottom="1" header="0.5" footer="0.5"/>
</worksheet>
</file>

<file path=xl/worksheets/sheet5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R$ 134.724.000,00</t>
        </is>
      </c>
      <c r="D2" t="inlineStr">
        <is>
          <t>37,62%</t>
        </is>
      </c>
    </row>
    <row r="3">
      <c r="A3" t="inlineStr">
        <is>
          <t>31901300</t>
        </is>
      </c>
      <c r="B3" t="inlineStr">
        <is>
          <t>Obrigações Patronais</t>
        </is>
      </c>
      <c r="C3" t="inlineStr">
        <is>
          <t>R$ 10.809.000,00</t>
        </is>
      </c>
      <c r="D3" t="inlineStr">
        <is>
          <t>3,02%</t>
        </is>
      </c>
    </row>
    <row r="4">
      <c r="A4" t="inlineStr">
        <is>
          <t>31901600</t>
        </is>
      </c>
      <c r="B4" t="inlineStr">
        <is>
          <t>Outras Despesas Variáveis</t>
        </is>
      </c>
      <c r="C4" t="inlineStr">
        <is>
          <t>R$ 1.146.000,00</t>
        </is>
      </c>
      <c r="D4" t="inlineStr">
        <is>
          <t>0,32%</t>
        </is>
      </c>
    </row>
    <row r="5">
      <c r="A5" t="inlineStr">
        <is>
          <t>31909100</t>
        </is>
      </c>
      <c r="B5" t="inlineStr">
        <is>
          <t xml:space="preserve">Sentenças Judiciais </t>
        </is>
      </c>
      <c r="C5" t="inlineStr">
        <is>
          <t>R$ 1.002.000,00</t>
        </is>
      </c>
      <c r="D5" t="inlineStr">
        <is>
          <t>0,28%</t>
        </is>
      </c>
    </row>
    <row r="6">
      <c r="A6" t="inlineStr">
        <is>
          <t>31909400</t>
        </is>
      </c>
      <c r="B6" t="inlineStr">
        <is>
          <t>Indenizações e Restituições Trabalhistas</t>
        </is>
      </c>
      <c r="C6" t="inlineStr">
        <is>
          <t>R$ 3.414.000,00</t>
        </is>
      </c>
      <c r="D6" t="inlineStr">
        <is>
          <t>0,95%</t>
        </is>
      </c>
    </row>
    <row r="7">
      <c r="A7" t="inlineStr">
        <is>
          <t>33504100</t>
        </is>
      </c>
      <c r="B7" t="inlineStr">
        <is>
          <t>Contribuições</t>
        </is>
      </c>
      <c r="C7" t="inlineStr">
        <is>
          <t>R$ 7.209.000,00</t>
        </is>
      </c>
      <c r="D7" t="inlineStr">
        <is>
          <t>2,01%</t>
        </is>
      </c>
    </row>
    <row r="8">
      <c r="A8" t="inlineStr">
        <is>
          <t>33901400</t>
        </is>
      </c>
      <c r="B8" t="inlineStr">
        <is>
          <t>Diárias</t>
        </is>
      </c>
      <c r="C8" t="inlineStr">
        <is>
          <t>R$ 2.124.000,00</t>
        </is>
      </c>
      <c r="D8" t="inlineStr">
        <is>
          <t>0,59%</t>
        </is>
      </c>
    </row>
    <row r="9">
      <c r="A9" t="inlineStr">
        <is>
          <t>33901800</t>
        </is>
      </c>
      <c r="B9" t="inlineStr">
        <is>
          <t>Auxílio Financeiro a Estudantes</t>
        </is>
      </c>
      <c r="C9" t="inlineStr">
        <is>
          <t>R$ 579.000,00</t>
        </is>
      </c>
      <c r="D9" t="inlineStr">
        <is>
          <t>0,16%</t>
        </is>
      </c>
    </row>
    <row r="10">
      <c r="A10" t="inlineStr">
        <is>
          <t>33903000</t>
        </is>
      </c>
      <c r="B10" t="inlineStr">
        <is>
          <t>Material de Consumo</t>
        </is>
      </c>
      <c r="C10" t="inlineStr">
        <is>
          <t>R$ 34.062.000,00</t>
        </is>
      </c>
      <c r="D10" t="inlineStr">
        <is>
          <t>9,51%</t>
        </is>
      </c>
    </row>
    <row r="11">
      <c r="A11" t="inlineStr">
        <is>
          <t>33903300</t>
        </is>
      </c>
      <c r="B11" t="inlineStr">
        <is>
          <t>Passagens e Despesas de Locomoção</t>
        </is>
      </c>
      <c r="C11" t="inlineStr">
        <is>
          <t>R$ 2.643.000,00</t>
        </is>
      </c>
      <c r="D11" t="inlineStr">
        <is>
          <t>0,74%</t>
        </is>
      </c>
    </row>
    <row r="12">
      <c r="A12" t="inlineStr">
        <is>
          <t>33903600</t>
        </is>
      </c>
      <c r="B12" t="inlineStr">
        <is>
          <t>Outros Serviços de Terceiros - PF</t>
        </is>
      </c>
      <c r="C12" t="inlineStr">
        <is>
          <t>R$ 3.228.000,00</t>
        </is>
      </c>
      <c r="D12" t="inlineStr">
        <is>
          <t>0,90%</t>
        </is>
      </c>
    </row>
    <row r="13">
      <c r="A13" t="inlineStr">
        <is>
          <t>33903700</t>
        </is>
      </c>
      <c r="B13" t="inlineStr">
        <is>
          <t>Locação de Mão de Obra</t>
        </is>
      </c>
      <c r="C13" t="inlineStr">
        <is>
          <t>R$ 17.001.000,00</t>
        </is>
      </c>
      <c r="D13" t="inlineStr">
        <is>
          <t>4,75%</t>
        </is>
      </c>
    </row>
    <row r="14">
      <c r="A14" t="inlineStr">
        <is>
          <t>33903900</t>
        </is>
      </c>
      <c r="B14" t="inlineStr">
        <is>
          <t>Outros Serviços Terceiros - P. Jurídica</t>
        </is>
      </c>
      <c r="C14" t="inlineStr">
        <is>
          <t>R$ 82.017.000,00</t>
        </is>
      </c>
      <c r="D14" t="inlineStr">
        <is>
          <t>22,90%</t>
        </is>
      </c>
    </row>
    <row r="15">
      <c r="A15" t="inlineStr">
        <is>
          <t>33904000</t>
        </is>
      </c>
      <c r="B15" t="inlineStr">
        <is>
          <t>Serv. Tecn. da Inform. Comunicação - PJ.</t>
        </is>
      </c>
      <c r="C15" t="inlineStr">
        <is>
          <t>R$ 7.695.000,00</t>
        </is>
      </c>
      <c r="D15" t="inlineStr">
        <is>
          <t>2,15%</t>
        </is>
      </c>
    </row>
    <row r="16">
      <c r="A16" t="inlineStr">
        <is>
          <t>33904700</t>
        </is>
      </c>
      <c r="B16" t="inlineStr">
        <is>
          <t>Obrigações Tributárias e Contributivas</t>
        </is>
      </c>
      <c r="C16" t="inlineStr">
        <is>
          <t>R$ 372.000,00</t>
        </is>
      </c>
      <c r="D16" t="inlineStr">
        <is>
          <t>0,10%</t>
        </is>
      </c>
    </row>
    <row r="17">
      <c r="A17" t="inlineStr">
        <is>
          <t>33909100</t>
        </is>
      </c>
      <c r="B17" t="inlineStr">
        <is>
          <t>Sentenças Judiciais</t>
        </is>
      </c>
      <c r="C17" t="inlineStr">
        <is>
          <t>R$ 105.000,00</t>
        </is>
      </c>
      <c r="D17" t="inlineStr">
        <is>
          <t>0,03%</t>
        </is>
      </c>
    </row>
    <row r="18">
      <c r="A18" t="inlineStr">
        <is>
          <t>33909300</t>
        </is>
      </c>
      <c r="B18" t="inlineStr">
        <is>
          <t>Indenizações e Restituições</t>
        </is>
      </c>
      <c r="C18" t="inlineStr">
        <is>
          <t>R$ 9.000,00</t>
        </is>
      </c>
      <c r="D18" t="inlineStr">
        <is>
          <t>0,00%</t>
        </is>
      </c>
    </row>
    <row r="19">
      <c r="A19" t="inlineStr">
        <is>
          <t>44905100</t>
        </is>
      </c>
      <c r="B19" t="inlineStr">
        <is>
          <t>Obras e Instalações</t>
        </is>
      </c>
      <c r="C19" t="inlineStr">
        <is>
          <t>R$ 22.608.000,00</t>
        </is>
      </c>
      <c r="D19" t="inlineStr">
        <is>
          <t>6,31%</t>
        </is>
      </c>
    </row>
    <row r="20">
      <c r="A20" t="inlineStr">
        <is>
          <t>44905200</t>
        </is>
      </c>
      <c r="B20" t="inlineStr">
        <is>
          <t>Equipamentos e Material Permanente</t>
        </is>
      </c>
      <c r="C20" t="inlineStr">
        <is>
          <t>R$ 21.339.000,00</t>
        </is>
      </c>
      <c r="D20" t="inlineStr">
        <is>
          <t>5,96%</t>
        </is>
      </c>
    </row>
    <row r="21">
      <c r="A21" t="inlineStr">
        <is>
          <t>45906100</t>
        </is>
      </c>
      <c r="B21" t="inlineStr">
        <is>
          <t>Aquisição de Imóveis</t>
        </is>
      </c>
      <c r="C21" t="inlineStr">
        <is>
          <t>R$ 6.000.000,00</t>
        </is>
      </c>
      <c r="D21" t="inlineStr">
        <is>
          <t>1,68%</t>
        </is>
      </c>
    </row>
  </sheetData>
  <pageMargins left="0.75" right="0.75" top="1" bottom="1" header="0.5" footer="0.5"/>
</worksheet>
</file>

<file path=xl/worksheets/sheet59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R$37.761.000,00</t>
        </is>
      </c>
      <c r="C2" t="inlineStr">
        <is>
          <t>10,55%</t>
        </is>
      </c>
    </row>
    <row r="3">
      <c r="A3" t="inlineStr">
        <is>
          <t>02 - Administração Financeira</t>
        </is>
      </c>
      <c r="B3" t="inlineStr">
        <is>
          <t>R$14.025.000,00</t>
        </is>
      </c>
      <c r="C3" t="inlineStr">
        <is>
          <t>3,92%</t>
        </is>
      </c>
    </row>
    <row r="4">
      <c r="A4" t="inlineStr">
        <is>
          <t>03 - Formação de Recursos Humanos</t>
        </is>
      </c>
      <c r="B4" t="inlineStr">
        <is>
          <t>R$8.865.000,00</t>
        </is>
      </c>
      <c r="C4" t="inlineStr">
        <is>
          <t>2,48%</t>
        </is>
      </c>
    </row>
    <row r="5">
      <c r="A5" t="inlineStr">
        <is>
          <t>04 - Comunicação Social</t>
        </is>
      </c>
      <c r="B5" t="inlineStr">
        <is>
          <t>R$3.048.000,00</t>
        </is>
      </c>
      <c r="C5" t="inlineStr">
        <is>
          <t>0,85%</t>
        </is>
      </c>
    </row>
    <row r="6">
      <c r="A6" t="inlineStr">
        <is>
          <t>05 - Atenção Básica</t>
        </is>
      </c>
      <c r="B6" t="inlineStr">
        <is>
          <t>R$7.374.000,00</t>
        </is>
      </c>
      <c r="C6" t="inlineStr">
        <is>
          <t>2,06%</t>
        </is>
      </c>
    </row>
    <row r="7">
      <c r="A7" t="inlineStr">
        <is>
          <t>06 - Proteção e Benefícios ao Trabalhador</t>
        </is>
      </c>
      <c r="B7" t="inlineStr">
        <is>
          <t>R$15.780.000,00</t>
        </is>
      </c>
      <c r="C7" t="inlineStr">
        <is>
          <t>4,41%</t>
        </is>
      </c>
    </row>
    <row r="8">
      <c r="A8" t="inlineStr">
        <is>
          <t>07 - Empregabilidade</t>
        </is>
      </c>
      <c r="B8" t="inlineStr">
        <is>
          <t>R$271.233.000,00</t>
        </is>
      </c>
      <c r="C8" t="inlineStr">
        <is>
          <t>75,75%</t>
        </is>
      </c>
    </row>
  </sheetData>
  <pageMargins left="0.75" right="0.75" top="1" bottom="1" header="0.5" footer="0.5"/>
</worksheet>
</file>

<file path=xl/worksheets/sheet59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R$357.990.000,00</t>
        </is>
      </c>
      <c r="C2" t="inlineStr">
        <is>
          <t>R$365.476.356,25</t>
        </is>
      </c>
      <c r="D2" t="inlineStr">
        <is>
          <t>102,09%</t>
        </is>
      </c>
      <c r="E2" t="inlineStr">
        <is>
          <t>99,97%</t>
        </is>
      </c>
    </row>
    <row r="3">
      <c r="A3" t="inlineStr">
        <is>
          <t>Contr. para Ent. Privadas Serviço Social e de Formação Prof.</t>
        </is>
      </c>
      <c r="B3" t="inlineStr">
        <is>
          <t>R$245.452.992,00</t>
        </is>
      </c>
      <c r="C3" t="inlineStr">
        <is>
          <t>R$238.056.885,01</t>
        </is>
      </c>
      <c r="D3" t="inlineStr">
        <is>
          <t>96,99%</t>
        </is>
      </c>
      <c r="E3" t="inlineStr">
        <is>
          <t>65,12%</t>
        </is>
      </c>
    </row>
    <row r="4">
      <c r="A4" t="inlineStr">
        <is>
          <t>Contribuições para o Senac</t>
        </is>
      </c>
      <c r="B4" t="inlineStr">
        <is>
          <t>R$245.452.992,00</t>
        </is>
      </c>
      <c r="C4" t="inlineStr">
        <is>
          <t>R$238.056.885,01</t>
        </is>
      </c>
      <c r="D4" t="inlineStr">
        <is>
          <t>96,99%</t>
        </is>
      </c>
      <c r="E4" t="inlineStr">
        <is>
          <t>65,12%</t>
        </is>
      </c>
    </row>
    <row r="5">
      <c r="A5" t="inlineStr">
        <is>
          <t>Receita Patrimonial</t>
        </is>
      </c>
      <c r="B5" t="inlineStr">
        <is>
          <t>R$61.212.000,00</t>
        </is>
      </c>
      <c r="C5" t="inlineStr">
        <is>
          <t>R$69.819.547,23</t>
        </is>
      </c>
      <c r="D5" t="inlineStr">
        <is>
          <t>114,06%</t>
        </is>
      </c>
      <c r="E5" t="inlineStr">
        <is>
          <t>19,10%</t>
        </is>
      </c>
    </row>
    <row r="6">
      <c r="A6" t="inlineStr">
        <is>
          <t>Aluguéis e Arrendamentos</t>
        </is>
      </c>
      <c r="B6" t="inlineStr">
        <is>
          <t>R$150.000,00</t>
        </is>
      </c>
      <c r="C6" t="inlineStr">
        <is>
          <t>R$144.562,56</t>
        </is>
      </c>
      <c r="D6" t="inlineStr">
        <is>
          <t>96,38%</t>
        </is>
      </c>
      <c r="E6" t="inlineStr">
        <is>
          <t>0,04%</t>
        </is>
      </c>
    </row>
    <row r="7">
      <c r="A7" t="inlineStr">
        <is>
          <t>Taxas de Ocupação</t>
        </is>
      </c>
      <c r="B7" t="inlineStr">
        <is>
          <t>R$60.000,00</t>
        </is>
      </c>
      <c r="C7" t="inlineStr">
        <is>
          <t>R$4.090,20</t>
        </is>
      </c>
      <c r="D7" t="inlineStr">
        <is>
          <t>6,82%</t>
        </is>
      </c>
      <c r="E7" t="inlineStr">
        <is>
          <t>0,00%</t>
        </is>
      </c>
    </row>
    <row r="8">
      <c r="A8" t="inlineStr">
        <is>
          <t>Remuneração de Depósitos Bancários</t>
        </is>
      </c>
      <c r="B8" t="inlineStr">
        <is>
          <t>R$61.002.000,00</t>
        </is>
      </c>
      <c r="C8" t="inlineStr">
        <is>
          <t>R$69.670.894,47</t>
        </is>
      </c>
      <c r="D8" t="inlineStr">
        <is>
          <t>114,21%</t>
        </is>
      </c>
      <c r="E8" t="inlineStr">
        <is>
          <t>19,06%</t>
        </is>
      </c>
    </row>
    <row r="9">
      <c r="A9" t="inlineStr">
        <is>
          <t>Receita de Serviços</t>
        </is>
      </c>
      <c r="B9" t="inlineStr">
        <is>
          <t>R$50.523.000,00</t>
        </is>
      </c>
      <c r="C9" t="inlineStr">
        <is>
          <t>R$57.025.732,13</t>
        </is>
      </c>
      <c r="D9" t="inlineStr">
        <is>
          <t>112,87%</t>
        </is>
      </c>
      <c r="E9" t="inlineStr">
        <is>
          <t>15,60%</t>
        </is>
      </c>
    </row>
    <row r="10">
      <c r="A10" t="inlineStr">
        <is>
          <t>Serviços Educacionais</t>
        </is>
      </c>
      <c r="B10" t="inlineStr">
        <is>
          <t>R$50.523.000,00</t>
        </is>
      </c>
      <c r="C10" t="inlineStr">
        <is>
          <t>R$57.025.732,13</t>
        </is>
      </c>
      <c r="D10" t="inlineStr">
        <is>
          <t>112,87%</t>
        </is>
      </c>
      <c r="E10" t="inlineStr">
        <is>
          <t>15,60%</t>
        </is>
      </c>
    </row>
    <row r="11">
      <c r="A11" t="inlineStr">
        <is>
          <t>Outras Receitas Correntes</t>
        </is>
      </c>
      <c r="B11" t="inlineStr">
        <is>
          <t>R$802.008,00</t>
        </is>
      </c>
      <c r="C11" t="inlineStr">
        <is>
          <t>R$574.191,88</t>
        </is>
      </c>
      <c r="D11" t="inlineStr">
        <is>
          <t>71,59%</t>
        </is>
      </c>
      <c r="E11" t="inlineStr">
        <is>
          <t>0,16%</t>
        </is>
      </c>
    </row>
    <row r="12">
      <c r="A12" t="inlineStr">
        <is>
          <t xml:space="preserve">Multas e Juros </t>
        </is>
      </c>
      <c r="B12" t="inlineStr">
        <is>
          <t>R$352.008,00</t>
        </is>
      </c>
      <c r="C12" t="inlineStr">
        <is>
          <t>R$296.630,92</t>
        </is>
      </c>
      <c r="D12" t="inlineStr">
        <is>
          <t>84,27%</t>
        </is>
      </c>
      <c r="E12" t="inlineStr">
        <is>
          <t>0,08%</t>
        </is>
      </c>
    </row>
    <row r="13">
      <c r="A13" t="inlineStr">
        <is>
          <t>Outras Indenizações</t>
        </is>
      </c>
      <c r="B13" t="inlineStr">
        <is>
          <t>R$150.000,00</t>
        </is>
      </c>
      <c r="C13" t="inlineStr">
        <is>
          <t>R$62.262,74</t>
        </is>
      </c>
      <c r="D13" t="inlineStr">
        <is>
          <t>41,51%</t>
        </is>
      </c>
      <c r="E13" t="inlineStr">
        <is>
          <t>0,02%</t>
        </is>
      </c>
    </row>
    <row r="14">
      <c r="A14" t="inlineStr">
        <is>
          <t>Outras Restituições</t>
        </is>
      </c>
      <c r="B14" t="inlineStr">
        <is>
          <t>R$150.000,00</t>
        </is>
      </c>
      <c r="C14" t="inlineStr">
        <is>
          <t>R$103.750,52</t>
        </is>
      </c>
      <c r="D14" t="inlineStr">
        <is>
          <t>69,17%</t>
        </is>
      </c>
      <c r="E14" t="inlineStr">
        <is>
          <t>0,03%</t>
        </is>
      </c>
    </row>
    <row r="15">
      <c r="A15" t="inlineStr">
        <is>
          <t>Outras Receitas Correntes</t>
        </is>
      </c>
      <c r="B15" t="inlineStr">
        <is>
          <t>R$150.000,00</t>
        </is>
      </c>
      <c r="C15" t="inlineStr">
        <is>
          <t>R$111.547,70</t>
        </is>
      </c>
      <c r="D15" t="inlineStr">
        <is>
          <t>74,37%</t>
        </is>
      </c>
      <c r="E15" t="inlineStr">
        <is>
          <t>0,03%</t>
        </is>
      </c>
    </row>
    <row r="16">
      <c r="A16" t="inlineStr">
        <is>
          <t>RECEITAS DE CAPITAL</t>
        </is>
      </c>
      <c r="B16" t="inlineStr">
        <is>
          <t>R$96.000,00</t>
        </is>
      </c>
      <c r="C16" t="inlineStr">
        <is>
          <t>R$95.830,60</t>
        </is>
      </c>
      <c r="D16" t="inlineStr">
        <is>
          <t>99,82%</t>
        </is>
      </c>
      <c r="E16" t="inlineStr">
        <is>
          <t>0,03%</t>
        </is>
      </c>
    </row>
    <row r="17">
      <c r="A17" t="inlineStr">
        <is>
          <t>Alienação de Bens</t>
        </is>
      </c>
      <c r="B17" t="inlineStr">
        <is>
          <t>R$96.000,00</t>
        </is>
      </c>
      <c r="C17" t="inlineStr">
        <is>
          <t>R$95.830,60</t>
        </is>
      </c>
      <c r="D17" t="inlineStr">
        <is>
          <t>99,82%</t>
        </is>
      </c>
      <c r="E17" t="inlineStr">
        <is>
          <t>0,03%</t>
        </is>
      </c>
    </row>
    <row r="18">
      <c r="A18" t="inlineStr">
        <is>
          <t>Alienação de Bens Móveis</t>
        </is>
      </c>
      <c r="B18" t="inlineStr">
        <is>
          <t>R$96.000,00</t>
        </is>
      </c>
      <c r="C18" t="inlineStr">
        <is>
          <t>R$95.830,60</t>
        </is>
      </c>
      <c r="D18" t="inlineStr">
        <is>
          <t>99,82%</t>
        </is>
      </c>
      <c r="E18" t="inlineStr">
        <is>
          <t>0,03%</t>
        </is>
      </c>
    </row>
  </sheetData>
  <pageMargins left="0.75" right="0.75" top="1" bottom="1" header="0.5" footer="0.5"/>
</worksheet>
</file>

<file path=xl/worksheets/sheet59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R$ 308.139.000,00</t>
        </is>
      </c>
      <c r="C2" t="inlineStr">
        <is>
          <t>R$ 289.563.528,15</t>
        </is>
      </c>
      <c r="D2" t="inlineStr">
        <is>
          <t>93,97%</t>
        </is>
      </c>
      <c r="E2" t="inlineStr">
        <is>
          <t>94,55%</t>
        </is>
      </c>
    </row>
    <row r="3">
      <c r="A3" t="inlineStr">
        <is>
          <t>Pessoal e Encargos Sociais</t>
        </is>
      </c>
      <c r="B3" t="inlineStr">
        <is>
          <t>R$ 151.095.000,00</t>
        </is>
      </c>
      <c r="C3" t="inlineStr">
        <is>
          <t>R$ 148.611.860,27</t>
        </is>
      </c>
      <c r="D3" t="inlineStr">
        <is>
          <t>98,36%</t>
        </is>
      </c>
      <c r="E3" t="inlineStr">
        <is>
          <t>48,53%</t>
        </is>
      </c>
    </row>
    <row r="4">
      <c r="A4" t="inlineStr">
        <is>
          <t>Vencimentos e Vantagens Fixas</t>
        </is>
      </c>
      <c r="B4" t="inlineStr">
        <is>
          <t>R$ 134.724.000,00</t>
        </is>
      </c>
      <c r="C4" t="inlineStr">
        <is>
          <t>R$ 133.633.445,14</t>
        </is>
      </c>
      <c r="D4" t="inlineStr">
        <is>
          <t>99,19%</t>
        </is>
      </c>
      <c r="E4" t="inlineStr">
        <is>
          <t>43,64%</t>
        </is>
      </c>
    </row>
    <row r="5">
      <c r="A5" t="inlineStr">
        <is>
          <t>Obrigações Patronais</t>
        </is>
      </c>
      <c r="B5" t="inlineStr">
        <is>
          <t>R$ 10.809.000,00</t>
        </is>
      </c>
      <c r="C5" t="inlineStr">
        <is>
          <t>R$ 10.753.535,69</t>
        </is>
      </c>
      <c r="D5" t="inlineStr">
        <is>
          <t>99,49%</t>
        </is>
      </c>
      <c r="E5" t="inlineStr">
        <is>
          <t>3,51%</t>
        </is>
      </c>
    </row>
    <row r="6">
      <c r="A6" t="inlineStr">
        <is>
          <t>Outras Despesas Variáveis</t>
        </is>
      </c>
      <c r="B6" t="inlineStr">
        <is>
          <t>R$ 1.146.000,00</t>
        </is>
      </c>
      <c r="C6" t="inlineStr">
        <is>
          <t>R$ 1.011.565,05</t>
        </is>
      </c>
      <c r="D6" t="inlineStr">
        <is>
          <t>88,27%</t>
        </is>
      </c>
      <c r="E6" t="inlineStr">
        <is>
          <t>0,33%</t>
        </is>
      </c>
    </row>
    <row r="7">
      <c r="A7" t="inlineStr">
        <is>
          <t xml:space="preserve">Sentenças Judiciais </t>
        </is>
      </c>
      <c r="B7" t="inlineStr">
        <is>
          <t>R$ 1.002.000,00</t>
        </is>
      </c>
      <c r="C7" t="inlineStr">
        <is>
          <t>R$ 390.166,74</t>
        </is>
      </c>
      <c r="D7" t="inlineStr">
        <is>
          <t>38,94%</t>
        </is>
      </c>
      <c r="E7" t="inlineStr">
        <is>
          <t>0,13%</t>
        </is>
      </c>
    </row>
    <row r="8">
      <c r="A8" t="inlineStr">
        <is>
          <t>Indenizações e Restituições Trabalhistas</t>
        </is>
      </c>
      <c r="B8" t="inlineStr">
        <is>
          <t>R$ 3.414.000,00</t>
        </is>
      </c>
      <c r="C8" t="inlineStr">
        <is>
          <t>R$ 2.823.147,65</t>
        </is>
      </c>
      <c r="D8" t="inlineStr">
        <is>
          <t>82,69%</t>
        </is>
      </c>
      <c r="E8" t="inlineStr">
        <is>
          <t>0,92%</t>
        </is>
      </c>
    </row>
    <row r="9">
      <c r="A9" t="inlineStr">
        <is>
          <t>Outras Despesas Correntes</t>
        </is>
      </c>
      <c r="B9" t="inlineStr">
        <is>
          <t>R$ 157.044.000,00</t>
        </is>
      </c>
      <c r="C9" t="inlineStr">
        <is>
          <t>R$ 140.951.667,88</t>
        </is>
      </c>
      <c r="D9" t="inlineStr">
        <is>
          <t>89,75%</t>
        </is>
      </c>
      <c r="E9" t="inlineStr">
        <is>
          <t>46,02%</t>
        </is>
      </c>
    </row>
    <row r="10">
      <c r="A10" t="inlineStr">
        <is>
          <t>Contribuições</t>
        </is>
      </c>
      <c r="B10" t="inlineStr">
        <is>
          <t>R$ 7.209.000,00</t>
        </is>
      </c>
      <c r="C10" t="inlineStr">
        <is>
          <t>R$ 6.988.582,35</t>
        </is>
      </c>
      <c r="D10" t="inlineStr">
        <is>
          <t>96,94%</t>
        </is>
      </c>
      <c r="E10" t="inlineStr">
        <is>
          <t>2,28%</t>
        </is>
      </c>
    </row>
    <row r="11">
      <c r="A11" t="inlineStr">
        <is>
          <t>Diárias</t>
        </is>
      </c>
      <c r="B11" t="inlineStr">
        <is>
          <t>R$ 2.124.000,00</t>
        </is>
      </c>
      <c r="C11" t="inlineStr">
        <is>
          <t>R$ 1.597.340,60</t>
        </is>
      </c>
      <c r="D11" t="inlineStr">
        <is>
          <t>75,20%</t>
        </is>
      </c>
      <c r="E11" t="inlineStr">
        <is>
          <t>0,52%</t>
        </is>
      </c>
    </row>
    <row r="12">
      <c r="A12" t="inlineStr">
        <is>
          <t>Auxílio Financeiro a Estudantes</t>
        </is>
      </c>
      <c r="B12" t="inlineStr">
        <is>
          <t>R$ 579.000,00</t>
        </is>
      </c>
      <c r="C12" t="inlineStr">
        <is>
          <t>R$ 481.327,52</t>
        </is>
      </c>
      <c r="D12" t="inlineStr">
        <is>
          <t>83,13%</t>
        </is>
      </c>
      <c r="E12" t="inlineStr">
        <is>
          <t>0,16%</t>
        </is>
      </c>
    </row>
    <row r="13">
      <c r="A13" t="inlineStr">
        <is>
          <t>Material de Consumo</t>
        </is>
      </c>
      <c r="B13" t="inlineStr">
        <is>
          <t>R$ 34.062.000,00</t>
        </is>
      </c>
      <c r="C13" t="inlineStr">
        <is>
          <t>R$ 33.700.697,39</t>
        </is>
      </c>
      <c r="D13" t="inlineStr">
        <is>
          <t>98,94%</t>
        </is>
      </c>
      <c r="E13" t="inlineStr">
        <is>
          <t>11,00%</t>
        </is>
      </c>
    </row>
    <row r="14">
      <c r="A14" t="inlineStr">
        <is>
          <t>Passagens e Despesas de Locomoção</t>
        </is>
      </c>
      <c r="B14" t="inlineStr">
        <is>
          <t>R$ 2.643.000,00</t>
        </is>
      </c>
      <c r="C14" t="inlineStr">
        <is>
          <t>R$ 2.108.820,55</t>
        </is>
      </c>
      <c r="D14" t="inlineStr">
        <is>
          <t>79,79%</t>
        </is>
      </c>
      <c r="E14" t="inlineStr">
        <is>
          <t>0,69%</t>
        </is>
      </c>
    </row>
    <row r="15">
      <c r="A15" t="inlineStr">
        <is>
          <t>Outros Serviços de Terceiros - PF</t>
        </is>
      </c>
      <c r="B15" t="inlineStr">
        <is>
          <t>R$ 3.228.000,00</t>
        </is>
      </c>
      <c r="C15" t="inlineStr">
        <is>
          <t>R$ 3.099.370,43</t>
        </is>
      </c>
      <c r="D15" t="inlineStr">
        <is>
          <t>96,02%</t>
        </is>
      </c>
      <c r="E15" t="inlineStr">
        <is>
          <t>1,01%</t>
        </is>
      </c>
    </row>
    <row r="16">
      <c r="A16" t="inlineStr">
        <is>
          <t>Locação de Mão de Obra</t>
        </is>
      </c>
      <c r="B16" t="inlineStr">
        <is>
          <t>R$ 17.001.000,00</t>
        </is>
      </c>
      <c r="C16" t="inlineStr">
        <is>
          <t>R$ 16.390.927,06</t>
        </is>
      </c>
      <c r="D16" t="inlineStr">
        <is>
          <t>96,41%</t>
        </is>
      </c>
      <c r="E16" t="inlineStr">
        <is>
          <t>5,35%</t>
        </is>
      </c>
    </row>
    <row r="17">
      <c r="A17" t="inlineStr">
        <is>
          <t>Outros Serviços Terceiros - P. Jurídica</t>
        </is>
      </c>
      <c r="B17" t="inlineStr">
        <is>
          <t>R$ 82.017.000,00</t>
        </is>
      </c>
      <c r="C17" t="inlineStr">
        <is>
          <t>R$ 68.607.018,75</t>
        </is>
      </c>
      <c r="D17" t="inlineStr">
        <is>
          <t>83,65%</t>
        </is>
      </c>
      <c r="E17" t="inlineStr">
        <is>
          <t>22,40%</t>
        </is>
      </c>
    </row>
    <row r="18">
      <c r="A18" t="inlineStr">
        <is>
          <t>Serv. Tecn. da Inform. Comunicação - PJ.</t>
        </is>
      </c>
      <c r="B18" t="inlineStr">
        <is>
          <t>R$ 7.695.000,00</t>
        </is>
      </c>
      <c r="C18" t="inlineStr">
        <is>
          <t>R$ 7.496.144,94</t>
        </is>
      </c>
      <c r="D18" t="inlineStr">
        <is>
          <t>97,42%</t>
        </is>
      </c>
      <c r="E18" t="inlineStr">
        <is>
          <t>2,45%</t>
        </is>
      </c>
    </row>
    <row r="19">
      <c r="A19" t="inlineStr">
        <is>
          <t>Obrigações Tributárias e Contributivas</t>
        </is>
      </c>
      <c r="B19" t="inlineStr">
        <is>
          <t>R$ 372.000,00</t>
        </is>
      </c>
      <c r="C19" t="inlineStr">
        <is>
          <t>R$ 481.438,29</t>
        </is>
      </c>
      <c r="D19" t="inlineStr">
        <is>
          <t>129,42%</t>
        </is>
      </c>
      <c r="E19" t="inlineStr">
        <is>
          <t>0,16%</t>
        </is>
      </c>
    </row>
    <row r="20">
      <c r="A20" t="inlineStr">
        <is>
          <t>Sentenças Judiciais</t>
        </is>
      </c>
      <c r="B20" t="inlineStr">
        <is>
          <t>R$ 105.000,00</t>
        </is>
      </c>
      <c r="C20" t="inlineStr">
        <is>
          <t>R$ 0,00</t>
        </is>
      </c>
      <c r="D20" t="inlineStr">
        <is>
          <t>0,00%</t>
        </is>
      </c>
      <c r="E20" t="inlineStr">
        <is>
          <t>0,00%</t>
        </is>
      </c>
    </row>
    <row r="21">
      <c r="A21" t="inlineStr">
        <is>
          <t>Indenizações e Restituições</t>
        </is>
      </c>
      <c r="B21" t="inlineStr">
        <is>
          <t>R$ 9.000,00</t>
        </is>
      </c>
      <c r="C21" t="inlineStr">
        <is>
          <t>R$ 0,00</t>
        </is>
      </c>
      <c r="D21" t="inlineStr">
        <is>
          <t>0,00%</t>
        </is>
      </c>
      <c r="E21" t="inlineStr">
        <is>
          <t>0,00%</t>
        </is>
      </c>
    </row>
  </sheetData>
  <pageMargins left="0.75" right="0.75" top="1" bottom="1" header="0.5" footer="0.5"/>
</worksheet>
</file>

<file path=xl/worksheets/sheet59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R$ 37.761.000,00</t>
        </is>
      </c>
      <c r="C2" t="inlineStr">
        <is>
          <t>R$ 30.289.928,83</t>
        </is>
      </c>
      <c r="D2" t="inlineStr">
        <is>
          <t>80,21%</t>
        </is>
      </c>
      <c r="E2" t="inlineStr">
        <is>
          <t>9,89%</t>
        </is>
      </c>
    </row>
    <row r="3">
      <c r="A3" t="inlineStr">
        <is>
          <t>02 - Administração Financeira</t>
        </is>
      </c>
      <c r="B3" t="inlineStr">
        <is>
          <t>R$ 14.025.000,00</t>
        </is>
      </c>
      <c r="C3" t="inlineStr">
        <is>
          <t>R$ 13.573.837,29</t>
        </is>
      </c>
      <c r="D3" t="inlineStr">
        <is>
          <t>96,78%</t>
        </is>
      </c>
      <c r="E3" t="inlineStr">
        <is>
          <t>4,43%</t>
        </is>
      </c>
    </row>
    <row r="4">
      <c r="A4" t="inlineStr">
        <is>
          <t>03 - Formação de Recursos Humanos</t>
        </is>
      </c>
      <c r="B4" t="inlineStr">
        <is>
          <t>R$ 8.865.000,00</t>
        </is>
      </c>
      <c r="C4" t="inlineStr">
        <is>
          <t>R$ 4.733.931,54</t>
        </is>
      </c>
      <c r="D4" t="inlineStr">
        <is>
          <t>53,40%</t>
        </is>
      </c>
      <c r="E4" t="inlineStr">
        <is>
          <t>1,55%</t>
        </is>
      </c>
    </row>
    <row r="5">
      <c r="A5" t="inlineStr">
        <is>
          <t>04 - Comunicação Social</t>
        </is>
      </c>
      <c r="B5" t="inlineStr">
        <is>
          <t>R$ 3.048.000,00</t>
        </is>
      </c>
      <c r="C5" t="inlineStr">
        <is>
          <t>R$ 2.570.496,58</t>
        </is>
      </c>
      <c r="D5" t="inlineStr">
        <is>
          <t>84,33%</t>
        </is>
      </c>
      <c r="E5" t="inlineStr">
        <is>
          <t>0,84%</t>
        </is>
      </c>
    </row>
    <row r="6">
      <c r="A6" t="inlineStr">
        <is>
          <t>05 - Atenção Básica</t>
        </is>
      </c>
      <c r="B6" t="inlineStr">
        <is>
          <t>R$ 7.374.000,00</t>
        </is>
      </c>
      <c r="C6" t="inlineStr">
        <is>
          <t>R$ 7.525.784,23</t>
        </is>
      </c>
      <c r="D6" t="inlineStr">
        <is>
          <t>102,06%</t>
        </is>
      </c>
      <c r="E6" t="inlineStr">
        <is>
          <t>2,46%</t>
        </is>
      </c>
    </row>
    <row r="7">
      <c r="A7" t="inlineStr">
        <is>
          <t>06 - Proteção e Benefícios ao Trabalhador</t>
        </is>
      </c>
      <c r="B7" t="inlineStr">
        <is>
          <t>R$ 15.780.000,00</t>
        </is>
      </c>
      <c r="C7" t="inlineStr">
        <is>
          <t>R$ 15.660.879,07</t>
        </is>
      </c>
      <c r="D7" t="inlineStr">
        <is>
          <t>99,25%</t>
        </is>
      </c>
      <c r="E7" t="inlineStr">
        <is>
          <t>5,11%</t>
        </is>
      </c>
    </row>
    <row r="8">
      <c r="A8" t="inlineStr">
        <is>
          <t>07 - Empregabilidade</t>
        </is>
      </c>
      <c r="B8" t="inlineStr">
        <is>
          <t>R$ 271.233.000,00</t>
        </is>
      </c>
      <c r="C8" t="inlineStr">
        <is>
          <t>R$ 231.896.691,79</t>
        </is>
      </c>
      <c r="D8" t="inlineStr">
        <is>
          <t>85,50%</t>
        </is>
      </c>
      <c r="E8" t="inlineStr">
        <is>
          <t>75,72%</t>
        </is>
      </c>
    </row>
  </sheetData>
  <pageMargins left="0.75" right="0.75" top="1" bottom="1" header="0.5" footer="0.5"/>
</worksheet>
</file>

<file path=xl/worksheets/sheet60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R$260.863.320,00</t>
        </is>
      </c>
      <c r="D2" t="inlineStr">
        <is>
          <t>62,77%</t>
        </is>
      </c>
    </row>
    <row r="3">
      <c r="A3" t="inlineStr">
        <is>
          <t>13110110</t>
        </is>
      </c>
      <c r="B3" t="inlineStr">
        <is>
          <t>Aluguéis e Arrendamentos</t>
        </is>
      </c>
      <c r="C3" t="inlineStr">
        <is>
          <t>R$150.000,00</t>
        </is>
      </c>
      <c r="D3" t="inlineStr">
        <is>
          <t>0,04%</t>
        </is>
      </c>
    </row>
    <row r="4">
      <c r="A4" t="inlineStr">
        <is>
          <t>13110120</t>
        </is>
      </c>
      <c r="B4" t="inlineStr">
        <is>
          <t>Taxas de Ocupação</t>
        </is>
      </c>
      <c r="C4" t="inlineStr">
        <is>
          <t>R$61.680,00</t>
        </is>
      </c>
      <c r="D4" t="inlineStr">
        <is>
          <t>0,01%</t>
        </is>
      </c>
    </row>
    <row r="5">
      <c r="A5" t="inlineStr">
        <is>
          <t>13210100</t>
        </is>
      </c>
      <c r="B5" t="inlineStr">
        <is>
          <t>Remuneração de Depósitos Bancários</t>
        </is>
      </c>
      <c r="C5" t="inlineStr">
        <is>
          <t>R$54.000.000,00</t>
        </is>
      </c>
      <c r="D5" t="inlineStr">
        <is>
          <t>12,99%</t>
        </is>
      </c>
    </row>
    <row r="6">
      <c r="A6" t="inlineStr">
        <is>
          <t>16999900</t>
        </is>
      </c>
      <c r="B6" t="inlineStr">
        <is>
          <t>Serviços Educacionais</t>
        </is>
      </c>
      <c r="C6" t="inlineStr">
        <is>
          <t>R$55.842.000,00</t>
        </is>
      </c>
      <c r="D6" t="inlineStr">
        <is>
          <t>13,44%</t>
        </is>
      </c>
    </row>
    <row r="7">
      <c r="A7" t="inlineStr">
        <is>
          <t>19110900</t>
        </is>
      </c>
      <c r="B7" t="inlineStr">
        <is>
          <t xml:space="preserve">Multas e Juros </t>
        </is>
      </c>
      <c r="C7" t="inlineStr">
        <is>
          <t>R$351.000,00</t>
        </is>
      </c>
      <c r="D7" t="inlineStr">
        <is>
          <t>0,08%</t>
        </is>
      </c>
    </row>
    <row r="8">
      <c r="A8" t="inlineStr">
        <is>
          <t>19219900</t>
        </is>
      </c>
      <c r="B8" t="inlineStr">
        <is>
          <t>Outras Indenizações</t>
        </is>
      </c>
      <c r="C8" t="inlineStr">
        <is>
          <t>R$150.000,00</t>
        </is>
      </c>
      <c r="D8" t="inlineStr">
        <is>
          <t>0,04%</t>
        </is>
      </c>
    </row>
    <row r="9">
      <c r="A9" t="inlineStr">
        <is>
          <t>19229900</t>
        </is>
      </c>
      <c r="B9" t="inlineStr">
        <is>
          <t>Outras Restituições</t>
        </is>
      </c>
      <c r="C9" t="inlineStr">
        <is>
          <t>R$150.000,00</t>
        </is>
      </c>
      <c r="D9" t="inlineStr">
        <is>
          <t>0,04%</t>
        </is>
      </c>
    </row>
    <row r="10">
      <c r="A10" t="inlineStr">
        <is>
          <t>19999900</t>
        </is>
      </c>
      <c r="B10" t="inlineStr">
        <is>
          <t>Outras Receitas Correntes</t>
        </is>
      </c>
      <c r="C10" t="inlineStr">
        <is>
          <t>R$150.000,00</t>
        </is>
      </c>
      <c r="D10" t="inlineStr">
        <is>
          <t>0,04%</t>
        </is>
      </c>
    </row>
    <row r="11">
      <c r="A11" t="inlineStr">
        <is>
          <t>99999910</t>
        </is>
      </c>
      <c r="B11" t="inlineStr">
        <is>
          <t>Recurso Arrecadado em Exerc. Anteriores</t>
        </is>
      </c>
      <c r="C11" t="inlineStr">
        <is>
          <t>R$43.863.000,00</t>
        </is>
      </c>
      <c r="D11" t="inlineStr">
        <is>
          <t>10,55%</t>
        </is>
      </c>
    </row>
  </sheetData>
  <pageMargins left="0.75" right="0.75" top="1" bottom="1" header="0.5" footer="0.5"/>
</worksheet>
</file>

<file path=xl/worksheets/sheet60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R$140.412.000,00</t>
        </is>
      </c>
      <c r="D2" t="inlineStr">
        <is>
          <t>33,79%</t>
        </is>
      </c>
    </row>
    <row r="3">
      <c r="A3" t="inlineStr">
        <is>
          <t>31901300</t>
        </is>
      </c>
      <c r="B3" t="inlineStr">
        <is>
          <t>Obrigações Patronais</t>
        </is>
      </c>
      <c r="C3" t="inlineStr">
        <is>
          <t>R$11.244.000,00</t>
        </is>
      </c>
      <c r="D3" t="inlineStr">
        <is>
          <t>2,71%</t>
        </is>
      </c>
    </row>
    <row r="4">
      <c r="A4" t="inlineStr">
        <is>
          <t>31901600</t>
        </is>
      </c>
      <c r="B4" t="inlineStr">
        <is>
          <t>Outras Despesas Variáveis</t>
        </is>
      </c>
      <c r="C4" t="inlineStr">
        <is>
          <t>R$1.356.000,00</t>
        </is>
      </c>
      <c r="D4" t="inlineStr">
        <is>
          <t>0,33%</t>
        </is>
      </c>
    </row>
    <row r="5">
      <c r="A5" t="inlineStr">
        <is>
          <t>31909100</t>
        </is>
      </c>
      <c r="B5" t="inlineStr">
        <is>
          <t xml:space="preserve">Sentenças Judiciais </t>
        </is>
      </c>
      <c r="C5" t="inlineStr">
        <is>
          <t>R$1.002.000,00</t>
        </is>
      </c>
      <c r="D5" t="inlineStr">
        <is>
          <t>0,24%</t>
        </is>
      </c>
    </row>
    <row r="6">
      <c r="A6" t="inlineStr">
        <is>
          <t>31909400</t>
        </is>
      </c>
      <c r="B6" t="inlineStr">
        <is>
          <t>Indenizações e Restituições Trabalhistas</t>
        </is>
      </c>
      <c r="C6" t="inlineStr">
        <is>
          <t>R$3.000.000,00</t>
        </is>
      </c>
      <c r="D6" t="inlineStr">
        <is>
          <t>0,72%</t>
        </is>
      </c>
    </row>
    <row r="7">
      <c r="A7" t="inlineStr">
        <is>
          <t>33504100</t>
        </is>
      </c>
      <c r="B7" t="inlineStr">
        <is>
          <t>Contribuições</t>
        </is>
      </c>
      <c r="C7" t="inlineStr">
        <is>
          <t>R$7.596.000,00</t>
        </is>
      </c>
      <c r="D7" t="inlineStr">
        <is>
          <t>1,83%</t>
        </is>
      </c>
    </row>
    <row r="8">
      <c r="A8" t="inlineStr">
        <is>
          <t>33901400</t>
        </is>
      </c>
      <c r="B8" t="inlineStr">
        <is>
          <t>Diárias</t>
        </is>
      </c>
      <c r="C8" t="inlineStr">
        <is>
          <t>R$2.343.000,00</t>
        </is>
      </c>
      <c r="D8" t="inlineStr">
        <is>
          <t>0,56%</t>
        </is>
      </c>
    </row>
    <row r="9">
      <c r="A9" t="inlineStr">
        <is>
          <t>33901800</t>
        </is>
      </c>
      <c r="B9" t="inlineStr">
        <is>
          <t>Auxílio Financeiro a Estudantes</t>
        </is>
      </c>
      <c r="C9" t="inlineStr">
        <is>
          <t>R$384.000,00</t>
        </is>
      </c>
      <c r="D9" t="inlineStr">
        <is>
          <t>0,09%</t>
        </is>
      </c>
    </row>
    <row r="10">
      <c r="A10" t="inlineStr">
        <is>
          <t>33903000</t>
        </is>
      </c>
      <c r="B10" t="inlineStr">
        <is>
          <t>Material de Consumo</t>
        </is>
      </c>
      <c r="C10" t="inlineStr">
        <is>
          <t>R$36.966.000,00</t>
        </is>
      </c>
      <c r="D10" t="inlineStr">
        <is>
          <t>8,90%</t>
        </is>
      </c>
    </row>
    <row r="11">
      <c r="A11" t="inlineStr">
        <is>
          <t>33903300</t>
        </is>
      </c>
      <c r="B11" t="inlineStr">
        <is>
          <t>Passagens e Despesas de Locomoção</t>
        </is>
      </c>
      <c r="C11" t="inlineStr">
        <is>
          <t>R$2.910.000,00</t>
        </is>
      </c>
      <c r="D11" t="inlineStr">
        <is>
          <t>0,70%</t>
        </is>
      </c>
    </row>
    <row r="12">
      <c r="A12" t="inlineStr">
        <is>
          <t>33903600</t>
        </is>
      </c>
      <c r="B12" t="inlineStr">
        <is>
          <t>Outros Serviços de Terceiros - PF</t>
        </is>
      </c>
      <c r="C12" t="inlineStr">
        <is>
          <t>R$3.264.000,00</t>
        </is>
      </c>
      <c r="D12" t="inlineStr">
        <is>
          <t>0,79%</t>
        </is>
      </c>
    </row>
    <row r="13">
      <c r="A13" t="inlineStr">
        <is>
          <t>33903700</t>
        </is>
      </c>
      <c r="B13" t="inlineStr">
        <is>
          <t>Locação de Mão de Obra</t>
        </is>
      </c>
      <c r="C13" t="inlineStr">
        <is>
          <t>R$18.630.000,00</t>
        </is>
      </c>
      <c r="D13" t="inlineStr">
        <is>
          <t>4,48%</t>
        </is>
      </c>
    </row>
    <row r="14">
      <c r="A14" t="inlineStr">
        <is>
          <t>33903900</t>
        </is>
      </c>
      <c r="B14" t="inlineStr">
        <is>
          <t>Outros Serviços Terceiros - P. Jurídica</t>
        </is>
      </c>
      <c r="C14" t="inlineStr">
        <is>
          <t>R$84.603.000,00</t>
        </is>
      </c>
      <c r="D14" t="inlineStr">
        <is>
          <t>20,36%</t>
        </is>
      </c>
    </row>
    <row r="15">
      <c r="A15" t="inlineStr">
        <is>
          <t>33904000</t>
        </is>
      </c>
      <c r="B15" t="inlineStr">
        <is>
          <t>Serv. Tecn. da Inform. Comunicação - PJ.</t>
        </is>
      </c>
      <c r="C15" t="inlineStr">
        <is>
          <t>R$10.194.000,00</t>
        </is>
      </c>
      <c r="D15" t="inlineStr">
        <is>
          <t>2,45%</t>
        </is>
      </c>
    </row>
    <row r="16">
      <c r="A16" t="inlineStr">
        <is>
          <t>33904700</t>
        </is>
      </c>
      <c r="B16" t="inlineStr">
        <is>
          <t>Obrigações Tributárias e Contributivas</t>
        </is>
      </c>
      <c r="C16" t="inlineStr">
        <is>
          <t>R$402.000,00</t>
        </is>
      </c>
      <c r="D16" t="inlineStr">
        <is>
          <t>0,10%</t>
        </is>
      </c>
    </row>
    <row r="17">
      <c r="A17" t="inlineStr">
        <is>
          <t>33909100</t>
        </is>
      </c>
      <c r="B17" t="inlineStr">
        <is>
          <t>Sentenças Judiciais</t>
        </is>
      </c>
      <c r="C17" t="inlineStr">
        <is>
          <t>R$12.000,00</t>
        </is>
      </c>
      <c r="D17" t="inlineStr">
        <is>
          <t>0,00%</t>
        </is>
      </c>
    </row>
    <row r="18">
      <c r="A18" t="inlineStr">
        <is>
          <t>33909300</t>
        </is>
      </c>
      <c r="B18" t="inlineStr">
        <is>
          <t>Indenizações e Restituições</t>
        </is>
      </c>
      <c r="C18" t="inlineStr">
        <is>
          <t>R$9.000,00</t>
        </is>
      </c>
      <c r="D18" t="inlineStr">
        <is>
          <t>0,00%</t>
        </is>
      </c>
    </row>
    <row r="19">
      <c r="A19" t="inlineStr">
        <is>
          <t>44905100</t>
        </is>
      </c>
      <c r="B19" t="inlineStr">
        <is>
          <t>Obras e Instalações</t>
        </is>
      </c>
      <c r="C19" t="inlineStr">
        <is>
          <t>R$66.711.000,00</t>
        </is>
      </c>
      <c r="D19" t="inlineStr">
        <is>
          <t>16,05%</t>
        </is>
      </c>
    </row>
    <row r="20">
      <c r="A20" t="inlineStr">
        <is>
          <t>44905200</t>
        </is>
      </c>
      <c r="B20" t="inlineStr">
        <is>
          <t>Equipamentos e Material Permanente</t>
        </is>
      </c>
      <c r="C20" t="inlineStr">
        <is>
          <t>R$24.543.000,00</t>
        </is>
      </c>
      <c r="D20" t="inlineStr">
        <is>
          <t>5,91%</t>
        </is>
      </c>
    </row>
  </sheetData>
  <pageMargins left="0.75" right="0.75" top="1" bottom="1" header="0.5" footer="0.5"/>
</worksheet>
</file>

<file path=xl/worksheets/sheet60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R$ 40.113.000,00</t>
        </is>
      </c>
      <c r="C2" t="inlineStr">
        <is>
          <t>9,65%</t>
        </is>
      </c>
    </row>
    <row r="3">
      <c r="A3" t="inlineStr">
        <is>
          <t>02 - Administração Financeira</t>
        </is>
      </c>
      <c r="B3" t="inlineStr">
        <is>
          <t>R$ 14.607.000,00</t>
        </is>
      </c>
      <c r="C3" t="inlineStr">
        <is>
          <t>3,51%</t>
        </is>
      </c>
    </row>
    <row r="4">
      <c r="A4" t="inlineStr">
        <is>
          <t>03 - Formação de Recursos Humanos</t>
        </is>
      </c>
      <c r="B4" t="inlineStr">
        <is>
          <t>R$ 10.638.000,00</t>
        </is>
      </c>
      <c r="C4" t="inlineStr">
        <is>
          <t>2,56%</t>
        </is>
      </c>
    </row>
    <row r="5">
      <c r="A5" t="inlineStr">
        <is>
          <t>04 - Comunicação Social</t>
        </is>
      </c>
      <c r="B5" t="inlineStr">
        <is>
          <t>R$ 2.703.000,00</t>
        </is>
      </c>
      <c r="C5" t="inlineStr">
        <is>
          <t>0,65%</t>
        </is>
      </c>
    </row>
    <row r="6">
      <c r="A6" t="inlineStr">
        <is>
          <t>05 - Atenção Básica</t>
        </is>
      </c>
      <c r="B6" t="inlineStr">
        <is>
          <t>R$ 8.319.000,00</t>
        </is>
      </c>
      <c r="C6" t="inlineStr">
        <is>
          <t>2,00%</t>
        </is>
      </c>
    </row>
    <row r="7">
      <c r="A7" t="inlineStr">
        <is>
          <t>06 - Proteção e Benefícios ao Trabalhador</t>
        </is>
      </c>
      <c r="B7" t="inlineStr">
        <is>
          <t>R$ 18.417.000,00</t>
        </is>
      </c>
      <c r="C7" t="inlineStr">
        <is>
          <t>4,43%</t>
        </is>
      </c>
    </row>
    <row r="8">
      <c r="A8" t="inlineStr">
        <is>
          <t>07 - Empregabilidade</t>
        </is>
      </c>
      <c r="B8" t="inlineStr">
        <is>
          <t>R$ 320.784.000,00</t>
        </is>
      </c>
      <c r="C8" t="inlineStr">
        <is>
          <t>77,19%</t>
        </is>
      </c>
    </row>
  </sheetData>
  <pageMargins left="0.75" right="0.75" top="1" bottom="1" header="0.5" footer="0.5"/>
</worksheet>
</file>

<file path=xl/worksheets/sheet6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R$ 371.718.000,00</t>
        </is>
      </c>
      <c r="C2" t="inlineStr">
        <is>
          <t>R$ 193.795.339,68</t>
        </is>
      </c>
      <c r="D2" t="inlineStr">
        <is>
          <t>52,14%</t>
        </is>
      </c>
      <c r="E2" t="inlineStr">
        <is>
          <t>100,00%</t>
        </is>
      </c>
    </row>
    <row r="3">
      <c r="A3" t="inlineStr">
        <is>
          <t>Contr. para Ent. Privadas Serviço Social e de Formação Prof.</t>
        </is>
      </c>
      <c r="B3" t="inlineStr">
        <is>
          <t>R$ 260.863.320,00</t>
        </is>
      </c>
      <c r="C3" t="inlineStr">
        <is>
          <t>R$ 123.277.329,05</t>
        </is>
      </c>
      <c r="D3" t="inlineStr">
        <is>
          <t>47,26%</t>
        </is>
      </c>
      <c r="E3" t="inlineStr">
        <is>
          <t>63,61%</t>
        </is>
      </c>
    </row>
    <row r="4">
      <c r="A4" t="inlineStr">
        <is>
          <t>Contribuições para o Senac</t>
        </is>
      </c>
      <c r="B4" t="inlineStr">
        <is>
          <t>R$ 260.863.320,00</t>
        </is>
      </c>
      <c r="C4" t="inlineStr">
        <is>
          <t>R$ 123.277.329,05</t>
        </is>
      </c>
      <c r="D4" t="inlineStr">
        <is>
          <t>47,26%</t>
        </is>
      </c>
      <c r="E4" t="inlineStr">
        <is>
          <t>63,61%</t>
        </is>
      </c>
    </row>
    <row r="5">
      <c r="A5" t="inlineStr">
        <is>
          <t>Receita Patrimonial</t>
        </is>
      </c>
      <c r="B5" t="inlineStr">
        <is>
          <t>R$ 54.211.680,00</t>
        </is>
      </c>
      <c r="C5" t="inlineStr">
        <is>
          <t>R$ 37.471.249,15</t>
        </is>
      </c>
      <c r="D5" t="inlineStr">
        <is>
          <t>69,12%</t>
        </is>
      </c>
      <c r="E5" t="inlineStr">
        <is>
          <t>19,34%</t>
        </is>
      </c>
    </row>
    <row r="6">
      <c r="A6" t="inlineStr">
        <is>
          <t>Aluguéis e Arrendamentos</t>
        </is>
      </c>
      <c r="B6" t="inlineStr">
        <is>
          <t>R$ 150.000,00</t>
        </is>
      </c>
      <c r="C6" t="inlineStr">
        <is>
          <t>R$ 71.063,00</t>
        </is>
      </c>
      <c r="D6" t="inlineStr">
        <is>
          <t>47,38%</t>
        </is>
      </c>
      <c r="E6" t="inlineStr">
        <is>
          <t>0,04%</t>
        </is>
      </c>
    </row>
    <row r="7">
      <c r="A7" t="inlineStr">
        <is>
          <t>Taxas de Ocupação</t>
        </is>
      </c>
      <c r="B7" t="inlineStr">
        <is>
          <t>R$ 61.680,00</t>
        </is>
      </c>
      <c r="C7" t="inlineStr">
        <is>
          <t>R$ 504,00</t>
        </is>
      </c>
      <c r="D7" t="inlineStr">
        <is>
          <t>0,82%</t>
        </is>
      </c>
      <c r="E7" t="inlineStr">
        <is>
          <t>0,00%</t>
        </is>
      </c>
    </row>
    <row r="8">
      <c r="A8" t="inlineStr">
        <is>
          <t>Remuneração de Depósitos Bancários</t>
        </is>
      </c>
      <c r="B8" t="inlineStr">
        <is>
          <t>R$ 54.000.000,00</t>
        </is>
      </c>
      <c r="C8" t="inlineStr">
        <is>
          <t>R$ 37.399.682,15</t>
        </is>
      </c>
      <c r="D8" t="inlineStr">
        <is>
          <t>69,26%</t>
        </is>
      </c>
      <c r="E8" t="inlineStr">
        <is>
          <t>19,30%</t>
        </is>
      </c>
    </row>
    <row r="9">
      <c r="A9" t="inlineStr">
        <is>
          <t>Receita de Serviços</t>
        </is>
      </c>
      <c r="B9" t="inlineStr">
        <is>
          <t>R$ 55.842.000,00</t>
        </is>
      </c>
      <c r="C9" t="inlineStr">
        <is>
          <t>R$ 32.796.204,42</t>
        </is>
      </c>
      <c r="D9" t="inlineStr">
        <is>
          <t>58,73%</t>
        </is>
      </c>
      <c r="E9" t="inlineStr">
        <is>
          <t>16,92%</t>
        </is>
      </c>
    </row>
    <row r="10">
      <c r="A10" t="inlineStr">
        <is>
          <t>Serviços Educacionais</t>
        </is>
      </c>
      <c r="B10" t="inlineStr">
        <is>
          <t>R$ 55.842.000,00</t>
        </is>
      </c>
      <c r="C10" t="inlineStr">
        <is>
          <t>R$ 32.796.204,42</t>
        </is>
      </c>
      <c r="D10" t="inlineStr">
        <is>
          <t>58,73%</t>
        </is>
      </c>
      <c r="E10" t="inlineStr">
        <is>
          <t>16,92%</t>
        </is>
      </c>
    </row>
    <row r="11">
      <c r="A11" t="inlineStr">
        <is>
          <t>Outras Receitas Correntes</t>
        </is>
      </c>
      <c r="B11" t="inlineStr">
        <is>
          <t>R$ 801.000,00</t>
        </is>
      </c>
      <c r="C11" t="inlineStr">
        <is>
          <t>R$ 250.557,06</t>
        </is>
      </c>
      <c r="D11" t="inlineStr">
        <is>
          <t>31,28%</t>
        </is>
      </c>
      <c r="E11" t="inlineStr">
        <is>
          <t>0,13%</t>
        </is>
      </c>
    </row>
    <row r="12">
      <c r="A12" t="inlineStr">
        <is>
          <t xml:space="preserve">Multas e Juros </t>
        </is>
      </c>
      <c r="B12" t="inlineStr">
        <is>
          <t>R$ 351.000,00</t>
        </is>
      </c>
      <c r="C12" t="inlineStr">
        <is>
          <t>R$ 117.515,29</t>
        </is>
      </c>
      <c r="D12" t="inlineStr">
        <is>
          <t>33,48%</t>
        </is>
      </c>
      <c r="E12" t="inlineStr">
        <is>
          <t>0,06%</t>
        </is>
      </c>
    </row>
    <row r="13">
      <c r="A13" t="inlineStr">
        <is>
          <t>Outras Indenizações</t>
        </is>
      </c>
      <c r="B13" t="inlineStr">
        <is>
          <t>R$ 150.000,00</t>
        </is>
      </c>
      <c r="C13" t="inlineStr">
        <is>
          <t>R$ 0,00</t>
        </is>
      </c>
      <c r="D13" t="inlineStr">
        <is>
          <t>0,00%</t>
        </is>
      </c>
      <c r="E13" t="inlineStr">
        <is>
          <t>0,00%</t>
        </is>
      </c>
    </row>
    <row r="14">
      <c r="A14" t="inlineStr">
        <is>
          <t>Outras Restituições</t>
        </is>
      </c>
      <c r="B14" t="inlineStr">
        <is>
          <t>R$ 150.000,00</t>
        </is>
      </c>
      <c r="C14" t="inlineStr">
        <is>
          <t>R$ 78.184,66</t>
        </is>
      </c>
      <c r="D14" t="inlineStr">
        <is>
          <t>52,12%</t>
        </is>
      </c>
      <c r="E14" t="inlineStr">
        <is>
          <t>0,04%</t>
        </is>
      </c>
    </row>
    <row r="15">
      <c r="A15" t="inlineStr">
        <is>
          <t>Outras Receitas Correntes</t>
        </is>
      </c>
      <c r="B15" t="inlineStr">
        <is>
          <t>R$ 150.000,00</t>
        </is>
      </c>
      <c r="C15" t="inlineStr">
        <is>
          <t>R$ 54.857,11</t>
        </is>
      </c>
      <c r="D15" t="inlineStr">
        <is>
          <t>36,57%</t>
        </is>
      </c>
      <c r="E15" t="inlineStr">
        <is>
          <t>0,03%</t>
        </is>
      </c>
    </row>
    <row r="16">
      <c r="A16" t="inlineStr">
        <is>
          <t>RECURSOS ARREC. EXERC. ANTER.</t>
        </is>
      </c>
      <c r="B16" t="inlineStr">
        <is>
          <t>R$ 43.863.000,00</t>
        </is>
      </c>
      <c r="C16" t="inlineStr">
        <is>
          <t>R$ 0,00</t>
        </is>
      </c>
      <c r="D16" t="inlineStr">
        <is>
          <t>0,00%</t>
        </is>
      </c>
      <c r="E16" t="inlineStr">
        <is>
          <t>0,00%</t>
        </is>
      </c>
    </row>
    <row r="17">
      <c r="A17" t="inlineStr">
        <is>
          <t>Recurso Arrecadado em Exerc. Anteriores</t>
        </is>
      </c>
      <c r="B17" t="inlineStr">
        <is>
          <t>R$ 43.863.000,00</t>
        </is>
      </c>
      <c r="C17" t="inlineStr">
        <is>
          <t>R$ 0,00</t>
        </is>
      </c>
      <c r="D17" t="inlineStr">
        <is>
          <t>0,00%</t>
        </is>
      </c>
      <c r="E17" t="inlineStr">
        <is>
          <t>0,00%</t>
        </is>
      </c>
    </row>
    <row r="18">
      <c r="A18" t="inlineStr">
        <is>
          <t>Recurso Arrecadado em Exerc. Anteriores</t>
        </is>
      </c>
      <c r="B18" t="inlineStr">
        <is>
          <t>R$ 43.863.000,00</t>
        </is>
      </c>
      <c r="C18" t="inlineStr">
        <is>
          <t>R$ 0,00</t>
        </is>
      </c>
      <c r="D18" t="inlineStr">
        <is>
          <t>0,00%</t>
        </is>
      </c>
      <c r="E18" t="inlineStr">
        <is>
          <t>0,00%</t>
        </is>
      </c>
    </row>
  </sheetData>
  <pageMargins left="0.75" right="0.75" top="1" bottom="1" header="0.5" footer="0.5"/>
</worksheet>
</file>

<file path=xl/worksheets/sheet60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R$324.327.000,00</t>
        </is>
      </c>
      <c r="C2" t="inlineStr">
        <is>
          <t>R$156.538.369,83</t>
        </is>
      </c>
      <c r="D2" t="inlineStr">
        <is>
          <t>48,27%</t>
        </is>
      </c>
      <c r="E2" t="inlineStr">
        <is>
          <t>93,28%</t>
        </is>
      </c>
    </row>
    <row r="3">
      <c r="A3" t="inlineStr">
        <is>
          <t>Pessoal e Encargos Sociais</t>
        </is>
      </c>
      <c r="B3" t="inlineStr">
        <is>
          <t>R$157.014.000,00</t>
        </is>
      </c>
      <c r="C3" t="inlineStr">
        <is>
          <t>R$80.476.513,51</t>
        </is>
      </c>
      <c r="D3" t="inlineStr">
        <is>
          <t>51,25%</t>
        </is>
      </c>
      <c r="E3" t="inlineStr">
        <is>
          <t>47,96%</t>
        </is>
      </c>
    </row>
    <row r="4">
      <c r="A4" t="inlineStr">
        <is>
          <t>Vencimentos e Vantagens Fixas</t>
        </is>
      </c>
      <c r="B4" t="inlineStr">
        <is>
          <t>R$140.412.000,00</t>
        </is>
      </c>
      <c r="C4" t="inlineStr">
        <is>
          <t>R$71.507.928,70</t>
        </is>
      </c>
      <c r="D4" t="inlineStr">
        <is>
          <t>50,93%</t>
        </is>
      </c>
      <c r="E4" t="inlineStr">
        <is>
          <t>42,61%</t>
        </is>
      </c>
    </row>
    <row r="5">
      <c r="A5" t="inlineStr">
        <is>
          <t>Obrigações Patronais</t>
        </is>
      </c>
      <c r="B5" t="inlineStr">
        <is>
          <t>R$11.244.000,00</t>
        </is>
      </c>
      <c r="C5" t="inlineStr">
        <is>
          <t>R$5.704.290,14</t>
        </is>
      </c>
      <c r="D5" t="inlineStr">
        <is>
          <t>50,73%</t>
        </is>
      </c>
      <c r="E5" t="inlineStr">
        <is>
          <t>3,40%</t>
        </is>
      </c>
    </row>
    <row r="6">
      <c r="A6" t="inlineStr">
        <is>
          <t>Outras Despesas Variáveis</t>
        </is>
      </c>
      <c r="B6" t="inlineStr">
        <is>
          <t>R$1.356.000,00</t>
        </is>
      </c>
      <c r="C6" t="inlineStr">
        <is>
          <t>R$530.404,00</t>
        </is>
      </c>
      <c r="D6" t="inlineStr">
        <is>
          <t>39,12%</t>
        </is>
      </c>
      <c r="E6" t="inlineStr">
        <is>
          <t>0,32%</t>
        </is>
      </c>
    </row>
    <row r="7">
      <c r="A7" t="inlineStr">
        <is>
          <t xml:space="preserve">Sentenças Judiciais </t>
        </is>
      </c>
      <c r="B7" t="inlineStr">
        <is>
          <t>R$1.002.000,00</t>
        </is>
      </c>
      <c r="C7" t="inlineStr">
        <is>
          <t>R$240.634,05</t>
        </is>
      </c>
      <c r="D7" t="inlineStr">
        <is>
          <t>24,02%</t>
        </is>
      </c>
      <c r="E7" t="inlineStr">
        <is>
          <t>0,14%</t>
        </is>
      </c>
    </row>
    <row r="8">
      <c r="A8" t="inlineStr">
        <is>
          <t>Indenizações e Restituições Trabalhistas</t>
        </is>
      </c>
      <c r="B8" t="inlineStr">
        <is>
          <t>R$3.000.000,00</t>
        </is>
      </c>
      <c r="C8" t="inlineStr">
        <is>
          <t>R$2.493.256,62</t>
        </is>
      </c>
      <c r="D8" t="inlineStr">
        <is>
          <t>83,11%</t>
        </is>
      </c>
      <c r="E8" t="inlineStr">
        <is>
          <t>1,49%</t>
        </is>
      </c>
    </row>
    <row r="9">
      <c r="A9" t="inlineStr">
        <is>
          <t>Outras Despesas Correntes</t>
        </is>
      </c>
      <c r="B9" t="inlineStr">
        <is>
          <t>R$167.313.000,00</t>
        </is>
      </c>
      <c r="C9" t="inlineStr">
        <is>
          <t>R$76.061.856,32</t>
        </is>
      </c>
      <c r="D9" t="inlineStr">
        <is>
          <t>45,46%</t>
        </is>
      </c>
      <c r="E9" t="inlineStr">
        <is>
          <t>45,33%</t>
        </is>
      </c>
    </row>
    <row r="10">
      <c r="A10" t="inlineStr">
        <is>
          <t>Contribuições</t>
        </is>
      </c>
      <c r="B10" t="inlineStr">
        <is>
          <t>R$7.596.000,00</t>
        </is>
      </c>
      <c r="C10" t="inlineStr">
        <is>
          <t>R$3.544.238,42</t>
        </is>
      </c>
      <c r="D10" t="inlineStr">
        <is>
          <t>46,66%</t>
        </is>
      </c>
      <c r="E10" t="inlineStr">
        <is>
          <t>2,11%</t>
        </is>
      </c>
    </row>
    <row r="11">
      <c r="A11" t="inlineStr">
        <is>
          <t>Diárias</t>
        </is>
      </c>
      <c r="B11" t="inlineStr">
        <is>
          <t>R$2.343.000,00</t>
        </is>
      </c>
      <c r="C11" t="inlineStr">
        <is>
          <t>R$1.024.422,39</t>
        </is>
      </c>
      <c r="D11" t="inlineStr">
        <is>
          <t>43,72%</t>
        </is>
      </c>
      <c r="E11" t="inlineStr">
        <is>
          <t>0,61%</t>
        </is>
      </c>
    </row>
    <row r="12">
      <c r="A12" t="inlineStr">
        <is>
          <t>Auxílio Financeiro a Estudantes</t>
        </is>
      </c>
      <c r="B12" t="inlineStr">
        <is>
          <t>R$384.000,00</t>
        </is>
      </c>
      <c r="C12" t="inlineStr">
        <is>
          <t>R$255.650,05</t>
        </is>
      </c>
      <c r="D12" t="inlineStr">
        <is>
          <t>66,58%</t>
        </is>
      </c>
      <c r="E12" t="inlineStr">
        <is>
          <t>0,15%</t>
        </is>
      </c>
    </row>
    <row r="13">
      <c r="A13" t="inlineStr">
        <is>
          <t>Material de Consumo</t>
        </is>
      </c>
      <c r="B13" t="inlineStr">
        <is>
          <t>R$36.966.000,00</t>
        </is>
      </c>
      <c r="C13" t="inlineStr">
        <is>
          <t>R$18.202.004,37</t>
        </is>
      </c>
      <c r="D13" t="inlineStr">
        <is>
          <t>49,24%</t>
        </is>
      </c>
      <c r="E13" t="inlineStr">
        <is>
          <t>10,85%</t>
        </is>
      </c>
    </row>
    <row r="14">
      <c r="A14" t="inlineStr">
        <is>
          <t>Passagens e Despesas de Locomoção</t>
        </is>
      </c>
      <c r="B14" t="inlineStr">
        <is>
          <t>R$2.910.000,00</t>
        </is>
      </c>
      <c r="C14" t="inlineStr">
        <is>
          <t>R$1.483.327,25</t>
        </is>
      </c>
      <c r="D14" t="inlineStr">
        <is>
          <t>50,97%</t>
        </is>
      </c>
      <c r="E14" t="inlineStr">
        <is>
          <t>0,88%</t>
        </is>
      </c>
    </row>
    <row r="15">
      <c r="A15" t="inlineStr">
        <is>
          <t>Outros Serviços de Terceiros - PF</t>
        </is>
      </c>
      <c r="B15" t="inlineStr">
        <is>
          <t>R$3.264.000,00</t>
        </is>
      </c>
      <c r="C15" t="inlineStr">
        <is>
          <t>R$1.518.889,76</t>
        </is>
      </c>
      <c r="D15" t="inlineStr">
        <is>
          <t>46,53%</t>
        </is>
      </c>
      <c r="E15" t="inlineStr">
        <is>
          <t>0,91%</t>
        </is>
      </c>
    </row>
    <row r="16">
      <c r="A16" t="inlineStr">
        <is>
          <t>Locação de Mão de Obra</t>
        </is>
      </c>
      <c r="B16" t="inlineStr">
        <is>
          <t>R$18.630.000,00</t>
        </is>
      </c>
      <c r="C16" t="inlineStr">
        <is>
          <t>R$10.065.808,67</t>
        </is>
      </c>
      <c r="D16" t="inlineStr">
        <is>
          <t>54,03%</t>
        </is>
      </c>
      <c r="E16" t="inlineStr">
        <is>
          <t>6,00%</t>
        </is>
      </c>
    </row>
    <row r="17">
      <c r="A17" t="inlineStr">
        <is>
          <t>Outros Serviços Terceiros - P. Jurídica</t>
        </is>
      </c>
      <c r="B17" t="inlineStr">
        <is>
          <t>R$84.603.000,00</t>
        </is>
      </c>
      <c r="C17" t="inlineStr">
        <is>
          <t>R$35.483.709,35</t>
        </is>
      </c>
      <c r="D17" t="inlineStr">
        <is>
          <t>41,94%</t>
        </is>
      </c>
      <c r="E17" t="inlineStr">
        <is>
          <t>21,15%</t>
        </is>
      </c>
    </row>
    <row r="18">
      <c r="A18" t="inlineStr">
        <is>
          <t>Serv. Tecn. da Inform. Comunicação - PJ.</t>
        </is>
      </c>
      <c r="B18" t="inlineStr">
        <is>
          <t>R$10.194.000,00</t>
        </is>
      </c>
      <c r="C18" t="inlineStr">
        <is>
          <t>R$4.335.811,58</t>
        </is>
      </c>
      <c r="D18" t="inlineStr">
        <is>
          <t>42,53%</t>
        </is>
      </c>
      <c r="E18" t="inlineStr">
        <is>
          <t>2,58%</t>
        </is>
      </c>
    </row>
    <row r="19">
      <c r="A19" t="inlineStr">
        <is>
          <t>Obrigações Tributárias e Contributivas</t>
        </is>
      </c>
      <c r="B19" t="inlineStr">
        <is>
          <t>R$402.000,00</t>
        </is>
      </c>
      <c r="C19" t="inlineStr">
        <is>
          <t>R$147.994,48</t>
        </is>
      </c>
      <c r="D19" t="inlineStr">
        <is>
          <t>36,81%</t>
        </is>
      </c>
      <c r="E19" t="inlineStr">
        <is>
          <t>0,09%</t>
        </is>
      </c>
    </row>
    <row r="20">
      <c r="A20" t="inlineStr">
        <is>
          <t>Sentenças Judiciais</t>
        </is>
      </c>
      <c r="B20" t="inlineStr">
        <is>
          <t>R$12.000,00</t>
        </is>
      </c>
      <c r="C20" t="inlineStr">
        <is>
          <t>R$0,00</t>
        </is>
      </c>
      <c r="D20" t="inlineStr">
        <is>
          <t>0,00%</t>
        </is>
      </c>
      <c r="E20" t="inlineStr">
        <is>
          <t>0,00%</t>
        </is>
      </c>
    </row>
    <row r="21">
      <c r="A21" t="inlineStr">
        <is>
          <t>Indenizações e Restituições</t>
        </is>
      </c>
      <c r="B21" t="inlineStr">
        <is>
          <t>R$9.000,00</t>
        </is>
      </c>
      <c r="C21" t="inlineStr">
        <is>
          <t>R$0,00</t>
        </is>
      </c>
      <c r="D21" t="inlineStr">
        <is>
          <t>0,00%</t>
        </is>
      </c>
      <c r="E21" t="inlineStr">
        <is>
          <t>0,00%</t>
        </is>
      </c>
    </row>
  </sheetData>
  <pageMargins left="0.75" right="0.75" top="1" bottom="1" header="0.5" footer="0.5"/>
</worksheet>
</file>

<file path=xl/worksheets/sheet60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R$ 40.113.000,00</t>
        </is>
      </c>
      <c r="C2" t="inlineStr">
        <is>
          <t>R$ 18.279.477,54</t>
        </is>
      </c>
      <c r="D2" t="inlineStr">
        <is>
          <t>45,57%</t>
        </is>
      </c>
      <c r="E2" t="inlineStr">
        <is>
          <t>10,89%</t>
        </is>
      </c>
    </row>
    <row r="3">
      <c r="A3" t="inlineStr">
        <is>
          <t>02 - Administração Financeira</t>
        </is>
      </c>
      <c r="B3" t="inlineStr">
        <is>
          <t>R$ 14.607.000,00</t>
        </is>
      </c>
      <c r="C3" t="inlineStr">
        <is>
          <t>R$ 6.883.759,23</t>
        </is>
      </c>
      <c r="D3" t="inlineStr">
        <is>
          <t>47,13%</t>
        </is>
      </c>
      <c r="E3" t="inlineStr">
        <is>
          <t>4,10%</t>
        </is>
      </c>
    </row>
    <row r="4">
      <c r="A4" t="inlineStr">
        <is>
          <t>03 - Formação de Recursos Humanos</t>
        </is>
      </c>
      <c r="B4" t="inlineStr">
        <is>
          <t>R$ 10.638.000,00</t>
        </is>
      </c>
      <c r="C4" t="inlineStr">
        <is>
          <t>R$ 3.167.543,21</t>
        </is>
      </c>
      <c r="D4" t="inlineStr">
        <is>
          <t>29,78%</t>
        </is>
      </c>
      <c r="E4" t="inlineStr">
        <is>
          <t>1,89%</t>
        </is>
      </c>
    </row>
    <row r="5">
      <c r="A5" t="inlineStr">
        <is>
          <t>04 - Comunicação Social</t>
        </is>
      </c>
      <c r="B5" t="inlineStr">
        <is>
          <t>R$ 2.703.000,00</t>
        </is>
      </c>
      <c r="C5" t="inlineStr">
        <is>
          <t>R$ 2.757.387,35</t>
        </is>
      </c>
      <c r="D5" t="inlineStr">
        <is>
          <t>102,01%</t>
        </is>
      </c>
      <c r="E5" t="inlineStr">
        <is>
          <t>1,64%</t>
        </is>
      </c>
    </row>
    <row r="6">
      <c r="A6" t="inlineStr">
        <is>
          <t>05 - Atenção Básica</t>
        </is>
      </c>
      <c r="B6" t="inlineStr">
        <is>
          <t>R$ 8.319.000,00</t>
        </is>
      </c>
      <c r="C6" t="inlineStr">
        <is>
          <t>R$ 4.861.230,05</t>
        </is>
      </c>
      <c r="D6" t="inlineStr">
        <is>
          <t>58,44%</t>
        </is>
      </c>
      <c r="E6" t="inlineStr">
        <is>
          <t>2,90%</t>
        </is>
      </c>
    </row>
    <row r="7">
      <c r="A7" t="inlineStr">
        <is>
          <t>06 - Proteção e Benefícios ao Trabalhador</t>
        </is>
      </c>
      <c r="B7" t="inlineStr">
        <is>
          <t>R$ 18.417.000,00</t>
        </is>
      </c>
      <c r="C7" t="inlineStr">
        <is>
          <t>R$ 8.230.347,95</t>
        </is>
      </c>
      <c r="D7" t="inlineStr">
        <is>
          <t>44,69%</t>
        </is>
      </c>
      <c r="E7" t="inlineStr">
        <is>
          <t>4,90%</t>
        </is>
      </c>
    </row>
    <row r="8">
      <c r="A8" t="inlineStr">
        <is>
          <t>07 - Empregabilidade</t>
        </is>
      </c>
      <c r="B8" t="inlineStr">
        <is>
          <t>R$ 320.784.000,00</t>
        </is>
      </c>
      <c r="C8" t="inlineStr">
        <is>
          <t>R$ 123.630.198,67</t>
        </is>
      </c>
      <c r="D8" t="inlineStr">
        <is>
          <t>38,54%</t>
        </is>
      </c>
      <c r="E8" t="inlineStr">
        <is>
          <t>73,67%</t>
        </is>
      </c>
    </row>
  </sheetData>
  <pageMargins left="0.75" right="0.75" top="1" bottom="1" header="0.5" footer="0.5"/>
</worksheet>
</file>

<file path=xl/worksheets/sheet60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023/2026</t>
        </is>
      </c>
      <c r="B2" t="inlineStr">
        <is>
          <t>REGISTRO DE PREÇOS PARA AQUISIÇÃO, EVENTUAL E FUTURA DE INSUMOS DESTINADOS AOS CURSOS NA ÁREA DA SAÚDE DO SENAC/PR</t>
        </is>
      </c>
      <c r="C2" t="inlineStr">
        <is>
          <t>07/08/2026 09:30:00</t>
        </is>
      </c>
      <c r="D2" t="inlineStr">
        <is>
          <t>Em processo</t>
        </is>
      </c>
      <c r="E2" t="inlineStr"/>
      <c r="F2" t="inlineStr"/>
      <c r="G2" t="inlineStr"/>
      <c r="H2" t="inlineStr"/>
    </row>
    <row r="3">
      <c r="A3" t="inlineStr">
        <is>
          <t>003/2026</t>
        </is>
      </c>
      <c r="B3" t="inlineStr">
        <is>
          <t>REGISTRO DE PREÇOS PARA EVENTUAL AQUISIÇÃO DE ACERVO BIBLIOGRÁFICO E LIVROS DIDÁTICOS PARA AS UNIDADES DE EDUCAÇÃO PROFISSIONAL E TECNOLÓGICA.</t>
        </is>
      </c>
      <c r="C3" t="inlineStr">
        <is>
          <t>16/04/2026 14:00:00</t>
        </is>
      </c>
      <c r="D3" t="inlineStr">
        <is>
          <t>Em processo</t>
        </is>
      </c>
      <c r="E3" t="inlineStr"/>
      <c r="F3" t="inlineStr">
        <is>
          <t>11/05/2026 14:00:00</t>
        </is>
      </c>
      <c r="G3" t="inlineStr"/>
      <c r="H3" t="inlineStr"/>
    </row>
    <row r="4">
      <c r="A4" t="inlineStr">
        <is>
          <t>002/2026</t>
        </is>
      </c>
      <c r="B4" t="inlineStr">
        <is>
          <t>CONSULTORIA EM ENGENHARIA MECÂNICA E ELÉTRICA</t>
        </is>
      </c>
      <c r="C4" t="inlineStr">
        <is>
          <t>19/03/2026 14:00:00</t>
        </is>
      </c>
      <c r="D4" t="inlineStr">
        <is>
          <t>Em processo</t>
        </is>
      </c>
      <c r="E4" t="inlineStr"/>
      <c r="F4" t="inlineStr"/>
      <c r="G4" t="inlineStr"/>
      <c r="H4" t="inlineStr"/>
    </row>
    <row r="5">
      <c r="A5" t="inlineStr">
        <is>
          <t>001/2026</t>
        </is>
      </c>
      <c r="B5" t="inlineStr">
        <is>
          <t xml:space="preserve">CONTRATAÇÃO DE EMPRESA ESPECIALIZADA PARA EXECUÇÃO DA OBRA DE REFORMA DE CONSTRUÇÃO CIVIL DA UNIDADE INTEGRADA DO SENAC/PR E SESC/PR EM EDIFICAÇÃO EXISTENTE NO BAIRRO BOQUEIRÃO, EM CURITIBA/PR. </t>
        </is>
      </c>
      <c r="C5" t="inlineStr">
        <is>
          <t>25/02/2026 14:00:00</t>
        </is>
      </c>
      <c r="D5" t="inlineStr">
        <is>
          <t>Em processo</t>
        </is>
      </c>
      <c r="E5" t="inlineStr"/>
      <c r="F5" t="inlineStr"/>
      <c r="G5" t="inlineStr"/>
      <c r="H5" t="inlineStr"/>
    </row>
    <row r="6">
      <c r="A6" t="inlineStr">
        <is>
          <t>007/2025</t>
        </is>
      </c>
      <c r="B6" t="inlineStr">
        <is>
          <t xml:space="preserve">ELABORAÇÃO DE PROJETOS BÁSICO E EXECUTIVO DE ARQUITETURA, PROJETOS COMPLEMENTARES E EXECUÇÃO DA OBRA DO SENAC/PR EM CAIOBÁ, NO MUNICÍPIO DE MATINHOS, ESTADO DO PARANÁ. </t>
        </is>
      </c>
      <c r="C6" t="inlineStr">
        <is>
          <t>24/02/2026 14:00:00</t>
        </is>
      </c>
      <c r="D6" t="inlineStr">
        <is>
          <t>Em processo</t>
        </is>
      </c>
      <c r="E6" t="inlineStr"/>
      <c r="F6" t="inlineStr"/>
      <c r="G6" t="inlineStr"/>
      <c r="H6" t="inlineStr"/>
    </row>
    <row r="7">
      <c r="A7" t="inlineStr">
        <is>
          <t>006/2025</t>
        </is>
      </c>
      <c r="B7" t="inlineStr">
        <is>
          <t>CONTRATAÇÃO DE EMPRESA ESPECIALIZADA PARA EXECUÇÃO DA OBRA DE REFORMA DE CONSTRUÇÃO CIVIL DA UNIDADE INTEGRADA DO SENAC/PR E SESC/PR EM EDIFICAÇÃO EXISTENTE NO BAIRRO BOQUEIRÃO, EM CURITIBA/PR</t>
        </is>
      </c>
      <c r="C7" t="inlineStr">
        <is>
          <t>05/12/2025 14:00:00</t>
        </is>
      </c>
      <c r="D7" t="inlineStr">
        <is>
          <t>Finalizada</t>
        </is>
      </c>
      <c r="E7" t="inlineStr"/>
      <c r="F7" t="inlineStr">
        <is>
          <t>15/12/2025 12:00:00</t>
        </is>
      </c>
      <c r="G7" t="inlineStr"/>
      <c r="H7" t="inlineStr"/>
    </row>
    <row r="8">
      <c r="A8" t="inlineStr">
        <is>
          <t>005/2025</t>
        </is>
      </c>
      <c r="B8" t="inlineStr">
        <is>
          <t>CONTRATAÇÃO DE EMPRESA ESPECIALIZADA NA PRESTAÇÃO DE SERVIÇO DE VIGILÂNCIA PATRIMONIAL DESARMADA PARA O SENAC/PR E SESC/PR.</t>
        </is>
      </c>
      <c r="C8" t="inlineStr">
        <is>
          <t>30/09/2025 14:00:00</t>
        </is>
      </c>
      <c r="D8" t="inlineStr">
        <is>
          <t>Finalizada</t>
        </is>
      </c>
      <c r="E8" t="inlineStr"/>
      <c r="F8" t="inlineStr">
        <is>
          <t>09/02/2026 14:00:00</t>
        </is>
      </c>
      <c r="G8" t="inlineStr"/>
      <c r="H8" t="inlineStr"/>
    </row>
    <row r="9">
      <c r="A9" t="inlineStr">
        <is>
          <t>004/2025</t>
        </is>
      </c>
      <c r="B9" t="inlineStr">
        <is>
          <t xml:space="preserve">CONTRATAÇÃO DE EMPRESA ESPECIALIZADA PARA EXECUÇÃO DA OBRA DE CONSTRUÇÃO CIVIL DA UNIDADE INTEGRADA DO SESC PARANÁ E SENAC PARANÁ, NO MUNICÍPIO DE GOIOERÊ/PR. </t>
        </is>
      </c>
      <c r="C9" t="inlineStr">
        <is>
          <t>08/08/2025 16:00:00</t>
        </is>
      </c>
      <c r="D9" t="inlineStr">
        <is>
          <t>Finalizada</t>
        </is>
      </c>
      <c r="E9" t="inlineStr"/>
      <c r="F9" t="inlineStr">
        <is>
          <t>11/11/2025 12:00:00</t>
        </is>
      </c>
      <c r="G9" t="inlineStr"/>
      <c r="H9" t="inlineStr"/>
    </row>
    <row r="10">
      <c r="A10" t="inlineStr">
        <is>
          <t>002/2025</t>
        </is>
      </c>
      <c r="B10" t="inlineStr">
        <is>
          <t>CONTRATAÇÃO DE EMPRESA ESPECIALIZADA PARA A EXECUÇÃO DOS SERVIÇOS DE REFORÇO/REPARO ESTRUTURAL E CONCLUSÃO DAS ETAPAS REMANESCENTES DA OBRA DA UNIDADE INTEGRADA DO SENAC/PR E DO SESC/PR EM IRATI</t>
        </is>
      </c>
      <c r="C10" t="inlineStr">
        <is>
          <t>26/06/2025 14:00:00</t>
        </is>
      </c>
      <c r="D10" t="inlineStr">
        <is>
          <t>Finalizada</t>
        </is>
      </c>
      <c r="E10" t="inlineStr"/>
      <c r="F10" t="inlineStr">
        <is>
          <t>19/08/2025 14:00:00</t>
        </is>
      </c>
      <c r="G10" t="inlineStr"/>
      <c r="H10" t="inlineStr"/>
    </row>
    <row r="11">
      <c r="A11" t="inlineStr">
        <is>
          <t>003/2025</t>
        </is>
      </c>
      <c r="B11" t="inlineStr">
        <is>
          <t>CONTRATAÇÃO DE EMPRESA ESPECIALIZADA PARA EXECUÇÃO DA OBRA DE REFORMA DE CONSTRUÇÃO CIVIL DA UNIDADE DO SENAC PARANÁ NO PARQUE NATURAL MUNICIPAL SÃO LOURENÇO, EM CURITIBA/PR.</t>
        </is>
      </c>
      <c r="C11" t="inlineStr">
        <is>
          <t>25/06/2025 14:00:00</t>
        </is>
      </c>
      <c r="D11" t="inlineStr">
        <is>
          <t>Finalizada</t>
        </is>
      </c>
      <c r="E11" t="inlineStr"/>
      <c r="F11" t="inlineStr">
        <is>
          <t>08/01/2026 12:00:00</t>
        </is>
      </c>
      <c r="G11" t="inlineStr"/>
      <c r="H11" t="inlineStr"/>
    </row>
    <row r="12">
      <c r="A12" t="inlineStr">
        <is>
          <t>001/2025</t>
        </is>
      </c>
      <c r="B12" t="inlineStr">
        <is>
          <t>CONTRATAÇÃO DE EMPRESA ESPECIALIZADA PARA A ELABO-RAÇÃO DE PROJETOS EXECUTIVOS COMPLEMENTARES PARA A REFORMA DA UNIDADE DE EDUCAÇÃO PROFISSIONAL E TECNOLÓGICA DO SENAC/PR EM CURITIBA - CENTRO</t>
        </is>
      </c>
      <c r="C12" t="inlineStr">
        <is>
          <t>29/05/2025 14:00:00</t>
        </is>
      </c>
      <c r="D12" t="inlineStr">
        <is>
          <t>Finalizada</t>
        </is>
      </c>
      <c r="E12" t="inlineStr"/>
      <c r="F12" t="inlineStr">
        <is>
          <t>20/08/2025 12:00:00</t>
        </is>
      </c>
      <c r="G12" t="inlineStr"/>
      <c r="H12" t="inlineStr"/>
    </row>
    <row r="13">
      <c r="A13" t="inlineStr">
        <is>
          <t>009/2025</t>
        </is>
      </c>
      <c r="B13" t="inlineStr">
        <is>
          <t>CONTRATAÇÃO DE EMPRESA ESPECIALIZADA PARA ELABORAÇÃO DE PROJETOS EXECUTIVOS COMPLEMENTARES, UTILIZANDO METODOLOGIA BIM (MODELAGEM DA INFORMAÇÃO DA CONSTRUÇÃO), E ORÇAMENTO PARA A NOVA UNIDADE INTEGRADA DO SESC PARANÁ E SENAC PARANÁ, EM QUEDAS DO IGUAÇU/PR.</t>
        </is>
      </c>
      <c r="C13" t="inlineStr">
        <is>
          <t>26/02/2025 14:00:00</t>
        </is>
      </c>
      <c r="D13" t="inlineStr">
        <is>
          <t>Finalizada</t>
        </is>
      </c>
      <c r="E13" t="inlineStr"/>
      <c r="F13" t="inlineStr">
        <is>
          <t>10/07/2025 12:00:00</t>
        </is>
      </c>
      <c r="G13" t="inlineStr"/>
      <c r="H13" t="inlineStr"/>
    </row>
    <row r="14">
      <c r="A14" t="inlineStr">
        <is>
          <t>003/2024</t>
        </is>
      </c>
      <c r="B14" t="inlineStr">
        <is>
          <t>CONTRATAÇÃO DE EMPRESA ESPECIALIZADA PARA A ELABORAÇÃO DE PROJETOS EXECUTIVOS COMPLEMENTARES PARA A REFORMA DA UNIDADE DE EDUCAÇÃO PROFISSIONAL E TECNOLÓGICA DO SENAC/PR EM CURITIBA – CENTRO</t>
        </is>
      </c>
      <c r="C14" t="inlineStr">
        <is>
          <t>28/01/2025 10:00:00</t>
        </is>
      </c>
      <c r="D14" t="inlineStr">
        <is>
          <t>Finalizada</t>
        </is>
      </c>
      <c r="E14" t="inlineStr"/>
      <c r="F14" t="inlineStr">
        <is>
          <t>29/04/2025 12:00:00</t>
        </is>
      </c>
      <c r="G14" t="inlineStr"/>
      <c r="H14" t="inlineStr"/>
    </row>
    <row r="15">
      <c r="A15" t="inlineStr">
        <is>
          <t>126/2024</t>
        </is>
      </c>
      <c r="B15" t="inlineStr">
        <is>
          <t xml:space="preserve"> CONTRATAÇÃO DE EMPRESA ESPECIALIZADA NA PRESTAÇÃO DE SERVIÇOS CONTINUADOS DE LIMPEZA, HIGIENE, ASSEIO, CONSERVAÇÃO, RECEPÇÃO, TELEFONISTA, PORTARIA, MANUTENÇÃO E JARDINAGEM PARA O SESC E SENAC PARANÁ. </t>
        </is>
      </c>
      <c r="C15" t="inlineStr">
        <is>
          <t>22/01/2025 14:00:00</t>
        </is>
      </c>
      <c r="D15" t="inlineStr">
        <is>
          <t>Finalizada</t>
        </is>
      </c>
      <c r="E15" t="inlineStr"/>
      <c r="F15" t="inlineStr">
        <is>
          <t>26/03/2025 12:00:00</t>
        </is>
      </c>
      <c r="G15" t="inlineStr"/>
      <c r="H15" t="inlineStr"/>
    </row>
    <row r="16">
      <c r="A16" t="inlineStr">
        <is>
          <t>002/2024</t>
        </is>
      </c>
      <c r="B16" t="inlineStr">
        <is>
          <t xml:space="preserve">CONTRATAÇÃO DE EMPRESA ESPECIALIZADA PARA A EXECUÇÃO DOS SERVIÇOS DE REFORÇO/REPARO ESTRUTURAL E CONCLUSÃO DAS ETAPAS REMANESCENTES DA OBRA DA UNIDADE INTEGRADA DO SENAC/PR E DO SESC/PR EM IRATI </t>
        </is>
      </c>
      <c r="C16" t="inlineStr">
        <is>
          <t>21/01/2025 15:30:00</t>
        </is>
      </c>
      <c r="D16" t="inlineStr">
        <is>
          <t>Finalizada</t>
        </is>
      </c>
      <c r="E16" t="inlineStr"/>
      <c r="F16" t="inlineStr">
        <is>
          <t>17/04/2025 12:00:00</t>
        </is>
      </c>
      <c r="G16" t="inlineStr"/>
      <c r="H16" t="inlineStr"/>
    </row>
    <row r="17">
      <c r="A17" t="inlineStr">
        <is>
          <t>001/2024</t>
        </is>
      </c>
      <c r="B17" t="inlineStr">
        <is>
          <t>CONTRATAÇÃO DE AGÊNCIA DE PROPAGANDA PARA PRESTAÇÃO DE SERVIÇOS PARA O SENAC/PR E O SESC/PR</t>
        </is>
      </c>
      <c r="C17" t="inlineStr">
        <is>
          <t>27/09/2024 14:30:00</t>
        </is>
      </c>
      <c r="D17" t="inlineStr">
        <is>
          <t>Finalizada</t>
        </is>
      </c>
      <c r="E17" t="inlineStr"/>
      <c r="F17" t="inlineStr">
        <is>
          <t>17/04/2025 12:00:00</t>
        </is>
      </c>
      <c r="G17" t="inlineStr"/>
      <c r="H17" t="inlineStr"/>
    </row>
    <row r="18">
      <c r="A18" t="inlineStr">
        <is>
          <t>076/2024</t>
        </is>
      </c>
      <c r="B18" t="inlineStr">
        <is>
          <t xml:space="preserve">CONTRATAÇÃO DE EMPRESA ESPECIALIZADA NA PRESTAÇÃO DE SERVIÇOS CONTINUADOS DE LIMPEZA, HIGIENE, ASSEIO, CONSERVAÇÃO, RECEPÇÃO, TELEFONISTA, PORTARIA, MANUTENÇÃO E JARDINAGEM PARA O SESC E SENAC PARANÁ. </t>
        </is>
      </c>
      <c r="C18" t="inlineStr">
        <is>
          <t>30/08/2024 14:00:00</t>
        </is>
      </c>
      <c r="D18" t="inlineStr">
        <is>
          <t>Em processo</t>
        </is>
      </c>
      <c r="E18" t="inlineStr"/>
      <c r="F18" t="inlineStr"/>
      <c r="G18" t="inlineStr"/>
      <c r="H18" t="inlineStr"/>
    </row>
    <row r="19">
      <c r="A19" t="inlineStr">
        <is>
          <t>04/2023</t>
        </is>
      </c>
      <c r="B19" t="inlineStr">
        <is>
          <t>CONTRATAÇÃO DE EMPRESA DE CONSTRUÇÃO CIVIL PARA EXECUÇÃO DE OBRA DE REFORMA DA UNIDADE DE EDUCAÇÃO PROFISSIONAL E TECNOLÓGICA DO SENAC/PR EM CURITIBA - CENTRO</t>
        </is>
      </c>
      <c r="C19" t="inlineStr">
        <is>
          <t>19/07/2023 14:00:00</t>
        </is>
      </c>
      <c r="D19" t="inlineStr">
        <is>
          <t>Em processo</t>
        </is>
      </c>
      <c r="E19" t="inlineStr"/>
      <c r="F19" t="inlineStr">
        <is>
          <t>01/09/2023 14:00:00</t>
        </is>
      </c>
      <c r="G19" t="inlineStr"/>
      <c r="H19" t="inlineStr"/>
    </row>
    <row r="20">
      <c r="A20" t="inlineStr">
        <is>
          <t>06/2022</t>
        </is>
      </c>
      <c r="B20" t="inlineStr">
        <is>
          <t>CONTRATAÇÃO DE EMPRESA DE CONSTRUÇÃO CIVIL PARA A EXECUÇÃO DA OBRA DE ADEQUAÇÃO DE ESPAÇO PARA INSTALAÇÃO DE ESTÚDIO DE GRAVAÇÃO EAD NA UNIDADE DE EDUCAÇÃO PROFISSIONAL E TECNOLÓGICA DO SENAC/PR EM CURITIBA/PORTÃO</t>
        </is>
      </c>
      <c r="C20" t="inlineStr">
        <is>
          <t>14/12/2022 10:00:00</t>
        </is>
      </c>
      <c r="D20" t="inlineStr">
        <is>
          <t>Em processo</t>
        </is>
      </c>
      <c r="E20" t="inlineStr"/>
      <c r="F20" t="inlineStr">
        <is>
          <t>22/12/2022 17:00:00</t>
        </is>
      </c>
      <c r="G20" t="inlineStr"/>
      <c r="H20" t="inlineStr"/>
    </row>
    <row r="21">
      <c r="A21" t="inlineStr">
        <is>
          <t xml:space="preserve">CC 13223/2021 </t>
        </is>
      </c>
      <c r="B21" t="inlineStr">
        <is>
          <t>FORNECIMENTO DE ECOSSISTEMA TECNOLÓGICO PARA OPERAÇÃO DAS SOLUÇÕES EDUCACIONAIS DA REDE EAD SENAC,</t>
        </is>
      </c>
      <c r="C21" t="inlineStr">
        <is>
          <t>18/06/2021 08:00:00</t>
        </is>
      </c>
      <c r="D21" t="inlineStr">
        <is>
          <t>Suspensa</t>
        </is>
      </c>
      <c r="E21" t="inlineStr"/>
      <c r="F21" t="inlineStr">
        <is>
          <t>09/09/2021 08:30:00</t>
        </is>
      </c>
      <c r="G21" t="inlineStr"/>
      <c r="H21" t="inlineStr"/>
    </row>
  </sheetData>
  <pageMargins left="0.75" right="0.75" top="1" bottom="1" header="0.5" footer="0.5"/>
</worksheet>
</file>

<file path=xl/worksheets/sheet60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023/2026</t>
        </is>
      </c>
      <c r="B2" t="inlineStr">
        <is>
          <t>REGISTRO DE PREÇOS PARA AQUISIÇÃO, EVENTUAL E FUTURA DE INSUMOS DESTINADOS AOS CURSOS NA ÁREA DA SAÚDE DO SENAC/PR</t>
        </is>
      </c>
      <c r="C2" t="inlineStr">
        <is>
          <t>07/08/2026 09:30:00</t>
        </is>
      </c>
      <c r="D2" t="inlineStr">
        <is>
          <t>Em processo</t>
        </is>
      </c>
      <c r="E2" t="inlineStr"/>
      <c r="F2" t="inlineStr"/>
      <c r="G2" t="inlineStr"/>
      <c r="H2" t="inlineStr"/>
    </row>
    <row r="3">
      <c r="A3" t="inlineStr">
        <is>
          <t>003/2026</t>
        </is>
      </c>
      <c r="B3" t="inlineStr">
        <is>
          <t>REGISTRO DE PREÇOS PARA EVENTUAL AQUISIÇÃO DE ACERVO BIBLIOGRÁFICO E LIVROS DIDÁTICOS PARA AS UNIDADES DE EDUCAÇÃO PROFISSIONAL E TECNOLÓGICA.</t>
        </is>
      </c>
      <c r="C3" t="inlineStr">
        <is>
          <t>16/04/2026 14:00:00</t>
        </is>
      </c>
      <c r="D3" t="inlineStr">
        <is>
          <t>Em processo</t>
        </is>
      </c>
      <c r="E3" t="inlineStr"/>
      <c r="F3" t="inlineStr">
        <is>
          <t>11/05/2026 14:00:00</t>
        </is>
      </c>
      <c r="G3" t="inlineStr"/>
      <c r="H3" t="inlineStr"/>
    </row>
    <row r="4">
      <c r="A4" t="inlineStr">
        <is>
          <t>002/2026</t>
        </is>
      </c>
      <c r="B4" t="inlineStr">
        <is>
          <t>CONSULTORIA EM ENGENHARIA MECÂNICA E ELÉTRICA</t>
        </is>
      </c>
      <c r="C4" t="inlineStr">
        <is>
          <t>19/03/2026 14:00:00</t>
        </is>
      </c>
      <c r="D4" t="inlineStr">
        <is>
          <t>Em processo</t>
        </is>
      </c>
      <c r="E4" t="inlineStr"/>
      <c r="F4" t="inlineStr"/>
      <c r="G4" t="inlineStr"/>
      <c r="H4" t="inlineStr"/>
    </row>
    <row r="5">
      <c r="A5" t="inlineStr">
        <is>
          <t>001/2026</t>
        </is>
      </c>
      <c r="B5" t="inlineStr">
        <is>
          <t xml:space="preserve">CONTRATAÇÃO DE EMPRESA ESPECIALIZADA PARA EXECUÇÃO DA OBRA DE REFORMA DE CONSTRUÇÃO CIVIL DA UNIDADE INTEGRADA DO SENAC/PR E SESC/PR EM EDIFICAÇÃO EXISTENTE NO BAIRRO BOQUEIRÃO, EM CURITIBA/PR. </t>
        </is>
      </c>
      <c r="C5" t="inlineStr">
        <is>
          <t>25/02/2026 14:00:00</t>
        </is>
      </c>
      <c r="D5" t="inlineStr">
        <is>
          <t>Em processo</t>
        </is>
      </c>
      <c r="E5" t="inlineStr"/>
      <c r="F5" t="inlineStr"/>
      <c r="G5" t="inlineStr"/>
      <c r="H5" t="inlineStr"/>
    </row>
    <row r="6">
      <c r="A6" t="inlineStr">
        <is>
          <t>007/2025</t>
        </is>
      </c>
      <c r="B6" t="inlineStr">
        <is>
          <t xml:space="preserve">ELABORAÇÃO DE PROJETOS BÁSICO E EXECUTIVO DE ARQUITETURA, PROJETOS COMPLEMENTARES E EXECUÇÃO DA OBRA DO SENAC/PR EM CAIOBÁ, NO MUNICÍPIO DE MATINHOS, ESTADO DO PARANÁ. </t>
        </is>
      </c>
      <c r="C6" t="inlineStr">
        <is>
          <t>24/02/2026 14:00:00</t>
        </is>
      </c>
      <c r="D6" t="inlineStr">
        <is>
          <t>Em processo</t>
        </is>
      </c>
      <c r="E6" t="inlineStr"/>
      <c r="F6" t="inlineStr"/>
      <c r="G6" t="inlineStr"/>
      <c r="H6" t="inlineStr"/>
    </row>
    <row r="7">
      <c r="A7" t="inlineStr">
        <is>
          <t>006/2025</t>
        </is>
      </c>
      <c r="B7" t="inlineStr">
        <is>
          <t>CONTRATAÇÃO DE EMPRESA ESPECIALIZADA PARA EXECUÇÃO DA OBRA DE REFORMA DE CONSTRUÇÃO CIVIL DA UNIDADE INTEGRADA DO SENAC/PR E SESC/PR EM EDIFICAÇÃO EXISTENTE NO BAIRRO BOQUEIRÃO, EM CURITIBA/PR</t>
        </is>
      </c>
      <c r="C7" t="inlineStr">
        <is>
          <t>05/12/2025 14:00:00</t>
        </is>
      </c>
      <c r="D7" t="inlineStr">
        <is>
          <t>Finalizada</t>
        </is>
      </c>
      <c r="E7" t="inlineStr"/>
      <c r="F7" t="inlineStr">
        <is>
          <t>15/12/2025 12:00:00</t>
        </is>
      </c>
      <c r="G7" t="inlineStr"/>
      <c r="H7" t="inlineStr"/>
    </row>
    <row r="8">
      <c r="A8" t="inlineStr">
        <is>
          <t>005/2025</t>
        </is>
      </c>
      <c r="B8" t="inlineStr">
        <is>
          <t>CONTRATAÇÃO DE EMPRESA ESPECIALIZADA NA PRESTAÇÃO DE SERVIÇO DE VIGILÂNCIA PATRIMONIAL DESARMADA PARA O SENAC/PR E SESC/PR.</t>
        </is>
      </c>
      <c r="C8" t="inlineStr">
        <is>
          <t>30/09/2025 14:00:00</t>
        </is>
      </c>
      <c r="D8" t="inlineStr">
        <is>
          <t>Finalizada</t>
        </is>
      </c>
      <c r="E8" t="inlineStr"/>
      <c r="F8" t="inlineStr">
        <is>
          <t>09/02/2026 14:00:00</t>
        </is>
      </c>
      <c r="G8" t="inlineStr"/>
      <c r="H8" t="inlineStr"/>
    </row>
    <row r="9">
      <c r="A9" t="inlineStr">
        <is>
          <t>004/2025</t>
        </is>
      </c>
      <c r="B9" t="inlineStr">
        <is>
          <t xml:space="preserve">CONTRATAÇÃO DE EMPRESA ESPECIALIZADA PARA EXECUÇÃO DA OBRA DE CONSTRUÇÃO CIVIL DA UNIDADE INTEGRADA DO SESC PARANÁ E SENAC PARANÁ, NO MUNICÍPIO DE GOIOERÊ/PR. </t>
        </is>
      </c>
      <c r="C9" t="inlineStr">
        <is>
          <t>08/08/2025 16:00:00</t>
        </is>
      </c>
      <c r="D9" t="inlineStr">
        <is>
          <t>Finalizada</t>
        </is>
      </c>
      <c r="E9" t="inlineStr"/>
      <c r="F9" t="inlineStr">
        <is>
          <t>11/11/2025 12:00:00</t>
        </is>
      </c>
      <c r="G9" t="inlineStr"/>
      <c r="H9" t="inlineStr"/>
    </row>
    <row r="10">
      <c r="A10" t="inlineStr">
        <is>
          <t>002/2025</t>
        </is>
      </c>
      <c r="B10" t="inlineStr">
        <is>
          <t>CONTRATAÇÃO DE EMPRESA ESPECIALIZADA PARA A EXECUÇÃO DOS SERVIÇOS DE REFORÇO/REPARO ESTRUTURAL E CONCLUSÃO DAS ETAPAS REMANESCENTES DA OBRA DA UNIDADE INTEGRADA DO SENAC/PR E DO SESC/PR EM IRATI</t>
        </is>
      </c>
      <c r="C10" t="inlineStr">
        <is>
          <t>26/06/2025 14:00:00</t>
        </is>
      </c>
      <c r="D10" t="inlineStr">
        <is>
          <t>Finalizada</t>
        </is>
      </c>
      <c r="E10" t="inlineStr"/>
      <c r="F10" t="inlineStr">
        <is>
          <t>19/08/2025 14:00:00</t>
        </is>
      </c>
      <c r="G10" t="inlineStr"/>
      <c r="H10" t="inlineStr"/>
    </row>
    <row r="11">
      <c r="A11" t="inlineStr">
        <is>
          <t>003/2025</t>
        </is>
      </c>
      <c r="B11" t="inlineStr">
        <is>
          <t>CONTRATAÇÃO DE EMPRESA ESPECIALIZADA PARA EXECUÇÃO DA OBRA DE REFORMA DE CONSTRUÇÃO CIVIL DA UNIDADE DO SENAC PARANÁ NO PARQUE NATURAL MUNICIPAL SÃO LOURENÇO, EM CURITIBA/PR.</t>
        </is>
      </c>
      <c r="C11" t="inlineStr">
        <is>
          <t>25/06/2025 14:00:00</t>
        </is>
      </c>
      <c r="D11" t="inlineStr">
        <is>
          <t>Finalizada</t>
        </is>
      </c>
      <c r="E11" t="inlineStr"/>
      <c r="F11" t="inlineStr">
        <is>
          <t>08/01/2026 12:00:00</t>
        </is>
      </c>
      <c r="G11" t="inlineStr"/>
      <c r="H11" t="inlineStr"/>
    </row>
    <row r="12">
      <c r="A12" t="inlineStr">
        <is>
          <t>001/2025</t>
        </is>
      </c>
      <c r="B12" t="inlineStr">
        <is>
          <t>CONTRATAÇÃO DE EMPRESA ESPECIALIZADA PARA A ELABO-RAÇÃO DE PROJETOS EXECUTIVOS COMPLEMENTARES PARA A REFORMA DA UNIDADE DE EDUCAÇÃO PROFISSIONAL E TECNOLÓGICA DO SENAC/PR EM CURITIBA - CENTRO</t>
        </is>
      </c>
      <c r="C12" t="inlineStr">
        <is>
          <t>29/05/2025 14:00:00</t>
        </is>
      </c>
      <c r="D12" t="inlineStr">
        <is>
          <t>Finalizada</t>
        </is>
      </c>
      <c r="E12" t="inlineStr"/>
      <c r="F12" t="inlineStr">
        <is>
          <t>20/08/2025 12:00:00</t>
        </is>
      </c>
      <c r="G12" t="inlineStr"/>
      <c r="H12" t="inlineStr"/>
    </row>
    <row r="13">
      <c r="A13" t="inlineStr">
        <is>
          <t>009/2025</t>
        </is>
      </c>
      <c r="B13" t="inlineStr">
        <is>
          <t>CONTRATAÇÃO DE EMPRESA ESPECIALIZADA PARA ELABORAÇÃO DE PROJETOS EXECUTIVOS COMPLEMENTARES, UTILIZANDO METODOLOGIA BIM (MODELAGEM DA INFORMAÇÃO DA CONSTRUÇÃO), E ORÇAMENTO PARA A NOVA UNIDADE INTEGRADA DO SESC PARANÁ E SENAC PARANÁ, EM QUEDAS DO IGUAÇU/PR.</t>
        </is>
      </c>
      <c r="C13" t="inlineStr">
        <is>
          <t>26/02/2025 14:00:00</t>
        </is>
      </c>
      <c r="D13" t="inlineStr">
        <is>
          <t>Finalizada</t>
        </is>
      </c>
      <c r="E13" t="inlineStr"/>
      <c r="F13" t="inlineStr">
        <is>
          <t>10/07/2025 12:00:00</t>
        </is>
      </c>
      <c r="G13" t="inlineStr"/>
      <c r="H13" t="inlineStr"/>
    </row>
    <row r="14">
      <c r="A14" t="inlineStr">
        <is>
          <t>003/2024</t>
        </is>
      </c>
      <c r="B14" t="inlineStr">
        <is>
          <t>CONTRATAÇÃO DE EMPRESA ESPECIALIZADA PARA A ELABORAÇÃO DE PROJETOS EXECUTIVOS COMPLEMENTARES PARA A REFORMA DA UNIDADE DE EDUCAÇÃO PROFISSIONAL E TECNOLÓGICA DO SENAC/PR EM CURITIBA – CENTRO</t>
        </is>
      </c>
      <c r="C14" t="inlineStr">
        <is>
          <t>28/01/2025 10:00:00</t>
        </is>
      </c>
      <c r="D14" t="inlineStr">
        <is>
          <t>Finalizada</t>
        </is>
      </c>
      <c r="E14" t="inlineStr"/>
      <c r="F14" t="inlineStr">
        <is>
          <t>29/04/2025 12:00:00</t>
        </is>
      </c>
      <c r="G14" t="inlineStr"/>
      <c r="H14" t="inlineStr"/>
    </row>
    <row r="15">
      <c r="A15" t="inlineStr">
        <is>
          <t>126/2024</t>
        </is>
      </c>
      <c r="B15" t="inlineStr">
        <is>
          <t xml:space="preserve"> CONTRATAÇÃO DE EMPRESA ESPECIALIZADA NA PRESTAÇÃO DE SERVIÇOS CONTINUADOS DE LIMPEZA, HIGIENE, ASSEIO, CONSERVAÇÃO, RECEPÇÃO, TELEFONISTA, PORTARIA, MANUTENÇÃO E JARDINAGEM PARA O SESC E SENAC PARANÁ. </t>
        </is>
      </c>
      <c r="C15" t="inlineStr">
        <is>
          <t>22/01/2025 14:00:00</t>
        </is>
      </c>
      <c r="D15" t="inlineStr">
        <is>
          <t>Finalizada</t>
        </is>
      </c>
      <c r="E15" t="inlineStr"/>
      <c r="F15" t="inlineStr">
        <is>
          <t>26/03/2025 12:00:00</t>
        </is>
      </c>
      <c r="G15" t="inlineStr"/>
      <c r="H15" t="inlineStr"/>
    </row>
    <row r="16">
      <c r="A16" t="inlineStr">
        <is>
          <t>002/2024</t>
        </is>
      </c>
      <c r="B16" t="inlineStr">
        <is>
          <t xml:space="preserve">CONTRATAÇÃO DE EMPRESA ESPECIALIZADA PARA A EXECUÇÃO DOS SERVIÇOS DE REFORÇO/REPARO ESTRUTURAL E CONCLUSÃO DAS ETAPAS REMANESCENTES DA OBRA DA UNIDADE INTEGRADA DO SENAC/PR E DO SESC/PR EM IRATI </t>
        </is>
      </c>
      <c r="C16" t="inlineStr">
        <is>
          <t>21/01/2025 15:30:00</t>
        </is>
      </c>
      <c r="D16" t="inlineStr">
        <is>
          <t>Finalizada</t>
        </is>
      </c>
      <c r="E16" t="inlineStr"/>
      <c r="F16" t="inlineStr">
        <is>
          <t>17/04/2025 12:00:00</t>
        </is>
      </c>
      <c r="G16" t="inlineStr"/>
      <c r="H16" t="inlineStr"/>
    </row>
    <row r="17">
      <c r="A17" t="inlineStr">
        <is>
          <t>001/2024</t>
        </is>
      </c>
      <c r="B17" t="inlineStr">
        <is>
          <t>CONTRATAÇÃO DE AGÊNCIA DE PROPAGANDA PARA PRESTAÇÃO DE SERVIÇOS PARA O SENAC/PR E O SESC/PR</t>
        </is>
      </c>
      <c r="C17" t="inlineStr">
        <is>
          <t>27/09/2024 14:30:00</t>
        </is>
      </c>
      <c r="D17" t="inlineStr">
        <is>
          <t>Finalizada</t>
        </is>
      </c>
      <c r="E17" t="inlineStr"/>
      <c r="F17" t="inlineStr">
        <is>
          <t>17/04/2025 12:00:00</t>
        </is>
      </c>
      <c r="G17" t="inlineStr"/>
      <c r="H17" t="inlineStr"/>
    </row>
    <row r="18">
      <c r="A18" t="inlineStr">
        <is>
          <t>076/2024</t>
        </is>
      </c>
      <c r="B18" t="inlineStr">
        <is>
          <t xml:space="preserve">CONTRATAÇÃO DE EMPRESA ESPECIALIZADA NA PRESTAÇÃO DE SERVIÇOS CONTINUADOS DE LIMPEZA, HIGIENE, ASSEIO, CONSERVAÇÃO, RECEPÇÃO, TELEFONISTA, PORTARIA, MANUTENÇÃO E JARDINAGEM PARA O SESC E SENAC PARANÁ. </t>
        </is>
      </c>
      <c r="C18" t="inlineStr">
        <is>
          <t>30/08/2024 14:00:00</t>
        </is>
      </c>
      <c r="D18" t="inlineStr">
        <is>
          <t>Em processo</t>
        </is>
      </c>
      <c r="E18" t="inlineStr"/>
      <c r="F18" t="inlineStr"/>
      <c r="G18" t="inlineStr"/>
      <c r="H18" t="inlineStr"/>
    </row>
    <row r="19">
      <c r="A19" t="inlineStr">
        <is>
          <t>04/2023</t>
        </is>
      </c>
      <c r="B19" t="inlineStr">
        <is>
          <t>CONTRATAÇÃO DE EMPRESA DE CONSTRUÇÃO CIVIL PARA EXECUÇÃO DE OBRA DE REFORMA DA UNIDADE DE EDUCAÇÃO PROFISSIONAL E TECNOLÓGICA DO SENAC/PR EM CURITIBA - CENTRO</t>
        </is>
      </c>
      <c r="C19" t="inlineStr">
        <is>
          <t>19/07/2023 14:00:00</t>
        </is>
      </c>
      <c r="D19" t="inlineStr">
        <is>
          <t>Em processo</t>
        </is>
      </c>
      <c r="E19" t="inlineStr"/>
      <c r="F19" t="inlineStr">
        <is>
          <t>01/09/2023 14:00:00</t>
        </is>
      </c>
      <c r="G19" t="inlineStr"/>
      <c r="H19" t="inlineStr"/>
    </row>
    <row r="20">
      <c r="A20" t="inlineStr">
        <is>
          <t>06/2022</t>
        </is>
      </c>
      <c r="B20" t="inlineStr">
        <is>
          <t>CONTRATAÇÃO DE EMPRESA DE CONSTRUÇÃO CIVIL PARA A EXECUÇÃO DA OBRA DE ADEQUAÇÃO DE ESPAÇO PARA INSTALAÇÃO DE ESTÚDIO DE GRAVAÇÃO EAD NA UNIDADE DE EDUCAÇÃO PROFISSIONAL E TECNOLÓGICA DO SENAC/PR EM CURITIBA/PORTÃO</t>
        </is>
      </c>
      <c r="C20" t="inlineStr">
        <is>
          <t>14/12/2022 10:00:00</t>
        </is>
      </c>
      <c r="D20" t="inlineStr">
        <is>
          <t>Em processo</t>
        </is>
      </c>
      <c r="E20" t="inlineStr"/>
      <c r="F20" t="inlineStr">
        <is>
          <t>22/12/2022 17:00:00</t>
        </is>
      </c>
      <c r="G20" t="inlineStr"/>
      <c r="H20" t="inlineStr"/>
    </row>
    <row r="21">
      <c r="A21" t="inlineStr">
        <is>
          <t xml:space="preserve">CC 13223/2021 </t>
        </is>
      </c>
      <c r="B21" t="inlineStr">
        <is>
          <t>FORNECIMENTO DE ECOSSISTEMA TECNOLÓGICO PARA OPERAÇÃO DAS SOLUÇÕES EDUCACIONAIS DA REDE EAD SENAC,</t>
        </is>
      </c>
      <c r="C21" t="inlineStr">
        <is>
          <t>18/06/2021 08:00:00</t>
        </is>
      </c>
      <c r="D21" t="inlineStr">
        <is>
          <t>Suspensa</t>
        </is>
      </c>
      <c r="E21" t="inlineStr"/>
      <c r="F21" t="inlineStr">
        <is>
          <t>09/09/2021 08:30:00</t>
        </is>
      </c>
      <c r="G21" t="inlineStr"/>
      <c r="H21" t="inlineStr"/>
    </row>
  </sheetData>
  <pageMargins left="0.75" right="0.75" top="1" bottom="1" header="0.5" footer="0.5"/>
</worksheet>
</file>

<file path=xl/worksheets/sheet60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023/2026</t>
        </is>
      </c>
      <c r="B2" t="inlineStr">
        <is>
          <t>REGISTRO DE PREÇOS PARA AQUISIÇÃO, EVENTUAL E FUTURA DE INSUMOS DESTINADOS AOS CURSOS NA ÁREA DA SAÚDE DO SENAC/PR</t>
        </is>
      </c>
      <c r="C2" t="inlineStr">
        <is>
          <t>07/08/2026 09:30:00</t>
        </is>
      </c>
      <c r="D2" t="inlineStr">
        <is>
          <t>Em processo</t>
        </is>
      </c>
      <c r="E2" t="inlineStr"/>
      <c r="F2" t="inlineStr"/>
      <c r="G2" t="inlineStr"/>
      <c r="H2" t="inlineStr"/>
    </row>
    <row r="3">
      <c r="A3" t="inlineStr">
        <is>
          <t>003/2026</t>
        </is>
      </c>
      <c r="B3" t="inlineStr">
        <is>
          <t>REGISTRO DE PREÇOS PARA EVENTUAL AQUISIÇÃO DE ACERVO BIBLIOGRÁFICO E LIVROS DIDÁTICOS PARA AS UNIDADES DE EDUCAÇÃO PROFISSIONAL E TECNOLÓGICA.</t>
        </is>
      </c>
      <c r="C3" t="inlineStr">
        <is>
          <t>16/04/2026 14:00:00</t>
        </is>
      </c>
      <c r="D3" t="inlineStr">
        <is>
          <t>Em processo</t>
        </is>
      </c>
      <c r="E3" t="inlineStr"/>
      <c r="F3" t="inlineStr">
        <is>
          <t>11/05/2026 14:00:00</t>
        </is>
      </c>
      <c r="G3" t="inlineStr"/>
      <c r="H3" t="inlineStr"/>
    </row>
    <row r="4">
      <c r="A4" t="inlineStr">
        <is>
          <t>002/2026</t>
        </is>
      </c>
      <c r="B4" t="inlineStr">
        <is>
          <t>CONSULTORIA EM ENGENHARIA MECÂNICA E ELÉTRICA</t>
        </is>
      </c>
      <c r="C4" t="inlineStr">
        <is>
          <t>19/03/2026 14:00:00</t>
        </is>
      </c>
      <c r="D4" t="inlineStr">
        <is>
          <t>Em processo</t>
        </is>
      </c>
      <c r="E4" t="inlineStr"/>
      <c r="F4" t="inlineStr"/>
      <c r="G4" t="inlineStr"/>
      <c r="H4" t="inlineStr"/>
    </row>
    <row r="5">
      <c r="A5" t="inlineStr">
        <is>
          <t>001/2026</t>
        </is>
      </c>
      <c r="B5" t="inlineStr">
        <is>
          <t xml:space="preserve">CONTRATAÇÃO DE EMPRESA ESPECIALIZADA PARA EXECUÇÃO DA OBRA DE REFORMA DE CONSTRUÇÃO CIVIL DA UNIDADE INTEGRADA DO SENAC/PR E SESC/PR EM EDIFICAÇÃO EXISTENTE NO BAIRRO BOQUEIRÃO, EM CURITIBA/PR. </t>
        </is>
      </c>
      <c r="C5" t="inlineStr">
        <is>
          <t>25/02/2026 14:00:00</t>
        </is>
      </c>
      <c r="D5" t="inlineStr">
        <is>
          <t>Em processo</t>
        </is>
      </c>
      <c r="E5" t="inlineStr"/>
      <c r="F5" t="inlineStr"/>
      <c r="G5" t="inlineStr"/>
      <c r="H5" t="inlineStr"/>
    </row>
    <row r="6">
      <c r="A6" t="inlineStr">
        <is>
          <t>007/2025</t>
        </is>
      </c>
      <c r="B6" t="inlineStr">
        <is>
          <t xml:space="preserve">ELABORAÇÃO DE PROJETOS BÁSICO E EXECUTIVO DE ARQUITETURA, PROJETOS COMPLEMENTARES E EXECUÇÃO DA OBRA DO SENAC/PR EM CAIOBÁ, NO MUNICÍPIO DE MATINHOS, ESTADO DO PARANÁ. </t>
        </is>
      </c>
      <c r="C6" t="inlineStr">
        <is>
          <t>24/02/2026 14:00:00</t>
        </is>
      </c>
      <c r="D6" t="inlineStr">
        <is>
          <t>Em processo</t>
        </is>
      </c>
      <c r="E6" t="inlineStr"/>
      <c r="F6" t="inlineStr"/>
      <c r="G6" t="inlineStr"/>
      <c r="H6" t="inlineStr"/>
    </row>
    <row r="7">
      <c r="A7" t="inlineStr">
        <is>
          <t>006/2025</t>
        </is>
      </c>
      <c r="B7" t="inlineStr">
        <is>
          <t>CONTRATAÇÃO DE EMPRESA ESPECIALIZADA PARA EXECUÇÃO DA OBRA DE REFORMA DE CONSTRUÇÃO CIVIL DA UNIDADE INTEGRADA DO SENAC/PR E SESC/PR EM EDIFICAÇÃO EXISTENTE NO BAIRRO BOQUEIRÃO, EM CURITIBA/PR</t>
        </is>
      </c>
      <c r="C7" t="inlineStr">
        <is>
          <t>05/12/2025 14:00:00</t>
        </is>
      </c>
      <c r="D7" t="inlineStr">
        <is>
          <t>Finalizada</t>
        </is>
      </c>
      <c r="E7" t="inlineStr"/>
      <c r="F7" t="inlineStr">
        <is>
          <t>15/12/2025 12:00:00</t>
        </is>
      </c>
      <c r="G7" t="inlineStr"/>
      <c r="H7" t="inlineStr"/>
    </row>
    <row r="8">
      <c r="A8" t="inlineStr">
        <is>
          <t>005/2025</t>
        </is>
      </c>
      <c r="B8" t="inlineStr">
        <is>
          <t>CONTRATAÇÃO DE EMPRESA ESPECIALIZADA NA PRESTAÇÃO DE SERVIÇO DE VIGILÂNCIA PATRIMONIAL DESARMADA PARA O SENAC/PR E SESC/PR.</t>
        </is>
      </c>
      <c r="C8" t="inlineStr">
        <is>
          <t>30/09/2025 14:00:00</t>
        </is>
      </c>
      <c r="D8" t="inlineStr">
        <is>
          <t>Finalizada</t>
        </is>
      </c>
      <c r="E8" t="inlineStr"/>
      <c r="F8" t="inlineStr">
        <is>
          <t>09/02/2026 14:00:00</t>
        </is>
      </c>
      <c r="G8" t="inlineStr"/>
      <c r="H8" t="inlineStr"/>
    </row>
    <row r="9">
      <c r="A9" t="inlineStr">
        <is>
          <t>004/2025</t>
        </is>
      </c>
      <c r="B9" t="inlineStr">
        <is>
          <t xml:space="preserve">CONTRATAÇÃO DE EMPRESA ESPECIALIZADA PARA EXECUÇÃO DA OBRA DE CONSTRUÇÃO CIVIL DA UNIDADE INTEGRADA DO SESC PARANÁ E SENAC PARANÁ, NO MUNICÍPIO DE GOIOERÊ/PR. </t>
        </is>
      </c>
      <c r="C9" t="inlineStr">
        <is>
          <t>08/08/2025 16:00:00</t>
        </is>
      </c>
      <c r="D9" t="inlineStr">
        <is>
          <t>Finalizada</t>
        </is>
      </c>
      <c r="E9" t="inlineStr"/>
      <c r="F9" t="inlineStr">
        <is>
          <t>11/11/2025 12:00:00</t>
        </is>
      </c>
      <c r="G9" t="inlineStr"/>
      <c r="H9" t="inlineStr"/>
    </row>
    <row r="10">
      <c r="A10" t="inlineStr">
        <is>
          <t>002/2025</t>
        </is>
      </c>
      <c r="B10" t="inlineStr">
        <is>
          <t>CONTRATAÇÃO DE EMPRESA ESPECIALIZADA PARA A EXECUÇÃO DOS SERVIÇOS DE REFORÇO/REPARO ESTRUTURAL E CONCLUSÃO DAS ETAPAS REMANESCENTES DA OBRA DA UNIDADE INTEGRADA DO SENAC/PR E DO SESC/PR EM IRATI</t>
        </is>
      </c>
      <c r="C10" t="inlineStr">
        <is>
          <t>26/06/2025 14:00:00</t>
        </is>
      </c>
      <c r="D10" t="inlineStr">
        <is>
          <t>Finalizada</t>
        </is>
      </c>
      <c r="E10" t="inlineStr"/>
      <c r="F10" t="inlineStr">
        <is>
          <t>19/08/2025 14:00:00</t>
        </is>
      </c>
      <c r="G10" t="inlineStr"/>
      <c r="H10" t="inlineStr"/>
    </row>
    <row r="11">
      <c r="A11" t="inlineStr">
        <is>
          <t>003/2025</t>
        </is>
      </c>
      <c r="B11" t="inlineStr">
        <is>
          <t>CONTRATAÇÃO DE EMPRESA ESPECIALIZADA PARA EXECUÇÃO DA OBRA DE REFORMA DE CONSTRUÇÃO CIVIL DA UNIDADE DO SENAC PARANÁ NO PARQUE NATURAL MUNICIPAL SÃO LOURENÇO, EM CURITIBA/PR.</t>
        </is>
      </c>
      <c r="C11" t="inlineStr">
        <is>
          <t>25/06/2025 14:00:00</t>
        </is>
      </c>
      <c r="D11" t="inlineStr">
        <is>
          <t>Finalizada</t>
        </is>
      </c>
      <c r="E11" t="inlineStr"/>
      <c r="F11" t="inlineStr">
        <is>
          <t>08/01/2026 12:00:00</t>
        </is>
      </c>
      <c r="G11" t="inlineStr"/>
      <c r="H11" t="inlineStr"/>
    </row>
    <row r="12">
      <c r="A12" t="inlineStr">
        <is>
          <t>001/2025</t>
        </is>
      </c>
      <c r="B12" t="inlineStr">
        <is>
          <t>CONTRATAÇÃO DE EMPRESA ESPECIALIZADA PARA A ELABO-RAÇÃO DE PROJETOS EXECUTIVOS COMPLEMENTARES PARA A REFORMA DA UNIDADE DE EDUCAÇÃO PROFISSIONAL E TECNOLÓGICA DO SENAC/PR EM CURITIBA - CENTRO</t>
        </is>
      </c>
      <c r="C12" t="inlineStr">
        <is>
          <t>29/05/2025 14:00:00</t>
        </is>
      </c>
      <c r="D12" t="inlineStr">
        <is>
          <t>Finalizada</t>
        </is>
      </c>
      <c r="E12" t="inlineStr"/>
      <c r="F12" t="inlineStr">
        <is>
          <t>20/08/2025 12:00:00</t>
        </is>
      </c>
      <c r="G12" t="inlineStr"/>
      <c r="H12" t="inlineStr"/>
    </row>
    <row r="13">
      <c r="A13" t="inlineStr">
        <is>
          <t>009/2025</t>
        </is>
      </c>
      <c r="B13" t="inlineStr">
        <is>
          <t>CONTRATAÇÃO DE EMPRESA ESPECIALIZADA PARA ELABORAÇÃO DE PROJETOS EXECUTIVOS COMPLEMENTARES, UTILIZANDO METODOLOGIA BIM (MODELAGEM DA INFORMAÇÃO DA CONSTRUÇÃO), E ORÇAMENTO PARA A NOVA UNIDADE INTEGRADA DO SESC PARANÁ E SENAC PARANÁ, EM QUEDAS DO IGUAÇU/PR.</t>
        </is>
      </c>
      <c r="C13" t="inlineStr">
        <is>
          <t>26/02/2025 14:00:00</t>
        </is>
      </c>
      <c r="D13" t="inlineStr">
        <is>
          <t>Finalizada</t>
        </is>
      </c>
      <c r="E13" t="inlineStr"/>
      <c r="F13" t="inlineStr">
        <is>
          <t>10/07/2025 12:00:00</t>
        </is>
      </c>
      <c r="G13" t="inlineStr"/>
      <c r="H13" t="inlineStr"/>
    </row>
    <row r="14">
      <c r="A14" t="inlineStr">
        <is>
          <t>003/2024</t>
        </is>
      </c>
      <c r="B14" t="inlineStr">
        <is>
          <t>CONTRATAÇÃO DE EMPRESA ESPECIALIZADA PARA A ELABORAÇÃO DE PROJETOS EXECUTIVOS COMPLEMENTARES PARA A REFORMA DA UNIDADE DE EDUCAÇÃO PROFISSIONAL E TECNOLÓGICA DO SENAC/PR EM CURITIBA – CENTRO</t>
        </is>
      </c>
      <c r="C14" t="inlineStr">
        <is>
          <t>28/01/2025 10:00:00</t>
        </is>
      </c>
      <c r="D14" t="inlineStr">
        <is>
          <t>Finalizada</t>
        </is>
      </c>
      <c r="E14" t="inlineStr"/>
      <c r="F14" t="inlineStr">
        <is>
          <t>29/04/2025 12:00:00</t>
        </is>
      </c>
      <c r="G14" t="inlineStr"/>
      <c r="H14" t="inlineStr"/>
    </row>
    <row r="15">
      <c r="A15" t="inlineStr">
        <is>
          <t>126/2024</t>
        </is>
      </c>
      <c r="B15" t="inlineStr">
        <is>
          <t xml:space="preserve"> CONTRATAÇÃO DE EMPRESA ESPECIALIZADA NA PRESTAÇÃO DE SERVIÇOS CONTINUADOS DE LIMPEZA, HIGIENE, ASSEIO, CONSERVAÇÃO, RECEPÇÃO, TELEFONISTA, PORTARIA, MANUTENÇÃO E JARDINAGEM PARA O SESC E SENAC PARANÁ. </t>
        </is>
      </c>
      <c r="C15" t="inlineStr">
        <is>
          <t>22/01/2025 14:00:00</t>
        </is>
      </c>
      <c r="D15" t="inlineStr">
        <is>
          <t>Finalizada</t>
        </is>
      </c>
      <c r="E15" t="inlineStr"/>
      <c r="F15" t="inlineStr">
        <is>
          <t>26/03/2025 12:00:00</t>
        </is>
      </c>
      <c r="G15" t="inlineStr"/>
      <c r="H15" t="inlineStr"/>
    </row>
    <row r="16">
      <c r="A16" t="inlineStr">
        <is>
          <t>002/2024</t>
        </is>
      </c>
      <c r="B16" t="inlineStr">
        <is>
          <t xml:space="preserve">CONTRATAÇÃO DE EMPRESA ESPECIALIZADA PARA A EXECUÇÃO DOS SERVIÇOS DE REFORÇO/REPARO ESTRUTURAL E CONCLUSÃO DAS ETAPAS REMANESCENTES DA OBRA DA UNIDADE INTEGRADA DO SENAC/PR E DO SESC/PR EM IRATI </t>
        </is>
      </c>
      <c r="C16" t="inlineStr">
        <is>
          <t>21/01/2025 15:30:00</t>
        </is>
      </c>
      <c r="D16" t="inlineStr">
        <is>
          <t>Finalizada</t>
        </is>
      </c>
      <c r="E16" t="inlineStr"/>
      <c r="F16" t="inlineStr">
        <is>
          <t>17/04/2025 12:00:00</t>
        </is>
      </c>
      <c r="G16" t="inlineStr"/>
      <c r="H16" t="inlineStr"/>
    </row>
    <row r="17">
      <c r="A17" t="inlineStr">
        <is>
          <t>001/2024</t>
        </is>
      </c>
      <c r="B17" t="inlineStr">
        <is>
          <t>CONTRATAÇÃO DE AGÊNCIA DE PROPAGANDA PARA PRESTAÇÃO DE SERVIÇOS PARA O SENAC/PR E O SESC/PR</t>
        </is>
      </c>
      <c r="C17" t="inlineStr">
        <is>
          <t>27/09/2024 14:30:00</t>
        </is>
      </c>
      <c r="D17" t="inlineStr">
        <is>
          <t>Finalizada</t>
        </is>
      </c>
      <c r="E17" t="inlineStr"/>
      <c r="F17" t="inlineStr">
        <is>
          <t>17/04/2025 12:00:00</t>
        </is>
      </c>
      <c r="G17" t="inlineStr"/>
      <c r="H17" t="inlineStr"/>
    </row>
    <row r="18">
      <c r="A18" t="inlineStr">
        <is>
          <t>076/2024</t>
        </is>
      </c>
      <c r="B18" t="inlineStr">
        <is>
          <t xml:space="preserve">CONTRATAÇÃO DE EMPRESA ESPECIALIZADA NA PRESTAÇÃO DE SERVIÇOS CONTINUADOS DE LIMPEZA, HIGIENE, ASSEIO, CONSERVAÇÃO, RECEPÇÃO, TELEFONISTA, PORTARIA, MANUTENÇÃO E JARDINAGEM PARA O SESC E SENAC PARANÁ. </t>
        </is>
      </c>
      <c r="C18" t="inlineStr">
        <is>
          <t>30/08/2024 14:00:00</t>
        </is>
      </c>
      <c r="D18" t="inlineStr">
        <is>
          <t>Em processo</t>
        </is>
      </c>
      <c r="E18" t="inlineStr"/>
      <c r="F18" t="inlineStr"/>
      <c r="G18" t="inlineStr"/>
      <c r="H18" t="inlineStr"/>
    </row>
    <row r="19">
      <c r="A19" t="inlineStr">
        <is>
          <t>04/2023</t>
        </is>
      </c>
      <c r="B19" t="inlineStr">
        <is>
          <t>CONTRATAÇÃO DE EMPRESA DE CONSTRUÇÃO CIVIL PARA EXECUÇÃO DE OBRA DE REFORMA DA UNIDADE DE EDUCAÇÃO PROFISSIONAL E TECNOLÓGICA DO SENAC/PR EM CURITIBA - CENTRO</t>
        </is>
      </c>
      <c r="C19" t="inlineStr">
        <is>
          <t>19/07/2023 14:00:00</t>
        </is>
      </c>
      <c r="D19" t="inlineStr">
        <is>
          <t>Em processo</t>
        </is>
      </c>
      <c r="E19" t="inlineStr"/>
      <c r="F19" t="inlineStr">
        <is>
          <t>01/09/2023 14:00:00</t>
        </is>
      </c>
      <c r="G19" t="inlineStr"/>
      <c r="H19" t="inlineStr"/>
    </row>
    <row r="20">
      <c r="A20" t="inlineStr">
        <is>
          <t>06/2022</t>
        </is>
      </c>
      <c r="B20" t="inlineStr">
        <is>
          <t>CONTRATAÇÃO DE EMPRESA DE CONSTRUÇÃO CIVIL PARA A EXECUÇÃO DA OBRA DE ADEQUAÇÃO DE ESPAÇO PARA INSTALAÇÃO DE ESTÚDIO DE GRAVAÇÃO EAD NA UNIDADE DE EDUCAÇÃO PROFISSIONAL E TECNOLÓGICA DO SENAC/PR EM CURITIBA/PORTÃO</t>
        </is>
      </c>
      <c r="C20" t="inlineStr">
        <is>
          <t>14/12/2022 10:00:00</t>
        </is>
      </c>
      <c r="D20" t="inlineStr">
        <is>
          <t>Em processo</t>
        </is>
      </c>
      <c r="E20" t="inlineStr"/>
      <c r="F20" t="inlineStr">
        <is>
          <t>22/12/2022 17:00:00</t>
        </is>
      </c>
      <c r="G20" t="inlineStr"/>
      <c r="H20" t="inlineStr"/>
    </row>
    <row r="21">
      <c r="A21" t="inlineStr">
        <is>
          <t xml:space="preserve">CC 13223/2021 </t>
        </is>
      </c>
      <c r="B21" t="inlineStr">
        <is>
          <t>FORNECIMENTO DE ECOSSISTEMA TECNOLÓGICO PARA OPERAÇÃO DAS SOLUÇÕES EDUCACIONAIS DA REDE EAD SENAC,</t>
        </is>
      </c>
      <c r="C21" t="inlineStr">
        <is>
          <t>18/06/2021 08:00:00</t>
        </is>
      </c>
      <c r="D21" t="inlineStr">
        <is>
          <t>Suspensa</t>
        </is>
      </c>
      <c r="E21" t="inlineStr"/>
      <c r="F21" t="inlineStr">
        <is>
          <t>09/09/2021 08:30:00</t>
        </is>
      </c>
      <c r="G21" t="inlineStr"/>
      <c r="H21" t="inlineStr"/>
    </row>
  </sheetData>
  <pageMargins left="0.75" right="0.75" top="1" bottom="1" header="0.5" footer="0.5"/>
</worksheet>
</file>

<file path=xl/worksheets/sheet609.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202657</t>
        </is>
      </c>
      <c r="B2" t="inlineStr">
        <is>
          <t>Desenvolvimento de Ações Conjuntas nas Áreas de comunicação, Divulgação, Publicidade e Marketing</t>
        </is>
      </c>
      <c r="C2" t="inlineStr">
        <is>
          <t>SERVICO SOCIAL DO COMERCIO - SESC - AR PARANA</t>
        </is>
      </c>
      <c r="D2" t="inlineStr">
        <is>
          <t>03584427000172</t>
        </is>
      </c>
      <c r="E2" t="inlineStr"/>
      <c r="F2" t="inlineStr">
        <is>
          <t>02/01/2024 00:00:00</t>
        </is>
      </c>
      <c r="G2" t="inlineStr">
        <is>
          <t>02/01/2027</t>
        </is>
      </c>
      <c r="H2" t="inlineStr">
        <is>
          <t>Ativo</t>
        </is>
      </c>
      <c r="I2" t="inlineStr">
        <is>
          <t>Ordinária</t>
        </is>
      </c>
      <c r="J2" t="inlineStr">
        <is>
          <t>508830,15</t>
        </is>
      </c>
    </row>
    <row r="3">
      <c r="A3" t="inlineStr">
        <is>
          <t>220206</t>
        </is>
      </c>
      <c r="B3" t="inlineStr">
        <is>
          <t>Manutenção de elevador - rateio de despesas/reembolso de 50% ao SESC</t>
        </is>
      </c>
      <c r="C3" t="inlineStr">
        <is>
          <t>SERVICO SOCIAL DO COMERCIO - SESC - AR PARANA</t>
        </is>
      </c>
      <c r="D3" t="inlineStr">
        <is>
          <t>03584427000172</t>
        </is>
      </c>
      <c r="E3" t="inlineStr"/>
      <c r="F3" t="inlineStr">
        <is>
          <t>04/10/2021 00:00:00</t>
        </is>
      </c>
      <c r="G3" t="inlineStr">
        <is>
          <t>14/07/2026</t>
        </is>
      </c>
      <c r="H3" t="inlineStr">
        <is>
          <t>Ativo</t>
        </is>
      </c>
      <c r="I3" t="inlineStr">
        <is>
          <t>Ordinária</t>
        </is>
      </c>
      <c r="J3" t="inlineStr">
        <is>
          <t>24399,90</t>
        </is>
      </c>
    </row>
    <row r="4">
      <c r="A4" t="inlineStr">
        <is>
          <t>18125</t>
        </is>
      </c>
      <c r="B4" t="inlineStr">
        <is>
          <t>Vigilância Eletrônica Monitorada 24 Horas com Termo de Rateio de Despesas</t>
        </is>
      </c>
      <c r="C4" t="inlineStr">
        <is>
          <t>SERVICO SOCIAL DO COMERCIO - SESC - AR PARANA</t>
        </is>
      </c>
      <c r="D4" t="inlineStr">
        <is>
          <t>03584427000172</t>
        </is>
      </c>
      <c r="E4" t="inlineStr"/>
      <c r="F4" t="inlineStr">
        <is>
          <t>15/07/2025 00:00:00</t>
        </is>
      </c>
      <c r="G4" t="inlineStr">
        <is>
          <t>15/07/2027</t>
        </is>
      </c>
      <c r="H4" t="inlineStr">
        <is>
          <t>Ativo</t>
        </is>
      </c>
      <c r="I4" t="inlineStr">
        <is>
          <t>Ordinária</t>
        </is>
      </c>
      <c r="J4" t="inlineStr">
        <is>
          <t>3300,00</t>
        </is>
      </c>
    </row>
    <row r="5">
      <c r="A5" t="inlineStr">
        <is>
          <t>190293</t>
        </is>
      </c>
      <c r="B5" t="inlineStr">
        <is>
          <t>Manutenção de Elevador - Rateio de Despesas/ Reembolso de 50% ao Sesc</t>
        </is>
      </c>
      <c r="C5" t="inlineStr">
        <is>
          <t>SERVICO SOCIAL DO COMERCIO - SESC - AR PARANA</t>
        </is>
      </c>
      <c r="D5" t="inlineStr">
        <is>
          <t>03584427000172</t>
        </is>
      </c>
      <c r="E5" t="inlineStr"/>
      <c r="F5" t="inlineStr">
        <is>
          <t>15/07/2025 00:00:00</t>
        </is>
      </c>
      <c r="G5" t="inlineStr">
        <is>
          <t>25/07/2026</t>
        </is>
      </c>
      <c r="H5" t="inlineStr">
        <is>
          <t>Ativo</t>
        </is>
      </c>
      <c r="I5" t="inlineStr">
        <is>
          <t>Ordinária</t>
        </is>
      </c>
      <c r="J5" t="inlineStr">
        <is>
          <t>3000,00</t>
        </is>
      </c>
    </row>
  </sheetData>
  <pageMargins left="0.75" right="0.75" top="1" bottom="1" header="0.5" footer="0.5"/>
</worksheet>
</file>

<file path=xl/worksheets/sheet610.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202657</t>
        </is>
      </c>
      <c r="B2" t="inlineStr">
        <is>
          <t>Desenvolvimento de Ações Conjuntas nas Áreas de comunicação, Divulgação, Publicidade e Marketing</t>
        </is>
      </c>
      <c r="C2" t="inlineStr">
        <is>
          <t>SERVICO SOCIAL DO COMERCIO - SESC - AR PARANA</t>
        </is>
      </c>
      <c r="D2" t="inlineStr">
        <is>
          <t>03584427000172</t>
        </is>
      </c>
      <c r="E2" t="inlineStr"/>
      <c r="F2" t="inlineStr">
        <is>
          <t>02/01/2024 00:00:00</t>
        </is>
      </c>
      <c r="G2" t="inlineStr">
        <is>
          <t>02/01/2027</t>
        </is>
      </c>
      <c r="H2" t="inlineStr">
        <is>
          <t>Ativo</t>
        </is>
      </c>
      <c r="I2" t="inlineStr">
        <is>
          <t>Ordinária</t>
        </is>
      </c>
      <c r="J2" t="inlineStr">
        <is>
          <t>508830,15</t>
        </is>
      </c>
    </row>
    <row r="3">
      <c r="A3" t="inlineStr">
        <is>
          <t>220206</t>
        </is>
      </c>
      <c r="B3" t="inlineStr">
        <is>
          <t>Manutenção de elevador - rateio de despesas/reembolso de 50% ao SESC</t>
        </is>
      </c>
      <c r="C3" t="inlineStr">
        <is>
          <t>SERVICO SOCIAL DO COMERCIO - SESC - AR PARANA</t>
        </is>
      </c>
      <c r="D3" t="inlineStr">
        <is>
          <t>03584427000172</t>
        </is>
      </c>
      <c r="E3" t="inlineStr"/>
      <c r="F3" t="inlineStr">
        <is>
          <t>04/10/2021 00:00:00</t>
        </is>
      </c>
      <c r="G3" t="inlineStr">
        <is>
          <t>14/07/2026</t>
        </is>
      </c>
      <c r="H3" t="inlineStr">
        <is>
          <t>Ativo</t>
        </is>
      </c>
      <c r="I3" t="inlineStr">
        <is>
          <t>Ordinária</t>
        </is>
      </c>
      <c r="J3" t="inlineStr">
        <is>
          <t>24399,90</t>
        </is>
      </c>
    </row>
    <row r="4">
      <c r="A4" t="inlineStr">
        <is>
          <t>18125</t>
        </is>
      </c>
      <c r="B4" t="inlineStr">
        <is>
          <t>Vigilância Eletrônica Monitorada 24 Horas com Termo de Rateio de Despesas</t>
        </is>
      </c>
      <c r="C4" t="inlineStr">
        <is>
          <t>SERVICO SOCIAL DO COMERCIO - SESC - AR PARANA</t>
        </is>
      </c>
      <c r="D4" t="inlineStr">
        <is>
          <t>03584427000172</t>
        </is>
      </c>
      <c r="E4" t="inlineStr"/>
      <c r="F4" t="inlineStr">
        <is>
          <t>15/07/2025 00:00:00</t>
        </is>
      </c>
      <c r="G4" t="inlineStr">
        <is>
          <t>15/07/2027</t>
        </is>
      </c>
      <c r="H4" t="inlineStr">
        <is>
          <t>Ativo</t>
        </is>
      </c>
      <c r="I4" t="inlineStr">
        <is>
          <t>Ordinária</t>
        </is>
      </c>
      <c r="J4" t="inlineStr">
        <is>
          <t>3300,00</t>
        </is>
      </c>
    </row>
    <row r="5">
      <c r="A5" t="inlineStr">
        <is>
          <t>190293</t>
        </is>
      </c>
      <c r="B5" t="inlineStr">
        <is>
          <t>Manutenção de Elevador - Rateio de Despesas/ Reembolso de 50% ao Sesc</t>
        </is>
      </c>
      <c r="C5" t="inlineStr">
        <is>
          <t>SERVICO SOCIAL DO COMERCIO - SESC - AR PARANA</t>
        </is>
      </c>
      <c r="D5" t="inlineStr">
        <is>
          <t>03584427000172</t>
        </is>
      </c>
      <c r="E5" t="inlineStr"/>
      <c r="F5" t="inlineStr">
        <is>
          <t>15/07/2025 00:00:00</t>
        </is>
      </c>
      <c r="G5" t="inlineStr">
        <is>
          <t>25/07/2026</t>
        </is>
      </c>
      <c r="H5" t="inlineStr">
        <is>
          <t>Ativo</t>
        </is>
      </c>
      <c r="I5" t="inlineStr">
        <is>
          <t>Ordinária</t>
        </is>
      </c>
      <c r="J5" t="inlineStr">
        <is>
          <t>3000,00</t>
        </is>
      </c>
    </row>
  </sheetData>
  <pageMargins left="0.75" right="0.75" top="1" bottom="1" header="0.5" footer="0.5"/>
</worksheet>
</file>

<file path=xl/worksheets/sheet611.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202657</t>
        </is>
      </c>
      <c r="B2" t="inlineStr">
        <is>
          <t>Desenvolvimento de Ações Conjuntas nas Áreas de comunicação, Divulgação, Publicidade e Marketing</t>
        </is>
      </c>
      <c r="C2" t="inlineStr">
        <is>
          <t>SERVICO SOCIAL DO COMERCIO - SESC - AR PARANA</t>
        </is>
      </c>
      <c r="D2" t="inlineStr">
        <is>
          <t>03584427000172</t>
        </is>
      </c>
      <c r="E2" t="inlineStr"/>
      <c r="F2" t="inlineStr">
        <is>
          <t>02/01/2024 00:00:00</t>
        </is>
      </c>
      <c r="G2" t="inlineStr">
        <is>
          <t>02/01/2027</t>
        </is>
      </c>
      <c r="H2" t="inlineStr">
        <is>
          <t>Ativo</t>
        </is>
      </c>
      <c r="I2" t="inlineStr">
        <is>
          <t>Ordinária</t>
        </is>
      </c>
      <c r="J2" t="inlineStr">
        <is>
          <t>508830,15</t>
        </is>
      </c>
    </row>
    <row r="3">
      <c r="A3" t="inlineStr">
        <is>
          <t>220206</t>
        </is>
      </c>
      <c r="B3" t="inlineStr">
        <is>
          <t>Manutenção de elevador - rateio de despesas/reembolso de 50% ao SESC</t>
        </is>
      </c>
      <c r="C3" t="inlineStr">
        <is>
          <t>SERVICO SOCIAL DO COMERCIO - SESC - AR PARANA</t>
        </is>
      </c>
      <c r="D3" t="inlineStr">
        <is>
          <t>03584427000172</t>
        </is>
      </c>
      <c r="E3" t="inlineStr"/>
      <c r="F3" t="inlineStr">
        <is>
          <t>04/10/2021 00:00:00</t>
        </is>
      </c>
      <c r="G3" t="inlineStr">
        <is>
          <t>14/07/2026</t>
        </is>
      </c>
      <c r="H3" t="inlineStr">
        <is>
          <t>Ativo</t>
        </is>
      </c>
      <c r="I3" t="inlineStr">
        <is>
          <t>Ordinária</t>
        </is>
      </c>
      <c r="J3" t="inlineStr">
        <is>
          <t>24399,90</t>
        </is>
      </c>
    </row>
    <row r="4">
      <c r="A4" t="inlineStr">
        <is>
          <t>18125</t>
        </is>
      </c>
      <c r="B4" t="inlineStr">
        <is>
          <t>Vigilância Eletrônica Monitorada 24 Horas com Termo de Rateio de Despesas</t>
        </is>
      </c>
      <c r="C4" t="inlineStr">
        <is>
          <t>SERVICO SOCIAL DO COMERCIO - SESC - AR PARANA</t>
        </is>
      </c>
      <c r="D4" t="inlineStr">
        <is>
          <t>03584427000172</t>
        </is>
      </c>
      <c r="E4" t="inlineStr"/>
      <c r="F4" t="inlineStr">
        <is>
          <t>15/07/2025 00:00:00</t>
        </is>
      </c>
      <c r="G4" t="inlineStr">
        <is>
          <t>15/07/2027</t>
        </is>
      </c>
      <c r="H4" t="inlineStr">
        <is>
          <t>Ativo</t>
        </is>
      </c>
      <c r="I4" t="inlineStr">
        <is>
          <t>Ordinária</t>
        </is>
      </c>
      <c r="J4" t="inlineStr">
        <is>
          <t>3300,00</t>
        </is>
      </c>
    </row>
    <row r="5">
      <c r="A5" t="inlineStr">
        <is>
          <t>190293</t>
        </is>
      </c>
      <c r="B5" t="inlineStr">
        <is>
          <t>Manutenção de Elevador - Rateio de Despesas/ Reembolso de 50% ao Sesc</t>
        </is>
      </c>
      <c r="C5" t="inlineStr">
        <is>
          <t>SERVICO SOCIAL DO COMERCIO - SESC - AR PARANA</t>
        </is>
      </c>
      <c r="D5" t="inlineStr">
        <is>
          <t>03584427000172</t>
        </is>
      </c>
      <c r="E5" t="inlineStr"/>
      <c r="F5" t="inlineStr">
        <is>
          <t>15/07/2025 00:00:00</t>
        </is>
      </c>
      <c r="G5" t="inlineStr">
        <is>
          <t>25/07/2026</t>
        </is>
      </c>
      <c r="H5" t="inlineStr">
        <is>
          <t>Ativo</t>
        </is>
      </c>
      <c r="I5" t="inlineStr">
        <is>
          <t>Ordinária</t>
        </is>
      </c>
      <c r="J5" t="inlineStr">
        <is>
          <t>3000,00</t>
        </is>
      </c>
    </row>
  </sheetData>
  <pageMargins left="0.75" right="0.75" top="1" bottom="1" header="0.5" footer="0.5"/>
</worksheet>
</file>

<file path=xl/worksheets/sheet61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Paraná</t>
        </is>
      </c>
      <c r="C2" t="inlineStr">
        <is>
          <t>02.818.811/0001-20</t>
        </is>
      </c>
      <c r="D2" t="inlineStr">
        <is>
          <t xml:space="preserve">Transferência Regimental - Federação do Comércio </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R$ 3.544.238,42</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R$ 2.411.046,52</t>
        </is>
      </c>
    </row>
    <row r="4">
      <c r="A4" t="inlineStr">
        <is>
          <t>2026</t>
        </is>
      </c>
      <c r="B4" t="inlineStr">
        <is>
          <t>Serviço Nacional de Aprendizegem Comercial  - AC</t>
        </is>
      </c>
      <c r="C4" t="inlineStr">
        <is>
          <t>03.636.146/0001-16</t>
        </is>
      </c>
      <c r="D4" t="inlineStr">
        <is>
          <t>Despesas rateadas</t>
        </is>
      </c>
      <c r="E4" t="inlineStr">
        <is>
          <t>Compartilhamento de estruturas físicas, infraestrutura tecnológica e ações conjuntas entre as Entidades.</t>
        </is>
      </c>
      <c r="F4" t="inlineStr">
        <is>
          <t>R$ 103,00</t>
        </is>
      </c>
    </row>
    <row r="5">
      <c r="A5" t="inlineStr">
        <is>
          <t>2026</t>
        </is>
      </c>
      <c r="B5" t="inlineStr">
        <is>
          <t>Serviço Nacional de Aprendizegem Comercial  - AL</t>
        </is>
      </c>
      <c r="C5" t="inlineStr">
        <is>
          <t>03.692.424/0001-52</t>
        </is>
      </c>
      <c r="D5" t="inlineStr">
        <is>
          <t>Despesas rateadas</t>
        </is>
      </c>
      <c r="E5" t="inlineStr">
        <is>
          <t>Compartilhamento de estruturas físicas, infraestrutura tecnológica e ações conjuntas entre as Entidades.</t>
        </is>
      </c>
      <c r="F5" t="inlineStr">
        <is>
          <t>R$ 1.182,08</t>
        </is>
      </c>
    </row>
    <row r="6">
      <c r="A6" t="inlineStr">
        <is>
          <t>2026</t>
        </is>
      </c>
      <c r="B6" t="inlineStr">
        <is>
          <t>Serviço Nacional de Aprendizegem Comercial  - AM</t>
        </is>
      </c>
      <c r="C6" t="inlineStr">
        <is>
          <t>03.965.450/0001-07</t>
        </is>
      </c>
      <c r="D6" t="inlineStr">
        <is>
          <t>Despesas rateadas</t>
        </is>
      </c>
      <c r="E6" t="inlineStr">
        <is>
          <t>Compartilhamento de estruturas físicas, infraestrutura tecnológica e ações conjuntas entre as Entidades.</t>
        </is>
      </c>
      <c r="F6" t="inlineStr">
        <is>
          <t>R$ 9.107,85</t>
        </is>
      </c>
    </row>
    <row r="7">
      <c r="A7" t="inlineStr">
        <is>
          <t>2026</t>
        </is>
      </c>
      <c r="B7" t="inlineStr">
        <is>
          <t>Serviço Nacional de Aprendizegem Comercial  - AP</t>
        </is>
      </c>
      <c r="C7" t="inlineStr">
        <is>
          <t>03.592.977/0001-33</t>
        </is>
      </c>
      <c r="D7" t="inlineStr">
        <is>
          <t>Despesas rateadas</t>
        </is>
      </c>
      <c r="E7" t="inlineStr">
        <is>
          <t>Compartilhamento de estruturas físicas, infraestrutura tecnológica e ações conjuntas entre as Entidades.</t>
        </is>
      </c>
      <c r="F7" t="inlineStr">
        <is>
          <t>R$ 503,53</t>
        </is>
      </c>
    </row>
    <row r="8">
      <c r="A8" t="inlineStr">
        <is>
          <t>2026</t>
        </is>
      </c>
      <c r="B8" t="inlineStr">
        <is>
          <t>Serviço Nacional de Aprendizegem Comercial  - BA</t>
        </is>
      </c>
      <c r="C8" t="inlineStr">
        <is>
          <t>03.682.189/0001-38</t>
        </is>
      </c>
      <c r="D8" t="inlineStr">
        <is>
          <t>Despesas rateadas</t>
        </is>
      </c>
      <c r="E8" t="inlineStr">
        <is>
          <t>Compartilhamento de estruturas físicas, infraestrutura tecnológica e ações conjuntas entre as Entidades.</t>
        </is>
      </c>
      <c r="F8" t="inlineStr">
        <is>
          <t>R$ 4.568,73</t>
        </is>
      </c>
    </row>
    <row r="9">
      <c r="A9" t="inlineStr">
        <is>
          <t>2026</t>
        </is>
      </c>
      <c r="B9" t="inlineStr">
        <is>
          <t>Serviço Nacional de Aprendizegem Comercial  - CE</t>
        </is>
      </c>
      <c r="C9" t="inlineStr">
        <is>
          <t>03.648.344/0001-08</t>
        </is>
      </c>
      <c r="D9" t="inlineStr">
        <is>
          <t>Despesas rateadas</t>
        </is>
      </c>
      <c r="E9" t="inlineStr">
        <is>
          <t>Compartilhamento de estruturas físicas, infraestrutura tecnológica e ações conjuntas entre as Entidades.</t>
        </is>
      </c>
      <c r="F9" t="inlineStr">
        <is>
          <t>R$ 11.914,06</t>
        </is>
      </c>
    </row>
    <row r="10">
      <c r="A10" t="inlineStr">
        <is>
          <t>2026</t>
        </is>
      </c>
      <c r="B10" t="inlineStr">
        <is>
          <t>Serviço Nacional de Aprendizegem Comercial  - DF</t>
        </is>
      </c>
      <c r="C10" t="inlineStr">
        <is>
          <t>03.296.968/0001-03</t>
        </is>
      </c>
      <c r="D10" t="inlineStr">
        <is>
          <t>Despesas rateadas</t>
        </is>
      </c>
      <c r="E10" t="inlineStr">
        <is>
          <t>Compartilhamento de estruturas físicas, infraestrutura tecnológica e ações conjuntas entre as Entidades.</t>
        </is>
      </c>
      <c r="F10" t="inlineStr">
        <is>
          <t>R$ 3.396,69</t>
        </is>
      </c>
    </row>
    <row r="11">
      <c r="A11" t="inlineStr">
        <is>
          <t>2026</t>
        </is>
      </c>
      <c r="B11" t="inlineStr">
        <is>
          <t>Serviço Nacional de Aprendizegem Comercial  - DN</t>
        </is>
      </c>
      <c r="C11" t="inlineStr">
        <is>
          <t>33.469.172/0001-68</t>
        </is>
      </c>
      <c r="D11" t="inlineStr">
        <is>
          <t>Despesas rateadas</t>
        </is>
      </c>
      <c r="E11" t="inlineStr">
        <is>
          <t>Compartilhamento de estruturas físicas, infraestrutura tecnológica e ações conjuntas entre as Entidades.</t>
        </is>
      </c>
      <c r="F11" t="inlineStr">
        <is>
          <t>R$ 672.044,80</t>
        </is>
      </c>
    </row>
    <row r="12">
      <c r="A12" t="inlineStr">
        <is>
          <t>2026</t>
        </is>
      </c>
      <c r="B12" t="inlineStr">
        <is>
          <t>Serviço Nacional de Aprendizegem Comercial  - ES</t>
        </is>
      </c>
      <c r="C12" t="inlineStr">
        <is>
          <t>03.743.301/0001-01</t>
        </is>
      </c>
      <c r="D12" t="inlineStr">
        <is>
          <t>Despesas rateadas</t>
        </is>
      </c>
      <c r="E12" t="inlineStr">
        <is>
          <t>Compartilhamento de estruturas físicas, infraestrutura tecnológica e ações conjuntas entre as Entidades.</t>
        </is>
      </c>
      <c r="F12" t="inlineStr">
        <is>
          <t>R$ 27.548,21</t>
        </is>
      </c>
    </row>
    <row r="13">
      <c r="A13" t="inlineStr">
        <is>
          <t>2026</t>
        </is>
      </c>
      <c r="B13" t="inlineStr">
        <is>
          <t>Serviço Nacional de Aprendizegem Comercial  - GO</t>
        </is>
      </c>
      <c r="C13" t="inlineStr">
        <is>
          <t>03.608.475/0001-53</t>
        </is>
      </c>
      <c r="D13" t="inlineStr">
        <is>
          <t>Despesas rateadas</t>
        </is>
      </c>
      <c r="E13" t="inlineStr">
        <is>
          <t>Compartilhamento de estruturas físicas, infraestrutura tecnológica e ações conjuntas entre as Entidades.</t>
        </is>
      </c>
      <c r="F13" t="inlineStr">
        <is>
          <t>R$ 3.472,28</t>
        </is>
      </c>
    </row>
    <row r="14">
      <c r="A14" t="inlineStr">
        <is>
          <t>2026</t>
        </is>
      </c>
      <c r="B14" t="inlineStr">
        <is>
          <t>Serviço Nacional de Aprendizegem Comercial  - MA</t>
        </is>
      </c>
      <c r="C14" t="inlineStr">
        <is>
          <t>03.760.035/0001-17</t>
        </is>
      </c>
      <c r="D14" t="inlineStr">
        <is>
          <t>Despesas rateadas</t>
        </is>
      </c>
      <c r="E14" t="inlineStr">
        <is>
          <t>Compartilhamento de estruturas físicas, infraestrutura tecnológica e ações conjuntas entre as Entidades.</t>
        </is>
      </c>
      <c r="F14" t="inlineStr">
        <is>
          <t>R$ 8.392,62</t>
        </is>
      </c>
    </row>
    <row r="15">
      <c r="A15" t="inlineStr">
        <is>
          <t>2026</t>
        </is>
      </c>
      <c r="B15" t="inlineStr">
        <is>
          <t>Serviço Nacional de Aprendizegem Comercial  - MG</t>
        </is>
      </c>
      <c r="C15" t="inlineStr">
        <is>
          <t>03.447.242/0001-16</t>
        </is>
      </c>
      <c r="D15" t="inlineStr">
        <is>
          <t>Despesas rateadas</t>
        </is>
      </c>
      <c r="E15" t="inlineStr">
        <is>
          <t>Compartilhamento de estruturas físicas, infraestrutura tecnológica e ações conjuntas entre as Entidades.</t>
        </is>
      </c>
      <c r="F15" t="inlineStr">
        <is>
          <t>R$ 8.708,78</t>
        </is>
      </c>
    </row>
    <row r="16">
      <c r="A16" t="inlineStr">
        <is>
          <t>2026</t>
        </is>
      </c>
      <c r="B16" t="inlineStr">
        <is>
          <t>Serviço Nacional de Aprendizegem Comercial  - MS</t>
        </is>
      </c>
      <c r="C16" t="inlineStr">
        <is>
          <t>03.644.843/0001-19</t>
        </is>
      </c>
      <c r="D16" t="inlineStr">
        <is>
          <t>Despesas rateadas</t>
        </is>
      </c>
      <c r="E16" t="inlineStr">
        <is>
          <t>Compartilhamento de estruturas físicas, infraestrutura tecnológica e ações conjuntas entre as Entidades.</t>
        </is>
      </c>
      <c r="F16" t="inlineStr">
        <is>
          <t>R$ 1.532,74</t>
        </is>
      </c>
    </row>
    <row r="17">
      <c r="A17" t="inlineStr">
        <is>
          <t>2026</t>
        </is>
      </c>
      <c r="B17" t="inlineStr">
        <is>
          <t>Serviço Nacional de Aprendizegem Comercial  - MT</t>
        </is>
      </c>
      <c r="C17" t="inlineStr">
        <is>
          <t>03.658.868/0001-71</t>
        </is>
      </c>
      <c r="D17" t="inlineStr">
        <is>
          <t>Despesas rateadas</t>
        </is>
      </c>
      <c r="E17" t="inlineStr">
        <is>
          <t>Compartilhamento de estruturas físicas, infraestrutura tecnológica e ações conjuntas entre as Entidades.</t>
        </is>
      </c>
      <c r="F17" t="inlineStr">
        <is>
          <t>R$ 793,27</t>
        </is>
      </c>
    </row>
    <row r="18">
      <c r="A18" t="inlineStr">
        <is>
          <t>2026</t>
        </is>
      </c>
      <c r="B18" t="inlineStr">
        <is>
          <t>Serviço Nacional de Aprendizegem Comercial  - PA</t>
        </is>
      </c>
      <c r="C18" t="inlineStr">
        <is>
          <t>03.646.961/0001-66</t>
        </is>
      </c>
      <c r="D18" t="inlineStr">
        <is>
          <t>Despesas rateadas</t>
        </is>
      </c>
      <c r="E18" t="inlineStr">
        <is>
          <t>Compartilhamento de estruturas físicas, infraestrutura tecnológica e ações conjuntas entre as Entidades.</t>
        </is>
      </c>
      <c r="F18" t="inlineStr">
        <is>
          <t>R$ 2.164,38</t>
        </is>
      </c>
    </row>
    <row r="19">
      <c r="A19" t="inlineStr">
        <is>
          <t>2026</t>
        </is>
      </c>
      <c r="B19" t="inlineStr">
        <is>
          <t>Serviço Nacional de Aprendizegem Comercial  - PB</t>
        </is>
      </c>
      <c r="C19" t="inlineStr">
        <is>
          <t>03.609.783/0001-01</t>
        </is>
      </c>
      <c r="D19" t="inlineStr">
        <is>
          <t>Despesas rateadas</t>
        </is>
      </c>
      <c r="E19" t="inlineStr">
        <is>
          <t>Compartilhamento de estruturas físicas, infraestrutura tecnológica e ações conjuntas entre as Entidades.</t>
        </is>
      </c>
      <c r="F19" t="inlineStr">
        <is>
          <t>R$ 1.887,62</t>
        </is>
      </c>
    </row>
    <row r="20">
      <c r="A20" t="inlineStr">
        <is>
          <t>2026</t>
        </is>
      </c>
      <c r="B20" t="inlineStr">
        <is>
          <t>Serviço Nacional de Aprendizegem Comercial  - PE</t>
        </is>
      </c>
      <c r="C20" t="inlineStr">
        <is>
          <t>03.485.324/0001-55</t>
        </is>
      </c>
      <c r="D20" t="inlineStr">
        <is>
          <t>Despesas rateadas</t>
        </is>
      </c>
      <c r="E20" t="inlineStr">
        <is>
          <t>Compartilhamento de estruturas físicas, infraestrutura tecnológica e ações conjuntas entre as Entidades.</t>
        </is>
      </c>
      <c r="F20" t="inlineStr">
        <is>
          <t>R$ 3.560,93</t>
        </is>
      </c>
    </row>
    <row r="21">
      <c r="A21" t="inlineStr">
        <is>
          <t>2026</t>
        </is>
      </c>
      <c r="B21" t="inlineStr">
        <is>
          <t>Serviço Nacional de Aprendizegem Comercial  - PI</t>
        </is>
      </c>
      <c r="C21" t="inlineStr">
        <is>
          <t>03.778.391/0002-49</t>
        </is>
      </c>
      <c r="D21" t="inlineStr">
        <is>
          <t>Despesas rateadas</t>
        </is>
      </c>
      <c r="E21" t="inlineStr">
        <is>
          <t>Compartilhamento de estruturas físicas, infraestrutura tecnológica e ações conjuntas entre as Entidades.</t>
        </is>
      </c>
      <c r="F21" t="inlineStr">
        <is>
          <t>R$ 1.265,09</t>
        </is>
      </c>
    </row>
  </sheetData>
  <pageMargins left="0.75" right="0.75" top="1" bottom="1" header="0.5" footer="0.5"/>
</worksheet>
</file>

<file path=xl/worksheets/sheet61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Paraná</t>
        </is>
      </c>
      <c r="C2" t="inlineStr">
        <is>
          <t>02.818.811/0001-20</t>
        </is>
      </c>
      <c r="D2" t="inlineStr">
        <is>
          <t xml:space="preserve">Transferência Regimental - Federação do Comércio </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R$ 3.544.238,42</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R$ 2.411.046,52</t>
        </is>
      </c>
    </row>
    <row r="4">
      <c r="A4" t="inlineStr">
        <is>
          <t>2026</t>
        </is>
      </c>
      <c r="B4" t="inlineStr">
        <is>
          <t>Serviço Nacional de Aprendizegem Comercial  - AC</t>
        </is>
      </c>
      <c r="C4" t="inlineStr">
        <is>
          <t>03.636.146/0001-16</t>
        </is>
      </c>
      <c r="D4" t="inlineStr">
        <is>
          <t>Despesas rateadas</t>
        </is>
      </c>
      <c r="E4" t="inlineStr">
        <is>
          <t>Compartilhamento de estruturas físicas, infraestrutura tecnológica e ações conjuntas entre as Entidades.</t>
        </is>
      </c>
      <c r="F4" t="inlineStr">
        <is>
          <t>R$ 103,00</t>
        </is>
      </c>
    </row>
    <row r="5">
      <c r="A5" t="inlineStr">
        <is>
          <t>2026</t>
        </is>
      </c>
      <c r="B5" t="inlineStr">
        <is>
          <t>Serviço Nacional de Aprendizegem Comercial  - AL</t>
        </is>
      </c>
      <c r="C5" t="inlineStr">
        <is>
          <t>03.692.424/0001-52</t>
        </is>
      </c>
      <c r="D5" t="inlineStr">
        <is>
          <t>Despesas rateadas</t>
        </is>
      </c>
      <c r="E5" t="inlineStr">
        <is>
          <t>Compartilhamento de estruturas físicas, infraestrutura tecnológica e ações conjuntas entre as Entidades.</t>
        </is>
      </c>
      <c r="F5" t="inlineStr">
        <is>
          <t>R$ 1.182,08</t>
        </is>
      </c>
    </row>
    <row r="6">
      <c r="A6" t="inlineStr">
        <is>
          <t>2026</t>
        </is>
      </c>
      <c r="B6" t="inlineStr">
        <is>
          <t>Serviço Nacional de Aprendizegem Comercial  - AM</t>
        </is>
      </c>
      <c r="C6" t="inlineStr">
        <is>
          <t>03.965.450/0001-07</t>
        </is>
      </c>
      <c r="D6" t="inlineStr">
        <is>
          <t>Despesas rateadas</t>
        </is>
      </c>
      <c r="E6" t="inlineStr">
        <is>
          <t>Compartilhamento de estruturas físicas, infraestrutura tecnológica e ações conjuntas entre as Entidades.</t>
        </is>
      </c>
      <c r="F6" t="inlineStr">
        <is>
          <t>R$ 9.107,85</t>
        </is>
      </c>
    </row>
    <row r="7">
      <c r="A7" t="inlineStr">
        <is>
          <t>2026</t>
        </is>
      </c>
      <c r="B7" t="inlineStr">
        <is>
          <t>Serviço Nacional de Aprendizegem Comercial  - AP</t>
        </is>
      </c>
      <c r="C7" t="inlineStr">
        <is>
          <t>03.592.977/0001-33</t>
        </is>
      </c>
      <c r="D7" t="inlineStr">
        <is>
          <t>Despesas rateadas</t>
        </is>
      </c>
      <c r="E7" t="inlineStr">
        <is>
          <t>Compartilhamento de estruturas físicas, infraestrutura tecnológica e ações conjuntas entre as Entidades.</t>
        </is>
      </c>
      <c r="F7" t="inlineStr">
        <is>
          <t>R$ 503,53</t>
        </is>
      </c>
    </row>
    <row r="8">
      <c r="A8" t="inlineStr">
        <is>
          <t>2026</t>
        </is>
      </c>
      <c r="B8" t="inlineStr">
        <is>
          <t>Serviço Nacional de Aprendizegem Comercial  - BA</t>
        </is>
      </c>
      <c r="C8" t="inlineStr">
        <is>
          <t>03.682.189/0001-38</t>
        </is>
      </c>
      <c r="D8" t="inlineStr">
        <is>
          <t>Despesas rateadas</t>
        </is>
      </c>
      <c r="E8" t="inlineStr">
        <is>
          <t>Compartilhamento de estruturas físicas, infraestrutura tecnológica e ações conjuntas entre as Entidades.</t>
        </is>
      </c>
      <c r="F8" t="inlineStr">
        <is>
          <t>R$ 4.568,73</t>
        </is>
      </c>
    </row>
    <row r="9">
      <c r="A9" t="inlineStr">
        <is>
          <t>2026</t>
        </is>
      </c>
      <c r="B9" t="inlineStr">
        <is>
          <t>Serviço Nacional de Aprendizegem Comercial  - CE</t>
        </is>
      </c>
      <c r="C9" t="inlineStr">
        <is>
          <t>03.648.344/0001-08</t>
        </is>
      </c>
      <c r="D9" t="inlineStr">
        <is>
          <t>Despesas rateadas</t>
        </is>
      </c>
      <c r="E9" t="inlineStr">
        <is>
          <t>Compartilhamento de estruturas físicas, infraestrutura tecnológica e ações conjuntas entre as Entidades.</t>
        </is>
      </c>
      <c r="F9" t="inlineStr">
        <is>
          <t>R$ 11.914,06</t>
        </is>
      </c>
    </row>
    <row r="10">
      <c r="A10" t="inlineStr">
        <is>
          <t>2026</t>
        </is>
      </c>
      <c r="B10" t="inlineStr">
        <is>
          <t>Serviço Nacional de Aprendizegem Comercial  - DF</t>
        </is>
      </c>
      <c r="C10" t="inlineStr">
        <is>
          <t>03.296.968/0001-03</t>
        </is>
      </c>
      <c r="D10" t="inlineStr">
        <is>
          <t>Despesas rateadas</t>
        </is>
      </c>
      <c r="E10" t="inlineStr">
        <is>
          <t>Compartilhamento de estruturas físicas, infraestrutura tecnológica e ações conjuntas entre as Entidades.</t>
        </is>
      </c>
      <c r="F10" t="inlineStr">
        <is>
          <t>R$ 3.396,69</t>
        </is>
      </c>
    </row>
    <row r="11">
      <c r="A11" t="inlineStr">
        <is>
          <t>2026</t>
        </is>
      </c>
      <c r="B11" t="inlineStr">
        <is>
          <t>Serviço Nacional de Aprendizegem Comercial  - DN</t>
        </is>
      </c>
      <c r="C11" t="inlineStr">
        <is>
          <t>33.469.172/0001-68</t>
        </is>
      </c>
      <c r="D11" t="inlineStr">
        <is>
          <t>Despesas rateadas</t>
        </is>
      </c>
      <c r="E11" t="inlineStr">
        <is>
          <t>Compartilhamento de estruturas físicas, infraestrutura tecnológica e ações conjuntas entre as Entidades.</t>
        </is>
      </c>
      <c r="F11" t="inlineStr">
        <is>
          <t>R$ 672.044,80</t>
        </is>
      </c>
    </row>
    <row r="12">
      <c r="A12" t="inlineStr">
        <is>
          <t>2026</t>
        </is>
      </c>
      <c r="B12" t="inlineStr">
        <is>
          <t>Serviço Nacional de Aprendizegem Comercial  - ES</t>
        </is>
      </c>
      <c r="C12" t="inlineStr">
        <is>
          <t>03.743.301/0001-01</t>
        </is>
      </c>
      <c r="D12" t="inlineStr">
        <is>
          <t>Despesas rateadas</t>
        </is>
      </c>
      <c r="E12" t="inlineStr">
        <is>
          <t>Compartilhamento de estruturas físicas, infraestrutura tecnológica e ações conjuntas entre as Entidades.</t>
        </is>
      </c>
      <c r="F12" t="inlineStr">
        <is>
          <t>R$ 27.548,21</t>
        </is>
      </c>
    </row>
    <row r="13">
      <c r="A13" t="inlineStr">
        <is>
          <t>2026</t>
        </is>
      </c>
      <c r="B13" t="inlineStr">
        <is>
          <t>Serviço Nacional de Aprendizegem Comercial  - GO</t>
        </is>
      </c>
      <c r="C13" t="inlineStr">
        <is>
          <t>03.608.475/0001-53</t>
        </is>
      </c>
      <c r="D13" t="inlineStr">
        <is>
          <t>Despesas rateadas</t>
        </is>
      </c>
      <c r="E13" t="inlineStr">
        <is>
          <t>Compartilhamento de estruturas físicas, infraestrutura tecnológica e ações conjuntas entre as Entidades.</t>
        </is>
      </c>
      <c r="F13" t="inlineStr">
        <is>
          <t>R$ 3.472,28</t>
        </is>
      </c>
    </row>
    <row r="14">
      <c r="A14" t="inlineStr">
        <is>
          <t>2026</t>
        </is>
      </c>
      <c r="B14" t="inlineStr">
        <is>
          <t>Serviço Nacional de Aprendizegem Comercial  - MA</t>
        </is>
      </c>
      <c r="C14" t="inlineStr">
        <is>
          <t>03.760.035/0001-17</t>
        </is>
      </c>
      <c r="D14" t="inlineStr">
        <is>
          <t>Despesas rateadas</t>
        </is>
      </c>
      <c r="E14" t="inlineStr">
        <is>
          <t>Compartilhamento de estruturas físicas, infraestrutura tecnológica e ações conjuntas entre as Entidades.</t>
        </is>
      </c>
      <c r="F14" t="inlineStr">
        <is>
          <t>R$ 8.392,62</t>
        </is>
      </c>
    </row>
    <row r="15">
      <c r="A15" t="inlineStr">
        <is>
          <t>2026</t>
        </is>
      </c>
      <c r="B15" t="inlineStr">
        <is>
          <t>Serviço Nacional de Aprendizegem Comercial  - MG</t>
        </is>
      </c>
      <c r="C15" t="inlineStr">
        <is>
          <t>03.447.242/0001-16</t>
        </is>
      </c>
      <c r="D15" t="inlineStr">
        <is>
          <t>Despesas rateadas</t>
        </is>
      </c>
      <c r="E15" t="inlineStr">
        <is>
          <t>Compartilhamento de estruturas físicas, infraestrutura tecnológica e ações conjuntas entre as Entidades.</t>
        </is>
      </c>
      <c r="F15" t="inlineStr">
        <is>
          <t>R$ 8.708,78</t>
        </is>
      </c>
    </row>
    <row r="16">
      <c r="A16" t="inlineStr">
        <is>
          <t>2026</t>
        </is>
      </c>
      <c r="B16" t="inlineStr">
        <is>
          <t>Serviço Nacional de Aprendizegem Comercial  - MS</t>
        </is>
      </c>
      <c r="C16" t="inlineStr">
        <is>
          <t>03.644.843/0001-19</t>
        </is>
      </c>
      <c r="D16" t="inlineStr">
        <is>
          <t>Despesas rateadas</t>
        </is>
      </c>
      <c r="E16" t="inlineStr">
        <is>
          <t>Compartilhamento de estruturas físicas, infraestrutura tecnológica e ações conjuntas entre as Entidades.</t>
        </is>
      </c>
      <c r="F16" t="inlineStr">
        <is>
          <t>R$ 1.532,74</t>
        </is>
      </c>
    </row>
    <row r="17">
      <c r="A17" t="inlineStr">
        <is>
          <t>2026</t>
        </is>
      </c>
      <c r="B17" t="inlineStr">
        <is>
          <t>Serviço Nacional de Aprendizegem Comercial  - MT</t>
        </is>
      </c>
      <c r="C17" t="inlineStr">
        <is>
          <t>03.658.868/0001-71</t>
        </is>
      </c>
      <c r="D17" t="inlineStr">
        <is>
          <t>Despesas rateadas</t>
        </is>
      </c>
      <c r="E17" t="inlineStr">
        <is>
          <t>Compartilhamento de estruturas físicas, infraestrutura tecnológica e ações conjuntas entre as Entidades.</t>
        </is>
      </c>
      <c r="F17" t="inlineStr">
        <is>
          <t>R$ 793,27</t>
        </is>
      </c>
    </row>
    <row r="18">
      <c r="A18" t="inlineStr">
        <is>
          <t>2026</t>
        </is>
      </c>
      <c r="B18" t="inlineStr">
        <is>
          <t>Serviço Nacional de Aprendizegem Comercial  - PA</t>
        </is>
      </c>
      <c r="C18" t="inlineStr">
        <is>
          <t>03.646.961/0001-66</t>
        </is>
      </c>
      <c r="D18" t="inlineStr">
        <is>
          <t>Despesas rateadas</t>
        </is>
      </c>
      <c r="E18" t="inlineStr">
        <is>
          <t>Compartilhamento de estruturas físicas, infraestrutura tecnológica e ações conjuntas entre as Entidades.</t>
        </is>
      </c>
      <c r="F18" t="inlineStr">
        <is>
          <t>R$ 2.164,38</t>
        </is>
      </c>
    </row>
    <row r="19">
      <c r="A19" t="inlineStr">
        <is>
          <t>2026</t>
        </is>
      </c>
      <c r="B19" t="inlineStr">
        <is>
          <t>Serviço Nacional de Aprendizegem Comercial  - PB</t>
        </is>
      </c>
      <c r="C19" t="inlineStr">
        <is>
          <t>03.609.783/0001-01</t>
        </is>
      </c>
      <c r="D19" t="inlineStr">
        <is>
          <t>Despesas rateadas</t>
        </is>
      </c>
      <c r="E19" t="inlineStr">
        <is>
          <t>Compartilhamento de estruturas físicas, infraestrutura tecnológica e ações conjuntas entre as Entidades.</t>
        </is>
      </c>
      <c r="F19" t="inlineStr">
        <is>
          <t>R$ 1.887,62</t>
        </is>
      </c>
    </row>
    <row r="20">
      <c r="A20" t="inlineStr">
        <is>
          <t>2026</t>
        </is>
      </c>
      <c r="B20" t="inlineStr">
        <is>
          <t>Serviço Nacional de Aprendizegem Comercial  - PE</t>
        </is>
      </c>
      <c r="C20" t="inlineStr">
        <is>
          <t>03.485.324/0001-55</t>
        </is>
      </c>
      <c r="D20" t="inlineStr">
        <is>
          <t>Despesas rateadas</t>
        </is>
      </c>
      <c r="E20" t="inlineStr">
        <is>
          <t>Compartilhamento de estruturas físicas, infraestrutura tecnológica e ações conjuntas entre as Entidades.</t>
        </is>
      </c>
      <c r="F20" t="inlineStr">
        <is>
          <t>R$ 3.560,93</t>
        </is>
      </c>
    </row>
    <row r="21">
      <c r="A21" t="inlineStr">
        <is>
          <t>2026</t>
        </is>
      </c>
      <c r="B21" t="inlineStr">
        <is>
          <t>Serviço Nacional de Aprendizegem Comercial  - PI</t>
        </is>
      </c>
      <c r="C21" t="inlineStr">
        <is>
          <t>03.778.391/0002-49</t>
        </is>
      </c>
      <c r="D21" t="inlineStr">
        <is>
          <t>Despesas rateadas</t>
        </is>
      </c>
      <c r="E21" t="inlineStr">
        <is>
          <t>Compartilhamento de estruturas físicas, infraestrutura tecnológica e ações conjuntas entre as Entidades.</t>
        </is>
      </c>
      <c r="F21" t="inlineStr">
        <is>
          <t>R$ 1.265,09</t>
        </is>
      </c>
    </row>
  </sheetData>
  <pageMargins left="0.75" right="0.75" top="1" bottom="1" header="0.5" footer="0.5"/>
</worksheet>
</file>

<file path=xl/worksheets/sheet61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Paraná</t>
        </is>
      </c>
      <c r="C2" t="inlineStr">
        <is>
          <t>02.818.811/0001-20</t>
        </is>
      </c>
      <c r="D2" t="inlineStr">
        <is>
          <t xml:space="preserve">Transferência Regimental - Federação do Comércio </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R$ 3.544.238,42</t>
        </is>
      </c>
    </row>
    <row r="3">
      <c r="A3" t="inlineStr">
        <is>
          <t>2026</t>
        </is>
      </c>
      <c r="B3" t="inlineStr">
        <is>
          <t>Receita Federal do Brasil</t>
        </is>
      </c>
      <c r="C3" t="inlineStr">
        <is>
          <t>00.394.460/0058-87</t>
        </is>
      </c>
      <c r="D3" t="inlineStr">
        <is>
          <t xml:space="preserve">Comissão ao órgão arrecadador </t>
        </is>
      </c>
      <c r="E3" t="inlineStr">
        <is>
          <t>Comissão à Receita Federal do Brasil, com desconto da quota de três e meio por cento sobre a cifra da Arrecadação Geral, conforme § 1º do Art.32 do Decreto 61.843 de 05 de dezembro de 1967.</t>
        </is>
      </c>
      <c r="F3" t="inlineStr">
        <is>
          <t>R$ 2.411.046,52</t>
        </is>
      </c>
    </row>
    <row r="4">
      <c r="A4" t="inlineStr">
        <is>
          <t>2026</t>
        </is>
      </c>
      <c r="B4" t="inlineStr">
        <is>
          <t>Serviço Nacional de Aprendizegem Comercial  - AC</t>
        </is>
      </c>
      <c r="C4" t="inlineStr">
        <is>
          <t>03.636.146/0001-16</t>
        </is>
      </c>
      <c r="D4" t="inlineStr">
        <is>
          <t>Despesas rateadas</t>
        </is>
      </c>
      <c r="E4" t="inlineStr">
        <is>
          <t>Compartilhamento de estruturas físicas, infraestrutura tecnológica e ações conjuntas entre as Entidades.</t>
        </is>
      </c>
      <c r="F4" t="inlineStr">
        <is>
          <t>R$ 103,00</t>
        </is>
      </c>
    </row>
    <row r="5">
      <c r="A5" t="inlineStr">
        <is>
          <t>2026</t>
        </is>
      </c>
      <c r="B5" t="inlineStr">
        <is>
          <t>Serviço Nacional de Aprendizegem Comercial  - AL</t>
        </is>
      </c>
      <c r="C5" t="inlineStr">
        <is>
          <t>03.692.424/0001-52</t>
        </is>
      </c>
      <c r="D5" t="inlineStr">
        <is>
          <t>Despesas rateadas</t>
        </is>
      </c>
      <c r="E5" t="inlineStr">
        <is>
          <t>Compartilhamento de estruturas físicas, infraestrutura tecnológica e ações conjuntas entre as Entidades.</t>
        </is>
      </c>
      <c r="F5" t="inlineStr">
        <is>
          <t>R$ 1.182,08</t>
        </is>
      </c>
    </row>
    <row r="6">
      <c r="A6" t="inlineStr">
        <is>
          <t>2026</t>
        </is>
      </c>
      <c r="B6" t="inlineStr">
        <is>
          <t>Serviço Nacional de Aprendizegem Comercial  - AM</t>
        </is>
      </c>
      <c r="C6" t="inlineStr">
        <is>
          <t>03.965.450/0001-07</t>
        </is>
      </c>
      <c r="D6" t="inlineStr">
        <is>
          <t>Despesas rateadas</t>
        </is>
      </c>
      <c r="E6" t="inlineStr">
        <is>
          <t>Compartilhamento de estruturas físicas, infraestrutura tecnológica e ações conjuntas entre as Entidades.</t>
        </is>
      </c>
      <c r="F6" t="inlineStr">
        <is>
          <t>R$ 9.107,85</t>
        </is>
      </c>
    </row>
    <row r="7">
      <c r="A7" t="inlineStr">
        <is>
          <t>2026</t>
        </is>
      </c>
      <c r="B7" t="inlineStr">
        <is>
          <t>Serviço Nacional de Aprendizegem Comercial  - AP</t>
        </is>
      </c>
      <c r="C7" t="inlineStr">
        <is>
          <t>03.592.977/0001-33</t>
        </is>
      </c>
      <c r="D7" t="inlineStr">
        <is>
          <t>Despesas rateadas</t>
        </is>
      </c>
      <c r="E7" t="inlineStr">
        <is>
          <t>Compartilhamento de estruturas físicas, infraestrutura tecnológica e ações conjuntas entre as Entidades.</t>
        </is>
      </c>
      <c r="F7" t="inlineStr">
        <is>
          <t>R$ 503,53</t>
        </is>
      </c>
    </row>
    <row r="8">
      <c r="A8" t="inlineStr">
        <is>
          <t>2026</t>
        </is>
      </c>
      <c r="B8" t="inlineStr">
        <is>
          <t>Serviço Nacional de Aprendizegem Comercial  - BA</t>
        </is>
      </c>
      <c r="C8" t="inlineStr">
        <is>
          <t>03.682.189/0001-38</t>
        </is>
      </c>
      <c r="D8" t="inlineStr">
        <is>
          <t>Despesas rateadas</t>
        </is>
      </c>
      <c r="E8" t="inlineStr">
        <is>
          <t>Compartilhamento de estruturas físicas, infraestrutura tecnológica e ações conjuntas entre as Entidades.</t>
        </is>
      </c>
      <c r="F8" t="inlineStr">
        <is>
          <t>R$ 4.568,73</t>
        </is>
      </c>
    </row>
    <row r="9">
      <c r="A9" t="inlineStr">
        <is>
          <t>2026</t>
        </is>
      </c>
      <c r="B9" t="inlineStr">
        <is>
          <t>Serviço Nacional de Aprendizegem Comercial  - CE</t>
        </is>
      </c>
      <c r="C9" t="inlineStr">
        <is>
          <t>03.648.344/0001-08</t>
        </is>
      </c>
      <c r="D9" t="inlineStr">
        <is>
          <t>Despesas rateadas</t>
        </is>
      </c>
      <c r="E9" t="inlineStr">
        <is>
          <t>Compartilhamento de estruturas físicas, infraestrutura tecnológica e ações conjuntas entre as Entidades.</t>
        </is>
      </c>
      <c r="F9" t="inlineStr">
        <is>
          <t>R$ 11.914,06</t>
        </is>
      </c>
    </row>
    <row r="10">
      <c r="A10" t="inlineStr">
        <is>
          <t>2026</t>
        </is>
      </c>
      <c r="B10" t="inlineStr">
        <is>
          <t>Serviço Nacional de Aprendizegem Comercial  - DF</t>
        </is>
      </c>
      <c r="C10" t="inlineStr">
        <is>
          <t>03.296.968/0001-03</t>
        </is>
      </c>
      <c r="D10" t="inlineStr">
        <is>
          <t>Despesas rateadas</t>
        </is>
      </c>
      <c r="E10" t="inlineStr">
        <is>
          <t>Compartilhamento de estruturas físicas, infraestrutura tecnológica e ações conjuntas entre as Entidades.</t>
        </is>
      </c>
      <c r="F10" t="inlineStr">
        <is>
          <t>R$ 3.396,69</t>
        </is>
      </c>
    </row>
    <row r="11">
      <c r="A11" t="inlineStr">
        <is>
          <t>2026</t>
        </is>
      </c>
      <c r="B11" t="inlineStr">
        <is>
          <t>Serviço Nacional de Aprendizegem Comercial  - DN</t>
        </is>
      </c>
      <c r="C11" t="inlineStr">
        <is>
          <t>33.469.172/0001-68</t>
        </is>
      </c>
      <c r="D11" t="inlineStr">
        <is>
          <t>Despesas rateadas</t>
        </is>
      </c>
      <c r="E11" t="inlineStr">
        <is>
          <t>Compartilhamento de estruturas físicas, infraestrutura tecnológica e ações conjuntas entre as Entidades.</t>
        </is>
      </c>
      <c r="F11" t="inlineStr">
        <is>
          <t>R$ 672.044,80</t>
        </is>
      </c>
    </row>
    <row r="12">
      <c r="A12" t="inlineStr">
        <is>
          <t>2026</t>
        </is>
      </c>
      <c r="B12" t="inlineStr">
        <is>
          <t>Serviço Nacional de Aprendizegem Comercial  - ES</t>
        </is>
      </c>
      <c r="C12" t="inlineStr">
        <is>
          <t>03.743.301/0001-01</t>
        </is>
      </c>
      <c r="D12" t="inlineStr">
        <is>
          <t>Despesas rateadas</t>
        </is>
      </c>
      <c r="E12" t="inlineStr">
        <is>
          <t>Compartilhamento de estruturas físicas, infraestrutura tecnológica e ações conjuntas entre as Entidades.</t>
        </is>
      </c>
      <c r="F12" t="inlineStr">
        <is>
          <t>R$ 27.548,21</t>
        </is>
      </c>
    </row>
    <row r="13">
      <c r="A13" t="inlineStr">
        <is>
          <t>2026</t>
        </is>
      </c>
      <c r="B13" t="inlineStr">
        <is>
          <t>Serviço Nacional de Aprendizegem Comercial  - GO</t>
        </is>
      </c>
      <c r="C13" t="inlineStr">
        <is>
          <t>03.608.475/0001-53</t>
        </is>
      </c>
      <c r="D13" t="inlineStr">
        <is>
          <t>Despesas rateadas</t>
        </is>
      </c>
      <c r="E13" t="inlineStr">
        <is>
          <t>Compartilhamento de estruturas físicas, infraestrutura tecnológica e ações conjuntas entre as Entidades.</t>
        </is>
      </c>
      <c r="F13" t="inlineStr">
        <is>
          <t>R$ 3.472,28</t>
        </is>
      </c>
    </row>
    <row r="14">
      <c r="A14" t="inlineStr">
        <is>
          <t>2026</t>
        </is>
      </c>
      <c r="B14" t="inlineStr">
        <is>
          <t>Serviço Nacional de Aprendizegem Comercial  - MA</t>
        </is>
      </c>
      <c r="C14" t="inlineStr">
        <is>
          <t>03.760.035/0001-17</t>
        </is>
      </c>
      <c r="D14" t="inlineStr">
        <is>
          <t>Despesas rateadas</t>
        </is>
      </c>
      <c r="E14" t="inlineStr">
        <is>
          <t>Compartilhamento de estruturas físicas, infraestrutura tecnológica e ações conjuntas entre as Entidades.</t>
        </is>
      </c>
      <c r="F14" t="inlineStr">
        <is>
          <t>R$ 8.392,62</t>
        </is>
      </c>
    </row>
    <row r="15">
      <c r="A15" t="inlineStr">
        <is>
          <t>2026</t>
        </is>
      </c>
      <c r="B15" t="inlineStr">
        <is>
          <t>Serviço Nacional de Aprendizegem Comercial  - MG</t>
        </is>
      </c>
      <c r="C15" t="inlineStr">
        <is>
          <t>03.447.242/0001-16</t>
        </is>
      </c>
      <c r="D15" t="inlineStr">
        <is>
          <t>Despesas rateadas</t>
        </is>
      </c>
      <c r="E15" t="inlineStr">
        <is>
          <t>Compartilhamento de estruturas físicas, infraestrutura tecnológica e ações conjuntas entre as Entidades.</t>
        </is>
      </c>
      <c r="F15" t="inlineStr">
        <is>
          <t>R$ 8.708,78</t>
        </is>
      </c>
    </row>
    <row r="16">
      <c r="A16" t="inlineStr">
        <is>
          <t>2026</t>
        </is>
      </c>
      <c r="B16" t="inlineStr">
        <is>
          <t>Serviço Nacional de Aprendizegem Comercial  - MS</t>
        </is>
      </c>
      <c r="C16" t="inlineStr">
        <is>
          <t>03.644.843/0001-19</t>
        </is>
      </c>
      <c r="D16" t="inlineStr">
        <is>
          <t>Despesas rateadas</t>
        </is>
      </c>
      <c r="E16" t="inlineStr">
        <is>
          <t>Compartilhamento de estruturas físicas, infraestrutura tecnológica e ações conjuntas entre as Entidades.</t>
        </is>
      </c>
      <c r="F16" t="inlineStr">
        <is>
          <t>R$ 1.532,74</t>
        </is>
      </c>
    </row>
    <row r="17">
      <c r="A17" t="inlineStr">
        <is>
          <t>2026</t>
        </is>
      </c>
      <c r="B17" t="inlineStr">
        <is>
          <t>Serviço Nacional de Aprendizegem Comercial  - MT</t>
        </is>
      </c>
      <c r="C17" t="inlineStr">
        <is>
          <t>03.658.868/0001-71</t>
        </is>
      </c>
      <c r="D17" t="inlineStr">
        <is>
          <t>Despesas rateadas</t>
        </is>
      </c>
      <c r="E17" t="inlineStr">
        <is>
          <t>Compartilhamento de estruturas físicas, infraestrutura tecnológica e ações conjuntas entre as Entidades.</t>
        </is>
      </c>
      <c r="F17" t="inlineStr">
        <is>
          <t>R$ 793,27</t>
        </is>
      </c>
    </row>
    <row r="18">
      <c r="A18" t="inlineStr">
        <is>
          <t>2026</t>
        </is>
      </c>
      <c r="B18" t="inlineStr">
        <is>
          <t>Serviço Nacional de Aprendizegem Comercial  - PA</t>
        </is>
      </c>
      <c r="C18" t="inlineStr">
        <is>
          <t>03.646.961/0001-66</t>
        </is>
      </c>
      <c r="D18" t="inlineStr">
        <is>
          <t>Despesas rateadas</t>
        </is>
      </c>
      <c r="E18" t="inlineStr">
        <is>
          <t>Compartilhamento de estruturas físicas, infraestrutura tecnológica e ações conjuntas entre as Entidades.</t>
        </is>
      </c>
      <c r="F18" t="inlineStr">
        <is>
          <t>R$ 2.164,38</t>
        </is>
      </c>
    </row>
    <row r="19">
      <c r="A19" t="inlineStr">
        <is>
          <t>2026</t>
        </is>
      </c>
      <c r="B19" t="inlineStr">
        <is>
          <t>Serviço Nacional de Aprendizegem Comercial  - PB</t>
        </is>
      </c>
      <c r="C19" t="inlineStr">
        <is>
          <t>03.609.783/0001-01</t>
        </is>
      </c>
      <c r="D19" t="inlineStr">
        <is>
          <t>Despesas rateadas</t>
        </is>
      </c>
      <c r="E19" t="inlineStr">
        <is>
          <t>Compartilhamento de estruturas físicas, infraestrutura tecnológica e ações conjuntas entre as Entidades.</t>
        </is>
      </c>
      <c r="F19" t="inlineStr">
        <is>
          <t>R$ 1.887,62</t>
        </is>
      </c>
    </row>
    <row r="20">
      <c r="A20" t="inlineStr">
        <is>
          <t>2026</t>
        </is>
      </c>
      <c r="B20" t="inlineStr">
        <is>
          <t>Serviço Nacional de Aprendizegem Comercial  - PE</t>
        </is>
      </c>
      <c r="C20" t="inlineStr">
        <is>
          <t>03.485.324/0001-55</t>
        </is>
      </c>
      <c r="D20" t="inlineStr">
        <is>
          <t>Despesas rateadas</t>
        </is>
      </c>
      <c r="E20" t="inlineStr">
        <is>
          <t>Compartilhamento de estruturas físicas, infraestrutura tecnológica e ações conjuntas entre as Entidades.</t>
        </is>
      </c>
      <c r="F20" t="inlineStr">
        <is>
          <t>R$ 3.560,93</t>
        </is>
      </c>
    </row>
    <row r="21">
      <c r="A21" t="inlineStr">
        <is>
          <t>2026</t>
        </is>
      </c>
      <c r="B21" t="inlineStr">
        <is>
          <t>Serviço Nacional de Aprendizegem Comercial  - PI</t>
        </is>
      </c>
      <c r="C21" t="inlineStr">
        <is>
          <t>03.778.391/0002-49</t>
        </is>
      </c>
      <c r="D21" t="inlineStr">
        <is>
          <t>Despesas rateadas</t>
        </is>
      </c>
      <c r="E21" t="inlineStr">
        <is>
          <t>Compartilhamento de estruturas físicas, infraestrutura tecnológica e ações conjuntas entre as Entidades.</t>
        </is>
      </c>
      <c r="F21" t="inlineStr">
        <is>
          <t>R$ 1.265,09</t>
        </is>
      </c>
    </row>
  </sheetData>
  <pageMargins left="0.75" right="0.75" top="1" bottom="1" header="0.5" footer="0.5"/>
</worksheet>
</file>

<file path=xl/worksheets/sheet61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R$ 339.882.000,00</t>
        </is>
      </c>
      <c r="D2" t="inlineStr">
        <is>
          <t>62,25%</t>
        </is>
      </c>
    </row>
    <row r="3">
      <c r="A3" t="inlineStr">
        <is>
          <t>131200</t>
        </is>
      </c>
      <c r="B3" t="inlineStr">
        <is>
          <t>Arrendamentos</t>
        </is>
      </c>
      <c r="C3" t="inlineStr">
        <is>
          <t>R$ 3.000,00</t>
        </is>
      </c>
      <c r="D3" t="inlineStr">
        <is>
          <t>0,00%</t>
        </is>
      </c>
    </row>
    <row r="4">
      <c r="A4" t="inlineStr">
        <is>
          <t>131530</t>
        </is>
      </c>
      <c r="B4" t="inlineStr">
        <is>
          <t>Taxa de Ocupação de Outros Imóveis</t>
        </is>
      </c>
      <c r="C4" t="inlineStr">
        <is>
          <t>R$ 8.004,00</t>
        </is>
      </c>
      <c r="D4" t="inlineStr">
        <is>
          <t>0,00%</t>
        </is>
      </c>
    </row>
    <row r="5">
      <c r="A5" t="inlineStr">
        <is>
          <t>132500</t>
        </is>
      </c>
      <c r="B5" t="inlineStr">
        <is>
          <t>Remuneração de Depósitos Bancários</t>
        </is>
      </c>
      <c r="C5" t="inlineStr">
        <is>
          <t>R$ 59.482.692,00</t>
        </is>
      </c>
      <c r="D5" t="inlineStr">
        <is>
          <t>10,89%</t>
        </is>
      </c>
    </row>
    <row r="6">
      <c r="A6" t="inlineStr">
        <is>
          <t>160016</t>
        </is>
      </c>
      <c r="B6" t="inlineStr">
        <is>
          <t>Serviços Educacionais</t>
        </is>
      </c>
      <c r="C6" t="inlineStr">
        <is>
          <t>R$ 67.134.324,00</t>
        </is>
      </c>
      <c r="D6" t="inlineStr">
        <is>
          <t>12,30%</t>
        </is>
      </c>
    </row>
    <row r="7">
      <c r="A7" t="inlineStr">
        <is>
          <t>191899</t>
        </is>
      </c>
      <c r="B7" t="inlineStr">
        <is>
          <t>Outras Multas e Juros de Mora</t>
        </is>
      </c>
      <c r="C7" t="inlineStr">
        <is>
          <t>R$ 312.180,00</t>
        </is>
      </c>
      <c r="D7" t="inlineStr">
        <is>
          <t>0,06%</t>
        </is>
      </c>
    </row>
    <row r="8">
      <c r="A8" t="inlineStr">
        <is>
          <t>192199</t>
        </is>
      </c>
      <c r="B8" t="inlineStr">
        <is>
          <t>Outras Indenizações</t>
        </is>
      </c>
      <c r="C8" t="inlineStr">
        <is>
          <t>R$ 800.688,00</t>
        </is>
      </c>
      <c r="D8" t="inlineStr">
        <is>
          <t>0,15%</t>
        </is>
      </c>
    </row>
    <row r="9">
      <c r="A9" t="inlineStr">
        <is>
          <t>192299</t>
        </is>
      </c>
      <c r="B9" t="inlineStr">
        <is>
          <t>Outras Restituições</t>
        </is>
      </c>
      <c r="C9" t="inlineStr">
        <is>
          <t>R$ 18.060,00</t>
        </is>
      </c>
      <c r="D9" t="inlineStr">
        <is>
          <t>0,00%</t>
        </is>
      </c>
    </row>
    <row r="10">
      <c r="A10" t="inlineStr">
        <is>
          <t>199099</t>
        </is>
      </c>
      <c r="B10" t="inlineStr">
        <is>
          <t>Outras Receitas</t>
        </is>
      </c>
      <c r="C10" t="inlineStr">
        <is>
          <t>R$ 5.195.796,00</t>
        </is>
      </c>
      <c r="D10" t="inlineStr">
        <is>
          <t>0,95%</t>
        </is>
      </c>
    </row>
    <row r="11">
      <c r="A11" t="inlineStr">
        <is>
          <t>999000</t>
        </is>
      </c>
      <c r="B11" t="inlineStr">
        <is>
          <t>Recursos Arrecadados Exerc. Anteriores</t>
        </is>
      </c>
      <c r="C11" t="inlineStr">
        <is>
          <t>R$ 73.172.664,00</t>
        </is>
      </c>
      <c r="D11" t="inlineStr">
        <is>
          <t>13,40%</t>
        </is>
      </c>
    </row>
  </sheetData>
  <pageMargins left="0.75" right="0.75" top="1" bottom="1" header="0.5" footer="0.5"/>
</worksheet>
</file>

<file path=xl/worksheets/sheet6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R$3.644.172,00</t>
        </is>
      </c>
      <c r="D2" t="inlineStr">
        <is>
          <t>0,67%</t>
        </is>
      </c>
    </row>
    <row r="3">
      <c r="A3" t="inlineStr">
        <is>
          <t>319011</t>
        </is>
      </c>
      <c r="B3" t="inlineStr">
        <is>
          <t>Vencimentos e Vantagens Fixas</t>
        </is>
      </c>
      <c r="C3" t="inlineStr">
        <is>
          <t>R$148.444.860,00</t>
        </is>
      </c>
      <c r="D3" t="inlineStr">
        <is>
          <t>27,19%</t>
        </is>
      </c>
    </row>
    <row r="4">
      <c r="A4" t="inlineStr">
        <is>
          <t>319013</t>
        </is>
      </c>
      <c r="B4" t="inlineStr">
        <is>
          <t>Obrigações Patronais</t>
        </is>
      </c>
      <c r="C4" t="inlineStr">
        <is>
          <t>R$18.157.104,00</t>
        </is>
      </c>
      <c r="D4" t="inlineStr">
        <is>
          <t>3,33%</t>
        </is>
      </c>
    </row>
    <row r="5">
      <c r="A5" t="inlineStr">
        <is>
          <t>319016</t>
        </is>
      </c>
      <c r="B5" t="inlineStr">
        <is>
          <t>Outras Despesas Variáveis</t>
        </is>
      </c>
      <c r="C5" t="inlineStr">
        <is>
          <t>R$1.834.344,00</t>
        </is>
      </c>
      <c r="D5" t="inlineStr">
        <is>
          <t>0,34%</t>
        </is>
      </c>
    </row>
    <row r="6">
      <c r="A6" t="inlineStr">
        <is>
          <t>319091</t>
        </is>
      </c>
      <c r="B6" t="inlineStr">
        <is>
          <t>Sentenças Judiciais - Pessoal e Encargos</t>
        </is>
      </c>
      <c r="C6" t="inlineStr">
        <is>
          <t>R$2.573.460,00</t>
        </is>
      </c>
      <c r="D6" t="inlineStr">
        <is>
          <t>0,47%</t>
        </is>
      </c>
    </row>
    <row r="7">
      <c r="A7" t="inlineStr">
        <is>
          <t>319094</t>
        </is>
      </c>
      <c r="B7" t="inlineStr">
        <is>
          <t>Indenizações e Restituições Trabalhistas</t>
        </is>
      </c>
      <c r="C7" t="inlineStr">
        <is>
          <t>R$4.213.392,00</t>
        </is>
      </c>
      <c r="D7" t="inlineStr">
        <is>
          <t>0,77%</t>
        </is>
      </c>
    </row>
    <row r="8">
      <c r="A8" t="inlineStr">
        <is>
          <t>335041</t>
        </is>
      </c>
      <c r="B8" t="inlineStr">
        <is>
          <t>Contribuições</t>
        </is>
      </c>
      <c r="C8" t="inlineStr">
        <is>
          <t>R$9.978.000,00</t>
        </is>
      </c>
      <c r="D8" t="inlineStr">
        <is>
          <t>1,83%</t>
        </is>
      </c>
    </row>
    <row r="9">
      <c r="A9" t="inlineStr">
        <is>
          <t>339014</t>
        </is>
      </c>
      <c r="B9" t="inlineStr">
        <is>
          <t>Diárias</t>
        </is>
      </c>
      <c r="C9" t="inlineStr">
        <is>
          <t>R$368.400,00</t>
        </is>
      </c>
      <c r="D9" t="inlineStr">
        <is>
          <t>0,07%</t>
        </is>
      </c>
    </row>
    <row r="10">
      <c r="A10" t="inlineStr">
        <is>
          <t>339018</t>
        </is>
      </c>
      <c r="B10" t="inlineStr">
        <is>
          <t>Auxílio Financeiro a Estudantes</t>
        </is>
      </c>
      <c r="C10" t="inlineStr">
        <is>
          <t>R$1.977.840,00</t>
        </is>
      </c>
      <c r="D10" t="inlineStr">
        <is>
          <t>0,36%</t>
        </is>
      </c>
    </row>
    <row r="11">
      <c r="A11" t="inlineStr">
        <is>
          <t>339030</t>
        </is>
      </c>
      <c r="B11" t="inlineStr">
        <is>
          <t>Material de Consumo</t>
        </is>
      </c>
      <c r="C11" t="inlineStr">
        <is>
          <t>R$22.027.560,00</t>
        </is>
      </c>
      <c r="D11" t="inlineStr">
        <is>
          <t>4,03%</t>
        </is>
      </c>
    </row>
    <row r="12">
      <c r="A12" t="inlineStr">
        <is>
          <t>339033</t>
        </is>
      </c>
      <c r="B12" t="inlineStr">
        <is>
          <t>Passagens e Despesas de Locomoção</t>
        </is>
      </c>
      <c r="C12" t="inlineStr">
        <is>
          <t>R$4.061.328,00</t>
        </is>
      </c>
      <c r="D12" t="inlineStr">
        <is>
          <t>0,74%</t>
        </is>
      </c>
    </row>
    <row r="13">
      <c r="A13" t="inlineStr">
        <is>
          <t>339036</t>
        </is>
      </c>
      <c r="B13" t="inlineStr">
        <is>
          <t>Outros Serviços Terceiros - P. Física</t>
        </is>
      </c>
      <c r="C13" t="inlineStr">
        <is>
          <t>R$6.620.412,00</t>
        </is>
      </c>
      <c r="D13" t="inlineStr">
        <is>
          <t>1,21%</t>
        </is>
      </c>
    </row>
    <row r="14">
      <c r="A14" t="inlineStr">
        <is>
          <t>339037</t>
        </is>
      </c>
      <c r="B14" t="inlineStr">
        <is>
          <t>Locação de Mão de Obra</t>
        </is>
      </c>
      <c r="C14" t="inlineStr">
        <is>
          <t>R$22.461.756,00</t>
        </is>
      </c>
      <c r="D14" t="inlineStr">
        <is>
          <t>4,11%</t>
        </is>
      </c>
    </row>
    <row r="15">
      <c r="A15" t="inlineStr">
        <is>
          <t>339039</t>
        </is>
      </c>
      <c r="B15" t="inlineStr">
        <is>
          <t>Outros Serviços Terceiros - P. Jurídica</t>
        </is>
      </c>
      <c r="C15" t="inlineStr">
        <is>
          <t>R$203.306.904,00</t>
        </is>
      </c>
      <c r="D15" t="inlineStr">
        <is>
          <t>37,24%</t>
        </is>
      </c>
    </row>
    <row r="16">
      <c r="A16" t="inlineStr">
        <is>
          <t>339047</t>
        </is>
      </c>
      <c r="B16" t="inlineStr">
        <is>
          <t>Obrigações Tributárias e Contributivas</t>
        </is>
      </c>
      <c r="C16" t="inlineStr">
        <is>
          <t>R$1.059.876,00</t>
        </is>
      </c>
      <c r="D16" t="inlineStr">
        <is>
          <t>0,19%</t>
        </is>
      </c>
    </row>
    <row r="17">
      <c r="A17" t="inlineStr">
        <is>
          <t>339091</t>
        </is>
      </c>
      <c r="B17" t="inlineStr">
        <is>
          <t>Sentenças Judiciais-Outras DespCorrentes</t>
        </is>
      </c>
      <c r="C17" t="inlineStr">
        <is>
          <t>R$1.786.728,00</t>
        </is>
      </c>
      <c r="D17" t="inlineStr">
        <is>
          <t>0,33%</t>
        </is>
      </c>
    </row>
    <row r="18">
      <c r="A18" t="inlineStr">
        <is>
          <t>449051</t>
        </is>
      </c>
      <c r="B18" t="inlineStr">
        <is>
          <t>Obras e Instalações</t>
        </is>
      </c>
      <c r="C18" t="inlineStr">
        <is>
          <t>R$25.176.576,00</t>
        </is>
      </c>
      <c r="D18" t="inlineStr">
        <is>
          <t>4,61%</t>
        </is>
      </c>
    </row>
    <row r="19">
      <c r="A19" t="inlineStr">
        <is>
          <t>449052</t>
        </is>
      </c>
      <c r="B19" t="inlineStr">
        <is>
          <t>Equipamentos e Material Permanente</t>
        </is>
      </c>
      <c r="C19" t="inlineStr">
        <is>
          <t>R$18.475.380,00</t>
        </is>
      </c>
      <c r="D19" t="inlineStr">
        <is>
          <t>3,38%</t>
        </is>
      </c>
    </row>
    <row r="20">
      <c r="A20" t="inlineStr">
        <is>
          <t>459061</t>
        </is>
      </c>
      <c r="B20" t="inlineStr">
        <is>
          <t>Aquisição de Imóveis</t>
        </is>
      </c>
      <c r="C20" t="inlineStr">
        <is>
          <t>R$49.841.316,00</t>
        </is>
      </c>
      <c r="D20" t="inlineStr">
        <is>
          <t>9,13%</t>
        </is>
      </c>
    </row>
  </sheetData>
  <pageMargins left="0.75" right="0.75" top="1" bottom="1" header="0.5" footer="0.5"/>
</worksheet>
</file>

<file path=xl/worksheets/sheet61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R$78.911.477,00</t>
        </is>
      </c>
      <c r="C2" t="inlineStr">
        <is>
          <t>14,45%</t>
        </is>
      </c>
    </row>
    <row r="3">
      <c r="A3" t="inlineStr">
        <is>
          <t>02 - Administração Financeira</t>
        </is>
      </c>
      <c r="B3" t="inlineStr">
        <is>
          <t>R$20.900.744,00</t>
        </is>
      </c>
      <c r="C3" t="inlineStr">
        <is>
          <t>3,83%</t>
        </is>
      </c>
    </row>
    <row r="4">
      <c r="A4" t="inlineStr">
        <is>
          <t>03 - Formação de Recursos Humanos</t>
        </is>
      </c>
      <c r="B4" t="inlineStr">
        <is>
          <t>R$3.054.006,00</t>
        </is>
      </c>
      <c r="C4" t="inlineStr">
        <is>
          <t>0,56%</t>
        </is>
      </c>
    </row>
    <row r="5">
      <c r="A5" t="inlineStr">
        <is>
          <t>04 - Comunicação Social</t>
        </is>
      </c>
      <c r="B5" t="inlineStr">
        <is>
          <t>R$53.019.191,00</t>
        </is>
      </c>
      <c r="C5" t="inlineStr">
        <is>
          <t>9,71%</t>
        </is>
      </c>
    </row>
    <row r="6">
      <c r="A6" t="inlineStr">
        <is>
          <t>05 - Atenção Básica</t>
        </is>
      </c>
      <c r="B6" t="inlineStr">
        <is>
          <t>R$20.607.175,00</t>
        </is>
      </c>
      <c r="C6" t="inlineStr">
        <is>
          <t>3,77%</t>
        </is>
      </c>
    </row>
    <row r="7">
      <c r="A7" t="inlineStr">
        <is>
          <t>06 - Proteção e Benefícios ao Trabalhador</t>
        </is>
      </c>
      <c r="B7" t="inlineStr">
        <is>
          <t>R$31.795.220,00</t>
        </is>
      </c>
      <c r="C7" t="inlineStr">
        <is>
          <t>5,82%</t>
        </is>
      </c>
    </row>
    <row r="8">
      <c r="A8" t="inlineStr">
        <is>
          <t>07 - Empregabilidade</t>
        </is>
      </c>
      <c r="B8" t="inlineStr">
        <is>
          <t>R$337.721.595,00</t>
        </is>
      </c>
      <c r="C8" t="inlineStr">
        <is>
          <t>61,85%</t>
        </is>
      </c>
    </row>
  </sheetData>
  <pageMargins left="0.75" right="0.75" top="1" bottom="1" header="0.5" footer="0.5"/>
</worksheet>
</file>

<file path=xl/worksheets/sheet618.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R$ 472.836.744,00</t>
        </is>
      </c>
      <c r="C2" t="inlineStr">
        <is>
          <t>R$ 478.332.207,00</t>
        </is>
      </c>
      <c r="D2" t="inlineStr">
        <is>
          <t>101,16%</t>
        </is>
      </c>
      <c r="E2" t="inlineStr">
        <is>
          <t>100,00%</t>
        </is>
      </c>
    </row>
    <row r="3">
      <c r="A3" t="inlineStr">
        <is>
          <t>RECEITA DE CONTRIBUIÇÕES</t>
        </is>
      </c>
      <c r="B3" t="inlineStr">
        <is>
          <t>R$ 339.882.000,00</t>
        </is>
      </c>
      <c r="C3" t="inlineStr">
        <is>
          <t>R$ 342.400.717,74</t>
        </is>
      </c>
      <c r="D3" t="inlineStr">
        <is>
          <t>100,74%</t>
        </is>
      </c>
      <c r="E3" t="inlineStr">
        <is>
          <t>71,58%</t>
        </is>
      </c>
    </row>
    <row r="4">
      <c r="A4" t="inlineStr">
        <is>
          <t>Contribuições para o Senac</t>
        </is>
      </c>
      <c r="B4" t="inlineStr">
        <is>
          <t>R$ 339.882.000,00</t>
        </is>
      </c>
      <c r="C4" t="inlineStr">
        <is>
          <t>R$ 342.400.717,74</t>
        </is>
      </c>
      <c r="D4" t="inlineStr">
        <is>
          <t>100,74%</t>
        </is>
      </c>
      <c r="E4" t="inlineStr">
        <is>
          <t>71,58%</t>
        </is>
      </c>
    </row>
    <row r="5">
      <c r="A5" t="inlineStr">
        <is>
          <t>RECEITA PATRIMONIAL</t>
        </is>
      </c>
      <c r="B5" t="inlineStr">
        <is>
          <t>R$ 59.493.696,00</t>
        </is>
      </c>
      <c r="C5" t="inlineStr">
        <is>
          <t>R$ 65.171.262,34</t>
        </is>
      </c>
      <c r="D5" t="inlineStr">
        <is>
          <t>109,54%</t>
        </is>
      </c>
      <c r="E5" t="inlineStr">
        <is>
          <t>13,62%</t>
        </is>
      </c>
    </row>
    <row r="6">
      <c r="A6" t="inlineStr">
        <is>
          <t>Arrendamentos</t>
        </is>
      </c>
      <c r="B6" t="inlineStr">
        <is>
          <t>R$ 3.000,00</t>
        </is>
      </c>
      <c r="C6" t="inlineStr">
        <is>
          <t>R$ 126.792,43</t>
        </is>
      </c>
      <c r="D6" t="inlineStr">
        <is>
          <t>4.226,41%</t>
        </is>
      </c>
      <c r="E6" t="inlineStr">
        <is>
          <t>0,03%</t>
        </is>
      </c>
    </row>
    <row r="7">
      <c r="A7" t="inlineStr">
        <is>
          <t>Taxa de Ocupação de Outros Imóveis</t>
        </is>
      </c>
      <c r="B7" t="inlineStr">
        <is>
          <t>R$ 8.004,00</t>
        </is>
      </c>
      <c r="C7" t="inlineStr">
        <is>
          <t>R$ 38.840,00</t>
        </is>
      </c>
      <c r="D7" t="inlineStr">
        <is>
          <t>485,26%</t>
        </is>
      </c>
      <c r="E7" t="inlineStr">
        <is>
          <t>0,01%</t>
        </is>
      </c>
    </row>
    <row r="8">
      <c r="A8" t="inlineStr">
        <is>
          <t>Remuneração de Depósitos Bancários</t>
        </is>
      </c>
      <c r="B8" t="inlineStr">
        <is>
          <t>R$ 59.482.692,00</t>
        </is>
      </c>
      <c r="C8" t="inlineStr">
        <is>
          <t>R$ 65.005.629,91</t>
        </is>
      </c>
      <c r="D8" t="inlineStr">
        <is>
          <t>109,28%</t>
        </is>
      </c>
      <c r="E8" t="inlineStr">
        <is>
          <t>13,59%</t>
        </is>
      </c>
    </row>
    <row r="9">
      <c r="A9" t="inlineStr">
        <is>
          <t>RECEITA DE SERVIÇOS</t>
        </is>
      </c>
      <c r="B9" t="inlineStr">
        <is>
          <t>R$ 67.134.324,00</t>
        </is>
      </c>
      <c r="C9" t="inlineStr">
        <is>
          <t>R$ 64.498.304,32</t>
        </is>
      </c>
      <c r="D9" t="inlineStr">
        <is>
          <t>96,07%</t>
        </is>
      </c>
      <c r="E9" t="inlineStr">
        <is>
          <t>13,48%</t>
        </is>
      </c>
    </row>
    <row r="10">
      <c r="A10" t="inlineStr">
        <is>
          <t>Serviços Educacionais</t>
        </is>
      </c>
      <c r="B10" t="inlineStr">
        <is>
          <t>R$ 67.134.324,00</t>
        </is>
      </c>
      <c r="C10" t="inlineStr">
        <is>
          <t>R$ 64.498.304,32</t>
        </is>
      </c>
      <c r="D10" t="inlineStr">
        <is>
          <t>96,07%</t>
        </is>
      </c>
      <c r="E10" t="inlineStr">
        <is>
          <t>13,48%</t>
        </is>
      </c>
    </row>
    <row r="11">
      <c r="A11" t="inlineStr">
        <is>
          <t>OUTRAS RECEITAS CORRENTES</t>
        </is>
      </c>
      <c r="B11" t="inlineStr">
        <is>
          <t>R$ 6.326.724,00</t>
        </is>
      </c>
      <c r="C11" t="inlineStr">
        <is>
          <t>R$ 6.261.922,60</t>
        </is>
      </c>
      <c r="D11" t="inlineStr">
        <is>
          <t>98,98%</t>
        </is>
      </c>
      <c r="E11" t="inlineStr">
        <is>
          <t>1,31%</t>
        </is>
      </c>
    </row>
    <row r="12">
      <c r="A12" t="inlineStr">
        <is>
          <t>Outras Multas e Juros de Mora</t>
        </is>
      </c>
      <c r="B12" t="inlineStr">
        <is>
          <t>R$ 312.180,00</t>
        </is>
      </c>
      <c r="C12" t="inlineStr">
        <is>
          <t>R$ 338.542,56</t>
        </is>
      </c>
      <c r="D12" t="inlineStr">
        <is>
          <t>108,44%</t>
        </is>
      </c>
      <c r="E12" t="inlineStr">
        <is>
          <t>0,07%</t>
        </is>
      </c>
    </row>
    <row r="13">
      <c r="A13" t="inlineStr">
        <is>
          <t>Outras Indenizações</t>
        </is>
      </c>
      <c r="B13" t="inlineStr">
        <is>
          <t>R$ 800.688,00</t>
        </is>
      </c>
      <c r="C13" t="inlineStr">
        <is>
          <t>R$ 921.809,92</t>
        </is>
      </c>
      <c r="D13" t="inlineStr">
        <is>
          <t>115,13%</t>
        </is>
      </c>
      <c r="E13" t="inlineStr">
        <is>
          <t>0,19%</t>
        </is>
      </c>
    </row>
    <row r="14">
      <c r="A14" t="inlineStr">
        <is>
          <t>Outras Restituições</t>
        </is>
      </c>
      <c r="B14" t="inlineStr">
        <is>
          <t>R$ 18.060,00</t>
        </is>
      </c>
      <c r="C14" t="inlineStr">
        <is>
          <t>R$ 1.483.296,84</t>
        </is>
      </c>
      <c r="D14" t="inlineStr">
        <is>
          <t>8.213,16%</t>
        </is>
      </c>
      <c r="E14" t="inlineStr">
        <is>
          <t>0,31%</t>
        </is>
      </c>
    </row>
    <row r="15">
      <c r="A15" t="inlineStr">
        <is>
          <t>Outras Receitas</t>
        </is>
      </c>
      <c r="B15" t="inlineStr">
        <is>
          <t>R$ 5.195.796,00</t>
        </is>
      </c>
      <c r="C15" t="inlineStr">
        <is>
          <t>R$ 3.518.273,28</t>
        </is>
      </c>
      <c r="D15" t="inlineStr">
        <is>
          <t>67,71%</t>
        </is>
      </c>
      <c r="E15" t="inlineStr">
        <is>
          <t>0,74%</t>
        </is>
      </c>
    </row>
    <row r="16">
      <c r="A16" t="inlineStr">
        <is>
          <t>RECURSOS ARREC. EXERC. ANTER.</t>
        </is>
      </c>
      <c r="B16" t="inlineStr">
        <is>
          <t>R$ 73.172.664,00</t>
        </is>
      </c>
      <c r="C16" t="inlineStr">
        <is>
          <t>R$ 0,00</t>
        </is>
      </c>
      <c r="D16" t="inlineStr">
        <is>
          <t>0,00%</t>
        </is>
      </c>
      <c r="E16" t="inlineStr">
        <is>
          <t>0,00%</t>
        </is>
      </c>
    </row>
    <row r="17">
      <c r="A17" t="inlineStr">
        <is>
          <t>RECURSOS ARRECADADOS EXERC. ANTERIORES</t>
        </is>
      </c>
      <c r="B17" t="inlineStr">
        <is>
          <t>R$ 73.172.664,00</t>
        </is>
      </c>
      <c r="C17" t="inlineStr">
        <is>
          <t>R$ 0,00</t>
        </is>
      </c>
      <c r="D17" t="inlineStr">
        <is>
          <t>0,00%</t>
        </is>
      </c>
      <c r="E17" t="inlineStr">
        <is>
          <t>0,00%</t>
        </is>
      </c>
    </row>
    <row r="18">
      <c r="A18" t="inlineStr">
        <is>
          <t>Recursos Arrecadados Exerc. Anteriores</t>
        </is>
      </c>
      <c r="B18" t="inlineStr">
        <is>
          <t>R$ 73.172.664,00</t>
        </is>
      </c>
      <c r="C18" t="inlineStr">
        <is>
          <t>R$ 0,00</t>
        </is>
      </c>
      <c r="D18" t="inlineStr">
        <is>
          <t>0,00%</t>
        </is>
      </c>
      <c r="E18" t="inlineStr">
        <is>
          <t>0,00%</t>
        </is>
      </c>
    </row>
  </sheetData>
  <pageMargins left="0.75" right="0.75" top="1" bottom="1" header="0.5" footer="0.5"/>
</worksheet>
</file>

<file path=xl/worksheets/sheet61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R$ 452.516.136,00</t>
        </is>
      </c>
      <c r="C2" t="inlineStr">
        <is>
          <t>R$ 453.137.483,86</t>
        </is>
      </c>
      <c r="D2" t="inlineStr">
        <is>
          <t>100,14%</t>
        </is>
      </c>
      <c r="E2" t="inlineStr">
        <is>
          <t>85,64%</t>
        </is>
      </c>
    </row>
    <row r="3">
      <c r="A3" t="inlineStr">
        <is>
          <t>PESSOAL E ENCARGOS SOCIAIS</t>
        </is>
      </c>
      <c r="B3" t="inlineStr">
        <is>
          <t>R$ 178.867.332,00</t>
        </is>
      </c>
      <c r="C3" t="inlineStr">
        <is>
          <t>R$ 182.651.604,40</t>
        </is>
      </c>
      <c r="D3" t="inlineStr">
        <is>
          <t>102,12%</t>
        </is>
      </c>
      <c r="E3" t="inlineStr">
        <is>
          <t>34,52%</t>
        </is>
      </c>
    </row>
    <row r="4">
      <c r="A4" t="inlineStr">
        <is>
          <t>Contrib. a Entidades Fechadas da Previd.</t>
        </is>
      </c>
      <c r="B4" t="inlineStr">
        <is>
          <t>R$ 3.644.172,00</t>
        </is>
      </c>
      <c r="C4" t="inlineStr">
        <is>
          <t>R$ 3.361.059,72</t>
        </is>
      </c>
      <c r="D4" t="inlineStr">
        <is>
          <t>92,23%</t>
        </is>
      </c>
      <c r="E4" t="inlineStr">
        <is>
          <t>0,64%</t>
        </is>
      </c>
    </row>
    <row r="5">
      <c r="A5" t="inlineStr">
        <is>
          <t>Vencimentos e Vantagens Fixas</t>
        </is>
      </c>
      <c r="B5" t="inlineStr">
        <is>
          <t>R$ 148.444.860,00</t>
        </is>
      </c>
      <c r="C5" t="inlineStr">
        <is>
          <t>R$ 147.423.419,49</t>
        </is>
      </c>
      <c r="D5" t="inlineStr">
        <is>
          <t>99,31%</t>
        </is>
      </c>
      <c r="E5" t="inlineStr">
        <is>
          <t>27,86%</t>
        </is>
      </c>
    </row>
    <row r="6">
      <c r="A6" t="inlineStr">
        <is>
          <t>Obrigações Patronais</t>
        </is>
      </c>
      <c r="B6" t="inlineStr">
        <is>
          <t>R$ 18.157.104,00</t>
        </is>
      </c>
      <c r="C6" t="inlineStr">
        <is>
          <t>R$ 19.016.054,78</t>
        </is>
      </c>
      <c r="D6" t="inlineStr">
        <is>
          <t>104,73%</t>
        </is>
      </c>
      <c r="E6" t="inlineStr">
        <is>
          <t>3,59%</t>
        </is>
      </c>
    </row>
    <row r="7">
      <c r="A7" t="inlineStr">
        <is>
          <t>Outras Despesas Variáveis</t>
        </is>
      </c>
      <c r="B7" t="inlineStr">
        <is>
          <t>R$ 1.834.344,00</t>
        </is>
      </c>
      <c r="C7" t="inlineStr">
        <is>
          <t>R$ 1.815.459,29</t>
        </is>
      </c>
      <c r="D7" t="inlineStr">
        <is>
          <t>98,97%</t>
        </is>
      </c>
      <c r="E7" t="inlineStr">
        <is>
          <t>0,34%</t>
        </is>
      </c>
    </row>
    <row r="8">
      <c r="A8" t="inlineStr">
        <is>
          <t>Sentenças Judiciais - Pessoal e Encargos</t>
        </is>
      </c>
      <c r="B8" t="inlineStr">
        <is>
          <t>R$ 2.573.460,00</t>
        </is>
      </c>
      <c r="C8" t="inlineStr">
        <is>
          <t>R$ 3.909.171,38</t>
        </is>
      </c>
      <c r="D8" t="inlineStr">
        <is>
          <t>151,90%</t>
        </is>
      </c>
      <c r="E8" t="inlineStr">
        <is>
          <t>0,74%</t>
        </is>
      </c>
    </row>
    <row r="9">
      <c r="A9" t="inlineStr">
        <is>
          <t>Indenizações e Restituições Trabalhistas</t>
        </is>
      </c>
      <c r="B9" t="inlineStr">
        <is>
          <t>R$ 4.213.392,00</t>
        </is>
      </c>
      <c r="C9" t="inlineStr">
        <is>
          <t>R$ 7.126.439,74</t>
        </is>
      </c>
      <c r="D9" t="inlineStr">
        <is>
          <t>169,14%</t>
        </is>
      </c>
      <c r="E9" t="inlineStr">
        <is>
          <t>1,35%</t>
        </is>
      </c>
    </row>
    <row r="10">
      <c r="A10" t="inlineStr">
        <is>
          <t>OUTRAS DESPESAS CORRENTES</t>
        </is>
      </c>
      <c r="B10" t="inlineStr">
        <is>
          <t>R$ 273.648.804,00</t>
        </is>
      </c>
      <c r="C10" t="inlineStr">
        <is>
          <t>R$ 270.485.879,46</t>
        </is>
      </c>
      <c r="D10" t="inlineStr">
        <is>
          <t>98,84%</t>
        </is>
      </c>
      <c r="E10" t="inlineStr">
        <is>
          <t>51,12%</t>
        </is>
      </c>
    </row>
    <row r="11">
      <c r="A11" t="inlineStr">
        <is>
          <t>Contribuições</t>
        </is>
      </c>
      <c r="B11" t="inlineStr">
        <is>
          <t>R$ 9.978.000,00</t>
        </is>
      </c>
      <c r="C11" t="inlineStr">
        <is>
          <t>R$ 10.066.331,89</t>
        </is>
      </c>
      <c r="D11" t="inlineStr">
        <is>
          <t>100,89%</t>
        </is>
      </c>
      <c r="E11" t="inlineStr">
        <is>
          <t>1,90%</t>
        </is>
      </c>
    </row>
    <row r="12">
      <c r="A12" t="inlineStr">
        <is>
          <t>Diárias</t>
        </is>
      </c>
      <c r="B12" t="inlineStr">
        <is>
          <t>R$ 368.400,00</t>
        </is>
      </c>
      <c r="C12" t="inlineStr">
        <is>
          <t>R$ 499.806,15</t>
        </is>
      </c>
      <c r="D12" t="inlineStr">
        <is>
          <t>135,67%</t>
        </is>
      </c>
      <c r="E12" t="inlineStr">
        <is>
          <t>0,09%</t>
        </is>
      </c>
    </row>
    <row r="13">
      <c r="A13" t="inlineStr">
        <is>
          <t>Auxílio Financeiro a Estudantes</t>
        </is>
      </c>
      <c r="B13" t="inlineStr">
        <is>
          <t>R$ 1.977.840,00</t>
        </is>
      </c>
      <c r="C13" t="inlineStr">
        <is>
          <t>R$ 2.586.894,13</t>
        </is>
      </c>
      <c r="D13" t="inlineStr">
        <is>
          <t>130,79%</t>
        </is>
      </c>
      <c r="E13" t="inlineStr">
        <is>
          <t>0,49%</t>
        </is>
      </c>
    </row>
    <row r="14">
      <c r="A14" t="inlineStr">
        <is>
          <t>Material de Consumo</t>
        </is>
      </c>
      <c r="B14" t="inlineStr">
        <is>
          <t>R$ 22.027.560,00</t>
        </is>
      </c>
      <c r="C14" t="inlineStr">
        <is>
          <t>R$ 21.483.114,77</t>
        </is>
      </c>
      <c r="D14" t="inlineStr">
        <is>
          <t>97,53%</t>
        </is>
      </c>
      <c r="E14" t="inlineStr">
        <is>
          <t>4,06%</t>
        </is>
      </c>
    </row>
    <row r="15">
      <c r="A15" t="inlineStr">
        <is>
          <t>Passagens e Despesas de Locomoção</t>
        </is>
      </c>
      <c r="B15" t="inlineStr">
        <is>
          <t>R$ 4.061.328,00</t>
        </is>
      </c>
      <c r="C15" t="inlineStr">
        <is>
          <t>R$ 4.309.367,22</t>
        </is>
      </c>
      <c r="D15" t="inlineStr">
        <is>
          <t>106,11%</t>
        </is>
      </c>
      <c r="E15" t="inlineStr">
        <is>
          <t>0,81%</t>
        </is>
      </c>
    </row>
    <row r="16">
      <c r="A16" t="inlineStr">
        <is>
          <t>Outros Serviços Terceiros - P. Física</t>
        </is>
      </c>
      <c r="B16" t="inlineStr">
        <is>
          <t>R$ 6.620.412,00</t>
        </is>
      </c>
      <c r="C16" t="inlineStr">
        <is>
          <t>R$ 7.132.579,05</t>
        </is>
      </c>
      <c r="D16" t="inlineStr">
        <is>
          <t>107,74%</t>
        </is>
      </c>
      <c r="E16" t="inlineStr">
        <is>
          <t>1,35%</t>
        </is>
      </c>
    </row>
    <row r="17">
      <c r="A17" t="inlineStr">
        <is>
          <t>Locação de Mão de Obra</t>
        </is>
      </c>
      <c r="B17" t="inlineStr">
        <is>
          <t>R$ 22.461.756,00</t>
        </is>
      </c>
      <c r="C17" t="inlineStr">
        <is>
          <t>R$ 22.810.003,19</t>
        </is>
      </c>
      <c r="D17" t="inlineStr">
        <is>
          <t>101,55%</t>
        </is>
      </c>
      <c r="E17" t="inlineStr">
        <is>
          <t>4,31%</t>
        </is>
      </c>
    </row>
    <row r="18">
      <c r="A18" t="inlineStr">
        <is>
          <t>Outros Serviços Terceiros - P. Jurídica</t>
        </is>
      </c>
      <c r="B18" t="inlineStr">
        <is>
          <t>R$ 203.306.904,00</t>
        </is>
      </c>
      <c r="C18" t="inlineStr">
        <is>
          <t>R$ 199.054.342,10</t>
        </is>
      </c>
      <c r="D18" t="inlineStr">
        <is>
          <t>97,91%</t>
        </is>
      </c>
      <c r="E18" t="inlineStr">
        <is>
          <t>37,62%</t>
        </is>
      </c>
    </row>
    <row r="19">
      <c r="A19" t="inlineStr">
        <is>
          <t>Obrigações Tributárias e Contributivas</t>
        </is>
      </c>
      <c r="B19" t="inlineStr">
        <is>
          <t>R$ 1.059.876,00</t>
        </is>
      </c>
      <c r="C19" t="inlineStr">
        <is>
          <t>R$ 1.310.206,48</t>
        </is>
      </c>
      <c r="D19" t="inlineStr">
        <is>
          <t>123,62%</t>
        </is>
      </c>
      <c r="E19" t="inlineStr">
        <is>
          <t>0,25%</t>
        </is>
      </c>
    </row>
    <row r="20">
      <c r="A20" t="inlineStr">
        <is>
          <t>Sentenças Judiciais-Outras DespCorrentes</t>
        </is>
      </c>
      <c r="B20" t="inlineStr">
        <is>
          <t>R$ 1.786.728,00</t>
        </is>
      </c>
      <c r="C20" t="inlineStr">
        <is>
          <t>R$ 1.233.234,48</t>
        </is>
      </c>
      <c r="D20" t="inlineStr">
        <is>
          <t>69,02%</t>
        </is>
      </c>
      <c r="E20" t="inlineStr">
        <is>
          <t>0,23%</t>
        </is>
      </c>
    </row>
    <row r="21">
      <c r="A21" t="inlineStr">
        <is>
          <t>DESPESAS DE CAPITAL</t>
        </is>
      </c>
      <c r="B21" t="inlineStr">
        <is>
          <t>R$ 93.493.272,00</t>
        </is>
      </c>
      <c r="C21" t="inlineStr">
        <is>
          <t>R$ 75.978.829,02</t>
        </is>
      </c>
      <c r="D21" t="inlineStr">
        <is>
          <t>81,27%</t>
        </is>
      </c>
      <c r="E21" t="inlineStr">
        <is>
          <t>14,36%</t>
        </is>
      </c>
    </row>
  </sheetData>
  <pageMargins left="0.75" right="0.75" top="1" bottom="1" header="0.5" footer="0.5"/>
</worksheet>
</file>

<file path=xl/worksheets/sheet6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R$ 78.911.477,00</t>
        </is>
      </c>
      <c r="C2" t="inlineStr">
        <is>
          <t>R$ 74.351.454,92</t>
        </is>
      </c>
      <c r="D2" t="inlineStr">
        <is>
          <t>94,22%</t>
        </is>
      </c>
      <c r="E2" t="inlineStr">
        <is>
          <t>14,05%</t>
        </is>
      </c>
    </row>
    <row r="3">
      <c r="A3" t="inlineStr">
        <is>
          <t>02 - Administração Financeira</t>
        </is>
      </c>
      <c r="B3" t="inlineStr">
        <is>
          <t>R$ 20.900.744,00</t>
        </is>
      </c>
      <c r="C3" t="inlineStr">
        <is>
          <t>R$ 21.093.415,08</t>
        </is>
      </c>
      <c r="D3" t="inlineStr">
        <is>
          <t>100,92%</t>
        </is>
      </c>
      <c r="E3" t="inlineStr">
        <is>
          <t>3,99%</t>
        </is>
      </c>
    </row>
    <row r="4">
      <c r="A4" t="inlineStr">
        <is>
          <t>03 - Formação de Recursos Humanos</t>
        </is>
      </c>
      <c r="B4" t="inlineStr">
        <is>
          <t>R$ 3.054.006,00</t>
        </is>
      </c>
      <c r="C4" t="inlineStr">
        <is>
          <t>R$ 1.969.388,70</t>
        </is>
      </c>
      <c r="D4" t="inlineStr">
        <is>
          <t>64,49%</t>
        </is>
      </c>
      <c r="E4" t="inlineStr">
        <is>
          <t>0,37%</t>
        </is>
      </c>
    </row>
    <row r="5">
      <c r="A5" t="inlineStr">
        <is>
          <t>04 - Comunicação Social</t>
        </is>
      </c>
      <c r="B5" t="inlineStr">
        <is>
          <t>R$ 53.019.191,00</t>
        </is>
      </c>
      <c r="C5" t="inlineStr">
        <is>
          <t>R$ 47.131.196,16</t>
        </is>
      </c>
      <c r="D5" t="inlineStr">
        <is>
          <t>88,89%</t>
        </is>
      </c>
      <c r="E5" t="inlineStr">
        <is>
          <t>8,91%</t>
        </is>
      </c>
    </row>
    <row r="6">
      <c r="A6" t="inlineStr">
        <is>
          <t>05 - Atenção Básica</t>
        </is>
      </c>
      <c r="B6" t="inlineStr">
        <is>
          <t>R$ 20.607.175,00</t>
        </is>
      </c>
      <c r="C6" t="inlineStr">
        <is>
          <t>R$ 19.768.412,78</t>
        </is>
      </c>
      <c r="D6" t="inlineStr">
        <is>
          <t>95,93%</t>
        </is>
      </c>
      <c r="E6" t="inlineStr">
        <is>
          <t>3,74%</t>
        </is>
      </c>
    </row>
    <row r="7">
      <c r="A7" t="inlineStr">
        <is>
          <t>06 - Proteção e Benefícios ao Trabalhador</t>
        </is>
      </c>
      <c r="B7" t="inlineStr">
        <is>
          <t>R$ 31.795.220,00</t>
        </is>
      </c>
      <c r="C7" t="inlineStr">
        <is>
          <t>R$ 31.812.999,25</t>
        </is>
      </c>
      <c r="D7" t="inlineStr">
        <is>
          <t>100,06%</t>
        </is>
      </c>
      <c r="E7" t="inlineStr">
        <is>
          <t>6,01%</t>
        </is>
      </c>
    </row>
    <row r="8">
      <c r="A8" t="inlineStr">
        <is>
          <t>07 - Empregabilidade</t>
        </is>
      </c>
      <c r="B8" t="inlineStr">
        <is>
          <t>R$ 337.721.595,00</t>
        </is>
      </c>
      <c r="C8" t="inlineStr">
        <is>
          <t>R$ 332.989.445,99</t>
        </is>
      </c>
      <c r="D8" t="inlineStr">
        <is>
          <t>98,60%</t>
        </is>
      </c>
      <c r="E8" t="inlineStr">
        <is>
          <t>62,93%</t>
        </is>
      </c>
    </row>
  </sheetData>
  <pageMargins left="0.75" right="0.75" top="1" bottom="1" header="0.5" footer="0.5"/>
</worksheet>
</file>

<file path=xl/worksheets/sheet62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R$ 412.132.980,00</t>
        </is>
      </c>
      <c r="D2" t="inlineStr">
        <is>
          <t>67,56%</t>
        </is>
      </c>
    </row>
    <row r="3">
      <c r="A3" t="inlineStr">
        <is>
          <t>13110110</t>
        </is>
      </c>
      <c r="B3" t="inlineStr">
        <is>
          <t>Aluguéis e Arrendamentos</t>
        </is>
      </c>
      <c r="C3" t="inlineStr">
        <is>
          <t>R$ 480.072,00</t>
        </is>
      </c>
      <c r="D3" t="inlineStr">
        <is>
          <t>0,08%</t>
        </is>
      </c>
    </row>
    <row r="4">
      <c r="A4" t="inlineStr">
        <is>
          <t>13110120</t>
        </is>
      </c>
      <c r="B4" t="inlineStr">
        <is>
          <t>Taxas de Ocupação</t>
        </is>
      </c>
      <c r="C4" t="inlineStr">
        <is>
          <t>R$ 9.996,00</t>
        </is>
      </c>
      <c r="D4" t="inlineStr">
        <is>
          <t>0,00%</t>
        </is>
      </c>
    </row>
    <row r="5">
      <c r="A5" t="inlineStr">
        <is>
          <t>13210100</t>
        </is>
      </c>
      <c r="B5" t="inlineStr">
        <is>
          <t>Remuneração de Depósitos Bancários</t>
        </is>
      </c>
      <c r="C5" t="inlineStr">
        <is>
          <t>R$ 75.087.204,00</t>
        </is>
      </c>
      <c r="D5" t="inlineStr">
        <is>
          <t>12,31%</t>
        </is>
      </c>
    </row>
    <row r="6">
      <c r="A6" t="inlineStr">
        <is>
          <t>16999900</t>
        </is>
      </c>
      <c r="B6" t="inlineStr">
        <is>
          <t>Serviços Educacionais</t>
        </is>
      </c>
      <c r="C6" t="inlineStr">
        <is>
          <t>R$ 77.683.524,00</t>
        </is>
      </c>
      <c r="D6" t="inlineStr">
        <is>
          <t>12,73%</t>
        </is>
      </c>
    </row>
    <row r="7">
      <c r="A7" t="inlineStr">
        <is>
          <t>17999900</t>
        </is>
      </c>
      <c r="B7" t="inlineStr">
        <is>
          <t>Outras transferências correntes</t>
        </is>
      </c>
      <c r="C7" t="inlineStr">
        <is>
          <t>R$ 10.635.564,00</t>
        </is>
      </c>
      <c r="D7" t="inlineStr">
        <is>
          <t>1,74%</t>
        </is>
      </c>
    </row>
    <row r="8">
      <c r="A8" t="inlineStr">
        <is>
          <t>19110900</t>
        </is>
      </c>
      <c r="B8" t="inlineStr">
        <is>
          <t xml:space="preserve">Multas e Juros </t>
        </is>
      </c>
      <c r="C8" t="inlineStr">
        <is>
          <t>R$ 214.668,00</t>
        </is>
      </c>
      <c r="D8" t="inlineStr">
        <is>
          <t>0,04%</t>
        </is>
      </c>
    </row>
    <row r="9">
      <c r="A9" t="inlineStr">
        <is>
          <t>19219900</t>
        </is>
      </c>
      <c r="B9" t="inlineStr">
        <is>
          <t>Outras Indenizações</t>
        </is>
      </c>
      <c r="C9" t="inlineStr">
        <is>
          <t>R$ 620.304,00</t>
        </is>
      </c>
      <c r="D9" t="inlineStr">
        <is>
          <t>0,10%</t>
        </is>
      </c>
    </row>
    <row r="10">
      <c r="A10" t="inlineStr">
        <is>
          <t>19229900</t>
        </is>
      </c>
      <c r="B10" t="inlineStr">
        <is>
          <t>Outras Restituições</t>
        </is>
      </c>
      <c r="C10" t="inlineStr">
        <is>
          <t>R$ 178.044,00</t>
        </is>
      </c>
      <c r="D10" t="inlineStr">
        <is>
          <t>0,03%</t>
        </is>
      </c>
    </row>
    <row r="11">
      <c r="A11" t="inlineStr">
        <is>
          <t>19999900</t>
        </is>
      </c>
      <c r="B11" t="inlineStr">
        <is>
          <t>Outras Receitas Correntes</t>
        </is>
      </c>
      <c r="C11" t="inlineStr">
        <is>
          <t>R$ 681.180,00</t>
        </is>
      </c>
      <c r="D11" t="inlineStr">
        <is>
          <t>0,11%</t>
        </is>
      </c>
    </row>
    <row r="12">
      <c r="A12" t="inlineStr">
        <is>
          <t>99999910</t>
        </is>
      </c>
      <c r="B12" t="inlineStr">
        <is>
          <t>Recurso Arrecadado em Exerc. Anteriores</t>
        </is>
      </c>
      <c r="C12" t="inlineStr">
        <is>
          <t>R$ 32.294.664,00</t>
        </is>
      </c>
      <c r="D12" t="inlineStr">
        <is>
          <t>5,29%</t>
        </is>
      </c>
    </row>
  </sheetData>
  <pageMargins left="0.75" right="0.75" top="1" bottom="1" header="0.5" footer="0.5"/>
</worksheet>
</file>

<file path=xl/worksheets/sheet62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R$3.702.252,00</t>
        </is>
      </c>
      <c r="D2" t="inlineStr">
        <is>
          <t>0,61%</t>
        </is>
      </c>
    </row>
    <row r="3">
      <c r="A3" t="inlineStr">
        <is>
          <t>31901100</t>
        </is>
      </c>
      <c r="B3" t="inlineStr">
        <is>
          <t>Vencimentos e Vantagens Fixas</t>
        </is>
      </c>
      <c r="C3" t="inlineStr">
        <is>
          <t>R$156.610.596,00</t>
        </is>
      </c>
      <c r="D3" t="inlineStr">
        <is>
          <t>25,67%</t>
        </is>
      </c>
    </row>
    <row r="4">
      <c r="A4" t="inlineStr">
        <is>
          <t>31901300</t>
        </is>
      </c>
      <c r="B4" t="inlineStr">
        <is>
          <t>Obrigações Patronais</t>
        </is>
      </c>
      <c r="C4" t="inlineStr">
        <is>
          <t>R$18.249.564,00</t>
        </is>
      </c>
      <c r="D4" t="inlineStr">
        <is>
          <t>2,99%</t>
        </is>
      </c>
    </row>
    <row r="5">
      <c r="A5" t="inlineStr">
        <is>
          <t>31901600</t>
        </is>
      </c>
      <c r="B5" t="inlineStr">
        <is>
          <t>Outras Despesas Variáveis</t>
        </is>
      </c>
      <c r="C5" t="inlineStr">
        <is>
          <t>R$2.036.004,00</t>
        </is>
      </c>
      <c r="D5" t="inlineStr">
        <is>
          <t>0,33%</t>
        </is>
      </c>
    </row>
    <row r="6">
      <c r="A6" t="inlineStr">
        <is>
          <t>31909100</t>
        </is>
      </c>
      <c r="B6" t="inlineStr">
        <is>
          <t xml:space="preserve">Sentenças Judiciais </t>
        </is>
      </c>
      <c r="C6" t="inlineStr">
        <is>
          <t>R$5.000.736,00</t>
        </is>
      </c>
      <c r="D6" t="inlineStr">
        <is>
          <t>0,82%</t>
        </is>
      </c>
    </row>
    <row r="7">
      <c r="A7" t="inlineStr">
        <is>
          <t>31909400</t>
        </is>
      </c>
      <c r="B7" t="inlineStr">
        <is>
          <t>Indenizações e Restituições Trabalhistas</t>
        </is>
      </c>
      <c r="C7" t="inlineStr">
        <is>
          <t>R$5.028.408,00</t>
        </is>
      </c>
      <c r="D7" t="inlineStr">
        <is>
          <t>0,82%</t>
        </is>
      </c>
    </row>
    <row r="8">
      <c r="A8" t="inlineStr">
        <is>
          <t>33504100</t>
        </is>
      </c>
      <c r="B8" t="inlineStr">
        <is>
          <t>Contribuições</t>
        </is>
      </c>
      <c r="C8" t="inlineStr">
        <is>
          <t>R$11.598.000,00</t>
        </is>
      </c>
      <c r="D8" t="inlineStr">
        <is>
          <t>1,90%</t>
        </is>
      </c>
    </row>
    <row r="9">
      <c r="A9" t="inlineStr">
        <is>
          <t>33901400</t>
        </is>
      </c>
      <c r="B9" t="inlineStr">
        <is>
          <t>Diárias</t>
        </is>
      </c>
      <c r="C9" t="inlineStr">
        <is>
          <t>R$734.616,00</t>
        </is>
      </c>
      <c r="D9" t="inlineStr">
        <is>
          <t>0,12%</t>
        </is>
      </c>
    </row>
    <row r="10">
      <c r="A10" t="inlineStr">
        <is>
          <t>33901800</t>
        </is>
      </c>
      <c r="B10" t="inlineStr">
        <is>
          <t>Auxílio Financeiro a Estudantes</t>
        </is>
      </c>
      <c r="C10" t="inlineStr">
        <is>
          <t>R$4.223.028,00</t>
        </is>
      </c>
      <c r="D10" t="inlineStr">
        <is>
          <t>0,69%</t>
        </is>
      </c>
    </row>
    <row r="11">
      <c r="A11" t="inlineStr">
        <is>
          <t>33903000</t>
        </is>
      </c>
      <c r="B11" t="inlineStr">
        <is>
          <t>Material de Consumo</t>
        </is>
      </c>
      <c r="C11" t="inlineStr">
        <is>
          <t>R$21.413.268,00</t>
        </is>
      </c>
      <c r="D11" t="inlineStr">
        <is>
          <t>3,51%</t>
        </is>
      </c>
    </row>
    <row r="12">
      <c r="A12" t="inlineStr">
        <is>
          <t>33903300</t>
        </is>
      </c>
      <c r="B12" t="inlineStr">
        <is>
          <t>Passagens e Despesas de Locomoção</t>
        </is>
      </c>
      <c r="C12" t="inlineStr">
        <is>
          <t>R$8.302.560,00</t>
        </is>
      </c>
      <c r="D12" t="inlineStr">
        <is>
          <t>1,36%</t>
        </is>
      </c>
    </row>
    <row r="13">
      <c r="A13" t="inlineStr">
        <is>
          <t>33903600</t>
        </is>
      </c>
      <c r="B13" t="inlineStr">
        <is>
          <t>Outros Serviços de Terceiros - PF</t>
        </is>
      </c>
      <c r="C13" t="inlineStr">
        <is>
          <t>R$5.229.972,00</t>
        </is>
      </c>
      <c r="D13" t="inlineStr">
        <is>
          <t>0,86%</t>
        </is>
      </c>
    </row>
    <row r="14">
      <c r="A14" t="inlineStr">
        <is>
          <t>33903700</t>
        </is>
      </c>
      <c r="B14" t="inlineStr">
        <is>
          <t>Locação de Mão de Obra</t>
        </is>
      </c>
      <c r="C14" t="inlineStr">
        <is>
          <t>R$28.263.480,00</t>
        </is>
      </c>
      <c r="D14" t="inlineStr">
        <is>
          <t>4,63%</t>
        </is>
      </c>
    </row>
    <row r="15">
      <c r="A15" t="inlineStr">
        <is>
          <t>33903900</t>
        </is>
      </c>
      <c r="B15" t="inlineStr">
        <is>
          <t>Outros Serviços Terceiros - P. Jurídica</t>
        </is>
      </c>
      <c r="C15" t="inlineStr">
        <is>
          <t>R$247.871.088,00</t>
        </is>
      </c>
      <c r="D15" t="inlineStr">
        <is>
          <t>40,63%</t>
        </is>
      </c>
    </row>
    <row r="16">
      <c r="A16" t="inlineStr">
        <is>
          <t>33904000</t>
        </is>
      </c>
      <c r="B16" t="inlineStr">
        <is>
          <t>Serv. Tecn. da Inform. Comunicação - PJ.</t>
        </is>
      </c>
      <c r="C16" t="inlineStr">
        <is>
          <t>R$21.229.992,00</t>
        </is>
      </c>
      <c r="D16" t="inlineStr">
        <is>
          <t>3,48%</t>
        </is>
      </c>
    </row>
    <row r="17">
      <c r="A17" t="inlineStr">
        <is>
          <t>33904700</t>
        </is>
      </c>
      <c r="B17" t="inlineStr">
        <is>
          <t>Obrigações Tributárias e Contributivas</t>
        </is>
      </c>
      <c r="C17" t="inlineStr">
        <is>
          <t>R$1.090.812,00</t>
        </is>
      </c>
      <c r="D17" t="inlineStr">
        <is>
          <t>0,18%</t>
        </is>
      </c>
    </row>
    <row r="18">
      <c r="A18" t="inlineStr">
        <is>
          <t>33909100</t>
        </is>
      </c>
      <c r="B18" t="inlineStr">
        <is>
          <t>Sentenças Judiciais</t>
        </is>
      </c>
      <c r="C18" t="inlineStr">
        <is>
          <t>R$1.875.504,00</t>
        </is>
      </c>
      <c r="D18" t="inlineStr">
        <is>
          <t>0,31%</t>
        </is>
      </c>
    </row>
    <row r="19">
      <c r="A19" t="inlineStr">
        <is>
          <t>44905100</t>
        </is>
      </c>
      <c r="B19" t="inlineStr">
        <is>
          <t>Obras e Instalações</t>
        </is>
      </c>
      <c r="C19" t="inlineStr">
        <is>
          <t>R$43.034.148,00</t>
        </is>
      </c>
      <c r="D19" t="inlineStr">
        <is>
          <t>7,05%</t>
        </is>
      </c>
    </row>
    <row r="20">
      <c r="A20" t="inlineStr">
        <is>
          <t>44905200</t>
        </is>
      </c>
      <c r="B20" t="inlineStr">
        <is>
          <t>Equipamentos e Material Permanente</t>
        </is>
      </c>
      <c r="C20" t="inlineStr">
        <is>
          <t>R$18.587.232,00</t>
        </is>
      </c>
      <c r="D20" t="inlineStr">
        <is>
          <t>3,05%</t>
        </is>
      </c>
    </row>
    <row r="21">
      <c r="A21" t="inlineStr">
        <is>
          <t>45906100</t>
        </is>
      </c>
      <c r="B21" t="inlineStr">
        <is>
          <t>Aquisição de Imóveis</t>
        </is>
      </c>
      <c r="C21" t="inlineStr">
        <is>
          <t>R$5.936.940,00</t>
        </is>
      </c>
      <c r="D21" t="inlineStr">
        <is>
          <t>0,97%</t>
        </is>
      </c>
    </row>
  </sheetData>
  <pageMargins left="0.75" right="0.75" top="1" bottom="1" header="0.5" footer="0.5"/>
</worksheet>
</file>

<file path=xl/worksheets/sheet62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R$124.743.968,00</t>
        </is>
      </c>
      <c r="C2" t="inlineStr">
        <is>
          <t>20,45%</t>
        </is>
      </c>
    </row>
    <row r="3">
      <c r="A3" t="inlineStr">
        <is>
          <t>02 - Administração Financeira</t>
        </is>
      </c>
      <c r="B3" t="inlineStr">
        <is>
          <t>R$24.957.574,00</t>
        </is>
      </c>
      <c r="C3" t="inlineStr">
        <is>
          <t>4,09%</t>
        </is>
      </c>
    </row>
    <row r="4">
      <c r="A4" t="inlineStr">
        <is>
          <t>03 - Formação de Recursos Humanos</t>
        </is>
      </c>
      <c r="B4" t="inlineStr">
        <is>
          <t>R$2.534.316,00</t>
        </is>
      </c>
      <c r="C4" t="inlineStr">
        <is>
          <t>0,42%</t>
        </is>
      </c>
    </row>
    <row r="5">
      <c r="A5" t="inlineStr">
        <is>
          <t>04 - Comunicação Social</t>
        </is>
      </c>
      <c r="B5" t="inlineStr">
        <is>
          <t>R$51.207.584,00</t>
        </is>
      </c>
      <c r="C5" t="inlineStr">
        <is>
          <t>8,39%</t>
        </is>
      </c>
    </row>
    <row r="6">
      <c r="A6" t="inlineStr">
        <is>
          <t>05 - Atenção Básica</t>
        </is>
      </c>
      <c r="B6" t="inlineStr">
        <is>
          <t>R$21.446.458,00</t>
        </is>
      </c>
      <c r="C6" t="inlineStr">
        <is>
          <t>3,52%</t>
        </is>
      </c>
    </row>
    <row r="7">
      <c r="A7" t="inlineStr">
        <is>
          <t>06 - Proteção e Benefícios ao Trabalhador</t>
        </is>
      </c>
      <c r="B7" t="inlineStr">
        <is>
          <t>R$33.925.696,00</t>
        </is>
      </c>
      <c r="C7" t="inlineStr">
        <is>
          <t>5,56%</t>
        </is>
      </c>
    </row>
    <row r="8">
      <c r="A8" t="inlineStr">
        <is>
          <t>07 - Empregabilidade</t>
        </is>
      </c>
      <c r="B8" t="inlineStr">
        <is>
          <t>R$351.202.604,00</t>
        </is>
      </c>
      <c r="C8" t="inlineStr">
        <is>
          <t>57,57%</t>
        </is>
      </c>
    </row>
  </sheetData>
  <pageMargins left="0.75" right="0.75" top="1" bottom="1" header="0.5" footer="0.5"/>
</worksheet>
</file>

<file path=xl/worksheets/sheet624.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R$577.723.536,00</t>
        </is>
      </c>
      <c r="C2" t="inlineStr">
        <is>
          <t>R$552.265.796,87</t>
        </is>
      </c>
      <c r="D2" t="inlineStr">
        <is>
          <t>95,59%</t>
        </is>
      </c>
      <c r="E2" t="inlineStr">
        <is>
          <t>100,00%</t>
        </is>
      </c>
    </row>
    <row r="3">
      <c r="A3" t="inlineStr">
        <is>
          <t>Contr. para Ent. Privadas Serviço Social e de Formação Prof.</t>
        </is>
      </c>
      <c r="B3" t="inlineStr">
        <is>
          <t>R$412.132.980,00</t>
        </is>
      </c>
      <c r="C3" t="inlineStr">
        <is>
          <t>R$383.915.333,47</t>
        </is>
      </c>
      <c r="D3" t="inlineStr">
        <is>
          <t>93,15%</t>
        </is>
      </c>
      <c r="E3" t="inlineStr">
        <is>
          <t>69,52%</t>
        </is>
      </c>
    </row>
    <row r="4">
      <c r="A4" t="inlineStr">
        <is>
          <t>Contribuições para o Senac</t>
        </is>
      </c>
      <c r="B4" t="inlineStr">
        <is>
          <t>R$412.132.980,00</t>
        </is>
      </c>
      <c r="C4" t="inlineStr">
        <is>
          <t>R$383.915.333,47</t>
        </is>
      </c>
      <c r="D4" t="inlineStr">
        <is>
          <t>93,15%</t>
        </is>
      </c>
      <c r="E4" t="inlineStr">
        <is>
          <t>69,52%</t>
        </is>
      </c>
    </row>
    <row r="5">
      <c r="A5" t="inlineStr">
        <is>
          <t>Receita Patrimonial</t>
        </is>
      </c>
      <c r="B5" t="inlineStr">
        <is>
          <t>R$75.577.272,00</t>
        </is>
      </c>
      <c r="C5" t="inlineStr">
        <is>
          <t>R$81.922.580,41</t>
        </is>
      </c>
      <c r="D5" t="inlineStr">
        <is>
          <t>108,40%</t>
        </is>
      </c>
      <c r="E5" t="inlineStr">
        <is>
          <t>14,83%</t>
        </is>
      </c>
    </row>
    <row r="6">
      <c r="A6" t="inlineStr">
        <is>
          <t>Aluguéis e Arrendamentos</t>
        </is>
      </c>
      <c r="B6" t="inlineStr">
        <is>
          <t>R$480.072,00</t>
        </is>
      </c>
      <c r="C6" t="inlineStr">
        <is>
          <t>R$540.601,78</t>
        </is>
      </c>
      <c r="D6" t="inlineStr">
        <is>
          <t>112,61%</t>
        </is>
      </c>
      <c r="E6" t="inlineStr">
        <is>
          <t>0,10%</t>
        </is>
      </c>
    </row>
    <row r="7">
      <c r="A7" t="inlineStr">
        <is>
          <t>Taxas de Ocupação</t>
        </is>
      </c>
      <c r="B7" t="inlineStr">
        <is>
          <t>R$9.996,00</t>
        </is>
      </c>
      <c r="C7" t="inlineStr">
        <is>
          <t>R$88.601,50</t>
        </is>
      </c>
      <c r="D7" t="inlineStr">
        <is>
          <t>886,37%</t>
        </is>
      </c>
      <c r="E7" t="inlineStr">
        <is>
          <t>0,02%</t>
        </is>
      </c>
    </row>
    <row r="8">
      <c r="A8" t="inlineStr">
        <is>
          <t>Remuneração de Depósitos Bancários</t>
        </is>
      </c>
      <c r="B8" t="inlineStr">
        <is>
          <t>R$75.087.204,00</t>
        </is>
      </c>
      <c r="C8" t="inlineStr">
        <is>
          <t>R$81.293.377,13</t>
        </is>
      </c>
      <c r="D8" t="inlineStr">
        <is>
          <t>108,27%</t>
        </is>
      </c>
      <c r="E8" t="inlineStr">
        <is>
          <t>14,72%</t>
        </is>
      </c>
    </row>
    <row r="9">
      <c r="A9" t="inlineStr">
        <is>
          <t>Receita de Serviços</t>
        </is>
      </c>
      <c r="B9" t="inlineStr">
        <is>
          <t>R$77.683.524,00</t>
        </is>
      </c>
      <c r="C9" t="inlineStr">
        <is>
          <t>R$77.123.943,66</t>
        </is>
      </c>
      <c r="D9" t="inlineStr">
        <is>
          <t>99,28%</t>
        </is>
      </c>
      <c r="E9" t="inlineStr">
        <is>
          <t>13,97%</t>
        </is>
      </c>
    </row>
    <row r="10">
      <c r="A10" t="inlineStr">
        <is>
          <t>Serviços Educacionais</t>
        </is>
      </c>
      <c r="B10" t="inlineStr">
        <is>
          <t>R$77.683.524,00</t>
        </is>
      </c>
      <c r="C10" t="inlineStr">
        <is>
          <t>R$77.123.943,66</t>
        </is>
      </c>
      <c r="D10" t="inlineStr">
        <is>
          <t>99,28%</t>
        </is>
      </c>
      <c r="E10" t="inlineStr">
        <is>
          <t>13,97%</t>
        </is>
      </c>
    </row>
    <row r="11">
      <c r="A11" t="inlineStr">
        <is>
          <t>Transferências correntes</t>
        </is>
      </c>
      <c r="B11" t="inlineStr">
        <is>
          <t>R$10.635.564,00</t>
        </is>
      </c>
      <c r="C11" t="inlineStr">
        <is>
          <t>R$7.200.995,18</t>
        </is>
      </c>
      <c r="D11" t="inlineStr">
        <is>
          <t>67,71%</t>
        </is>
      </c>
      <c r="E11" t="inlineStr">
        <is>
          <t>1,30%</t>
        </is>
      </c>
    </row>
    <row r="12">
      <c r="A12" t="inlineStr">
        <is>
          <t>Outras transferências correntes</t>
        </is>
      </c>
      <c r="B12" t="inlineStr">
        <is>
          <t>R$10.635.564,00</t>
        </is>
      </c>
      <c r="C12" t="inlineStr">
        <is>
          <t>R$7.200.995,18</t>
        </is>
      </c>
      <c r="D12" t="inlineStr">
        <is>
          <t>67,71%</t>
        </is>
      </c>
      <c r="E12" t="inlineStr">
        <is>
          <t>1,30%</t>
        </is>
      </c>
    </row>
    <row r="13">
      <c r="A13" t="inlineStr">
        <is>
          <t>Outras Receitas Correntes</t>
        </is>
      </c>
      <c r="B13" t="inlineStr">
        <is>
          <t>R$1.694.196,00</t>
        </is>
      </c>
      <c r="C13" t="inlineStr">
        <is>
          <t>R$2.102.944,15</t>
        </is>
      </c>
      <c r="D13" t="inlineStr">
        <is>
          <t>124,13%</t>
        </is>
      </c>
      <c r="E13" t="inlineStr">
        <is>
          <t>0,38%</t>
        </is>
      </c>
    </row>
    <row r="14">
      <c r="A14" t="inlineStr">
        <is>
          <t xml:space="preserve">Multas e Juros </t>
        </is>
      </c>
      <c r="B14" t="inlineStr">
        <is>
          <t>R$214.668,00</t>
        </is>
      </c>
      <c r="C14" t="inlineStr">
        <is>
          <t>R$212.916,66</t>
        </is>
      </c>
      <c r="D14" t="inlineStr">
        <is>
          <t>99,18%</t>
        </is>
      </c>
      <c r="E14" t="inlineStr">
        <is>
          <t>0,04%</t>
        </is>
      </c>
    </row>
    <row r="15">
      <c r="A15" t="inlineStr">
        <is>
          <t>Outras Indenizações</t>
        </is>
      </c>
      <c r="B15" t="inlineStr">
        <is>
          <t>R$620.304,00</t>
        </is>
      </c>
      <c r="C15" t="inlineStr">
        <is>
          <t>R$656.076,07</t>
        </is>
      </c>
      <c r="D15" t="inlineStr">
        <is>
          <t>105,77%</t>
        </is>
      </c>
      <c r="E15" t="inlineStr">
        <is>
          <t>0,12%</t>
        </is>
      </c>
    </row>
    <row r="16">
      <c r="A16" t="inlineStr">
        <is>
          <t>Outras Restituições</t>
        </is>
      </c>
      <c r="B16" t="inlineStr">
        <is>
          <t>R$178.044,00</t>
        </is>
      </c>
      <c r="C16" t="inlineStr">
        <is>
          <t>R$144.946,50</t>
        </is>
      </c>
      <c r="D16" t="inlineStr">
        <is>
          <t>81,41%</t>
        </is>
      </c>
      <c r="E16" t="inlineStr">
        <is>
          <t>0,03%</t>
        </is>
      </c>
    </row>
    <row r="17">
      <c r="A17" t="inlineStr">
        <is>
          <t>Outras Receitas Correntes</t>
        </is>
      </c>
      <c r="B17" t="inlineStr">
        <is>
          <t>R$681.180,00</t>
        </is>
      </c>
      <c r="C17" t="inlineStr">
        <is>
          <t>R$1.089.004,92</t>
        </is>
      </c>
      <c r="D17" t="inlineStr">
        <is>
          <t>159,87%</t>
        </is>
      </c>
      <c r="E17" t="inlineStr">
        <is>
          <t>0,20%</t>
        </is>
      </c>
    </row>
    <row r="18">
      <c r="A18" t="inlineStr">
        <is>
          <t>RECURSOS ARREC. EXERC. ANTER.</t>
        </is>
      </c>
      <c r="B18" t="inlineStr">
        <is>
          <t>R$32.294.664,00</t>
        </is>
      </c>
      <c r="C18" t="inlineStr">
        <is>
          <t>R$0,00</t>
        </is>
      </c>
      <c r="D18" t="inlineStr">
        <is>
          <t>0,00%</t>
        </is>
      </c>
      <c r="E18" t="inlineStr">
        <is>
          <t>0,00%</t>
        </is>
      </c>
    </row>
    <row r="19">
      <c r="A19" t="inlineStr">
        <is>
          <t>Recurso Arrecadado em Exerc. Anteriores</t>
        </is>
      </c>
      <c r="B19" t="inlineStr">
        <is>
          <t>R$32.294.664,00</t>
        </is>
      </c>
      <c r="C19" t="inlineStr">
        <is>
          <t>R$0,00</t>
        </is>
      </c>
      <c r="D19" t="inlineStr">
        <is>
          <t>0,00%</t>
        </is>
      </c>
      <c r="E19" t="inlineStr">
        <is>
          <t>0,00%</t>
        </is>
      </c>
    </row>
    <row r="20">
      <c r="A20" t="inlineStr">
        <is>
          <t>Recurso Arrecadado em Exerc. Anteriores</t>
        </is>
      </c>
      <c r="B20" t="inlineStr">
        <is>
          <t>R$32.294.664,00</t>
        </is>
      </c>
      <c r="C20" t="inlineStr">
        <is>
          <t>R$0,00</t>
        </is>
      </c>
      <c r="D20" t="inlineStr">
        <is>
          <t>0,00%</t>
        </is>
      </c>
      <c r="E20" t="inlineStr">
        <is>
          <t>0,00%</t>
        </is>
      </c>
    </row>
  </sheetData>
  <pageMargins left="0.75" right="0.75" top="1" bottom="1" header="0.5" footer="0.5"/>
</worksheet>
</file>

<file path=xl/worksheets/sheet62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R$542.459.880,00</t>
        </is>
      </c>
      <c r="C2" t="inlineStr">
        <is>
          <t>R$552.220.504,54</t>
        </is>
      </c>
      <c r="D2" t="inlineStr">
        <is>
          <t>101,80%</t>
        </is>
      </c>
      <c r="E2" t="inlineStr">
        <is>
          <t>91,41%</t>
        </is>
      </c>
    </row>
    <row r="3">
      <c r="A3" t="inlineStr">
        <is>
          <t>Pessoal e Encargos Sociais</t>
        </is>
      </c>
      <c r="B3" t="inlineStr">
        <is>
          <t>R$190.627.560,00</t>
        </is>
      </c>
      <c r="C3" t="inlineStr">
        <is>
          <t>R$199.724.185,11</t>
        </is>
      </c>
      <c r="D3" t="inlineStr">
        <is>
          <t>104,77%</t>
        </is>
      </c>
      <c r="E3" t="inlineStr">
        <is>
          <t>33,06%</t>
        </is>
      </c>
    </row>
    <row r="4">
      <c r="A4" t="inlineStr">
        <is>
          <t>Contrib. a Entidades Fechadas da Previd.</t>
        </is>
      </c>
      <c r="B4" t="inlineStr">
        <is>
          <t>R$3.702.252,00</t>
        </is>
      </c>
      <c r="C4" t="inlineStr">
        <is>
          <t>R$3.174.679,88</t>
        </is>
      </c>
      <c r="D4" t="inlineStr">
        <is>
          <t>85,75%</t>
        </is>
      </c>
      <c r="E4" t="inlineStr">
        <is>
          <t>0,53%</t>
        </is>
      </c>
    </row>
    <row r="5">
      <c r="A5" t="inlineStr">
        <is>
          <t>Vencimentos e Vantagens Fixas</t>
        </is>
      </c>
      <c r="B5" t="inlineStr">
        <is>
          <t>R$156.610.596,00</t>
        </is>
      </c>
      <c r="C5" t="inlineStr">
        <is>
          <t>R$156.118.644,63</t>
        </is>
      </c>
      <c r="D5" t="inlineStr">
        <is>
          <t>99,69%</t>
        </is>
      </c>
      <c r="E5" t="inlineStr">
        <is>
          <t>25,84%</t>
        </is>
      </c>
    </row>
    <row r="6">
      <c r="A6" t="inlineStr">
        <is>
          <t>Obrigações Patronais</t>
        </is>
      </c>
      <c r="B6" t="inlineStr">
        <is>
          <t>R$18.249.564,00</t>
        </is>
      </c>
      <c r="C6" t="inlineStr">
        <is>
          <t>R$17.859.535,58</t>
        </is>
      </c>
      <c r="D6" t="inlineStr">
        <is>
          <t>97,86%</t>
        </is>
      </c>
      <c r="E6" t="inlineStr">
        <is>
          <t>2,96%</t>
        </is>
      </c>
    </row>
    <row r="7">
      <c r="A7" t="inlineStr">
        <is>
          <t>Outras Despesas Variáveis</t>
        </is>
      </c>
      <c r="B7" t="inlineStr">
        <is>
          <t>R$2.036.004,00</t>
        </is>
      </c>
      <c r="C7" t="inlineStr">
        <is>
          <t>R$12.580.533,30</t>
        </is>
      </c>
      <c r="D7" t="inlineStr">
        <is>
          <t>617,90%</t>
        </is>
      </c>
      <c r="E7" t="inlineStr">
        <is>
          <t>2,08%</t>
        </is>
      </c>
    </row>
    <row r="8">
      <c r="A8" t="inlineStr">
        <is>
          <t xml:space="preserve">Sentenças Judiciais </t>
        </is>
      </c>
      <c r="B8" t="inlineStr">
        <is>
          <t>R$5.000.736,00</t>
        </is>
      </c>
      <c r="C8" t="inlineStr">
        <is>
          <t>R$2.820.857,26</t>
        </is>
      </c>
      <c r="D8" t="inlineStr">
        <is>
          <t>56,41%</t>
        </is>
      </c>
      <c r="E8" t="inlineStr">
        <is>
          <t>0,47%</t>
        </is>
      </c>
    </row>
    <row r="9">
      <c r="A9" t="inlineStr">
        <is>
          <t>Indenizações e Restituições Trabalhistas</t>
        </is>
      </c>
      <c r="B9" t="inlineStr">
        <is>
          <t>R$5.028.408,00</t>
        </is>
      </c>
      <c r="C9" t="inlineStr">
        <is>
          <t>R$7.169.934,46</t>
        </is>
      </c>
      <c r="D9" t="inlineStr">
        <is>
          <t>142,59%</t>
        </is>
      </c>
      <c r="E9" t="inlineStr">
        <is>
          <t>1,19%</t>
        </is>
      </c>
    </row>
    <row r="10">
      <c r="A10" t="inlineStr">
        <is>
          <t>Outras Despesas Correntes</t>
        </is>
      </c>
      <c r="B10" t="inlineStr">
        <is>
          <t>R$351.832.320,00</t>
        </is>
      </c>
      <c r="C10" t="inlineStr">
        <is>
          <t>R$352.496.319,43</t>
        </is>
      </c>
      <c r="D10" t="inlineStr">
        <is>
          <t>100,19%</t>
        </is>
      </c>
      <c r="E10" t="inlineStr">
        <is>
          <t>58,35%</t>
        </is>
      </c>
    </row>
    <row r="11">
      <c r="A11" t="inlineStr">
        <is>
          <t>Contribuições</t>
        </is>
      </c>
      <c r="B11" t="inlineStr">
        <is>
          <t>R$11.598.000,00</t>
        </is>
      </c>
      <c r="C11" t="inlineStr">
        <is>
          <t>R$10.763.336,65</t>
        </is>
      </c>
      <c r="D11" t="inlineStr">
        <is>
          <t>92,80%</t>
        </is>
      </c>
      <c r="E11" t="inlineStr">
        <is>
          <t>1,78%</t>
        </is>
      </c>
    </row>
    <row r="12">
      <c r="A12" t="inlineStr">
        <is>
          <t>Diárias</t>
        </is>
      </c>
      <c r="B12" t="inlineStr">
        <is>
          <t>R$734.616,00</t>
        </is>
      </c>
      <c r="C12" t="inlineStr">
        <is>
          <t>R$602.829,36</t>
        </is>
      </c>
      <c r="D12" t="inlineStr">
        <is>
          <t>82,06%</t>
        </is>
      </c>
      <c r="E12" t="inlineStr">
        <is>
          <t>0,10%</t>
        </is>
      </c>
    </row>
    <row r="13">
      <c r="A13" t="inlineStr">
        <is>
          <t>Auxílio Financeiro a Estudantes</t>
        </is>
      </c>
      <c r="B13" t="inlineStr">
        <is>
          <t>R$4.223.028,00</t>
        </is>
      </c>
      <c r="C13" t="inlineStr">
        <is>
          <t>R$4.627.024,51</t>
        </is>
      </c>
      <c r="D13" t="inlineStr">
        <is>
          <t>109,57%</t>
        </is>
      </c>
      <c r="E13" t="inlineStr">
        <is>
          <t>0,77%</t>
        </is>
      </c>
    </row>
    <row r="14">
      <c r="A14" t="inlineStr">
        <is>
          <t>Material de Consumo</t>
        </is>
      </c>
      <c r="B14" t="inlineStr">
        <is>
          <t>R$21.413.268,00</t>
        </is>
      </c>
      <c r="C14" t="inlineStr">
        <is>
          <t>R$21.734.928,43</t>
        </is>
      </c>
      <c r="D14" t="inlineStr">
        <is>
          <t>101,50%</t>
        </is>
      </c>
      <c r="E14" t="inlineStr">
        <is>
          <t>3,60%</t>
        </is>
      </c>
    </row>
    <row r="15">
      <c r="A15" t="inlineStr">
        <is>
          <t>Passagens e Despesas de Locomoção</t>
        </is>
      </c>
      <c r="B15" t="inlineStr">
        <is>
          <t>R$8.302.560,00</t>
        </is>
      </c>
      <c r="C15" t="inlineStr">
        <is>
          <t>R$5.913.412,19</t>
        </is>
      </c>
      <c r="D15" t="inlineStr">
        <is>
          <t>71,22%</t>
        </is>
      </c>
      <c r="E15" t="inlineStr">
        <is>
          <t>0,98%</t>
        </is>
      </c>
    </row>
    <row r="16">
      <c r="A16" t="inlineStr">
        <is>
          <t>Outros Serviços de Terceiros - PF</t>
        </is>
      </c>
      <c r="B16" t="inlineStr">
        <is>
          <t>R$5.229.972,00</t>
        </is>
      </c>
      <c r="C16" t="inlineStr">
        <is>
          <t>R$4.846.434,47</t>
        </is>
      </c>
      <c r="D16" t="inlineStr">
        <is>
          <t>92,67%</t>
        </is>
      </c>
      <c r="E16" t="inlineStr">
        <is>
          <t>0,80%</t>
        </is>
      </c>
    </row>
    <row r="17">
      <c r="A17" t="inlineStr">
        <is>
          <t>Locação de Mão de Obra</t>
        </is>
      </c>
      <c r="B17" t="inlineStr">
        <is>
          <t>R$28.263.480,00</t>
        </is>
      </c>
      <c r="C17" t="inlineStr">
        <is>
          <t>R$27.996.568,38</t>
        </is>
      </c>
      <c r="D17" t="inlineStr">
        <is>
          <t>99,06%</t>
        </is>
      </c>
      <c r="E17" t="inlineStr">
        <is>
          <t>4,63%</t>
        </is>
      </c>
    </row>
    <row r="18">
      <c r="A18" t="inlineStr">
        <is>
          <t>Outros Serviços Terceiros - P. Jurídica</t>
        </is>
      </c>
      <c r="B18" t="inlineStr">
        <is>
          <t>R$247.871.088,00</t>
        </is>
      </c>
      <c r="C18" t="inlineStr">
        <is>
          <t>R$251.527.646,28</t>
        </is>
      </c>
      <c r="D18" t="inlineStr">
        <is>
          <t>101,48%</t>
        </is>
      </c>
      <c r="E18" t="inlineStr">
        <is>
          <t>41,64%</t>
        </is>
      </c>
    </row>
    <row r="19">
      <c r="A19" t="inlineStr">
        <is>
          <t>Serv. Tecn. da Inform. Comunicação - PJ.</t>
        </is>
      </c>
      <c r="B19" t="inlineStr">
        <is>
          <t>R$21.229.992,00</t>
        </is>
      </c>
      <c r="C19" t="inlineStr">
        <is>
          <t>R$22.610.936,55</t>
        </is>
      </c>
      <c r="D19" t="inlineStr">
        <is>
          <t>106,50%</t>
        </is>
      </c>
      <c r="E19" t="inlineStr">
        <is>
          <t>3,74%</t>
        </is>
      </c>
    </row>
    <row r="20">
      <c r="A20" t="inlineStr">
        <is>
          <t>Obrigações Tributárias e Contributivas</t>
        </is>
      </c>
      <c r="B20" t="inlineStr">
        <is>
          <t>R$1.090.812,00</t>
        </is>
      </c>
      <c r="C20" t="inlineStr">
        <is>
          <t>R$1.409.590,02</t>
        </is>
      </c>
      <c r="D20" t="inlineStr">
        <is>
          <t>129,22%</t>
        </is>
      </c>
      <c r="E20" t="inlineStr">
        <is>
          <t>0,23%</t>
        </is>
      </c>
    </row>
    <row r="21">
      <c r="A21" t="inlineStr">
        <is>
          <t>Sentenças Judiciais</t>
        </is>
      </c>
      <c r="B21" t="inlineStr">
        <is>
          <t>R$1.875.504,00</t>
        </is>
      </c>
      <c r="C21" t="inlineStr">
        <is>
          <t>R$463.612,59</t>
        </is>
      </c>
      <c r="D21" t="inlineStr">
        <is>
          <t>24,72%</t>
        </is>
      </c>
      <c r="E21" t="inlineStr">
        <is>
          <t>0,08%</t>
        </is>
      </c>
    </row>
  </sheetData>
  <pageMargins left="0.75" right="0.75" top="1" bottom="1" header="0.5" footer="0.5"/>
</worksheet>
</file>

<file path=xl/worksheets/sheet62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R$124.743.968,00</t>
        </is>
      </c>
      <c r="C2" t="inlineStr">
        <is>
          <t>R$135.245.971,67</t>
        </is>
      </c>
      <c r="D2" t="inlineStr">
        <is>
          <t>108,42%</t>
        </is>
      </c>
      <c r="E2" t="inlineStr">
        <is>
          <t>22,39%</t>
        </is>
      </c>
    </row>
    <row r="3">
      <c r="A3" t="inlineStr">
        <is>
          <t>02 - Administração Financeira</t>
        </is>
      </c>
      <c r="B3" t="inlineStr">
        <is>
          <t>R$24.957.574,00</t>
        </is>
      </c>
      <c r="C3" t="inlineStr">
        <is>
          <t>R$23.718.507,33</t>
        </is>
      </c>
      <c r="D3" t="inlineStr">
        <is>
          <t>95,04%</t>
        </is>
      </c>
      <c r="E3" t="inlineStr">
        <is>
          <t>3,93%</t>
        </is>
      </c>
    </row>
    <row r="4">
      <c r="A4" t="inlineStr">
        <is>
          <t>03 - Formação de Recursos Humanos</t>
        </is>
      </c>
      <c r="B4" t="inlineStr">
        <is>
          <t>R$2.534.316,00</t>
        </is>
      </c>
      <c r="C4" t="inlineStr">
        <is>
          <t>R$1.188.484,64</t>
        </is>
      </c>
      <c r="D4" t="inlineStr">
        <is>
          <t>46,90%</t>
        </is>
      </c>
      <c r="E4" t="inlineStr">
        <is>
          <t>0,20%</t>
        </is>
      </c>
    </row>
    <row r="5">
      <c r="A5" t="inlineStr">
        <is>
          <t>04 - Comunicação Social</t>
        </is>
      </c>
      <c r="B5" t="inlineStr">
        <is>
          <t>R$51.207.584,00</t>
        </is>
      </c>
      <c r="C5" t="inlineStr">
        <is>
          <t>R$47.455.364,09</t>
        </is>
      </c>
      <c r="D5" t="inlineStr">
        <is>
          <t>92,67%</t>
        </is>
      </c>
      <c r="E5" t="inlineStr">
        <is>
          <t>7,86%</t>
        </is>
      </c>
    </row>
    <row r="6">
      <c r="A6" t="inlineStr">
        <is>
          <t>05 - Atenção Básica</t>
        </is>
      </c>
      <c r="B6" t="inlineStr">
        <is>
          <t>R$21.446.458,00</t>
        </is>
      </c>
      <c r="C6" t="inlineStr">
        <is>
          <t>R$21.272.076,01</t>
        </is>
      </c>
      <c r="D6" t="inlineStr">
        <is>
          <t>99,19%</t>
        </is>
      </c>
      <c r="E6" t="inlineStr">
        <is>
          <t>3,52%</t>
        </is>
      </c>
    </row>
    <row r="7">
      <c r="A7" t="inlineStr">
        <is>
          <t>06 - Proteção e Benefícios ao Trabalhador</t>
        </is>
      </c>
      <c r="B7" t="inlineStr">
        <is>
          <t>R$33.925.696,00</t>
        </is>
      </c>
      <c r="C7" t="inlineStr">
        <is>
          <t>R$34.236.785,18</t>
        </is>
      </c>
      <c r="D7" t="inlineStr">
        <is>
          <t>100,92%</t>
        </is>
      </c>
      <c r="E7" t="inlineStr">
        <is>
          <t>5,67%</t>
        </is>
      </c>
    </row>
    <row r="8">
      <c r="A8" t="inlineStr">
        <is>
          <t>07 - Empregabilidade</t>
        </is>
      </c>
      <c r="B8" t="inlineStr">
        <is>
          <t>R$351.202.604,00</t>
        </is>
      </c>
      <c r="C8" t="inlineStr">
        <is>
          <t>R$341.005.197,38</t>
        </is>
      </c>
      <c r="D8" t="inlineStr">
        <is>
          <t>97,10%</t>
        </is>
      </c>
      <c r="E8" t="inlineStr">
        <is>
          <t>56,45%</t>
        </is>
      </c>
    </row>
  </sheetData>
  <pageMargins left="0.75" right="0.75" top="1" bottom="1" header="0.5" footer="0.5"/>
</worksheet>
</file>

<file path=xl/worksheets/sheet62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R$418.209.996,00</t>
        </is>
      </c>
      <c r="D2" t="inlineStr">
        <is>
          <t>68,45%</t>
        </is>
      </c>
    </row>
    <row r="3">
      <c r="A3" t="inlineStr">
        <is>
          <t>13110110</t>
        </is>
      </c>
      <c r="B3" t="inlineStr">
        <is>
          <t>Aluguéis e Arrendamentos</t>
        </is>
      </c>
      <c r="C3" t="inlineStr">
        <is>
          <t>R$479.904,00</t>
        </is>
      </c>
      <c r="D3" t="inlineStr">
        <is>
          <t>0,08%</t>
        </is>
      </c>
    </row>
    <row r="4">
      <c r="A4" t="inlineStr">
        <is>
          <t>13110120</t>
        </is>
      </c>
      <c r="B4" t="inlineStr">
        <is>
          <t>Taxas de Ocupação</t>
        </is>
      </c>
      <c r="C4" t="inlineStr">
        <is>
          <t>R$9.996,00</t>
        </is>
      </c>
      <c r="D4" t="inlineStr">
        <is>
          <t>0,00%</t>
        </is>
      </c>
    </row>
    <row r="5">
      <c r="A5" t="inlineStr">
        <is>
          <t>13210100</t>
        </is>
      </c>
      <c r="B5" t="inlineStr">
        <is>
          <t>Remuneração de Depósitos Bancários</t>
        </is>
      </c>
      <c r="C5" t="inlineStr">
        <is>
          <t>R$40.935.660,00</t>
        </is>
      </c>
      <c r="D5" t="inlineStr">
        <is>
          <t>6,70%</t>
        </is>
      </c>
    </row>
    <row r="6">
      <c r="A6" t="inlineStr">
        <is>
          <t>16999900</t>
        </is>
      </c>
      <c r="B6" t="inlineStr">
        <is>
          <t>Serviços Educacionais</t>
        </is>
      </c>
      <c r="C6" t="inlineStr">
        <is>
          <t>R$90.650.724,00</t>
        </is>
      </c>
      <c r="D6" t="inlineStr">
        <is>
          <t>14,84%</t>
        </is>
      </c>
    </row>
    <row r="7">
      <c r="A7" t="inlineStr">
        <is>
          <t>17999900</t>
        </is>
      </c>
      <c r="B7" t="inlineStr">
        <is>
          <t>Outras transferências correntes</t>
        </is>
      </c>
      <c r="C7" t="inlineStr">
        <is>
          <t>R$7.072.680,00</t>
        </is>
      </c>
      <c r="D7" t="inlineStr">
        <is>
          <t>1,16%</t>
        </is>
      </c>
    </row>
    <row r="8">
      <c r="A8" t="inlineStr">
        <is>
          <t>19110900</t>
        </is>
      </c>
      <c r="B8" t="inlineStr">
        <is>
          <t xml:space="preserve">Multas e Juros </t>
        </is>
      </c>
      <c r="C8" t="inlineStr">
        <is>
          <t>R$214.668,00</t>
        </is>
      </c>
      <c r="D8" t="inlineStr">
        <is>
          <t>0,04%</t>
        </is>
      </c>
    </row>
    <row r="9">
      <c r="A9" t="inlineStr">
        <is>
          <t>19219900</t>
        </is>
      </c>
      <c r="B9" t="inlineStr">
        <is>
          <t>Outras Indenizações</t>
        </is>
      </c>
      <c r="C9" t="inlineStr">
        <is>
          <t>R$635.460,00</t>
        </is>
      </c>
      <c r="D9" t="inlineStr">
        <is>
          <t>0,10%</t>
        </is>
      </c>
    </row>
    <row r="10">
      <c r="A10" t="inlineStr">
        <is>
          <t>19229900</t>
        </is>
      </c>
      <c r="B10" t="inlineStr">
        <is>
          <t>Outras Restituições</t>
        </is>
      </c>
      <c r="C10" t="inlineStr">
        <is>
          <t>R$184.044,00</t>
        </is>
      </c>
      <c r="D10" t="inlineStr">
        <is>
          <t>0,03%</t>
        </is>
      </c>
    </row>
    <row r="11">
      <c r="A11" t="inlineStr">
        <is>
          <t>19999900</t>
        </is>
      </c>
      <c r="B11" t="inlineStr">
        <is>
          <t>Outras Receitas Correntes</t>
        </is>
      </c>
      <c r="C11" t="inlineStr">
        <is>
          <t>R$403.608,00</t>
        </is>
      </c>
      <c r="D11" t="inlineStr">
        <is>
          <t>0,07%</t>
        </is>
      </c>
    </row>
    <row r="12">
      <c r="A12" t="inlineStr">
        <is>
          <t>99999910</t>
        </is>
      </c>
      <c r="B12" t="inlineStr">
        <is>
          <t>Recurso Arrecadado em Exerc. Anteriores</t>
        </is>
      </c>
      <c r="C12" t="inlineStr">
        <is>
          <t>R$52.153.260,00</t>
        </is>
      </c>
      <c r="D12" t="inlineStr">
        <is>
          <t>8,54%</t>
        </is>
      </c>
    </row>
  </sheetData>
  <pageMargins left="0.75" right="0.75" top="1" bottom="1" header="0.5" footer="0.5"/>
</worksheet>
</file>

<file path=xl/worksheets/sheet628.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R$ 3.393.096,00</t>
        </is>
      </c>
      <c r="D2" t="inlineStr">
        <is>
          <t>0,56%</t>
        </is>
      </c>
    </row>
    <row r="3">
      <c r="A3" t="inlineStr">
        <is>
          <t>31901100</t>
        </is>
      </c>
      <c r="B3" t="inlineStr">
        <is>
          <t>Vencimentos e Vantagens Fixas</t>
        </is>
      </c>
      <c r="C3" t="inlineStr">
        <is>
          <t>R$ 165.600.888,00</t>
        </is>
      </c>
      <c r="D3" t="inlineStr">
        <is>
          <t>27,11%</t>
        </is>
      </c>
    </row>
    <row r="4">
      <c r="A4" t="inlineStr">
        <is>
          <t>31901300</t>
        </is>
      </c>
      <c r="B4" t="inlineStr">
        <is>
          <t>Obrigações Patronais</t>
        </is>
      </c>
      <c r="C4" t="inlineStr">
        <is>
          <t>R$ 19.116.528,00</t>
        </is>
      </c>
      <c r="D4" t="inlineStr">
        <is>
          <t>3,13%</t>
        </is>
      </c>
    </row>
    <row r="5">
      <c r="A5" t="inlineStr">
        <is>
          <t>31901600</t>
        </is>
      </c>
      <c r="B5" t="inlineStr">
        <is>
          <t>Outras Despesas Variáveis</t>
        </is>
      </c>
      <c r="C5" t="inlineStr">
        <is>
          <t>R$ 1.743.168,00</t>
        </is>
      </c>
      <c r="D5" t="inlineStr">
        <is>
          <t>0,29%</t>
        </is>
      </c>
    </row>
    <row r="6">
      <c r="A6" t="inlineStr">
        <is>
          <t>31909100</t>
        </is>
      </c>
      <c r="B6" t="inlineStr">
        <is>
          <t xml:space="preserve">Sentenças Judiciais </t>
        </is>
      </c>
      <c r="C6" t="inlineStr">
        <is>
          <t>R$ 3.448.644,00</t>
        </is>
      </c>
      <c r="D6" t="inlineStr">
        <is>
          <t>0,56%</t>
        </is>
      </c>
    </row>
    <row r="7">
      <c r="A7" t="inlineStr">
        <is>
          <t>31909400</t>
        </is>
      </c>
      <c r="B7" t="inlineStr">
        <is>
          <t>Indenizações e Restituições Trabalhistas</t>
        </is>
      </c>
      <c r="C7" t="inlineStr">
        <is>
          <t>R$ 4.489.140,00</t>
        </is>
      </c>
      <c r="D7" t="inlineStr">
        <is>
          <t>0,73%</t>
        </is>
      </c>
    </row>
    <row r="8">
      <c r="A8" t="inlineStr">
        <is>
          <t>33504100</t>
        </is>
      </c>
      <c r="B8" t="inlineStr">
        <is>
          <t>Contribuições</t>
        </is>
      </c>
      <c r="C8" t="inlineStr">
        <is>
          <t>R$ 12.219.000,00</t>
        </is>
      </c>
      <c r="D8" t="inlineStr">
        <is>
          <t>2,00%</t>
        </is>
      </c>
    </row>
    <row r="9">
      <c r="A9" t="inlineStr">
        <is>
          <t>33901400</t>
        </is>
      </c>
      <c r="B9" t="inlineStr">
        <is>
          <t>Diárias</t>
        </is>
      </c>
      <c r="C9" t="inlineStr">
        <is>
          <t>R$ 448.632,00</t>
        </is>
      </c>
      <c r="D9" t="inlineStr">
        <is>
          <t>0,07%</t>
        </is>
      </c>
    </row>
    <row r="10">
      <c r="A10" t="inlineStr">
        <is>
          <t>33901800</t>
        </is>
      </c>
      <c r="B10" t="inlineStr">
        <is>
          <t>Auxílio Financeiro a Estudantes</t>
        </is>
      </c>
      <c r="C10" t="inlineStr">
        <is>
          <t>R$ 4.767.912,00</t>
        </is>
      </c>
      <c r="D10" t="inlineStr">
        <is>
          <t>0,78%</t>
        </is>
      </c>
    </row>
    <row r="11">
      <c r="A11" t="inlineStr">
        <is>
          <t>33903000</t>
        </is>
      </c>
      <c r="B11" t="inlineStr">
        <is>
          <t>Material de Consumo</t>
        </is>
      </c>
      <c r="C11" t="inlineStr">
        <is>
          <t>R$ 23.249.784,00</t>
        </is>
      </c>
      <c r="D11" t="inlineStr">
        <is>
          <t>3,81%</t>
        </is>
      </c>
    </row>
    <row r="12">
      <c r="A12" t="inlineStr">
        <is>
          <t>33903300</t>
        </is>
      </c>
      <c r="B12" t="inlineStr">
        <is>
          <t>Passagens e Despesas de Locomoção</t>
        </is>
      </c>
      <c r="C12" t="inlineStr">
        <is>
          <t>R$ 3.678.204,00</t>
        </is>
      </c>
      <c r="D12" t="inlineStr">
        <is>
          <t>0,60%</t>
        </is>
      </c>
    </row>
    <row r="13">
      <c r="A13" t="inlineStr">
        <is>
          <t>33903600</t>
        </is>
      </c>
      <c r="B13" t="inlineStr">
        <is>
          <t>Outros Serviços de Terceiros - PF</t>
        </is>
      </c>
      <c r="C13" t="inlineStr">
        <is>
          <t>R$ 4.411.260,00</t>
        </is>
      </c>
      <c r="D13" t="inlineStr">
        <is>
          <t>0,72%</t>
        </is>
      </c>
    </row>
    <row r="14">
      <c r="A14" t="inlineStr">
        <is>
          <t>33903700</t>
        </is>
      </c>
      <c r="B14" t="inlineStr">
        <is>
          <t>Locação de Mão de Obra</t>
        </is>
      </c>
      <c r="C14" t="inlineStr">
        <is>
          <t>R$ 29.159.352,00</t>
        </is>
      </c>
      <c r="D14" t="inlineStr">
        <is>
          <t>4,77%</t>
        </is>
      </c>
    </row>
    <row r="15">
      <c r="A15" t="inlineStr">
        <is>
          <t>33903900</t>
        </is>
      </c>
      <c r="B15" t="inlineStr">
        <is>
          <t>Outros Serviços Terceiros - P. Jurídica</t>
        </is>
      </c>
      <c r="C15" t="inlineStr">
        <is>
          <t>R$ 196.579.956,00</t>
        </is>
      </c>
      <c r="D15" t="inlineStr">
        <is>
          <t>32,18%</t>
        </is>
      </c>
    </row>
    <row r="16">
      <c r="A16" t="inlineStr">
        <is>
          <t>33904000</t>
        </is>
      </c>
      <c r="B16" t="inlineStr">
        <is>
          <t>Serv. Tecn. da Inform. Comunicação - PJ.</t>
        </is>
      </c>
      <c r="C16" t="inlineStr">
        <is>
          <t>R$ 27.719.016,00</t>
        </is>
      </c>
      <c r="D16" t="inlineStr">
        <is>
          <t>4,54%</t>
        </is>
      </c>
    </row>
    <row r="17">
      <c r="A17" t="inlineStr">
        <is>
          <t>33904700</t>
        </is>
      </c>
      <c r="B17" t="inlineStr">
        <is>
          <t>Obrigações Tributárias e Contributivas</t>
        </is>
      </c>
      <c r="C17" t="inlineStr">
        <is>
          <t>R$ 1.090.812,00</t>
        </is>
      </c>
      <c r="D17" t="inlineStr">
        <is>
          <t>0,18%</t>
        </is>
      </c>
    </row>
    <row r="18">
      <c r="A18" t="inlineStr">
        <is>
          <t>33909100</t>
        </is>
      </c>
      <c r="B18" t="inlineStr">
        <is>
          <t>Sentenças Judiciais</t>
        </is>
      </c>
      <c r="C18" t="inlineStr">
        <is>
          <t>R$ 1.948.968,00</t>
        </is>
      </c>
      <c r="D18" t="inlineStr">
        <is>
          <t>0,32%</t>
        </is>
      </c>
    </row>
    <row r="19">
      <c r="A19" t="inlineStr">
        <is>
          <t>44905100</t>
        </is>
      </c>
      <c r="B19" t="inlineStr">
        <is>
          <t>Obras e Instalações</t>
        </is>
      </c>
      <c r="C19" t="inlineStr">
        <is>
          <t>R$ 88.183.368,00</t>
        </is>
      </c>
      <c r="D19" t="inlineStr">
        <is>
          <t>14,43%</t>
        </is>
      </c>
    </row>
    <row r="20">
      <c r="A20" t="inlineStr">
        <is>
          <t>44905200</t>
        </is>
      </c>
      <c r="B20" t="inlineStr">
        <is>
          <t>Equipamentos e Material Permanente</t>
        </is>
      </c>
      <c r="C20" t="inlineStr">
        <is>
          <t>R$ 19.702.272,00</t>
        </is>
      </c>
      <c r="D20" t="inlineStr">
        <is>
          <t>3,22%</t>
        </is>
      </c>
    </row>
  </sheetData>
  <pageMargins left="0.75" right="0.75" top="1" bottom="1" header="0.5" footer="0.5"/>
</worksheet>
</file>

<file path=xl/worksheets/sheet62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R$ 89.175.396,00</t>
        </is>
      </c>
      <c r="C2" t="inlineStr">
        <is>
          <t>14,60%</t>
        </is>
      </c>
    </row>
    <row r="3">
      <c r="A3" t="inlineStr">
        <is>
          <t>02 - Administração Financeira</t>
        </is>
      </c>
      <c r="B3" t="inlineStr">
        <is>
          <t>R$ 26.308.653,00</t>
        </is>
      </c>
      <c r="C3" t="inlineStr">
        <is>
          <t>4,31%</t>
        </is>
      </c>
    </row>
    <row r="4">
      <c r="A4" t="inlineStr">
        <is>
          <t>03 - Formação de Recursos Humanos</t>
        </is>
      </c>
      <c r="B4" t="inlineStr">
        <is>
          <t>R$ 2.351.294,00</t>
        </is>
      </c>
      <c r="C4" t="inlineStr">
        <is>
          <t>0,38%</t>
        </is>
      </c>
    </row>
    <row r="5">
      <c r="A5" t="inlineStr">
        <is>
          <t>04 - Comunicação Social</t>
        </is>
      </c>
      <c r="B5" t="inlineStr">
        <is>
          <t>R$ 49.828.578,00</t>
        </is>
      </c>
      <c r="C5" t="inlineStr">
        <is>
          <t>8,16%</t>
        </is>
      </c>
    </row>
    <row r="6">
      <c r="A6" t="inlineStr">
        <is>
          <t>05 - Atenção Básica</t>
        </is>
      </c>
      <c r="B6" t="inlineStr">
        <is>
          <t>R$ 23.544.237,00</t>
        </is>
      </c>
      <c r="C6" t="inlineStr">
        <is>
          <t>3,85%</t>
        </is>
      </c>
    </row>
    <row r="7">
      <c r="A7" t="inlineStr">
        <is>
          <t>06 - Proteção e Benefícios ao Trabalhador</t>
        </is>
      </c>
      <c r="B7" t="inlineStr">
        <is>
          <t>R$ 36.074.423,00</t>
        </is>
      </c>
      <c r="C7" t="inlineStr">
        <is>
          <t>5,90%</t>
        </is>
      </c>
    </row>
    <row r="8">
      <c r="A8" t="inlineStr">
        <is>
          <t>07 - Empregabilidade</t>
        </is>
      </c>
      <c r="B8" t="inlineStr">
        <is>
          <t>R$ 383.667.419,00</t>
        </is>
      </c>
      <c r="C8" t="inlineStr">
        <is>
          <t>62,80%</t>
        </is>
      </c>
    </row>
  </sheetData>
  <pageMargins left="0.75" right="0.75" top="1" bottom="1" header="0.5" footer="0.5"/>
</worksheet>
</file>

<file path=xl/worksheets/sheet630.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R$ 558.796.740,00</t>
        </is>
      </c>
      <c r="C2" t="inlineStr">
        <is>
          <t>R$ 256.306.310,40</t>
        </is>
      </c>
      <c r="D2" t="inlineStr">
        <is>
          <t>45,87%</t>
        </is>
      </c>
      <c r="E2" t="inlineStr">
        <is>
          <t>100,00%</t>
        </is>
      </c>
    </row>
    <row r="3">
      <c r="A3" t="inlineStr">
        <is>
          <t>Contr. para Ent. Privadas Serviço Social e de Formação Prof.</t>
        </is>
      </c>
      <c r="B3" t="inlineStr">
        <is>
          <t>R$ 418.209.996,00</t>
        </is>
      </c>
      <c r="C3" t="inlineStr">
        <is>
          <t>R$ 188.443.775,27</t>
        </is>
      </c>
      <c r="D3" t="inlineStr">
        <is>
          <t>45,06%</t>
        </is>
      </c>
      <c r="E3" t="inlineStr">
        <is>
          <t>73,52%</t>
        </is>
      </c>
    </row>
    <row r="4">
      <c r="A4" t="inlineStr">
        <is>
          <t>Contribuições para o Senac</t>
        </is>
      </c>
      <c r="B4" t="inlineStr">
        <is>
          <t>R$ 418.209.996,00</t>
        </is>
      </c>
      <c r="C4" t="inlineStr">
        <is>
          <t>R$ 188.443.775,27</t>
        </is>
      </c>
      <c r="D4" t="inlineStr">
        <is>
          <t>45,06%</t>
        </is>
      </c>
      <c r="E4" t="inlineStr">
        <is>
          <t>73,52%</t>
        </is>
      </c>
    </row>
    <row r="5">
      <c r="A5" t="inlineStr">
        <is>
          <t>Receita Patrimonial</t>
        </is>
      </c>
      <c r="B5" t="inlineStr">
        <is>
          <t>R$ 41.425.560,00</t>
        </is>
      </c>
      <c r="C5" t="inlineStr">
        <is>
          <t>R$ 26.197.320,02</t>
        </is>
      </c>
      <c r="D5" t="inlineStr">
        <is>
          <t>63,24%</t>
        </is>
      </c>
      <c r="E5" t="inlineStr">
        <is>
          <t>10,22%</t>
        </is>
      </c>
    </row>
    <row r="6">
      <c r="A6" t="inlineStr">
        <is>
          <t>Aluguéis e Arrendamentos</t>
        </is>
      </c>
      <c r="B6" t="inlineStr">
        <is>
          <t>R$ 479.904,00</t>
        </is>
      </c>
      <c r="C6" t="inlineStr">
        <is>
          <t>R$ 295.592,73</t>
        </is>
      </c>
      <c r="D6" t="inlineStr">
        <is>
          <t>61,59%</t>
        </is>
      </c>
      <c r="E6" t="inlineStr">
        <is>
          <t>0,12%</t>
        </is>
      </c>
    </row>
    <row r="7">
      <c r="A7" t="inlineStr">
        <is>
          <t>Taxas de Ocupação</t>
        </is>
      </c>
      <c r="B7" t="inlineStr">
        <is>
          <t>R$ 9.996,00</t>
        </is>
      </c>
      <c r="C7" t="inlineStr">
        <is>
          <t>R$ 24.808,00</t>
        </is>
      </c>
      <c r="D7" t="inlineStr">
        <is>
          <t>248,18%</t>
        </is>
      </c>
      <c r="E7" t="inlineStr">
        <is>
          <t>0,01%</t>
        </is>
      </c>
    </row>
    <row r="8">
      <c r="A8" t="inlineStr">
        <is>
          <t>Remuneração de Depósitos Bancários</t>
        </is>
      </c>
      <c r="B8" t="inlineStr">
        <is>
          <t>R$ 40.935.660,00</t>
        </is>
      </c>
      <c r="C8" t="inlineStr">
        <is>
          <t>R$ 25.876.919,29</t>
        </is>
      </c>
      <c r="D8" t="inlineStr">
        <is>
          <t>63,21%</t>
        </is>
      </c>
      <c r="E8" t="inlineStr">
        <is>
          <t>10,10%</t>
        </is>
      </c>
    </row>
    <row r="9">
      <c r="A9" t="inlineStr">
        <is>
          <t>Receita de Serviços</t>
        </is>
      </c>
      <c r="B9" t="inlineStr">
        <is>
          <t>R$ 90.650.724,00</t>
        </is>
      </c>
      <c r="C9" t="inlineStr">
        <is>
          <t>R$ 38.490.556,21</t>
        </is>
      </c>
      <c r="D9" t="inlineStr">
        <is>
          <t>42,46%</t>
        </is>
      </c>
      <c r="E9" t="inlineStr">
        <is>
          <t>15,02%</t>
        </is>
      </c>
    </row>
    <row r="10">
      <c r="A10" t="inlineStr">
        <is>
          <t>Serviços Educacionais</t>
        </is>
      </c>
      <c r="B10" t="inlineStr">
        <is>
          <t>R$ 90.650.724,00</t>
        </is>
      </c>
      <c r="C10" t="inlineStr">
        <is>
          <t>R$ 38.490.556,21</t>
        </is>
      </c>
      <c r="D10" t="inlineStr">
        <is>
          <t>42,46%</t>
        </is>
      </c>
      <c r="E10" t="inlineStr">
        <is>
          <t>15,02%</t>
        </is>
      </c>
    </row>
    <row r="11">
      <c r="A11" t="inlineStr">
        <is>
          <t>Transferências correntes</t>
        </is>
      </c>
      <c r="B11" t="inlineStr">
        <is>
          <t>R$ 7.072.680,00</t>
        </is>
      </c>
      <c r="C11" t="inlineStr">
        <is>
          <t>R$ 2.171.484,27</t>
        </is>
      </c>
      <c r="D11" t="inlineStr">
        <is>
          <t>30,70%</t>
        </is>
      </c>
      <c r="E11" t="inlineStr">
        <is>
          <t>0,85%</t>
        </is>
      </c>
    </row>
    <row r="12">
      <c r="A12" t="inlineStr">
        <is>
          <t>Outras transferências correntes</t>
        </is>
      </c>
      <c r="B12" t="inlineStr">
        <is>
          <t>R$ 7.072.680,00</t>
        </is>
      </c>
      <c r="C12" t="inlineStr">
        <is>
          <t>R$ 2.171.484,27</t>
        </is>
      </c>
      <c r="D12" t="inlineStr">
        <is>
          <t>30,70%</t>
        </is>
      </c>
      <c r="E12" t="inlineStr">
        <is>
          <t>0,85%</t>
        </is>
      </c>
    </row>
    <row r="13">
      <c r="A13" t="inlineStr">
        <is>
          <t>Outras Receitas Correntes</t>
        </is>
      </c>
      <c r="B13" t="inlineStr">
        <is>
          <t>R$ 1.437.780,00</t>
        </is>
      </c>
      <c r="C13" t="inlineStr">
        <is>
          <t>R$ 1.003.174,63</t>
        </is>
      </c>
      <c r="D13" t="inlineStr">
        <is>
          <t>69,77%</t>
        </is>
      </c>
      <c r="E13" t="inlineStr">
        <is>
          <t>0,39%</t>
        </is>
      </c>
    </row>
    <row r="14">
      <c r="A14" t="inlineStr">
        <is>
          <t xml:space="preserve">Multas e Juros </t>
        </is>
      </c>
      <c r="B14" t="inlineStr">
        <is>
          <t>R$ 214.668,00</t>
        </is>
      </c>
      <c r="C14" t="inlineStr">
        <is>
          <t>R$ 78.325,87</t>
        </is>
      </c>
      <c r="D14" t="inlineStr">
        <is>
          <t>36,49%</t>
        </is>
      </c>
      <c r="E14" t="inlineStr">
        <is>
          <t>0,03%</t>
        </is>
      </c>
    </row>
    <row r="15">
      <c r="A15" t="inlineStr">
        <is>
          <t>Outras Indenizações</t>
        </is>
      </c>
      <c r="B15" t="inlineStr">
        <is>
          <t>R$ 635.460,00</t>
        </is>
      </c>
      <c r="C15" t="inlineStr">
        <is>
          <t>R$ 280.047,00</t>
        </is>
      </c>
      <c r="D15" t="inlineStr">
        <is>
          <t>44,07%</t>
        </is>
      </c>
      <c r="E15" t="inlineStr">
        <is>
          <t>0,11%</t>
        </is>
      </c>
    </row>
    <row r="16">
      <c r="A16" t="inlineStr">
        <is>
          <t>Outras Restituições</t>
        </is>
      </c>
      <c r="B16" t="inlineStr">
        <is>
          <t>R$ 184.044,00</t>
        </is>
      </c>
      <c r="C16" t="inlineStr">
        <is>
          <t>R$ 153.072,69</t>
        </is>
      </c>
      <c r="D16" t="inlineStr">
        <is>
          <t>83,17%</t>
        </is>
      </c>
      <c r="E16" t="inlineStr">
        <is>
          <t>0,06%</t>
        </is>
      </c>
    </row>
    <row r="17">
      <c r="A17" t="inlineStr">
        <is>
          <t>Outras Receitas Correntes</t>
        </is>
      </c>
      <c r="B17" t="inlineStr">
        <is>
          <t>R$ 403.608,00</t>
        </is>
      </c>
      <c r="C17" t="inlineStr">
        <is>
          <t>R$ 491.729,07</t>
        </is>
      </c>
      <c r="D17" t="inlineStr">
        <is>
          <t>121,83%</t>
        </is>
      </c>
      <c r="E17" t="inlineStr">
        <is>
          <t>0,19%</t>
        </is>
      </c>
    </row>
    <row r="18">
      <c r="A18" t="inlineStr">
        <is>
          <t>RECURSOS ARREC. EXERC. ANTER.</t>
        </is>
      </c>
      <c r="B18" t="inlineStr">
        <is>
          <t>R$ 52.153.260,00</t>
        </is>
      </c>
      <c r="C18" t="inlineStr">
        <is>
          <t>R$ 0,00</t>
        </is>
      </c>
      <c r="D18" t="inlineStr">
        <is>
          <t>0,00%</t>
        </is>
      </c>
      <c r="E18" t="inlineStr">
        <is>
          <t>0,00%</t>
        </is>
      </c>
    </row>
    <row r="19">
      <c r="A19" t="inlineStr">
        <is>
          <t>Recurso Arrecadado em Exerc. Anteriores</t>
        </is>
      </c>
      <c r="B19" t="inlineStr">
        <is>
          <t>R$ 52.153.260,00</t>
        </is>
      </c>
      <c r="C19" t="inlineStr">
        <is>
          <t>R$ 0,00</t>
        </is>
      </c>
      <c r="D19" t="inlineStr">
        <is>
          <t>0,00%</t>
        </is>
      </c>
      <c r="E19" t="inlineStr">
        <is>
          <t>0,00%</t>
        </is>
      </c>
    </row>
    <row r="20">
      <c r="A20" t="inlineStr">
        <is>
          <t>Recurso Arrecadado em Exerc. Anteriores</t>
        </is>
      </c>
      <c r="B20" t="inlineStr">
        <is>
          <t>R$ 52.153.260,00</t>
        </is>
      </c>
      <c r="C20" t="inlineStr">
        <is>
          <t>R$ 0,00</t>
        </is>
      </c>
      <c r="D20" t="inlineStr">
        <is>
          <t>0,00%</t>
        </is>
      </c>
      <c r="E20" t="inlineStr">
        <is>
          <t>0,00%</t>
        </is>
      </c>
    </row>
  </sheetData>
  <pageMargins left="0.75" right="0.75" top="1" bottom="1" header="0.5" footer="0.5"/>
</worksheet>
</file>

<file path=xl/worksheets/sheet6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R$ 503.064.360,00</t>
        </is>
      </c>
      <c r="C2" t="inlineStr">
        <is>
          <t>R$ 234.491.033,60</t>
        </is>
      </c>
      <c r="D2" t="inlineStr">
        <is>
          <t>46,61%</t>
        </is>
      </c>
      <c r="E2" t="inlineStr">
        <is>
          <t>89,08%</t>
        </is>
      </c>
    </row>
    <row r="3">
      <c r="A3" t="inlineStr">
        <is>
          <t>Pessoal e Encargos Sociais</t>
        </is>
      </c>
      <c r="B3" t="inlineStr">
        <is>
          <t>R$ 197.791.464,00</t>
        </is>
      </c>
      <c r="C3" t="inlineStr">
        <is>
          <t>R$ 90.731.888,55</t>
        </is>
      </c>
      <c r="D3" t="inlineStr">
        <is>
          <t>45,87%</t>
        </is>
      </c>
      <c r="E3" t="inlineStr">
        <is>
          <t>34,47%</t>
        </is>
      </c>
    </row>
    <row r="4">
      <c r="A4" t="inlineStr">
        <is>
          <t>Contrib. a Entidades Fechadas da Previd.</t>
        </is>
      </c>
      <c r="B4" t="inlineStr">
        <is>
          <t>R$ 3.393.096,00</t>
        </is>
      </c>
      <c r="C4" t="inlineStr">
        <is>
          <t>R$ 1.738.912,96</t>
        </is>
      </c>
      <c r="D4" t="inlineStr">
        <is>
          <t>51,25%</t>
        </is>
      </c>
      <c r="E4" t="inlineStr">
        <is>
          <t>0,66%</t>
        </is>
      </c>
    </row>
    <row r="5">
      <c r="A5" t="inlineStr">
        <is>
          <t>Vencimentos e Vantagens Fixas</t>
        </is>
      </c>
      <c r="B5" t="inlineStr">
        <is>
          <t>R$ 165.600.888,00</t>
        </is>
      </c>
      <c r="C5" t="inlineStr">
        <is>
          <t>R$ 71.735.556,03</t>
        </is>
      </c>
      <c r="D5" t="inlineStr">
        <is>
          <t>43,32%</t>
        </is>
      </c>
      <c r="E5" t="inlineStr">
        <is>
          <t>27,25%</t>
        </is>
      </c>
    </row>
    <row r="6">
      <c r="A6" t="inlineStr">
        <is>
          <t>Obrigações Patronais</t>
        </is>
      </c>
      <c r="B6" t="inlineStr">
        <is>
          <t>R$ 19.116.528,00</t>
        </is>
      </c>
      <c r="C6" t="inlineStr">
        <is>
          <t>R$ 7.952.431,51</t>
        </is>
      </c>
      <c r="D6" t="inlineStr">
        <is>
          <t>41,60%</t>
        </is>
      </c>
      <c r="E6" t="inlineStr">
        <is>
          <t>3,02%</t>
        </is>
      </c>
    </row>
    <row r="7">
      <c r="A7" t="inlineStr">
        <is>
          <t>Outras Despesas Variáveis</t>
        </is>
      </c>
      <c r="B7" t="inlineStr">
        <is>
          <t>R$ 1.743.168,00</t>
        </is>
      </c>
      <c r="C7" t="inlineStr">
        <is>
          <t>R$ 1.105.027,56</t>
        </is>
      </c>
      <c r="D7" t="inlineStr">
        <is>
          <t>63,39%</t>
        </is>
      </c>
      <c r="E7" t="inlineStr">
        <is>
          <t>0,42%</t>
        </is>
      </c>
    </row>
    <row r="8">
      <c r="A8" t="inlineStr">
        <is>
          <t xml:space="preserve">Sentenças Judiciais </t>
        </is>
      </c>
      <c r="B8" t="inlineStr">
        <is>
          <t>R$ 3.448.644,00</t>
        </is>
      </c>
      <c r="C8" t="inlineStr">
        <is>
          <t>R$ 3.055.492,12</t>
        </is>
      </c>
      <c r="D8" t="inlineStr">
        <is>
          <t>88,60%</t>
        </is>
      </c>
      <c r="E8" t="inlineStr">
        <is>
          <t>1,16%</t>
        </is>
      </c>
    </row>
    <row r="9">
      <c r="A9" t="inlineStr">
        <is>
          <t>Indenizações e Restituições Trabalhistas</t>
        </is>
      </c>
      <c r="B9" t="inlineStr">
        <is>
          <t>R$ 4.489.140,00</t>
        </is>
      </c>
      <c r="C9" t="inlineStr">
        <is>
          <t>R$ 5.144.468,37</t>
        </is>
      </c>
      <c r="D9" t="inlineStr">
        <is>
          <t>114,60%</t>
        </is>
      </c>
      <c r="E9" t="inlineStr">
        <is>
          <t>1,95%</t>
        </is>
      </c>
    </row>
    <row r="10">
      <c r="A10" t="inlineStr">
        <is>
          <t>Outras Despesas Correntes</t>
        </is>
      </c>
      <c r="B10" t="inlineStr">
        <is>
          <t>R$ 305.272.896,00</t>
        </is>
      </c>
      <c r="C10" t="inlineStr">
        <is>
          <t>R$ 143.759.145,05</t>
        </is>
      </c>
      <c r="D10" t="inlineStr">
        <is>
          <t>47,09%</t>
        </is>
      </c>
      <c r="E10" t="inlineStr">
        <is>
          <t>54,61%</t>
        </is>
      </c>
    </row>
    <row r="11">
      <c r="A11" t="inlineStr">
        <is>
          <t>Contribuições</t>
        </is>
      </c>
      <c r="B11" t="inlineStr">
        <is>
          <t>R$ 12.219.000,00</t>
        </is>
      </c>
      <c r="C11" t="inlineStr">
        <is>
          <t>R$ 5.460.022,03</t>
        </is>
      </c>
      <c r="D11" t="inlineStr">
        <is>
          <t>44,68%</t>
        </is>
      </c>
      <c r="E11" t="inlineStr">
        <is>
          <t>2,07%</t>
        </is>
      </c>
    </row>
    <row r="12">
      <c r="A12" t="inlineStr">
        <is>
          <t>Diárias</t>
        </is>
      </c>
      <c r="B12" t="inlineStr">
        <is>
          <t>R$ 448.632,00</t>
        </is>
      </c>
      <c r="C12" t="inlineStr">
        <is>
          <t>R$ 192.049,09</t>
        </is>
      </c>
      <c r="D12" t="inlineStr">
        <is>
          <t>42,81%</t>
        </is>
      </c>
      <c r="E12" t="inlineStr">
        <is>
          <t>0,07%</t>
        </is>
      </c>
    </row>
    <row r="13">
      <c r="A13" t="inlineStr">
        <is>
          <t>Auxílio Financeiro a Estudantes</t>
        </is>
      </c>
      <c r="B13" t="inlineStr">
        <is>
          <t>R$ 4.767.912,00</t>
        </is>
      </c>
      <c r="C13" t="inlineStr">
        <is>
          <t>R$ 845.362,14</t>
        </is>
      </c>
      <c r="D13" t="inlineStr">
        <is>
          <t>17,73%</t>
        </is>
      </c>
      <c r="E13" t="inlineStr">
        <is>
          <t>0,32%</t>
        </is>
      </c>
    </row>
    <row r="14">
      <c r="A14" t="inlineStr">
        <is>
          <t>Material de Consumo</t>
        </is>
      </c>
      <c r="B14" t="inlineStr">
        <is>
          <t>R$ 23.249.784,00</t>
        </is>
      </c>
      <c r="C14" t="inlineStr">
        <is>
          <t>R$ 7.335.965,34</t>
        </is>
      </c>
      <c r="D14" t="inlineStr">
        <is>
          <t>31,55%</t>
        </is>
      </c>
      <c r="E14" t="inlineStr">
        <is>
          <t>2,79%</t>
        </is>
      </c>
    </row>
    <row r="15">
      <c r="A15" t="inlineStr">
        <is>
          <t>Passagens e Despesas de Locomoção</t>
        </is>
      </c>
      <c r="B15" t="inlineStr">
        <is>
          <t>R$ 3.678.204,00</t>
        </is>
      </c>
      <c r="C15" t="inlineStr">
        <is>
          <t>R$ 2.143.312,20</t>
        </is>
      </c>
      <c r="D15" t="inlineStr">
        <is>
          <t>58,27%</t>
        </is>
      </c>
      <c r="E15" t="inlineStr">
        <is>
          <t>0,81%</t>
        </is>
      </c>
    </row>
    <row r="16">
      <c r="A16" t="inlineStr">
        <is>
          <t>Outros Serviços de Terceiros - PF</t>
        </is>
      </c>
      <c r="B16" t="inlineStr">
        <is>
          <t>R$ 4.411.260,00</t>
        </is>
      </c>
      <c r="C16" t="inlineStr">
        <is>
          <t>R$ 1.500.991,71</t>
        </is>
      </c>
      <c r="D16" t="inlineStr">
        <is>
          <t>34,03%</t>
        </is>
      </c>
      <c r="E16" t="inlineStr">
        <is>
          <t>0,57%</t>
        </is>
      </c>
    </row>
    <row r="17">
      <c r="A17" t="inlineStr">
        <is>
          <t>Locação de Mão de Obra</t>
        </is>
      </c>
      <c r="B17" t="inlineStr">
        <is>
          <t>R$ 29.159.352,00</t>
        </is>
      </c>
      <c r="C17" t="inlineStr">
        <is>
          <t>R$ 15.263.147,56</t>
        </is>
      </c>
      <c r="D17" t="inlineStr">
        <is>
          <t>52,34%</t>
        </is>
      </c>
      <c r="E17" t="inlineStr">
        <is>
          <t>5,80%</t>
        </is>
      </c>
    </row>
    <row r="18">
      <c r="A18" t="inlineStr">
        <is>
          <t>Outros Serviços Terceiros - P. Jurídica</t>
        </is>
      </c>
      <c r="B18" t="inlineStr">
        <is>
          <t>R$ 196.579.956,00</t>
        </is>
      </c>
      <c r="C18" t="inlineStr">
        <is>
          <t>R$ 98.497.726,57</t>
        </is>
      </c>
      <c r="D18" t="inlineStr">
        <is>
          <t>50,11%</t>
        </is>
      </c>
      <c r="E18" t="inlineStr">
        <is>
          <t>37,42%</t>
        </is>
      </c>
    </row>
    <row r="19">
      <c r="A19" t="inlineStr">
        <is>
          <t>Serv. Tecn. da Inform. Comunicação - PJ.</t>
        </is>
      </c>
      <c r="B19" t="inlineStr">
        <is>
          <t>R$ 27.719.016,00</t>
        </is>
      </c>
      <c r="C19" t="inlineStr">
        <is>
          <t>R$ 11.109.797,24</t>
        </is>
      </c>
      <c r="D19" t="inlineStr">
        <is>
          <t>40,08%</t>
        </is>
      </c>
      <c r="E19" t="inlineStr">
        <is>
          <t>4,22%</t>
        </is>
      </c>
    </row>
    <row r="20">
      <c r="A20" t="inlineStr">
        <is>
          <t>Obrigações Tributárias e Contributivas</t>
        </is>
      </c>
      <c r="B20" t="inlineStr">
        <is>
          <t>R$ 1.090.812,00</t>
        </is>
      </c>
      <c r="C20" t="inlineStr">
        <is>
          <t>R$ 810.808,17</t>
        </is>
      </c>
      <c r="D20" t="inlineStr">
        <is>
          <t>74,33%</t>
        </is>
      </c>
      <c r="E20" t="inlineStr">
        <is>
          <t>0,31%</t>
        </is>
      </c>
    </row>
    <row r="21">
      <c r="A21" t="inlineStr">
        <is>
          <t>Sentenças Judiciais</t>
        </is>
      </c>
      <c r="B21" t="inlineStr">
        <is>
          <t>R$ 1.948.968,00</t>
        </is>
      </c>
      <c r="C21" t="inlineStr">
        <is>
          <t>R$ 599.963,00</t>
        </is>
      </c>
      <c r="D21" t="inlineStr">
        <is>
          <t>30,78%</t>
        </is>
      </c>
      <c r="E21" t="inlineStr">
        <is>
          <t>0,23%</t>
        </is>
      </c>
    </row>
  </sheetData>
  <pageMargins left="0.75" right="0.75" top="1" bottom="1" header="0.5" footer="0.5"/>
</worksheet>
</file>

<file path=xl/worksheets/sheet6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R$89.175.396,00</t>
        </is>
      </c>
      <c r="C2" t="inlineStr">
        <is>
          <t>R$39.826.309,62</t>
        </is>
      </c>
      <c r="D2" t="inlineStr">
        <is>
          <t>44,66%</t>
        </is>
      </c>
      <c r="E2" t="inlineStr">
        <is>
          <t>15,13%</t>
        </is>
      </c>
    </row>
    <row r="3">
      <c r="A3" t="inlineStr">
        <is>
          <t>02 - Administração Financeira</t>
        </is>
      </c>
      <c r="B3" t="inlineStr">
        <is>
          <t>R$26.308.653,00</t>
        </is>
      </c>
      <c r="C3" t="inlineStr">
        <is>
          <t>R$12.165.109,72</t>
        </is>
      </c>
      <c r="D3" t="inlineStr">
        <is>
          <t>46,24%</t>
        </is>
      </c>
      <c r="E3" t="inlineStr">
        <is>
          <t>4,62%</t>
        </is>
      </c>
    </row>
    <row r="4">
      <c r="A4" t="inlineStr">
        <is>
          <t>03 - Formação de Recursos Humanos</t>
        </is>
      </c>
      <c r="B4" t="inlineStr">
        <is>
          <t>R$2.351.294,00</t>
        </is>
      </c>
      <c r="C4" t="inlineStr">
        <is>
          <t>R$269.918,99</t>
        </is>
      </c>
      <c r="D4" t="inlineStr">
        <is>
          <t>11,48%</t>
        </is>
      </c>
      <c r="E4" t="inlineStr">
        <is>
          <t>0,10%</t>
        </is>
      </c>
    </row>
    <row r="5">
      <c r="A5" t="inlineStr">
        <is>
          <t>04 - Comunicação Social</t>
        </is>
      </c>
      <c r="B5" t="inlineStr">
        <is>
          <t>R$49.828.578,00</t>
        </is>
      </c>
      <c r="C5" t="inlineStr">
        <is>
          <t>R$20.286.020,50</t>
        </is>
      </c>
      <c r="D5" t="inlineStr">
        <is>
          <t>40,71%</t>
        </is>
      </c>
      <c r="E5" t="inlineStr">
        <is>
          <t>7,71%</t>
        </is>
      </c>
    </row>
    <row r="6">
      <c r="A6" t="inlineStr">
        <is>
          <t>05 - Atenção Básica</t>
        </is>
      </c>
      <c r="B6" t="inlineStr">
        <is>
          <t>R$23.544.237,00</t>
        </is>
      </c>
      <c r="C6" t="inlineStr">
        <is>
          <t>R$10.332.308,41</t>
        </is>
      </c>
      <c r="D6" t="inlineStr">
        <is>
          <t>43,88%</t>
        </is>
      </c>
      <c r="E6" t="inlineStr">
        <is>
          <t>3,93%</t>
        </is>
      </c>
    </row>
    <row r="7">
      <c r="A7" t="inlineStr">
        <is>
          <t>06 - Proteção e Benefícios ao Trabalhador</t>
        </is>
      </c>
      <c r="B7" t="inlineStr">
        <is>
          <t>R$36.074.423,00</t>
        </is>
      </c>
      <c r="C7" t="inlineStr">
        <is>
          <t>R$15.032.344,19</t>
        </is>
      </c>
      <c r="D7" t="inlineStr">
        <is>
          <t>41,67%</t>
        </is>
      </c>
      <c r="E7" t="inlineStr">
        <is>
          <t>5,71%</t>
        </is>
      </c>
    </row>
    <row r="8">
      <c r="A8" t="inlineStr">
        <is>
          <t>07 - Empregabilidade</t>
        </is>
      </c>
      <c r="B8" t="inlineStr">
        <is>
          <t>R$383.667.419,00</t>
        </is>
      </c>
      <c r="C8" t="inlineStr">
        <is>
          <t>R$165.330.869,91</t>
        </is>
      </c>
      <c r="D8" t="inlineStr">
        <is>
          <t>43,09%</t>
        </is>
      </c>
      <c r="E8" t="inlineStr">
        <is>
          <t>62,81%</t>
        </is>
      </c>
    </row>
  </sheetData>
  <pageMargins left="0.75" right="0.75" top="1" bottom="1" header="0.5" footer="0.5"/>
</worksheet>
</file>

<file path=xl/worksheets/sheet633.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301/2023</t>
        </is>
      </c>
      <c r="B2" t="inlineStr">
        <is>
          <t>Execução do projeto visando desenvolver projetos de inovação junto às micro e pequenas empresas e seus profissionais, nos seguintes setores estratégicos:  Varejo, Turismo, Tecnologia e Economia Criativa, estimulando soluções inovadoras a partir de ações de difusão e capacitação.</t>
        </is>
      </c>
      <c r="C2" t="inlineStr">
        <is>
          <t>SERVIÇO DE APOIO ÀS MICRO E PEQUENAS EMPRESAS NO ESTADO DO RJ - SEBRAE/RJ</t>
        </is>
      </c>
      <c r="D2" t="inlineStr">
        <is>
          <t>29737103000110</t>
        </is>
      </c>
      <c r="E2" t="inlineStr">
        <is>
          <t>1062720,00</t>
        </is>
      </c>
      <c r="F2" t="inlineStr">
        <is>
          <t>12/12/2023 00:00:00</t>
        </is>
      </c>
      <c r="G2" t="inlineStr">
        <is>
          <t>15/12/2027</t>
        </is>
      </c>
      <c r="H2" t="inlineStr">
        <is>
          <t>Ativo</t>
        </is>
      </c>
      <c r="I2" t="inlineStr">
        <is>
          <t>Ordinária</t>
        </is>
      </c>
      <c r="J2" t="inlineStr">
        <is>
          <t>5646258,00</t>
        </is>
      </c>
    </row>
    <row r="3">
      <c r="A3" t="inlineStr">
        <is>
          <t>317/2023</t>
        </is>
      </c>
      <c r="B3" t="inlineStr">
        <is>
          <t>Execução do projeto Caminhos do Sabor,  visando o desenvolvimento das micro e pequenas empresas, promovendo a inovação e o aumento da competitividade nos negócios e criação de novos produtos gastronômicos, capacitando os empreendedores locais no setor de turismo</t>
        </is>
      </c>
      <c r="C3" t="inlineStr">
        <is>
          <t>SERVIÇO DE APOIO ÀS MICRO E PEQUENAS EMPRESAS NO ESTADO DO RJ - SEBRAE/RJ</t>
        </is>
      </c>
      <c r="D3" t="inlineStr">
        <is>
          <t>29737103000110</t>
        </is>
      </c>
      <c r="E3" t="inlineStr">
        <is>
          <t>1011914,96</t>
        </is>
      </c>
      <c r="F3" t="inlineStr">
        <is>
          <t>13/12/2023 00:00:00</t>
        </is>
      </c>
      <c r="G3" t="inlineStr">
        <is>
          <t>15/12/2027</t>
        </is>
      </c>
      <c r="H3" t="inlineStr">
        <is>
          <t>Ativo</t>
        </is>
      </c>
      <c r="I3" t="inlineStr">
        <is>
          <t>Ordinária</t>
        </is>
      </c>
      <c r="J3" t="inlineStr">
        <is>
          <t>4092957,92</t>
        </is>
      </c>
    </row>
    <row r="4">
      <c r="A4" t="inlineStr">
        <is>
          <t>322/2023</t>
        </is>
      </c>
      <c r="B4" t="inlineStr">
        <is>
          <t>Projeto Caravanas da Inovação visando disseminar a cultura de inovação, as novas tecnologias e as ferramentas para o empreendedorismo por meio da realização de 8 caravanas em cidades do interior do Estado do Rio de Janeiro.</t>
        </is>
      </c>
      <c r="C4" t="inlineStr">
        <is>
          <t>SERVIÇO DE APOIO ÀS MICRO E PEQUENAS EMPRESAS NO ESTADO DO RJ - SEBRAE/RJ</t>
        </is>
      </c>
      <c r="D4" t="inlineStr">
        <is>
          <t>29737103000110</t>
        </is>
      </c>
      <c r="E4" t="inlineStr">
        <is>
          <t>792708,60</t>
        </is>
      </c>
      <c r="F4" t="inlineStr">
        <is>
          <t>13/12/2023 00:00:00</t>
        </is>
      </c>
      <c r="G4" t="inlineStr">
        <is>
          <t>15/12/2026</t>
        </is>
      </c>
      <c r="H4" t="inlineStr">
        <is>
          <t>Ativo</t>
        </is>
      </c>
      <c r="I4" t="inlineStr">
        <is>
          <t>Ordinária</t>
        </is>
      </c>
      <c r="J4" t="inlineStr">
        <is>
          <t>3635329,48</t>
        </is>
      </c>
    </row>
    <row r="5">
      <c r="A5" t="inlineStr">
        <is>
          <t>506/2025</t>
        </is>
      </c>
      <c r="B5" t="inlineStr">
        <is>
          <t>Projeto " INCLUIR PARA TRANSFORMAR – IMPULSIONA 4ª EDIÇÃO".</t>
        </is>
      </c>
      <c r="C5" t="inlineStr">
        <is>
          <t>SERVIÇO DE APOIO ÀS MICRO E PEQUENAS EMPRESAS NO ESTADO DO RJ - SEBRAE/RJ</t>
        </is>
      </c>
      <c r="D5" t="inlineStr">
        <is>
          <t>29737103000110</t>
        </is>
      </c>
      <c r="E5" t="inlineStr">
        <is>
          <t>415500,00</t>
        </is>
      </c>
      <c r="F5" t="inlineStr">
        <is>
          <t>15/12/2025 00:00:00</t>
        </is>
      </c>
      <c r="G5" t="inlineStr">
        <is>
          <t>15/06/2027</t>
        </is>
      </c>
      <c r="H5" t="inlineStr">
        <is>
          <t>Ativo</t>
        </is>
      </c>
      <c r="I5" t="inlineStr">
        <is>
          <t>Ordinária</t>
        </is>
      </c>
      <c r="J5" t="inlineStr">
        <is>
          <t>2770000,00</t>
        </is>
      </c>
    </row>
    <row r="6">
      <c r="A6" t="inlineStr">
        <is>
          <t>381/2024</t>
        </is>
      </c>
      <c r="B6" t="inlineStr">
        <is>
          <t>Projeto “CONVÊNIO DE FORMAÇÃO AVANÇADA”, com o objetivo de atender um público estimado de 1.500 pessoas no estado do Rio de Janeiro.</t>
        </is>
      </c>
      <c r="C6" t="inlineStr">
        <is>
          <t>SERVIÇO DE APOIO ÀS MICRO E PEQUENAS EMPRESAS NO ESTADO DO RJ - SEBRAE/RJ</t>
        </is>
      </c>
      <c r="D6" t="inlineStr">
        <is>
          <t>29737103000110</t>
        </is>
      </c>
      <c r="E6" t="inlineStr">
        <is>
          <t>419705,00</t>
        </is>
      </c>
      <c r="F6" t="inlineStr">
        <is>
          <t>16/12/2024 00:00:00</t>
        </is>
      </c>
      <c r="G6" t="inlineStr">
        <is>
          <t>16/12/2027</t>
        </is>
      </c>
      <c r="H6" t="inlineStr">
        <is>
          <t>Ativo</t>
        </is>
      </c>
      <c r="I6" t="inlineStr">
        <is>
          <t>Ordinária</t>
        </is>
      </c>
      <c r="J6" t="inlineStr">
        <is>
          <t>2331475,00</t>
        </is>
      </c>
    </row>
    <row r="7">
      <c r="A7" t="inlineStr">
        <is>
          <t>294/2025</t>
        </is>
      </c>
      <c r="B7" t="inlineStr">
        <is>
          <t>Execução do Projeto " Missão Comercial e Tecnológica do Estado do Rio de Janeiro à China – com participação na Canton Fair 2025".</t>
        </is>
      </c>
      <c r="C7" t="inlineStr">
        <is>
          <t>SERVIÇO DE APOIO ÀS MICRO E PEQUENAS EMPRESAS NO ESTADO DO RJ - SEBRAE/RJ</t>
        </is>
      </c>
      <c r="D7" t="inlineStr">
        <is>
          <t>29737103000110</t>
        </is>
      </c>
      <c r="E7" t="inlineStr">
        <is>
          <t>508711,21</t>
        </is>
      </c>
      <c r="F7" t="inlineStr">
        <is>
          <t>11/08/2025 00:00:00</t>
        </is>
      </c>
      <c r="G7" t="inlineStr">
        <is>
          <t>11/06/2026</t>
        </is>
      </c>
      <c r="H7" t="inlineStr">
        <is>
          <t>Ativo</t>
        </is>
      </c>
      <c r="I7" t="inlineStr">
        <is>
          <t>Ordinária</t>
        </is>
      </c>
      <c r="J7" t="inlineStr">
        <is>
          <t>1695704,09</t>
        </is>
      </c>
    </row>
    <row r="8">
      <c r="A8" t="inlineStr">
        <is>
          <t>488/2025</t>
        </is>
      </c>
      <c r="B8" t="inlineStr">
        <is>
          <t>Projeto " "Missão Técnica de Varejo a NRF – Retail’s Big Show 2026".</t>
        </is>
      </c>
      <c r="C8" t="inlineStr">
        <is>
          <t>SERVIÇO DE APOIO ÀS MICRO E PEQUENAS EMPRESAS NO ESTADO DO RJ - SEBRAE/RJ</t>
        </is>
      </c>
      <c r="D8" t="inlineStr">
        <is>
          <t>29737103000110</t>
        </is>
      </c>
      <c r="E8" t="inlineStr">
        <is>
          <t>441784,65</t>
        </is>
      </c>
      <c r="F8" t="inlineStr">
        <is>
          <t>04/12/2025 00:00:00</t>
        </is>
      </c>
      <c r="G8" t="inlineStr">
        <is>
          <t>04/08/2026</t>
        </is>
      </c>
      <c r="H8" t="inlineStr">
        <is>
          <t>Ativo</t>
        </is>
      </c>
      <c r="I8" t="inlineStr">
        <is>
          <t>Ordinária</t>
        </is>
      </c>
      <c r="J8" t="inlineStr">
        <is>
          <t>1472615,53</t>
        </is>
      </c>
    </row>
    <row r="9">
      <c r="A9" t="inlineStr">
        <is>
          <t>245/2022</t>
        </is>
      </c>
      <c r="B9" t="inlineStr">
        <is>
          <t>Fortalecimento do Ecossistema de Saúde, promovendo a inovação, tanto no âmbito da prestação de serviços da área, quanto na disseminação de conteúdo e conhecimento para formação de profissionais e empreendedores.</t>
        </is>
      </c>
      <c r="C9" t="inlineStr">
        <is>
          <t>SERVIÇO DE APOIO ÀS MICRO E PEQUENAS EMPRESAS NO ESTADO DO RJ - SEBRAE/RJ</t>
        </is>
      </c>
      <c r="D9" t="inlineStr">
        <is>
          <t>29737103000110</t>
        </is>
      </c>
      <c r="E9" t="inlineStr">
        <is>
          <t>129477,52</t>
        </is>
      </c>
      <c r="F9" t="inlineStr">
        <is>
          <t>05/12/2022 00:00:00</t>
        </is>
      </c>
      <c r="G9" t="inlineStr">
        <is>
          <t>06/12/2026</t>
        </is>
      </c>
      <c r="H9" t="inlineStr">
        <is>
          <t>Ativo</t>
        </is>
      </c>
      <c r="I9" t="inlineStr">
        <is>
          <t>Ordinária</t>
        </is>
      </c>
      <c r="J9" t="inlineStr">
        <is>
          <t>729484,03</t>
        </is>
      </c>
    </row>
  </sheetData>
  <pageMargins left="0.75" right="0.75" top="1" bottom="1" header="0.5" footer="0.5"/>
</worksheet>
</file>

<file path=xl/worksheets/sheet634.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301/2023</t>
        </is>
      </c>
      <c r="B2" t="inlineStr">
        <is>
          <t>Execução do projeto visando desenvolver projetos de inovação junto às micro e pequenas empresas e seus profissionais, nos seguintes setores estratégicos:  Varejo, Turismo, Tecnologia e Economia Criativa, estimulando soluções inovadoras a partir de ações de difusão e capacitação.</t>
        </is>
      </c>
      <c r="C2" t="inlineStr">
        <is>
          <t>SERVIÇO DE APOIO ÀS MICRO E PEQUENAS EMPRESAS NO ESTADO DO RJ - SEBRAE/RJ</t>
        </is>
      </c>
      <c r="D2" t="inlineStr">
        <is>
          <t>29737103000110</t>
        </is>
      </c>
      <c r="E2" t="inlineStr">
        <is>
          <t>1062720,00</t>
        </is>
      </c>
      <c r="F2" t="inlineStr">
        <is>
          <t>12/12/2023 00:00:00</t>
        </is>
      </c>
      <c r="G2" t="inlineStr">
        <is>
          <t>15/12/2027</t>
        </is>
      </c>
      <c r="H2" t="inlineStr">
        <is>
          <t>Ativo</t>
        </is>
      </c>
      <c r="I2" t="inlineStr">
        <is>
          <t>Ordinária</t>
        </is>
      </c>
      <c r="J2" t="inlineStr">
        <is>
          <t>5646258,00</t>
        </is>
      </c>
    </row>
    <row r="3">
      <c r="A3" t="inlineStr">
        <is>
          <t>317/2023</t>
        </is>
      </c>
      <c r="B3" t="inlineStr">
        <is>
          <t>Execução do projeto Caminhos do Sabor,  visando o desenvolvimento das micro e pequenas empresas, promovendo a inovação e o aumento da competitividade nos negócios e criação de novos produtos gastronômicos, capacitando os empreendedores locais no setor de turismo</t>
        </is>
      </c>
      <c r="C3" t="inlineStr">
        <is>
          <t>SERVIÇO DE APOIO ÀS MICRO E PEQUENAS EMPRESAS NO ESTADO DO RJ - SEBRAE/RJ</t>
        </is>
      </c>
      <c r="D3" t="inlineStr">
        <is>
          <t>29737103000110</t>
        </is>
      </c>
      <c r="E3" t="inlineStr">
        <is>
          <t>1011914,96</t>
        </is>
      </c>
      <c r="F3" t="inlineStr">
        <is>
          <t>13/12/2023 00:00:00</t>
        </is>
      </c>
      <c r="G3" t="inlineStr">
        <is>
          <t>15/12/2027</t>
        </is>
      </c>
      <c r="H3" t="inlineStr">
        <is>
          <t>Ativo</t>
        </is>
      </c>
      <c r="I3" t="inlineStr">
        <is>
          <t>Ordinária</t>
        </is>
      </c>
      <c r="J3" t="inlineStr">
        <is>
          <t>4092957,92</t>
        </is>
      </c>
    </row>
    <row r="4">
      <c r="A4" t="inlineStr">
        <is>
          <t>322/2023</t>
        </is>
      </c>
      <c r="B4" t="inlineStr">
        <is>
          <t>Projeto Caravanas da Inovação visando disseminar a cultura de inovação, as novas tecnologias e as ferramentas para o empreendedorismo por meio da realização de 8 caravanas em cidades do interior do Estado do Rio de Janeiro.</t>
        </is>
      </c>
      <c r="C4" t="inlineStr">
        <is>
          <t>SERVIÇO DE APOIO ÀS MICRO E PEQUENAS EMPRESAS NO ESTADO DO RJ - SEBRAE/RJ</t>
        </is>
      </c>
      <c r="D4" t="inlineStr">
        <is>
          <t>29737103000110</t>
        </is>
      </c>
      <c r="E4" t="inlineStr">
        <is>
          <t>792708,60</t>
        </is>
      </c>
      <c r="F4" t="inlineStr">
        <is>
          <t>13/12/2023 00:00:00</t>
        </is>
      </c>
      <c r="G4" t="inlineStr">
        <is>
          <t>15/12/2026</t>
        </is>
      </c>
      <c r="H4" t="inlineStr">
        <is>
          <t>Ativo</t>
        </is>
      </c>
      <c r="I4" t="inlineStr">
        <is>
          <t>Ordinária</t>
        </is>
      </c>
      <c r="J4" t="inlineStr">
        <is>
          <t>3635329,48</t>
        </is>
      </c>
    </row>
    <row r="5">
      <c r="A5" t="inlineStr">
        <is>
          <t>506/2025</t>
        </is>
      </c>
      <c r="B5" t="inlineStr">
        <is>
          <t>Projeto " INCLUIR PARA TRANSFORMAR – IMPULSIONA 4ª EDIÇÃO".</t>
        </is>
      </c>
      <c r="C5" t="inlineStr">
        <is>
          <t>SERVIÇO DE APOIO ÀS MICRO E PEQUENAS EMPRESAS NO ESTADO DO RJ - SEBRAE/RJ</t>
        </is>
      </c>
      <c r="D5" t="inlineStr">
        <is>
          <t>29737103000110</t>
        </is>
      </c>
      <c r="E5" t="inlineStr">
        <is>
          <t>415500,00</t>
        </is>
      </c>
      <c r="F5" t="inlineStr">
        <is>
          <t>15/12/2025 00:00:00</t>
        </is>
      </c>
      <c r="G5" t="inlineStr">
        <is>
          <t>15/06/2027</t>
        </is>
      </c>
      <c r="H5" t="inlineStr">
        <is>
          <t>Ativo</t>
        </is>
      </c>
      <c r="I5" t="inlineStr">
        <is>
          <t>Ordinária</t>
        </is>
      </c>
      <c r="J5" t="inlineStr">
        <is>
          <t>2770000,00</t>
        </is>
      </c>
    </row>
    <row r="6">
      <c r="A6" t="inlineStr">
        <is>
          <t>381/2024</t>
        </is>
      </c>
      <c r="B6" t="inlineStr">
        <is>
          <t>Projeto “CONVÊNIO DE FORMAÇÃO AVANÇADA”, com o objetivo de atender um público estimado de 1.500 pessoas no estado do Rio de Janeiro.</t>
        </is>
      </c>
      <c r="C6" t="inlineStr">
        <is>
          <t>SERVIÇO DE APOIO ÀS MICRO E PEQUENAS EMPRESAS NO ESTADO DO RJ - SEBRAE/RJ</t>
        </is>
      </c>
      <c r="D6" t="inlineStr">
        <is>
          <t>29737103000110</t>
        </is>
      </c>
      <c r="E6" t="inlineStr">
        <is>
          <t>419705,00</t>
        </is>
      </c>
      <c r="F6" t="inlineStr">
        <is>
          <t>16/12/2024 00:00:00</t>
        </is>
      </c>
      <c r="G6" t="inlineStr">
        <is>
          <t>16/12/2027</t>
        </is>
      </c>
      <c r="H6" t="inlineStr">
        <is>
          <t>Ativo</t>
        </is>
      </c>
      <c r="I6" t="inlineStr">
        <is>
          <t>Ordinária</t>
        </is>
      </c>
      <c r="J6" t="inlineStr">
        <is>
          <t>2331475,00</t>
        </is>
      </c>
    </row>
    <row r="7">
      <c r="A7" t="inlineStr">
        <is>
          <t>294/2025</t>
        </is>
      </c>
      <c r="B7" t="inlineStr">
        <is>
          <t>Execução do Projeto " Missão Comercial e Tecnológica do Estado do Rio de Janeiro à China – com participação na Canton Fair 2025".</t>
        </is>
      </c>
      <c r="C7" t="inlineStr">
        <is>
          <t>SERVIÇO DE APOIO ÀS MICRO E PEQUENAS EMPRESAS NO ESTADO DO RJ - SEBRAE/RJ</t>
        </is>
      </c>
      <c r="D7" t="inlineStr">
        <is>
          <t>29737103000110</t>
        </is>
      </c>
      <c r="E7" t="inlineStr">
        <is>
          <t>508711,21</t>
        </is>
      </c>
      <c r="F7" t="inlineStr">
        <is>
          <t>11/08/2025 00:00:00</t>
        </is>
      </c>
      <c r="G7" t="inlineStr">
        <is>
          <t>11/06/2026</t>
        </is>
      </c>
      <c r="H7" t="inlineStr">
        <is>
          <t>Ativo</t>
        </is>
      </c>
      <c r="I7" t="inlineStr">
        <is>
          <t>Ordinária</t>
        </is>
      </c>
      <c r="J7" t="inlineStr">
        <is>
          <t>1695704,09</t>
        </is>
      </c>
    </row>
    <row r="8">
      <c r="A8" t="inlineStr">
        <is>
          <t>488/2025</t>
        </is>
      </c>
      <c r="B8" t="inlineStr">
        <is>
          <t>Projeto " "Missão Técnica de Varejo a NRF – Retail’s Big Show 2026".</t>
        </is>
      </c>
      <c r="C8" t="inlineStr">
        <is>
          <t>SERVIÇO DE APOIO ÀS MICRO E PEQUENAS EMPRESAS NO ESTADO DO RJ - SEBRAE/RJ</t>
        </is>
      </c>
      <c r="D8" t="inlineStr">
        <is>
          <t>29737103000110</t>
        </is>
      </c>
      <c r="E8" t="inlineStr">
        <is>
          <t>441784,65</t>
        </is>
      </c>
      <c r="F8" t="inlineStr">
        <is>
          <t>04/12/2025 00:00:00</t>
        </is>
      </c>
      <c r="G8" t="inlineStr">
        <is>
          <t>04/08/2026</t>
        </is>
      </c>
      <c r="H8" t="inlineStr">
        <is>
          <t>Ativo</t>
        </is>
      </c>
      <c r="I8" t="inlineStr">
        <is>
          <t>Ordinária</t>
        </is>
      </c>
      <c r="J8" t="inlineStr">
        <is>
          <t>1472615,53</t>
        </is>
      </c>
    </row>
    <row r="9">
      <c r="A9" t="inlineStr">
        <is>
          <t>245/2022</t>
        </is>
      </c>
      <c r="B9" t="inlineStr">
        <is>
          <t>Fortalecimento do Ecossistema de Saúde, promovendo a inovação, tanto no âmbito da prestação de serviços da área, quanto na disseminação de conteúdo e conhecimento para formação de profissionais e empreendedores.</t>
        </is>
      </c>
      <c r="C9" t="inlineStr">
        <is>
          <t>SERVIÇO DE APOIO ÀS MICRO E PEQUENAS EMPRESAS NO ESTADO DO RJ - SEBRAE/RJ</t>
        </is>
      </c>
      <c r="D9" t="inlineStr">
        <is>
          <t>29737103000110</t>
        </is>
      </c>
      <c r="E9" t="inlineStr">
        <is>
          <t>129477,52</t>
        </is>
      </c>
      <c r="F9" t="inlineStr">
        <is>
          <t>05/12/2022 00:00:00</t>
        </is>
      </c>
      <c r="G9" t="inlineStr">
        <is>
          <t>06/12/2026</t>
        </is>
      </c>
      <c r="H9" t="inlineStr">
        <is>
          <t>Ativo</t>
        </is>
      </c>
      <c r="I9" t="inlineStr">
        <is>
          <t>Ordinária</t>
        </is>
      </c>
      <c r="J9" t="inlineStr">
        <is>
          <t>729484,03</t>
        </is>
      </c>
    </row>
  </sheetData>
  <pageMargins left="0.75" right="0.75" top="1" bottom="1" header="0.5" footer="0.5"/>
</worksheet>
</file>

<file path=xl/worksheets/sheet635.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301/2023</t>
        </is>
      </c>
      <c r="B2" t="inlineStr">
        <is>
          <t>Execução do projeto visando desenvolver projetos de inovação junto às micro e pequenas empresas e seus profissionais, nos seguintes setores estratégicos:  Varejo, Turismo, Tecnologia e Economia Criativa, estimulando soluções inovadoras a partir de ações de difusão e capacitação.</t>
        </is>
      </c>
      <c r="C2" t="inlineStr">
        <is>
          <t>SERVIÇO DE APOIO ÀS MICRO E PEQUENAS EMPRESAS NO ESTADO DO RJ - SEBRAE/RJ</t>
        </is>
      </c>
      <c r="D2" t="inlineStr">
        <is>
          <t>29737103000110</t>
        </is>
      </c>
      <c r="E2" t="inlineStr">
        <is>
          <t>1062720,00</t>
        </is>
      </c>
      <c r="F2" t="inlineStr">
        <is>
          <t>12/12/2023 00:00:00</t>
        </is>
      </c>
      <c r="G2" t="inlineStr">
        <is>
          <t>15/12/2027</t>
        </is>
      </c>
      <c r="H2" t="inlineStr">
        <is>
          <t>Ativo</t>
        </is>
      </c>
      <c r="I2" t="inlineStr">
        <is>
          <t>Ordinária</t>
        </is>
      </c>
      <c r="J2" t="inlineStr">
        <is>
          <t>5646258,00</t>
        </is>
      </c>
    </row>
    <row r="3">
      <c r="A3" t="inlineStr">
        <is>
          <t>317/2023</t>
        </is>
      </c>
      <c r="B3" t="inlineStr">
        <is>
          <t>Execução do projeto Caminhos do Sabor,  visando o desenvolvimento das micro e pequenas empresas, promovendo a inovação e o aumento da competitividade nos negócios e criação de novos produtos gastronômicos, capacitando os empreendedores locais no setor de turismo</t>
        </is>
      </c>
      <c r="C3" t="inlineStr">
        <is>
          <t>SERVIÇO DE APOIO ÀS MICRO E PEQUENAS EMPRESAS NO ESTADO DO RJ - SEBRAE/RJ</t>
        </is>
      </c>
      <c r="D3" t="inlineStr">
        <is>
          <t>29737103000110</t>
        </is>
      </c>
      <c r="E3" t="inlineStr">
        <is>
          <t>1011914,96</t>
        </is>
      </c>
      <c r="F3" t="inlineStr">
        <is>
          <t>13/12/2023 00:00:00</t>
        </is>
      </c>
      <c r="G3" t="inlineStr">
        <is>
          <t>15/12/2027</t>
        </is>
      </c>
      <c r="H3" t="inlineStr">
        <is>
          <t>Ativo</t>
        </is>
      </c>
      <c r="I3" t="inlineStr">
        <is>
          <t>Ordinária</t>
        </is>
      </c>
      <c r="J3" t="inlineStr">
        <is>
          <t>4092957,92</t>
        </is>
      </c>
    </row>
    <row r="4">
      <c r="A4" t="inlineStr">
        <is>
          <t>322/2023</t>
        </is>
      </c>
      <c r="B4" t="inlineStr">
        <is>
          <t>Projeto Caravanas da Inovação visando disseminar a cultura de inovação, as novas tecnologias e as ferramentas para o empreendedorismo por meio da realização de 8 caravanas em cidades do interior do Estado do Rio de Janeiro.</t>
        </is>
      </c>
      <c r="C4" t="inlineStr">
        <is>
          <t>SERVIÇO DE APOIO ÀS MICRO E PEQUENAS EMPRESAS NO ESTADO DO RJ - SEBRAE/RJ</t>
        </is>
      </c>
      <c r="D4" t="inlineStr">
        <is>
          <t>29737103000110</t>
        </is>
      </c>
      <c r="E4" t="inlineStr">
        <is>
          <t>792708,60</t>
        </is>
      </c>
      <c r="F4" t="inlineStr">
        <is>
          <t>13/12/2023 00:00:00</t>
        </is>
      </c>
      <c r="G4" t="inlineStr">
        <is>
          <t>15/12/2026</t>
        </is>
      </c>
      <c r="H4" t="inlineStr">
        <is>
          <t>Ativo</t>
        </is>
      </c>
      <c r="I4" t="inlineStr">
        <is>
          <t>Ordinária</t>
        </is>
      </c>
      <c r="J4" t="inlineStr">
        <is>
          <t>3635329,48</t>
        </is>
      </c>
    </row>
    <row r="5">
      <c r="A5" t="inlineStr">
        <is>
          <t>506/2025</t>
        </is>
      </c>
      <c r="B5" t="inlineStr">
        <is>
          <t>Projeto " INCLUIR PARA TRANSFORMAR – IMPULSIONA 4ª EDIÇÃO".</t>
        </is>
      </c>
      <c r="C5" t="inlineStr">
        <is>
          <t>SERVIÇO DE APOIO ÀS MICRO E PEQUENAS EMPRESAS NO ESTADO DO RJ - SEBRAE/RJ</t>
        </is>
      </c>
      <c r="D5" t="inlineStr">
        <is>
          <t>29737103000110</t>
        </is>
      </c>
      <c r="E5" t="inlineStr">
        <is>
          <t>415500,00</t>
        </is>
      </c>
      <c r="F5" t="inlineStr">
        <is>
          <t>15/12/2025 00:00:00</t>
        </is>
      </c>
      <c r="G5" t="inlineStr">
        <is>
          <t>15/06/2027</t>
        </is>
      </c>
      <c r="H5" t="inlineStr">
        <is>
          <t>Ativo</t>
        </is>
      </c>
      <c r="I5" t="inlineStr">
        <is>
          <t>Ordinária</t>
        </is>
      </c>
      <c r="J5" t="inlineStr">
        <is>
          <t>2770000,00</t>
        </is>
      </c>
    </row>
    <row r="6">
      <c r="A6" t="inlineStr">
        <is>
          <t>381/2024</t>
        </is>
      </c>
      <c r="B6" t="inlineStr">
        <is>
          <t>Projeto “CONVÊNIO DE FORMAÇÃO AVANÇADA”, com o objetivo de atender um público estimado de 1.500 pessoas no estado do Rio de Janeiro.</t>
        </is>
      </c>
      <c r="C6" t="inlineStr">
        <is>
          <t>SERVIÇO DE APOIO ÀS MICRO E PEQUENAS EMPRESAS NO ESTADO DO RJ - SEBRAE/RJ</t>
        </is>
      </c>
      <c r="D6" t="inlineStr">
        <is>
          <t>29737103000110</t>
        </is>
      </c>
      <c r="E6" t="inlineStr">
        <is>
          <t>419705,00</t>
        </is>
      </c>
      <c r="F6" t="inlineStr">
        <is>
          <t>16/12/2024 00:00:00</t>
        </is>
      </c>
      <c r="G6" t="inlineStr">
        <is>
          <t>16/12/2027</t>
        </is>
      </c>
      <c r="H6" t="inlineStr">
        <is>
          <t>Ativo</t>
        </is>
      </c>
      <c r="I6" t="inlineStr">
        <is>
          <t>Ordinária</t>
        </is>
      </c>
      <c r="J6" t="inlineStr">
        <is>
          <t>2331475,00</t>
        </is>
      </c>
    </row>
    <row r="7">
      <c r="A7" t="inlineStr">
        <is>
          <t>294/2025</t>
        </is>
      </c>
      <c r="B7" t="inlineStr">
        <is>
          <t>Execução do Projeto " Missão Comercial e Tecnológica do Estado do Rio de Janeiro à China – com participação na Canton Fair 2025".</t>
        </is>
      </c>
      <c r="C7" t="inlineStr">
        <is>
          <t>SERVIÇO DE APOIO ÀS MICRO E PEQUENAS EMPRESAS NO ESTADO DO RJ - SEBRAE/RJ</t>
        </is>
      </c>
      <c r="D7" t="inlineStr">
        <is>
          <t>29737103000110</t>
        </is>
      </c>
      <c r="E7" t="inlineStr">
        <is>
          <t>508711,21</t>
        </is>
      </c>
      <c r="F7" t="inlineStr">
        <is>
          <t>11/08/2025 00:00:00</t>
        </is>
      </c>
      <c r="G7" t="inlineStr">
        <is>
          <t>11/06/2026</t>
        </is>
      </c>
      <c r="H7" t="inlineStr">
        <is>
          <t>Ativo</t>
        </is>
      </c>
      <c r="I7" t="inlineStr">
        <is>
          <t>Ordinária</t>
        </is>
      </c>
      <c r="J7" t="inlineStr">
        <is>
          <t>1695704,09</t>
        </is>
      </c>
    </row>
    <row r="8">
      <c r="A8" t="inlineStr">
        <is>
          <t>488/2025</t>
        </is>
      </c>
      <c r="B8" t="inlineStr">
        <is>
          <t>Projeto " "Missão Técnica de Varejo a NRF – Retail’s Big Show 2026".</t>
        </is>
      </c>
      <c r="C8" t="inlineStr">
        <is>
          <t>SERVIÇO DE APOIO ÀS MICRO E PEQUENAS EMPRESAS NO ESTADO DO RJ - SEBRAE/RJ</t>
        </is>
      </c>
      <c r="D8" t="inlineStr">
        <is>
          <t>29737103000110</t>
        </is>
      </c>
      <c r="E8" t="inlineStr">
        <is>
          <t>441784,65</t>
        </is>
      </c>
      <c r="F8" t="inlineStr">
        <is>
          <t>04/12/2025 00:00:00</t>
        </is>
      </c>
      <c r="G8" t="inlineStr">
        <is>
          <t>04/08/2026</t>
        </is>
      </c>
      <c r="H8" t="inlineStr">
        <is>
          <t>Ativo</t>
        </is>
      </c>
      <c r="I8" t="inlineStr">
        <is>
          <t>Ordinária</t>
        </is>
      </c>
      <c r="J8" t="inlineStr">
        <is>
          <t>1472615,53</t>
        </is>
      </c>
    </row>
    <row r="9">
      <c r="A9" t="inlineStr">
        <is>
          <t>245/2022</t>
        </is>
      </c>
      <c r="B9" t="inlineStr">
        <is>
          <t>Fortalecimento do Ecossistema de Saúde, promovendo a inovação, tanto no âmbito da prestação de serviços da área, quanto na disseminação de conteúdo e conhecimento para formação de profissionais e empreendedores.</t>
        </is>
      </c>
      <c r="C9" t="inlineStr">
        <is>
          <t>SERVIÇO DE APOIO ÀS MICRO E PEQUENAS EMPRESAS NO ESTADO DO RJ - SEBRAE/RJ</t>
        </is>
      </c>
      <c r="D9" t="inlineStr">
        <is>
          <t>29737103000110</t>
        </is>
      </c>
      <c r="E9" t="inlineStr">
        <is>
          <t>129477,52</t>
        </is>
      </c>
      <c r="F9" t="inlineStr">
        <is>
          <t>05/12/2022 00:00:00</t>
        </is>
      </c>
      <c r="G9" t="inlineStr">
        <is>
          <t>06/12/2026</t>
        </is>
      </c>
      <c r="H9" t="inlineStr">
        <is>
          <t>Ativo</t>
        </is>
      </c>
      <c r="I9" t="inlineStr">
        <is>
          <t>Ordinária</t>
        </is>
      </c>
      <c r="J9" t="inlineStr">
        <is>
          <t>729484,03</t>
        </is>
      </c>
    </row>
  </sheetData>
  <pageMargins left="0.75" right="0.75" top="1" bottom="1" header="0.5" footer="0.5"/>
</worksheet>
</file>

<file path=xl/worksheets/sheet63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de Santa Catarina  - Senac SC</t>
        </is>
      </c>
      <c r="C2" t="inlineStr">
        <is>
          <t>03.603.739/0001-86</t>
        </is>
      </c>
      <c r="D2" t="inlineStr">
        <is>
          <t>Despesas rateadas</t>
        </is>
      </c>
      <c r="E2" t="inlineStr">
        <is>
          <t>Compartilhamento de estruturas físicas, infraestrutura tecnológica e ações conjuntas entre as Entidades.</t>
        </is>
      </c>
      <c r="F2" t="inlineStr">
        <is>
          <t>R$ 758.031,00</t>
        </is>
      </c>
    </row>
    <row r="3">
      <c r="A3" t="inlineStr">
        <is>
          <t>2026</t>
        </is>
      </c>
      <c r="B3" t="inlineStr">
        <is>
          <t>Administração Regional do Amazonas - Senac AM</t>
        </is>
      </c>
      <c r="C3" t="inlineStr">
        <is>
          <t>03.965.450/0001-07</t>
        </is>
      </c>
      <c r="D3" t="inlineStr">
        <is>
          <t>Despesas rateadas</t>
        </is>
      </c>
      <c r="E3" t="inlineStr">
        <is>
          <t>Compartilhamento de estruturas físicas, infraestrutura tecnológica e ações conjuntas entre as Entidades.</t>
        </is>
      </c>
      <c r="F3" t="inlineStr">
        <is>
          <t>R$ 900.000,00</t>
        </is>
      </c>
    </row>
    <row r="4">
      <c r="A4" t="inlineStr">
        <is>
          <t>2026</t>
        </is>
      </c>
      <c r="B4" t="inlineStr">
        <is>
          <t>Administração Regional do Rio Grande do Sul - Senac RS</t>
        </is>
      </c>
      <c r="C4" t="inlineStr">
        <is>
          <t>03.422.707/0001-84</t>
        </is>
      </c>
      <c r="D4" t="inlineStr">
        <is>
          <t>Despesas rateadas</t>
        </is>
      </c>
      <c r="E4" t="inlineStr">
        <is>
          <t>Compartilhamento de estruturas físicas, infraestrutura tecnológica e ações conjuntas entre as Entidades.</t>
        </is>
      </c>
      <c r="F4" t="inlineStr">
        <is>
          <t>R$ 117.320,00</t>
        </is>
      </c>
    </row>
    <row r="5">
      <c r="A5" t="inlineStr">
        <is>
          <t>2026</t>
        </is>
      </c>
      <c r="B5" t="inlineStr">
        <is>
          <t>Departamento Nacional Senac</t>
        </is>
      </c>
      <c r="C5" t="inlineStr">
        <is>
          <t>33.469.172/0001-68</t>
        </is>
      </c>
      <c r="D5" t="inlineStr">
        <is>
          <t>Despesas rateadas</t>
        </is>
      </c>
      <c r="E5" t="inlineStr">
        <is>
          <t>Compartilhamento de estruturas físicas, infraestrutura tecnológica e ações conjuntas entre as Entidades.</t>
        </is>
      </c>
      <c r="F5" t="inlineStr">
        <is>
          <t>R$ 9.787.810,00</t>
        </is>
      </c>
    </row>
    <row r="6">
      <c r="A6" t="inlineStr">
        <is>
          <t>2026</t>
        </is>
      </c>
      <c r="B6" t="inlineStr">
        <is>
          <t>Federação do Comércio de Bens, Serviços e Turismo do Estado do Rio de Janeiro</t>
        </is>
      </c>
      <c r="C6" t="inlineStr">
        <is>
          <t>42.591.099/0001-93</t>
        </is>
      </c>
      <c r="D6" t="inlineStr">
        <is>
          <t>Despesas rateadas</t>
        </is>
      </c>
      <c r="E6" t="inlineStr">
        <is>
          <t>Compartilhamento de estruturas físicas, infraestrutura tecnológica e ações conjuntas entre as Entidades.</t>
        </is>
      </c>
      <c r="F6" t="inlineStr">
        <is>
          <t>R$ 70.854.513,00</t>
        </is>
      </c>
    </row>
    <row r="7">
      <c r="A7" t="inlineStr">
        <is>
          <t>2026</t>
        </is>
      </c>
      <c r="B7" t="inlineStr">
        <is>
          <t>Federação do Comércio de Bens, Serviços e Turismo do Estado do Rio de Janeiro</t>
        </is>
      </c>
      <c r="C7" t="inlineStr">
        <is>
          <t>42.591.099/0001-93</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R$ 546.002.203,00</t>
        </is>
      </c>
    </row>
    <row r="8">
      <c r="A8" t="inlineStr">
        <is>
          <t>2026</t>
        </is>
      </c>
      <c r="B8" t="inlineStr">
        <is>
          <t>Receita Federal do Brasil</t>
        </is>
      </c>
      <c r="C8" t="inlineStr">
        <is>
          <t>00.394.460/0058-87</t>
        </is>
      </c>
      <c r="D8" t="inlineStr">
        <is>
          <t>Comissão ao órgão arrecadador</t>
        </is>
      </c>
      <c r="E8" t="inlineStr">
        <is>
          <t>Comissão à Receita Federal do Brasil, com desconto da quota de três e meio por cento sobre a cifra da Arrecadação Geral, conforme § 1º do Art.32 do Decreto 61.843 de 05 de dezembro de 1967.</t>
        </is>
      </c>
      <c r="F8" t="inlineStr">
        <is>
          <t>R$ 371.430.069,00</t>
        </is>
      </c>
    </row>
    <row r="9">
      <c r="A9" t="inlineStr">
        <is>
          <t>2026</t>
        </is>
      </c>
      <c r="B9" t="inlineStr">
        <is>
          <t>Serviço Social do Comércio do Rio de Janeiro - Sesc RJ</t>
        </is>
      </c>
      <c r="C9" t="inlineStr">
        <is>
          <t>03.621.867/0001-52</t>
        </is>
      </c>
      <c r="D9" t="inlineStr">
        <is>
          <t>Despesas rateadas</t>
        </is>
      </c>
      <c r="E9" t="inlineStr">
        <is>
          <t>Compartilhamento de estruturas físicas, infraestrutura tecnológica e ações conjuntas entre as Entidades.</t>
        </is>
      </c>
      <c r="F9" t="inlineStr">
        <is>
          <t>R$ 1.363.783.498,00</t>
        </is>
      </c>
    </row>
  </sheetData>
  <pageMargins left="0.75" right="0.75" top="1" bottom="1" header="0.5" footer="0.5"/>
</worksheet>
</file>

<file path=xl/worksheets/sheet63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de Santa Catarina  - Senac SC</t>
        </is>
      </c>
      <c r="C2" t="inlineStr">
        <is>
          <t>03.603.739/0001-86</t>
        </is>
      </c>
      <c r="D2" t="inlineStr">
        <is>
          <t>Despesas rateadas</t>
        </is>
      </c>
      <c r="E2" t="inlineStr">
        <is>
          <t>Compartilhamento de estruturas físicas, infraestrutura tecnológica e ações conjuntas entre as Entidades.</t>
        </is>
      </c>
      <c r="F2" t="inlineStr">
        <is>
          <t>R$ 758.031,00</t>
        </is>
      </c>
    </row>
    <row r="3">
      <c r="A3" t="inlineStr">
        <is>
          <t>2026</t>
        </is>
      </c>
      <c r="B3" t="inlineStr">
        <is>
          <t>Administração Regional do Amazonas - Senac AM</t>
        </is>
      </c>
      <c r="C3" t="inlineStr">
        <is>
          <t>03.965.450/0001-07</t>
        </is>
      </c>
      <c r="D3" t="inlineStr">
        <is>
          <t>Despesas rateadas</t>
        </is>
      </c>
      <c r="E3" t="inlineStr">
        <is>
          <t>Compartilhamento de estruturas físicas, infraestrutura tecnológica e ações conjuntas entre as Entidades.</t>
        </is>
      </c>
      <c r="F3" t="inlineStr">
        <is>
          <t>R$ 900.000,00</t>
        </is>
      </c>
    </row>
    <row r="4">
      <c r="A4" t="inlineStr">
        <is>
          <t>2026</t>
        </is>
      </c>
      <c r="B4" t="inlineStr">
        <is>
          <t>Administração Regional do Rio Grande do Sul - Senac RS</t>
        </is>
      </c>
      <c r="C4" t="inlineStr">
        <is>
          <t>03.422.707/0001-84</t>
        </is>
      </c>
      <c r="D4" t="inlineStr">
        <is>
          <t>Despesas rateadas</t>
        </is>
      </c>
      <c r="E4" t="inlineStr">
        <is>
          <t>Compartilhamento de estruturas físicas, infraestrutura tecnológica e ações conjuntas entre as Entidades.</t>
        </is>
      </c>
      <c r="F4" t="inlineStr">
        <is>
          <t>R$ 117.320,00</t>
        </is>
      </c>
    </row>
    <row r="5">
      <c r="A5" t="inlineStr">
        <is>
          <t>2026</t>
        </is>
      </c>
      <c r="B5" t="inlineStr">
        <is>
          <t>Departamento Nacional Senac</t>
        </is>
      </c>
      <c r="C5" t="inlineStr">
        <is>
          <t>33.469.172/0001-68</t>
        </is>
      </c>
      <c r="D5" t="inlineStr">
        <is>
          <t>Despesas rateadas</t>
        </is>
      </c>
      <c r="E5" t="inlineStr">
        <is>
          <t>Compartilhamento de estruturas físicas, infraestrutura tecnológica e ações conjuntas entre as Entidades.</t>
        </is>
      </c>
      <c r="F5" t="inlineStr">
        <is>
          <t>R$ 9.787.810,00</t>
        </is>
      </c>
    </row>
    <row r="6">
      <c r="A6" t="inlineStr">
        <is>
          <t>2026</t>
        </is>
      </c>
      <c r="B6" t="inlineStr">
        <is>
          <t>Federação do Comércio de Bens, Serviços e Turismo do Estado do Rio de Janeiro</t>
        </is>
      </c>
      <c r="C6" t="inlineStr">
        <is>
          <t>42.591.099/0001-93</t>
        </is>
      </c>
      <c r="D6" t="inlineStr">
        <is>
          <t>Despesas rateadas</t>
        </is>
      </c>
      <c r="E6" t="inlineStr">
        <is>
          <t>Compartilhamento de estruturas físicas, infraestrutura tecnológica e ações conjuntas entre as Entidades.</t>
        </is>
      </c>
      <c r="F6" t="inlineStr">
        <is>
          <t>R$ 70.854.513,00</t>
        </is>
      </c>
    </row>
    <row r="7">
      <c r="A7" t="inlineStr">
        <is>
          <t>2026</t>
        </is>
      </c>
      <c r="B7" t="inlineStr">
        <is>
          <t>Federação do Comércio de Bens, Serviços e Turismo do Estado do Rio de Janeiro</t>
        </is>
      </c>
      <c r="C7" t="inlineStr">
        <is>
          <t>42.591.099/0001-93</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R$ 546.002.203,00</t>
        </is>
      </c>
    </row>
    <row r="8">
      <c r="A8" t="inlineStr">
        <is>
          <t>2026</t>
        </is>
      </c>
      <c r="B8" t="inlineStr">
        <is>
          <t>Receita Federal do Brasil</t>
        </is>
      </c>
      <c r="C8" t="inlineStr">
        <is>
          <t>00.394.460/0058-87</t>
        </is>
      </c>
      <c r="D8" t="inlineStr">
        <is>
          <t>Comissão ao órgão arrecadador</t>
        </is>
      </c>
      <c r="E8" t="inlineStr">
        <is>
          <t>Comissão à Receita Federal do Brasil, com desconto da quota de três e meio por cento sobre a cifra da Arrecadação Geral, conforme § 1º do Art.32 do Decreto 61.843 de 05 de dezembro de 1967.</t>
        </is>
      </c>
      <c r="F8" t="inlineStr">
        <is>
          <t>R$ 371.430.069,00</t>
        </is>
      </c>
    </row>
    <row r="9">
      <c r="A9" t="inlineStr">
        <is>
          <t>2026</t>
        </is>
      </c>
      <c r="B9" t="inlineStr">
        <is>
          <t>Serviço Social do Comércio do Rio de Janeiro - Sesc RJ</t>
        </is>
      </c>
      <c r="C9" t="inlineStr">
        <is>
          <t>03.621.867/0001-52</t>
        </is>
      </c>
      <c r="D9" t="inlineStr">
        <is>
          <t>Despesas rateadas</t>
        </is>
      </c>
      <c r="E9" t="inlineStr">
        <is>
          <t>Compartilhamento de estruturas físicas, infraestrutura tecnológica e ações conjuntas entre as Entidades.</t>
        </is>
      </c>
      <c r="F9" t="inlineStr">
        <is>
          <t>R$ 1.363.783.498,00</t>
        </is>
      </c>
    </row>
  </sheetData>
  <pageMargins left="0.75" right="0.75" top="1" bottom="1" header="0.5" footer="0.5"/>
</worksheet>
</file>

<file path=xl/worksheets/sheet63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de Santa Catarina  - Senac SC</t>
        </is>
      </c>
      <c r="C2" t="inlineStr">
        <is>
          <t>03.603.739/0001-86</t>
        </is>
      </c>
      <c r="D2" t="inlineStr">
        <is>
          <t>Despesas rateadas</t>
        </is>
      </c>
      <c r="E2" t="inlineStr">
        <is>
          <t>Compartilhamento de estruturas físicas, infraestrutura tecnológica e ações conjuntas entre as Entidades.</t>
        </is>
      </c>
      <c r="F2" t="inlineStr">
        <is>
          <t>R$ 758.031,00</t>
        </is>
      </c>
    </row>
    <row r="3">
      <c r="A3" t="inlineStr">
        <is>
          <t>2026</t>
        </is>
      </c>
      <c r="B3" t="inlineStr">
        <is>
          <t>Administração Regional do Amazonas - Senac AM</t>
        </is>
      </c>
      <c r="C3" t="inlineStr">
        <is>
          <t>03.965.450/0001-07</t>
        </is>
      </c>
      <c r="D3" t="inlineStr">
        <is>
          <t>Despesas rateadas</t>
        </is>
      </c>
      <c r="E3" t="inlineStr">
        <is>
          <t>Compartilhamento de estruturas físicas, infraestrutura tecnológica e ações conjuntas entre as Entidades.</t>
        </is>
      </c>
      <c r="F3" t="inlineStr">
        <is>
          <t>R$ 900.000,00</t>
        </is>
      </c>
    </row>
    <row r="4">
      <c r="A4" t="inlineStr">
        <is>
          <t>2026</t>
        </is>
      </c>
      <c r="B4" t="inlineStr">
        <is>
          <t>Administração Regional do Rio Grande do Sul - Senac RS</t>
        </is>
      </c>
      <c r="C4" t="inlineStr">
        <is>
          <t>03.422.707/0001-84</t>
        </is>
      </c>
      <c r="D4" t="inlineStr">
        <is>
          <t>Despesas rateadas</t>
        </is>
      </c>
      <c r="E4" t="inlineStr">
        <is>
          <t>Compartilhamento de estruturas físicas, infraestrutura tecnológica e ações conjuntas entre as Entidades.</t>
        </is>
      </c>
      <c r="F4" t="inlineStr">
        <is>
          <t>R$ 117.320,00</t>
        </is>
      </c>
    </row>
    <row r="5">
      <c r="A5" t="inlineStr">
        <is>
          <t>2026</t>
        </is>
      </c>
      <c r="B5" t="inlineStr">
        <is>
          <t>Departamento Nacional Senac</t>
        </is>
      </c>
      <c r="C5" t="inlineStr">
        <is>
          <t>33.469.172/0001-68</t>
        </is>
      </c>
      <c r="D5" t="inlineStr">
        <is>
          <t>Despesas rateadas</t>
        </is>
      </c>
      <c r="E5" t="inlineStr">
        <is>
          <t>Compartilhamento de estruturas físicas, infraestrutura tecnológica e ações conjuntas entre as Entidades.</t>
        </is>
      </c>
      <c r="F5" t="inlineStr">
        <is>
          <t>R$ 9.787.810,00</t>
        </is>
      </c>
    </row>
    <row r="6">
      <c r="A6" t="inlineStr">
        <is>
          <t>2026</t>
        </is>
      </c>
      <c r="B6" t="inlineStr">
        <is>
          <t>Federação do Comércio de Bens, Serviços e Turismo do Estado do Rio de Janeiro</t>
        </is>
      </c>
      <c r="C6" t="inlineStr">
        <is>
          <t>42.591.099/0001-93</t>
        </is>
      </c>
      <c r="D6" t="inlineStr">
        <is>
          <t>Despesas rateadas</t>
        </is>
      </c>
      <c r="E6" t="inlineStr">
        <is>
          <t>Compartilhamento de estruturas físicas, infraestrutura tecnológica e ações conjuntas entre as Entidades.</t>
        </is>
      </c>
      <c r="F6" t="inlineStr">
        <is>
          <t>R$ 70.854.513,00</t>
        </is>
      </c>
    </row>
    <row r="7">
      <c r="A7" t="inlineStr">
        <is>
          <t>2026</t>
        </is>
      </c>
      <c r="B7" t="inlineStr">
        <is>
          <t>Federação do Comércio de Bens, Serviços e Turismo do Estado do Rio de Janeiro</t>
        </is>
      </c>
      <c r="C7" t="inlineStr">
        <is>
          <t>42.591.099/0001-93</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R$ 546.002.203,00</t>
        </is>
      </c>
    </row>
    <row r="8">
      <c r="A8" t="inlineStr">
        <is>
          <t>2026</t>
        </is>
      </c>
      <c r="B8" t="inlineStr">
        <is>
          <t>Receita Federal do Brasil</t>
        </is>
      </c>
      <c r="C8" t="inlineStr">
        <is>
          <t>00.394.460/0058-87</t>
        </is>
      </c>
      <c r="D8" t="inlineStr">
        <is>
          <t>Comissão ao órgão arrecadador</t>
        </is>
      </c>
      <c r="E8" t="inlineStr">
        <is>
          <t>Comissão à Receita Federal do Brasil, com desconto da quota de três e meio por cento sobre a cifra da Arrecadação Geral, conforme § 1º do Art.32 do Decreto 61.843 de 05 de dezembro de 1967.</t>
        </is>
      </c>
      <c r="F8" t="inlineStr">
        <is>
          <t>R$ 371.430.069,00</t>
        </is>
      </c>
    </row>
    <row r="9">
      <c r="A9" t="inlineStr">
        <is>
          <t>2026</t>
        </is>
      </c>
      <c r="B9" t="inlineStr">
        <is>
          <t>Serviço Social do Comércio do Rio de Janeiro - Sesc RJ</t>
        </is>
      </c>
      <c r="C9" t="inlineStr">
        <is>
          <t>03.621.867/0001-52</t>
        </is>
      </c>
      <c r="D9" t="inlineStr">
        <is>
          <t>Despesas rateadas</t>
        </is>
      </c>
      <c r="E9" t="inlineStr">
        <is>
          <t>Compartilhamento de estruturas físicas, infraestrutura tecnológica e ações conjuntas entre as Entidades.</t>
        </is>
      </c>
      <c r="F9" t="inlineStr">
        <is>
          <t>R$ 1.363.783.498,00</t>
        </is>
      </c>
    </row>
  </sheetData>
  <pageMargins left="0.75" right="0.75" top="1" bottom="1" header="0.5" footer="0.5"/>
</worksheet>
</file>

<file path=xl/worksheets/sheet63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R$63.890.400,00</t>
        </is>
      </c>
      <c r="D2" t="inlineStr">
        <is>
          <t>65,41%</t>
        </is>
      </c>
    </row>
    <row r="3">
      <c r="A3" t="inlineStr">
        <is>
          <t>131100</t>
        </is>
      </c>
      <c r="B3" t="inlineStr">
        <is>
          <t>Aluguéis</t>
        </is>
      </c>
      <c r="C3" t="inlineStr">
        <is>
          <t>R$87.756,00</t>
        </is>
      </c>
      <c r="D3" t="inlineStr">
        <is>
          <t>0,09%</t>
        </is>
      </c>
    </row>
    <row r="4">
      <c r="A4" t="inlineStr">
        <is>
          <t>131530</t>
        </is>
      </c>
      <c r="B4" t="inlineStr">
        <is>
          <t>Taxa de Ocupação de Outros Imóveis</t>
        </is>
      </c>
      <c r="C4" t="inlineStr">
        <is>
          <t>R$298.560,00</t>
        </is>
      </c>
      <c r="D4" t="inlineStr">
        <is>
          <t>0,31%</t>
        </is>
      </c>
    </row>
    <row r="5">
      <c r="A5" t="inlineStr">
        <is>
          <t>132500</t>
        </is>
      </c>
      <c r="B5" t="inlineStr">
        <is>
          <t>Remuneração de Depósitos Bancários</t>
        </is>
      </c>
      <c r="C5" t="inlineStr">
        <is>
          <t>R$12.752.172,00</t>
        </is>
      </c>
      <c r="D5" t="inlineStr">
        <is>
          <t>13,05%</t>
        </is>
      </c>
    </row>
    <row r="6">
      <c r="A6" t="inlineStr">
        <is>
          <t>160016</t>
        </is>
      </c>
      <c r="B6" t="inlineStr">
        <is>
          <t>Serviços Educacionais</t>
        </is>
      </c>
      <c r="C6" t="inlineStr">
        <is>
          <t>R$20.025.516,00</t>
        </is>
      </c>
      <c r="D6" t="inlineStr">
        <is>
          <t>20,50%</t>
        </is>
      </c>
    </row>
    <row r="7">
      <c r="A7" t="inlineStr">
        <is>
          <t>191899</t>
        </is>
      </c>
      <c r="B7" t="inlineStr">
        <is>
          <t>Outras Multas e Juros de Mora</t>
        </is>
      </c>
      <c r="C7" t="inlineStr">
        <is>
          <t>R$6.492,00</t>
        </is>
      </c>
      <c r="D7" t="inlineStr">
        <is>
          <t>0,01%</t>
        </is>
      </c>
    </row>
    <row r="8">
      <c r="A8" t="inlineStr">
        <is>
          <t>192199</t>
        </is>
      </c>
      <c r="B8" t="inlineStr">
        <is>
          <t>Outras Indenizações</t>
        </is>
      </c>
      <c r="C8" t="inlineStr">
        <is>
          <t>R$156,00</t>
        </is>
      </c>
      <c r="D8" t="inlineStr">
        <is>
          <t>0,00%</t>
        </is>
      </c>
    </row>
    <row r="9">
      <c r="A9" t="inlineStr">
        <is>
          <t>199099</t>
        </is>
      </c>
      <c r="B9" t="inlineStr">
        <is>
          <t>Outras Receitas</t>
        </is>
      </c>
      <c r="C9" t="inlineStr">
        <is>
          <t>R$572.700,00</t>
        </is>
      </c>
      <c r="D9" t="inlineStr">
        <is>
          <t>0,59%</t>
        </is>
      </c>
    </row>
    <row r="10">
      <c r="A10" t="inlineStr">
        <is>
          <t>221500</t>
        </is>
      </c>
      <c r="B10" t="inlineStr">
        <is>
          <t>Alienação de Veículos</t>
        </is>
      </c>
      <c r="C10" t="inlineStr">
        <is>
          <t>R$49.992,00</t>
        </is>
      </c>
      <c r="D10" t="inlineStr">
        <is>
          <t>0,05%</t>
        </is>
      </c>
    </row>
  </sheetData>
  <pageMargins left="0.75" right="0.75" top="1" bottom="1" header="0.5" footer="0.5"/>
</worksheet>
</file>

<file path=xl/worksheets/sheet64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R$27.640.356,00</t>
        </is>
      </c>
      <c r="D2" t="inlineStr">
        <is>
          <t>28,30%</t>
        </is>
      </c>
    </row>
    <row r="3">
      <c r="A3" t="inlineStr">
        <is>
          <t>319013</t>
        </is>
      </c>
      <c r="B3" t="inlineStr">
        <is>
          <t>Obrigações Patronais</t>
        </is>
      </c>
      <c r="C3" t="inlineStr">
        <is>
          <t>R$2.502.792,00</t>
        </is>
      </c>
      <c r="D3" t="inlineStr">
        <is>
          <t>2,56%</t>
        </is>
      </c>
    </row>
    <row r="4">
      <c r="A4" t="inlineStr">
        <is>
          <t>319016</t>
        </is>
      </c>
      <c r="B4" t="inlineStr">
        <is>
          <t>Outras Despesas Variáveis</t>
        </is>
      </c>
      <c r="C4" t="inlineStr">
        <is>
          <t>R$1.022.676,00</t>
        </is>
      </c>
      <c r="D4" t="inlineStr">
        <is>
          <t>1,05%</t>
        </is>
      </c>
    </row>
    <row r="5">
      <c r="A5" t="inlineStr">
        <is>
          <t>319091</t>
        </is>
      </c>
      <c r="B5" t="inlineStr">
        <is>
          <t>Sentenças Judiciais - Pessoal e Encargos</t>
        </is>
      </c>
      <c r="C5" t="inlineStr">
        <is>
          <t>R$925.248,00</t>
        </is>
      </c>
      <c r="D5" t="inlineStr">
        <is>
          <t>0,95%</t>
        </is>
      </c>
    </row>
    <row r="6">
      <c r="A6" t="inlineStr">
        <is>
          <t>319094</t>
        </is>
      </c>
      <c r="B6" t="inlineStr">
        <is>
          <t>Indenizações e Restituições Trabalhistas</t>
        </is>
      </c>
      <c r="C6" t="inlineStr">
        <is>
          <t>R$905.088,00</t>
        </is>
      </c>
      <c r="D6" t="inlineStr">
        <is>
          <t>0,93%</t>
        </is>
      </c>
    </row>
    <row r="7">
      <c r="A7" t="inlineStr">
        <is>
          <t>335041</t>
        </is>
      </c>
      <c r="B7" t="inlineStr">
        <is>
          <t>Contribuições</t>
        </is>
      </c>
      <c r="C7" t="inlineStr">
        <is>
          <t>R$889.200,00</t>
        </is>
      </c>
      <c r="D7" t="inlineStr">
        <is>
          <t>0,91%</t>
        </is>
      </c>
    </row>
    <row r="8">
      <c r="A8" t="inlineStr">
        <is>
          <t>339014</t>
        </is>
      </c>
      <c r="B8" t="inlineStr">
        <is>
          <t>Diárias</t>
        </is>
      </c>
      <c r="C8" t="inlineStr">
        <is>
          <t>R$614.292,00</t>
        </is>
      </c>
      <c r="D8" t="inlineStr">
        <is>
          <t>0,63%</t>
        </is>
      </c>
    </row>
    <row r="9">
      <c r="A9" t="inlineStr">
        <is>
          <t>339018</t>
        </is>
      </c>
      <c r="B9" t="inlineStr">
        <is>
          <t>Auxílio Financeiro a Estudantes</t>
        </is>
      </c>
      <c r="C9" t="inlineStr">
        <is>
          <t>R$187.992,00</t>
        </is>
      </c>
      <c r="D9" t="inlineStr">
        <is>
          <t>0,19%</t>
        </is>
      </c>
    </row>
    <row r="10">
      <c r="A10" t="inlineStr">
        <is>
          <t>339030</t>
        </is>
      </c>
      <c r="B10" t="inlineStr">
        <is>
          <t>Material de Consumo</t>
        </is>
      </c>
      <c r="C10" t="inlineStr">
        <is>
          <t>R$9.129.108,00</t>
        </is>
      </c>
      <c r="D10" t="inlineStr">
        <is>
          <t>9,35%</t>
        </is>
      </c>
    </row>
    <row r="11">
      <c r="A11" t="inlineStr">
        <is>
          <t>339033</t>
        </is>
      </c>
      <c r="B11" t="inlineStr">
        <is>
          <t>Passagens e Despesas de Locomoção</t>
        </is>
      </c>
      <c r="C11" t="inlineStr">
        <is>
          <t>R$443.004,00</t>
        </is>
      </c>
      <c r="D11" t="inlineStr">
        <is>
          <t>0,45%</t>
        </is>
      </c>
    </row>
    <row r="12">
      <c r="A12" t="inlineStr">
        <is>
          <t>339036</t>
        </is>
      </c>
      <c r="B12" t="inlineStr">
        <is>
          <t>Outros Serviços Terceiros - P. Física</t>
        </is>
      </c>
      <c r="C12" t="inlineStr">
        <is>
          <t>R$1.260.696,00</t>
        </is>
      </c>
      <c r="D12" t="inlineStr">
        <is>
          <t>1,29%</t>
        </is>
      </c>
    </row>
    <row r="13">
      <c r="A13" t="inlineStr">
        <is>
          <t>339037</t>
        </is>
      </c>
      <c r="B13" t="inlineStr">
        <is>
          <t>Locação de Mão de Obra</t>
        </is>
      </c>
      <c r="C13" t="inlineStr">
        <is>
          <t>R$1.628.040,00</t>
        </is>
      </c>
      <c r="D13" t="inlineStr">
        <is>
          <t>1,67%</t>
        </is>
      </c>
    </row>
    <row r="14">
      <c r="A14" t="inlineStr">
        <is>
          <t>339039</t>
        </is>
      </c>
      <c r="B14" t="inlineStr">
        <is>
          <t>Outros Serviços Terceiros - P. Jurídica</t>
        </is>
      </c>
      <c r="C14" t="inlineStr">
        <is>
          <t>R$19.095.300,00</t>
        </is>
      </c>
      <c r="D14" t="inlineStr">
        <is>
          <t>19,55%</t>
        </is>
      </c>
    </row>
    <row r="15">
      <c r="A15" t="inlineStr">
        <is>
          <t>339047</t>
        </is>
      </c>
      <c r="B15" t="inlineStr">
        <is>
          <t>Obrigações Tributárias e Contributivas</t>
        </is>
      </c>
      <c r="C15" t="inlineStr">
        <is>
          <t>R$340.632,00</t>
        </is>
      </c>
      <c r="D15" t="inlineStr">
        <is>
          <t>0,35%</t>
        </is>
      </c>
    </row>
    <row r="16">
      <c r="A16" t="inlineStr">
        <is>
          <t>339091</t>
        </is>
      </c>
      <c r="B16" t="inlineStr">
        <is>
          <t>Sentenças Judiciais-Outras DespCorrentes</t>
        </is>
      </c>
      <c r="C16" t="inlineStr">
        <is>
          <t>R$85.152,00</t>
        </is>
      </c>
      <c r="D16" t="inlineStr">
        <is>
          <t>0,09%</t>
        </is>
      </c>
    </row>
    <row r="17">
      <c r="A17" t="inlineStr">
        <is>
          <t>339093</t>
        </is>
      </c>
      <c r="B17" t="inlineStr">
        <is>
          <t>Indenizações e Restituições</t>
        </is>
      </c>
      <c r="C17" t="inlineStr">
        <is>
          <t>R$14.172,00</t>
        </is>
      </c>
      <c r="D17" t="inlineStr">
        <is>
          <t>0,01%</t>
        </is>
      </c>
    </row>
    <row r="18">
      <c r="A18" t="inlineStr">
        <is>
          <t>449051</t>
        </is>
      </c>
      <c r="B18" t="inlineStr">
        <is>
          <t>Obras e Instalações</t>
        </is>
      </c>
      <c r="C18" t="inlineStr">
        <is>
          <t>R$20.458.320,00</t>
        </is>
      </c>
      <c r="D18" t="inlineStr">
        <is>
          <t>20,94%</t>
        </is>
      </c>
    </row>
    <row r="19">
      <c r="A19" t="inlineStr">
        <is>
          <t>449052</t>
        </is>
      </c>
      <c r="B19" t="inlineStr">
        <is>
          <t>Equipamentos e Material Permanente</t>
        </is>
      </c>
      <c r="C19" t="inlineStr">
        <is>
          <t>R$9.041.676,00</t>
        </is>
      </c>
      <c r="D19" t="inlineStr">
        <is>
          <t>9,26%</t>
        </is>
      </c>
    </row>
    <row r="20">
      <c r="A20" t="inlineStr">
        <is>
          <t>459061</t>
        </is>
      </c>
      <c r="B20" t="inlineStr">
        <is>
          <t>Aquisição de Imóveis</t>
        </is>
      </c>
      <c r="C20" t="inlineStr">
        <is>
          <t>R$1.500.000,00</t>
        </is>
      </c>
      <c r="D20" t="inlineStr">
        <is>
          <t>1,54%</t>
        </is>
      </c>
    </row>
  </sheetData>
  <pageMargins left="0.75" right="0.75" top="1" bottom="1" header="0.5" footer="0.5"/>
</worksheet>
</file>

<file path=xl/worksheets/sheet64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R$15.662.700,00</t>
        </is>
      </c>
      <c r="C2" t="inlineStr">
        <is>
          <t>16,03%</t>
        </is>
      </c>
    </row>
    <row r="3">
      <c r="A3" t="inlineStr">
        <is>
          <t>02 - Administração Financeira</t>
        </is>
      </c>
      <c r="B3" t="inlineStr">
        <is>
          <t>R$2.192.208,00</t>
        </is>
      </c>
      <c r="C3" t="inlineStr">
        <is>
          <t>2,24%</t>
        </is>
      </c>
    </row>
    <row r="4">
      <c r="A4" t="inlineStr">
        <is>
          <t>03 - Formação de Recursos Humanos</t>
        </is>
      </c>
      <c r="B4" t="inlineStr">
        <is>
          <t>R$265.836,00</t>
        </is>
      </c>
      <c r="C4" t="inlineStr">
        <is>
          <t>0,27%</t>
        </is>
      </c>
    </row>
    <row r="5">
      <c r="A5" t="inlineStr">
        <is>
          <t>04 - Comunicação Social</t>
        </is>
      </c>
      <c r="B5" t="inlineStr">
        <is>
          <t>R$5.531.364,00</t>
        </is>
      </c>
      <c r="C5" t="inlineStr">
        <is>
          <t>5,66%</t>
        </is>
      </c>
    </row>
    <row r="6">
      <c r="A6" t="inlineStr">
        <is>
          <t>05 - Atenção Básica</t>
        </is>
      </c>
      <c r="B6" t="inlineStr">
        <is>
          <t>R$2.419.080,00</t>
        </is>
      </c>
      <c r="C6" t="inlineStr">
        <is>
          <t>2,48%</t>
        </is>
      </c>
    </row>
    <row r="7">
      <c r="A7" t="inlineStr">
        <is>
          <t>06 - Proteção e Benefícios ao Trabalhador</t>
        </is>
      </c>
      <c r="B7" t="inlineStr">
        <is>
          <t>R$3.145.236,00</t>
        </is>
      </c>
      <c r="C7" t="inlineStr">
        <is>
          <t>3,22%</t>
        </is>
      </c>
    </row>
    <row r="8">
      <c r="A8" t="inlineStr">
        <is>
          <t>07 - Empregabilidade</t>
        </is>
      </c>
      <c r="B8" t="inlineStr">
        <is>
          <t>R$68.467.320,00</t>
        </is>
      </c>
      <c r="C8" t="inlineStr">
        <is>
          <t>70,09%</t>
        </is>
      </c>
    </row>
  </sheetData>
  <pageMargins left="0.75" right="0.75" top="1" bottom="1" header="0.5" footer="0.5"/>
</worksheet>
</file>

<file path=xl/worksheets/sheet642.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R$97.633.752,00</t>
        </is>
      </c>
      <c r="C2" t="inlineStr">
        <is>
          <t>R$98.495.466,62</t>
        </is>
      </c>
      <c r="D2" t="inlineStr">
        <is>
          <t>100,88%</t>
        </is>
      </c>
      <c r="E2" t="inlineStr">
        <is>
          <t>100,00%</t>
        </is>
      </c>
    </row>
    <row r="3">
      <c r="A3" t="inlineStr">
        <is>
          <t>RECEITA DE CONTRIBUIÇÕES</t>
        </is>
      </c>
      <c r="B3" t="inlineStr">
        <is>
          <t>R$63.890.400,00</t>
        </is>
      </c>
      <c r="C3" t="inlineStr">
        <is>
          <t>R$62.067.682,31</t>
        </is>
      </c>
      <c r="D3" t="inlineStr">
        <is>
          <t>97,15%</t>
        </is>
      </c>
      <c r="E3" t="inlineStr">
        <is>
          <t>63,02%</t>
        </is>
      </c>
    </row>
    <row r="4">
      <c r="A4" t="inlineStr">
        <is>
          <t>Contribuições para o Senac</t>
        </is>
      </c>
      <c r="B4" t="inlineStr">
        <is>
          <t>R$63.890.400,00</t>
        </is>
      </c>
      <c r="C4" t="inlineStr">
        <is>
          <t>R$62.067.682,31</t>
        </is>
      </c>
      <c r="D4" t="inlineStr">
        <is>
          <t>97,15%</t>
        </is>
      </c>
      <c r="E4" t="inlineStr">
        <is>
          <t>63,02%</t>
        </is>
      </c>
    </row>
    <row r="5">
      <c r="A5" t="inlineStr">
        <is>
          <t>RECEITA PATRIMONIAL</t>
        </is>
      </c>
      <c r="B5" t="inlineStr">
        <is>
          <t>R$13.138.488,00</t>
        </is>
      </c>
      <c r="C5" t="inlineStr">
        <is>
          <t>R$14.521.344,62</t>
        </is>
      </c>
      <c r="D5" t="inlineStr">
        <is>
          <t>110,53%</t>
        </is>
      </c>
      <c r="E5" t="inlineStr">
        <is>
          <t>14,74%</t>
        </is>
      </c>
    </row>
    <row r="6">
      <c r="A6" t="inlineStr">
        <is>
          <t>Aluguéis</t>
        </is>
      </c>
      <c r="B6" t="inlineStr">
        <is>
          <t>R$87.756,00</t>
        </is>
      </c>
      <c r="C6" t="inlineStr">
        <is>
          <t>R$86.472,73</t>
        </is>
      </c>
      <c r="D6" t="inlineStr">
        <is>
          <t>98,54%</t>
        </is>
      </c>
      <c r="E6" t="inlineStr">
        <is>
          <t>0,09%</t>
        </is>
      </c>
    </row>
    <row r="7">
      <c r="A7" t="inlineStr">
        <is>
          <t>Taxa de Ocupação de Outros Imóveis</t>
        </is>
      </c>
      <c r="B7" t="inlineStr">
        <is>
          <t>R$298.560,00</t>
        </is>
      </c>
      <c r="C7" t="inlineStr">
        <is>
          <t>R$218.480,06</t>
        </is>
      </c>
      <c r="D7" t="inlineStr">
        <is>
          <t>73,18%</t>
        </is>
      </c>
      <c r="E7" t="inlineStr">
        <is>
          <t>0,22%</t>
        </is>
      </c>
    </row>
    <row r="8">
      <c r="A8" t="inlineStr">
        <is>
          <t>Remuneração de Depósitos Bancários</t>
        </is>
      </c>
      <c r="B8" t="inlineStr">
        <is>
          <t>R$12.752.172,00</t>
        </is>
      </c>
      <c r="C8" t="inlineStr">
        <is>
          <t>R$14.216.391,83</t>
        </is>
      </c>
      <c r="D8" t="inlineStr">
        <is>
          <t>111,48%</t>
        </is>
      </c>
      <c r="E8" t="inlineStr">
        <is>
          <t>14,43%</t>
        </is>
      </c>
    </row>
    <row r="9">
      <c r="A9" t="inlineStr">
        <is>
          <t>RECEITA DE SERVIÇOS</t>
        </is>
      </c>
      <c r="B9" t="inlineStr">
        <is>
          <t>R$20.025.516,00</t>
        </is>
      </c>
      <c r="C9" t="inlineStr">
        <is>
          <t>R$21.393.297,66</t>
        </is>
      </c>
      <c r="D9" t="inlineStr">
        <is>
          <t>106,83%</t>
        </is>
      </c>
      <c r="E9" t="inlineStr">
        <is>
          <t>21,72%</t>
        </is>
      </c>
    </row>
    <row r="10">
      <c r="A10" t="inlineStr">
        <is>
          <t>Serviços Educacionais</t>
        </is>
      </c>
      <c r="B10" t="inlineStr">
        <is>
          <t>R$20.025.516,00</t>
        </is>
      </c>
      <c r="C10" t="inlineStr">
        <is>
          <t>R$21.393.297,66</t>
        </is>
      </c>
      <c r="D10" t="inlineStr">
        <is>
          <t>106,83%</t>
        </is>
      </c>
      <c r="E10" t="inlineStr">
        <is>
          <t>21,72%</t>
        </is>
      </c>
    </row>
    <row r="11">
      <c r="A11" t="inlineStr">
        <is>
          <t>OUTRAS RECEITAS CORRENTES</t>
        </is>
      </c>
      <c r="B11" t="inlineStr">
        <is>
          <t>R$579.348,00</t>
        </is>
      </c>
      <c r="C11" t="inlineStr">
        <is>
          <t>R$513.142,03</t>
        </is>
      </c>
      <c r="D11" t="inlineStr">
        <is>
          <t>88,57%</t>
        </is>
      </c>
      <c r="E11" t="inlineStr">
        <is>
          <t>0,52%</t>
        </is>
      </c>
    </row>
    <row r="12">
      <c r="A12" t="inlineStr">
        <is>
          <t>Outras Multas e Juros de Mora</t>
        </is>
      </c>
      <c r="B12" t="inlineStr">
        <is>
          <t>R$6.492,00</t>
        </is>
      </c>
      <c r="C12" t="inlineStr">
        <is>
          <t>R$3.549,11</t>
        </is>
      </c>
      <c r="D12" t="inlineStr">
        <is>
          <t>54,67%</t>
        </is>
      </c>
      <c r="E12" t="inlineStr">
        <is>
          <t>0,00%</t>
        </is>
      </c>
    </row>
    <row r="13">
      <c r="A13" t="inlineStr">
        <is>
          <t>Outras Indenizações</t>
        </is>
      </c>
      <c r="B13" t="inlineStr">
        <is>
          <t>R$156,00</t>
        </is>
      </c>
      <c r="C13" t="inlineStr">
        <is>
          <t>R$146,00</t>
        </is>
      </c>
      <c r="D13" t="inlineStr">
        <is>
          <t>93,59%</t>
        </is>
      </c>
      <c r="E13" t="inlineStr">
        <is>
          <t>0,00%</t>
        </is>
      </c>
    </row>
    <row r="14">
      <c r="A14" t="inlineStr">
        <is>
          <t>Outras Receitas</t>
        </is>
      </c>
      <c r="B14" t="inlineStr">
        <is>
          <t>R$572.700,00</t>
        </is>
      </c>
      <c r="C14" t="inlineStr">
        <is>
          <t>R$509.446,92</t>
        </is>
      </c>
      <c r="D14" t="inlineStr">
        <is>
          <t>88,96%</t>
        </is>
      </c>
      <c r="E14" t="inlineStr">
        <is>
          <t>0,52%</t>
        </is>
      </c>
    </row>
    <row r="15">
      <c r="A15" t="inlineStr">
        <is>
          <t>RECEITAS DE CAPITAL</t>
        </is>
      </c>
      <c r="B15" t="inlineStr">
        <is>
          <t>R$49.992,00</t>
        </is>
      </c>
      <c r="C15" t="inlineStr">
        <is>
          <t>R$0,00</t>
        </is>
      </c>
      <c r="D15" t="inlineStr">
        <is>
          <t>0,00%</t>
        </is>
      </c>
      <c r="E15" t="inlineStr">
        <is>
          <t>0,00%</t>
        </is>
      </c>
    </row>
    <row r="16">
      <c r="A16" t="inlineStr">
        <is>
          <t>ALIENAÇÃO DE BENS</t>
        </is>
      </c>
      <c r="B16" t="inlineStr">
        <is>
          <t>R$49.992,00</t>
        </is>
      </c>
      <c r="C16" t="inlineStr">
        <is>
          <t>R$0,00</t>
        </is>
      </c>
      <c r="D16" t="inlineStr">
        <is>
          <t>0,00%</t>
        </is>
      </c>
      <c r="E16" t="inlineStr">
        <is>
          <t>0,00%</t>
        </is>
      </c>
    </row>
    <row r="17">
      <c r="A17" t="inlineStr">
        <is>
          <t>Alienação de Veículos</t>
        </is>
      </c>
      <c r="B17" t="inlineStr">
        <is>
          <t>R$49.992,00</t>
        </is>
      </c>
      <c r="C17" t="inlineStr">
        <is>
          <t>R$0,00</t>
        </is>
      </c>
      <c r="D17" t="inlineStr">
        <is>
          <t>0,00%</t>
        </is>
      </c>
      <c r="E17" t="inlineStr">
        <is>
          <t>0,00%</t>
        </is>
      </c>
    </row>
  </sheetData>
  <pageMargins left="0.75" right="0.75" top="1" bottom="1" header="0.5" footer="0.5"/>
</worksheet>
</file>

<file path=xl/worksheets/sheet64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R$66.683.748,00</t>
        </is>
      </c>
      <c r="C2" t="inlineStr">
        <is>
          <t>R$63.383.996,58</t>
        </is>
      </c>
      <c r="D2" t="inlineStr">
        <is>
          <t>95,05%</t>
        </is>
      </c>
      <c r="E2" t="inlineStr">
        <is>
          <t>77,77%</t>
        </is>
      </c>
    </row>
    <row r="3">
      <c r="A3" t="inlineStr">
        <is>
          <t>PESSOAL E ENCARGOS SOCIAIS</t>
        </is>
      </c>
      <c r="B3" t="inlineStr">
        <is>
          <t>R$32.996.160,00</t>
        </is>
      </c>
      <c r="C3" t="inlineStr">
        <is>
          <t>R$31.315.314,48</t>
        </is>
      </c>
      <c r="D3" t="inlineStr">
        <is>
          <t>94,91%</t>
        </is>
      </c>
      <c r="E3" t="inlineStr">
        <is>
          <t>38,42%</t>
        </is>
      </c>
    </row>
    <row r="4">
      <c r="A4" t="inlineStr">
        <is>
          <t>Vencimentos e Vantagens Fixas</t>
        </is>
      </c>
      <c r="B4" t="inlineStr">
        <is>
          <t>R$27.640.356,00</t>
        </is>
      </c>
      <c r="C4" t="inlineStr">
        <is>
          <t>R$27.074.832,16</t>
        </is>
      </c>
      <c r="D4" t="inlineStr">
        <is>
          <t>97,95%</t>
        </is>
      </c>
      <c r="E4" t="inlineStr">
        <is>
          <t>33,22%</t>
        </is>
      </c>
    </row>
    <row r="5">
      <c r="A5" t="inlineStr">
        <is>
          <t>Obrigações Patronais</t>
        </is>
      </c>
      <c r="B5" t="inlineStr">
        <is>
          <t>R$2.502.792,00</t>
        </is>
      </c>
      <c r="C5" t="inlineStr">
        <is>
          <t>R$2.686.097,07</t>
        </is>
      </c>
      <c r="D5" t="inlineStr">
        <is>
          <t>107,32%</t>
        </is>
      </c>
      <c r="E5" t="inlineStr">
        <is>
          <t>3,30%</t>
        </is>
      </c>
    </row>
    <row r="6">
      <c r="A6" t="inlineStr">
        <is>
          <t>Outras Despesas Variáveis</t>
        </is>
      </c>
      <c r="B6" t="inlineStr">
        <is>
          <t>R$1.022.676,00</t>
        </is>
      </c>
      <c r="C6" t="inlineStr">
        <is>
          <t>R$966.150,83</t>
        </is>
      </c>
      <c r="D6" t="inlineStr">
        <is>
          <t>94,47%</t>
        </is>
      </c>
      <c r="E6" t="inlineStr">
        <is>
          <t>1,19%</t>
        </is>
      </c>
    </row>
    <row r="7">
      <c r="A7" t="inlineStr">
        <is>
          <t>Sentenças Judiciais - Pessoal e Encargos</t>
        </is>
      </c>
      <c r="B7" t="inlineStr">
        <is>
          <t>R$925.248,00</t>
        </is>
      </c>
      <c r="C7" t="inlineStr">
        <is>
          <t>R$79.379,14</t>
        </is>
      </c>
      <c r="D7" t="inlineStr">
        <is>
          <t>8,58%</t>
        </is>
      </c>
      <c r="E7" t="inlineStr">
        <is>
          <t>0,10%</t>
        </is>
      </c>
    </row>
    <row r="8">
      <c r="A8" t="inlineStr">
        <is>
          <t>Indenizações e Restituições Trabalhistas</t>
        </is>
      </c>
      <c r="B8" t="inlineStr">
        <is>
          <t>R$905.088,00</t>
        </is>
      </c>
      <c r="C8" t="inlineStr">
        <is>
          <t>R$508.855,28</t>
        </is>
      </c>
      <c r="D8" t="inlineStr">
        <is>
          <t>56,22%</t>
        </is>
      </c>
      <c r="E8" t="inlineStr">
        <is>
          <t>0,62%</t>
        </is>
      </c>
    </row>
    <row r="9">
      <c r="A9" t="inlineStr">
        <is>
          <t>OUTRAS DESPESAS CORRENTES</t>
        </is>
      </c>
      <c r="B9" t="inlineStr">
        <is>
          <t>R$33.687.588,00</t>
        </is>
      </c>
      <c r="C9" t="inlineStr">
        <is>
          <t>R$32.068.682,10</t>
        </is>
      </c>
      <c r="D9" t="inlineStr">
        <is>
          <t>95,19%</t>
        </is>
      </c>
      <c r="E9" t="inlineStr">
        <is>
          <t>39,35%</t>
        </is>
      </c>
    </row>
    <row r="10">
      <c r="A10" t="inlineStr">
        <is>
          <t>Contribuições</t>
        </is>
      </c>
      <c r="B10" t="inlineStr">
        <is>
          <t>R$889.200,00</t>
        </is>
      </c>
      <c r="C10" t="inlineStr">
        <is>
          <t>R$930.437,04</t>
        </is>
      </c>
      <c r="D10" t="inlineStr">
        <is>
          <t>104,64%</t>
        </is>
      </c>
      <c r="E10" t="inlineStr">
        <is>
          <t>1,14%</t>
        </is>
      </c>
    </row>
    <row r="11">
      <c r="A11" t="inlineStr">
        <is>
          <t>Diárias</t>
        </is>
      </c>
      <c r="B11" t="inlineStr">
        <is>
          <t>R$614.292,00</t>
        </is>
      </c>
      <c r="C11" t="inlineStr">
        <is>
          <t>R$497.493,71</t>
        </is>
      </c>
      <c r="D11" t="inlineStr">
        <is>
          <t>80,99%</t>
        </is>
      </c>
      <c r="E11" t="inlineStr">
        <is>
          <t>0,61%</t>
        </is>
      </c>
    </row>
    <row r="12">
      <c r="A12" t="inlineStr">
        <is>
          <t>Auxílio Financeiro a Estudantes</t>
        </is>
      </c>
      <c r="B12" t="inlineStr">
        <is>
          <t>R$187.992,00</t>
        </is>
      </c>
      <c r="C12" t="inlineStr">
        <is>
          <t>R$113.804,00</t>
        </is>
      </c>
      <c r="D12" t="inlineStr">
        <is>
          <t>60,54%</t>
        </is>
      </c>
      <c r="E12" t="inlineStr">
        <is>
          <t>0,14%</t>
        </is>
      </c>
    </row>
    <row r="13">
      <c r="A13" t="inlineStr">
        <is>
          <t>Material de Consumo</t>
        </is>
      </c>
      <c r="B13" t="inlineStr">
        <is>
          <t>R$9.129.108,00</t>
        </is>
      </c>
      <c r="C13" t="inlineStr">
        <is>
          <t>R$7.448.111,19</t>
        </is>
      </c>
      <c r="D13" t="inlineStr">
        <is>
          <t>81,59%</t>
        </is>
      </c>
      <c r="E13" t="inlineStr">
        <is>
          <t>9,14%</t>
        </is>
      </c>
    </row>
    <row r="14">
      <c r="A14" t="inlineStr">
        <is>
          <t>Passagens e Despesas de Locomoção</t>
        </is>
      </c>
      <c r="B14" t="inlineStr">
        <is>
          <t>R$443.004,00</t>
        </is>
      </c>
      <c r="C14" t="inlineStr">
        <is>
          <t>R$311.782,35</t>
        </is>
      </c>
      <c r="D14" t="inlineStr">
        <is>
          <t>70,38%</t>
        </is>
      </c>
      <c r="E14" t="inlineStr">
        <is>
          <t>0,38%</t>
        </is>
      </c>
    </row>
    <row r="15">
      <c r="A15" t="inlineStr">
        <is>
          <t>Outros Serviços Terceiros - P. Física</t>
        </is>
      </c>
      <c r="B15" t="inlineStr">
        <is>
          <t>R$1.260.696,00</t>
        </is>
      </c>
      <c r="C15" t="inlineStr">
        <is>
          <t>R$1.183.318,71</t>
        </is>
      </c>
      <c r="D15" t="inlineStr">
        <is>
          <t>93,86%</t>
        </is>
      </c>
      <c r="E15" t="inlineStr">
        <is>
          <t>1,45%</t>
        </is>
      </c>
    </row>
    <row r="16">
      <c r="A16" t="inlineStr">
        <is>
          <t>Locação de Mão de Obra</t>
        </is>
      </c>
      <c r="B16" t="inlineStr">
        <is>
          <t>R$1.628.040,00</t>
        </is>
      </c>
      <c r="C16" t="inlineStr">
        <is>
          <t>R$1.278.059,15</t>
        </is>
      </c>
      <c r="D16" t="inlineStr">
        <is>
          <t>78,50%</t>
        </is>
      </c>
      <c r="E16" t="inlineStr">
        <is>
          <t>1,57%</t>
        </is>
      </c>
    </row>
    <row r="17">
      <c r="A17" t="inlineStr">
        <is>
          <t>Outros Serviços Terceiros - P. Jurídica</t>
        </is>
      </c>
      <c r="B17" t="inlineStr">
        <is>
          <t>R$19.095.300,00</t>
        </is>
      </c>
      <c r="C17" t="inlineStr">
        <is>
          <t>R$20.111.014,44</t>
        </is>
      </c>
      <c r="D17" t="inlineStr">
        <is>
          <t>105,32%</t>
        </is>
      </c>
      <c r="E17" t="inlineStr">
        <is>
          <t>24,68%</t>
        </is>
      </c>
    </row>
    <row r="18">
      <c r="A18" t="inlineStr">
        <is>
          <t>Obrigações Tributárias e Contributivas</t>
        </is>
      </c>
      <c r="B18" t="inlineStr">
        <is>
          <t>R$340.632,00</t>
        </is>
      </c>
      <c r="C18" t="inlineStr">
        <is>
          <t>R$179.699,11</t>
        </is>
      </c>
      <c r="D18" t="inlineStr">
        <is>
          <t>52,75%</t>
        </is>
      </c>
      <c r="E18" t="inlineStr">
        <is>
          <t>0,22%</t>
        </is>
      </c>
    </row>
    <row r="19">
      <c r="A19" t="inlineStr">
        <is>
          <t>Sentenças Judiciais-Outras DespCorrentes</t>
        </is>
      </c>
      <c r="B19" t="inlineStr">
        <is>
          <t>R$85.152,00</t>
        </is>
      </c>
      <c r="C19" t="inlineStr">
        <is>
          <t>R$13.866,40</t>
        </is>
      </c>
      <c r="D19" t="inlineStr">
        <is>
          <t>16,28%</t>
        </is>
      </c>
      <c r="E19" t="inlineStr">
        <is>
          <t>0,02%</t>
        </is>
      </c>
    </row>
    <row r="20">
      <c r="A20" t="inlineStr">
        <is>
          <t>Indenizações e Restituições</t>
        </is>
      </c>
      <c r="B20" t="inlineStr">
        <is>
          <t>R$14.172,00</t>
        </is>
      </c>
      <c r="C20" t="inlineStr">
        <is>
          <t>R$1.096,00</t>
        </is>
      </c>
      <c r="D20" t="inlineStr">
        <is>
          <t>7,73%</t>
        </is>
      </c>
      <c r="E20" t="inlineStr">
        <is>
          <t>0,00%</t>
        </is>
      </c>
    </row>
    <row r="21">
      <c r="A21" t="inlineStr">
        <is>
          <t>DESPESAS DE CAPITAL</t>
        </is>
      </c>
      <c r="B21" t="inlineStr">
        <is>
          <t>R$30.999.996,00</t>
        </is>
      </c>
      <c r="C21" t="inlineStr">
        <is>
          <t>R$18.117.579,07</t>
        </is>
      </c>
      <c r="D21" t="inlineStr">
        <is>
          <t>58,44%</t>
        </is>
      </c>
      <c r="E21" t="inlineStr">
        <is>
          <t>22,23%</t>
        </is>
      </c>
    </row>
  </sheetData>
  <pageMargins left="0.75" right="0.75" top="1" bottom="1" header="0.5" footer="0.5"/>
</worksheet>
</file>

<file path=xl/worksheets/sheet64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R$ 15.662.700,00</t>
        </is>
      </c>
      <c r="C2" t="inlineStr">
        <is>
          <t>R$ 11.627.034,26</t>
        </is>
      </c>
      <c r="D2" t="inlineStr">
        <is>
          <t>74,23%</t>
        </is>
      </c>
      <c r="E2" t="inlineStr">
        <is>
          <t>14,27%</t>
        </is>
      </c>
    </row>
    <row r="3">
      <c r="A3" t="inlineStr">
        <is>
          <t>02 - Administração Financeira</t>
        </is>
      </c>
      <c r="B3" t="inlineStr">
        <is>
          <t>R$ 2.192.208,00</t>
        </is>
      </c>
      <c r="C3" t="inlineStr">
        <is>
          <t>R$ 2.176.116,64</t>
        </is>
      </c>
      <c r="D3" t="inlineStr">
        <is>
          <t>99,27%</t>
        </is>
      </c>
      <c r="E3" t="inlineStr">
        <is>
          <t>2,67%</t>
        </is>
      </c>
    </row>
    <row r="4">
      <c r="A4" t="inlineStr">
        <is>
          <t>03 - Formação de Recursos Humanos</t>
        </is>
      </c>
      <c r="B4" t="inlineStr">
        <is>
          <t>R$ 265.836,00</t>
        </is>
      </c>
      <c r="C4" t="inlineStr">
        <is>
          <t>R$ 325.222,15</t>
        </is>
      </c>
      <c r="D4" t="inlineStr">
        <is>
          <t>122,34%</t>
        </is>
      </c>
      <c r="E4" t="inlineStr">
        <is>
          <t>0,40%</t>
        </is>
      </c>
    </row>
    <row r="5">
      <c r="A5" t="inlineStr">
        <is>
          <t>04 - Comunicação Social</t>
        </is>
      </c>
      <c r="B5" t="inlineStr">
        <is>
          <t>R$ 5.531.364,00</t>
        </is>
      </c>
      <c r="C5" t="inlineStr">
        <is>
          <t>R$ 6.645.581,62</t>
        </is>
      </c>
      <c r="D5" t="inlineStr">
        <is>
          <t>120,14%</t>
        </is>
      </c>
      <c r="E5" t="inlineStr">
        <is>
          <t>8,15%</t>
        </is>
      </c>
    </row>
    <row r="6">
      <c r="A6" t="inlineStr">
        <is>
          <t>05 - Atenção Básica</t>
        </is>
      </c>
      <c r="B6" t="inlineStr">
        <is>
          <t>R$ 2.419.080,00</t>
        </is>
      </c>
      <c r="C6" t="inlineStr">
        <is>
          <t>R$ 2.283.450,55</t>
        </is>
      </c>
      <c r="D6" t="inlineStr">
        <is>
          <t>94,39%</t>
        </is>
      </c>
      <c r="E6" t="inlineStr">
        <is>
          <t>2,80%</t>
        </is>
      </c>
    </row>
    <row r="7">
      <c r="A7" t="inlineStr">
        <is>
          <t>06 - Proteção e Benefícios ao Trabalhador</t>
        </is>
      </c>
      <c r="B7" t="inlineStr">
        <is>
          <t>R$ 3.145.236,00</t>
        </is>
      </c>
      <c r="C7" t="inlineStr">
        <is>
          <t>R$ 2.804.095,83</t>
        </is>
      </c>
      <c r="D7" t="inlineStr">
        <is>
          <t>89,15%</t>
        </is>
      </c>
      <c r="E7" t="inlineStr">
        <is>
          <t>3,44%</t>
        </is>
      </c>
    </row>
    <row r="8">
      <c r="A8" t="inlineStr">
        <is>
          <t>07 - Empregabilidade</t>
        </is>
      </c>
      <c r="B8" t="inlineStr">
        <is>
          <t>R$ 68.467.320,00</t>
        </is>
      </c>
      <c r="C8" t="inlineStr">
        <is>
          <t>R$ 55.640.074,60</t>
        </is>
      </c>
      <c r="D8" t="inlineStr">
        <is>
          <t>81,27%</t>
        </is>
      </c>
      <c r="E8" t="inlineStr">
        <is>
          <t>68,27%</t>
        </is>
      </c>
    </row>
  </sheetData>
  <pageMargins left="0.75" right="0.75" top="1" bottom="1" header="0.5" footer="0.5"/>
</worksheet>
</file>

<file path=xl/worksheets/sheet64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R$ 75.292.572,00</t>
        </is>
      </c>
      <c r="D2" t="inlineStr">
        <is>
          <t>63,69%</t>
        </is>
      </c>
    </row>
    <row r="3">
      <c r="A3" t="inlineStr">
        <is>
          <t>13110110</t>
        </is>
      </c>
      <c r="B3" t="inlineStr">
        <is>
          <t>Aluguéis e Arrendamentos</t>
        </is>
      </c>
      <c r="C3" t="inlineStr">
        <is>
          <t>R$ 91.752,00</t>
        </is>
      </c>
      <c r="D3" t="inlineStr">
        <is>
          <t>0,08%</t>
        </is>
      </c>
    </row>
    <row r="4">
      <c r="A4" t="inlineStr">
        <is>
          <t>13110120</t>
        </is>
      </c>
      <c r="B4" t="inlineStr">
        <is>
          <t>Taxas de Ocupação</t>
        </is>
      </c>
      <c r="C4" t="inlineStr">
        <is>
          <t>R$ 359.172,00</t>
        </is>
      </c>
      <c r="D4" t="inlineStr">
        <is>
          <t>0,30%</t>
        </is>
      </c>
    </row>
    <row r="5">
      <c r="A5" t="inlineStr">
        <is>
          <t>13210100</t>
        </is>
      </c>
      <c r="B5" t="inlineStr">
        <is>
          <t>Remuneração de Depósitos Bancários</t>
        </is>
      </c>
      <c r="C5" t="inlineStr">
        <is>
          <t>R$ 16.685.028,00</t>
        </is>
      </c>
      <c r="D5" t="inlineStr">
        <is>
          <t>14,11%</t>
        </is>
      </c>
    </row>
    <row r="6">
      <c r="A6" t="inlineStr">
        <is>
          <t>16999900</t>
        </is>
      </c>
      <c r="B6" t="inlineStr">
        <is>
          <t>Serviços Educacionais</t>
        </is>
      </c>
      <c r="C6" t="inlineStr">
        <is>
          <t>R$ 25.485.492,00</t>
        </is>
      </c>
      <c r="D6" t="inlineStr">
        <is>
          <t>21,56%</t>
        </is>
      </c>
    </row>
    <row r="7">
      <c r="A7" t="inlineStr">
        <is>
          <t>17999900</t>
        </is>
      </c>
      <c r="B7" t="inlineStr">
        <is>
          <t>Outras transferências correntes</t>
        </is>
      </c>
      <c r="C7" t="inlineStr">
        <is>
          <t>R$ 109.872,00</t>
        </is>
      </c>
      <c r="D7" t="inlineStr">
        <is>
          <t>0,09%</t>
        </is>
      </c>
    </row>
    <row r="8">
      <c r="A8" t="inlineStr">
        <is>
          <t>19110900</t>
        </is>
      </c>
      <c r="B8" t="inlineStr">
        <is>
          <t xml:space="preserve">Multas e Juros </t>
        </is>
      </c>
      <c r="C8" t="inlineStr">
        <is>
          <t>R$ 28.500,00</t>
        </is>
      </c>
      <c r="D8" t="inlineStr">
        <is>
          <t>0,02%</t>
        </is>
      </c>
    </row>
    <row r="9">
      <c r="A9" t="inlineStr">
        <is>
          <t>19219900</t>
        </is>
      </c>
      <c r="B9" t="inlineStr">
        <is>
          <t>Outras Indenizações</t>
        </is>
      </c>
      <c r="C9" t="inlineStr">
        <is>
          <t>R$ 3.600,00</t>
        </is>
      </c>
      <c r="D9" t="inlineStr">
        <is>
          <t>0,00%</t>
        </is>
      </c>
    </row>
    <row r="10">
      <c r="A10" t="inlineStr">
        <is>
          <t>19999900</t>
        </is>
      </c>
      <c r="B10" t="inlineStr">
        <is>
          <t>Outras Receitas Correntes</t>
        </is>
      </c>
      <c r="C10" t="inlineStr">
        <is>
          <t>R$ 106.452,00</t>
        </is>
      </c>
      <c r="D10" t="inlineStr">
        <is>
          <t>0,09%</t>
        </is>
      </c>
    </row>
    <row r="11">
      <c r="A11" t="inlineStr">
        <is>
          <t>22130100</t>
        </is>
      </c>
      <c r="B11" t="inlineStr">
        <is>
          <t>Alienação de Bens Móveis</t>
        </is>
      </c>
      <c r="C11" t="inlineStr">
        <is>
          <t>R$ 61.992,00</t>
        </is>
      </c>
      <c r="D11" t="inlineStr">
        <is>
          <t>0,05%</t>
        </is>
      </c>
    </row>
  </sheetData>
  <pageMargins left="0.75" right="0.75" top="1" bottom="1" header="0.5" footer="0.5"/>
</worksheet>
</file>

<file path=xl/worksheets/sheet646.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R$ 32.915.172,00</t>
        </is>
      </c>
      <c r="D2" t="inlineStr">
        <is>
          <t>27,84%</t>
        </is>
      </c>
    </row>
    <row r="3">
      <c r="A3" t="inlineStr">
        <is>
          <t>31901300</t>
        </is>
      </c>
      <c r="B3" t="inlineStr">
        <is>
          <t>Obrigações Patronais</t>
        </is>
      </c>
      <c r="C3" t="inlineStr">
        <is>
          <t>R$ 3.249.468,00</t>
        </is>
      </c>
      <c r="D3" t="inlineStr">
        <is>
          <t>2,75%</t>
        </is>
      </c>
    </row>
    <row r="4">
      <c r="A4" t="inlineStr">
        <is>
          <t>31901600</t>
        </is>
      </c>
      <c r="B4" t="inlineStr">
        <is>
          <t>Outras Despesas Variáveis</t>
        </is>
      </c>
      <c r="C4" t="inlineStr">
        <is>
          <t>R$ 1.269.984,00</t>
        </is>
      </c>
      <c r="D4" t="inlineStr">
        <is>
          <t>1,07%</t>
        </is>
      </c>
    </row>
    <row r="5">
      <c r="A5" t="inlineStr">
        <is>
          <t>31909100</t>
        </is>
      </c>
      <c r="B5" t="inlineStr">
        <is>
          <t xml:space="preserve">Sentenças Judiciais </t>
        </is>
      </c>
      <c r="C5" t="inlineStr">
        <is>
          <t>R$ 925.248,00</t>
        </is>
      </c>
      <c r="D5" t="inlineStr">
        <is>
          <t>0,78%</t>
        </is>
      </c>
    </row>
    <row r="6">
      <c r="A6" t="inlineStr">
        <is>
          <t>31909400</t>
        </is>
      </c>
      <c r="B6" t="inlineStr">
        <is>
          <t>Indenizações e Restituições Trabalhistas</t>
        </is>
      </c>
      <c r="C6" t="inlineStr">
        <is>
          <t>R$ 905.088,00</t>
        </is>
      </c>
      <c r="D6" t="inlineStr">
        <is>
          <t>0,77%</t>
        </is>
      </c>
    </row>
    <row r="7">
      <c r="A7" t="inlineStr">
        <is>
          <t>33504100</t>
        </is>
      </c>
      <c r="B7" t="inlineStr">
        <is>
          <t>Contribuições</t>
        </is>
      </c>
      <c r="C7" t="inlineStr">
        <is>
          <t>R$ 1.092.000,00</t>
        </is>
      </c>
      <c r="D7" t="inlineStr">
        <is>
          <t>0,92%</t>
        </is>
      </c>
    </row>
    <row r="8">
      <c r="A8" t="inlineStr">
        <is>
          <t>33901400</t>
        </is>
      </c>
      <c r="B8" t="inlineStr">
        <is>
          <t>Diárias</t>
        </is>
      </c>
      <c r="C8" t="inlineStr">
        <is>
          <t>R$ 644.772,00</t>
        </is>
      </c>
      <c r="D8" t="inlineStr">
        <is>
          <t>0,55%</t>
        </is>
      </c>
    </row>
    <row r="9">
      <c r="A9" t="inlineStr">
        <is>
          <t>33901800</t>
        </is>
      </c>
      <c r="B9" t="inlineStr">
        <is>
          <t>Auxílio Financeiro a Estudantes</t>
        </is>
      </c>
      <c r="C9" t="inlineStr">
        <is>
          <t>R$ 367.308,00</t>
        </is>
      </c>
      <c r="D9" t="inlineStr">
        <is>
          <t>0,31%</t>
        </is>
      </c>
    </row>
    <row r="10">
      <c r="A10" t="inlineStr">
        <is>
          <t>33903000</t>
        </is>
      </c>
      <c r="B10" t="inlineStr">
        <is>
          <t>Material de Consumo</t>
        </is>
      </c>
      <c r="C10" t="inlineStr">
        <is>
          <t>R$ 9.129.108,00</t>
        </is>
      </c>
      <c r="D10" t="inlineStr">
        <is>
          <t>7,72%</t>
        </is>
      </c>
    </row>
    <row r="11">
      <c r="A11" t="inlineStr">
        <is>
          <t>33903300</t>
        </is>
      </c>
      <c r="B11" t="inlineStr">
        <is>
          <t>Passagens e Despesas de Locomoção</t>
        </is>
      </c>
      <c r="C11" t="inlineStr">
        <is>
          <t>R$ 443.004,00</t>
        </is>
      </c>
      <c r="D11" t="inlineStr">
        <is>
          <t>0,37%</t>
        </is>
      </c>
    </row>
    <row r="12">
      <c r="A12" t="inlineStr">
        <is>
          <t>33903600</t>
        </is>
      </c>
      <c r="B12" t="inlineStr">
        <is>
          <t>Outros Serviços de Terceiros - PF</t>
        </is>
      </c>
      <c r="C12" t="inlineStr">
        <is>
          <t>R$ 1.215.828,00</t>
        </is>
      </c>
      <c r="D12" t="inlineStr">
        <is>
          <t>1,03%</t>
        </is>
      </c>
    </row>
    <row r="13">
      <c r="A13" t="inlineStr">
        <is>
          <t>33903700</t>
        </is>
      </c>
      <c r="B13" t="inlineStr">
        <is>
          <t>Locação de Mão de Obra</t>
        </is>
      </c>
      <c r="C13" t="inlineStr">
        <is>
          <t>R$ 1.917.852,00</t>
        </is>
      </c>
      <c r="D13" t="inlineStr">
        <is>
          <t>1,62%</t>
        </is>
      </c>
    </row>
    <row r="14">
      <c r="A14" t="inlineStr">
        <is>
          <t>33903900</t>
        </is>
      </c>
      <c r="B14" t="inlineStr">
        <is>
          <t>Outros Serviços Terceiros - P. Jurídica</t>
        </is>
      </c>
      <c r="C14" t="inlineStr">
        <is>
          <t>R$ 22.950.636,00</t>
        </is>
      </c>
      <c r="D14" t="inlineStr">
        <is>
          <t>19,41%</t>
        </is>
      </c>
    </row>
    <row r="15">
      <c r="A15" t="inlineStr">
        <is>
          <t>33904000</t>
        </is>
      </c>
      <c r="B15" t="inlineStr">
        <is>
          <t>Serv. Tecn. da Inform. Comunicação - PJ.</t>
        </is>
      </c>
      <c r="C15" t="inlineStr">
        <is>
          <t>R$ 2.622.120,00</t>
        </is>
      </c>
      <c r="D15" t="inlineStr">
        <is>
          <t>2,22%</t>
        </is>
      </c>
    </row>
    <row r="16">
      <c r="A16" t="inlineStr">
        <is>
          <t>33904700</t>
        </is>
      </c>
      <c r="B16" t="inlineStr">
        <is>
          <t>Obrigações Tributárias e Contributivas</t>
        </is>
      </c>
      <c r="C16" t="inlineStr">
        <is>
          <t>R$ 340.632,00</t>
        </is>
      </c>
      <c r="D16" t="inlineStr">
        <is>
          <t>0,29%</t>
        </is>
      </c>
    </row>
    <row r="17">
      <c r="A17" t="inlineStr">
        <is>
          <t>33909100</t>
        </is>
      </c>
      <c r="B17" t="inlineStr">
        <is>
          <t>Sentenças Judiciais</t>
        </is>
      </c>
      <c r="C17" t="inlineStr">
        <is>
          <t>R$ 85.152,00</t>
        </is>
      </c>
      <c r="D17" t="inlineStr">
        <is>
          <t>0,07%</t>
        </is>
      </c>
    </row>
    <row r="18">
      <c r="A18" t="inlineStr">
        <is>
          <t>33909300</t>
        </is>
      </c>
      <c r="B18" t="inlineStr">
        <is>
          <t>Indenizações e Restituições</t>
        </is>
      </c>
      <c r="C18" t="inlineStr">
        <is>
          <t>R$ 14.172,00</t>
        </is>
      </c>
      <c r="D18" t="inlineStr">
        <is>
          <t>0,01%</t>
        </is>
      </c>
    </row>
    <row r="19">
      <c r="A19" t="inlineStr">
        <is>
          <t>44905100</t>
        </is>
      </c>
      <c r="B19" t="inlineStr">
        <is>
          <t>Obras e Instalações</t>
        </is>
      </c>
      <c r="C19" t="inlineStr">
        <is>
          <t>R$ 25.269.336,00</t>
        </is>
      </c>
      <c r="D19" t="inlineStr">
        <is>
          <t>21,37%</t>
        </is>
      </c>
    </row>
    <row r="20">
      <c r="A20" t="inlineStr">
        <is>
          <t>44905200</t>
        </is>
      </c>
      <c r="B20" t="inlineStr">
        <is>
          <t>Equipamentos e Material Permanente</t>
        </is>
      </c>
      <c r="C20" t="inlineStr">
        <is>
          <t>R$ 10.274.400,00</t>
        </is>
      </c>
      <c r="D20" t="inlineStr">
        <is>
          <t>8,69%</t>
        </is>
      </c>
    </row>
    <row r="21">
      <c r="A21" t="inlineStr">
        <is>
          <t>45906100</t>
        </is>
      </c>
      <c r="B21" t="inlineStr">
        <is>
          <t>Aquisição de Imóveis</t>
        </is>
      </c>
      <c r="C21" t="inlineStr">
        <is>
          <t>R$ 2.593.152,00</t>
        </is>
      </c>
      <c r="D21" t="inlineStr">
        <is>
          <t>2,19%</t>
        </is>
      </c>
    </row>
  </sheetData>
  <pageMargins left="0.75" right="0.75" top="1" bottom="1" header="0.5" footer="0.5"/>
</worksheet>
</file>

<file path=xl/worksheets/sheet64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R$21.727.380,00</t>
        </is>
      </c>
      <c r="C2" t="inlineStr">
        <is>
          <t>18,38%</t>
        </is>
      </c>
    </row>
    <row r="3">
      <c r="A3" t="inlineStr">
        <is>
          <t>02 - Administração Financeira</t>
        </is>
      </c>
      <c r="B3" t="inlineStr">
        <is>
          <t>R$2.595.732,00</t>
        </is>
      </c>
      <c r="C3" t="inlineStr">
        <is>
          <t>2,20%</t>
        </is>
      </c>
    </row>
    <row r="4">
      <c r="A4" t="inlineStr">
        <is>
          <t>03 - Formação de Recursos Humanos</t>
        </is>
      </c>
      <c r="B4" t="inlineStr">
        <is>
          <t>R$298.224,00</t>
        </is>
      </c>
      <c r="C4" t="inlineStr">
        <is>
          <t>0,25%</t>
        </is>
      </c>
    </row>
    <row r="5">
      <c r="A5" t="inlineStr">
        <is>
          <t>04 - Comunicação Social</t>
        </is>
      </c>
      <c r="B5" t="inlineStr">
        <is>
          <t>R$9.682.104,00</t>
        </is>
      </c>
      <c r="C5" t="inlineStr">
        <is>
          <t>8,19%</t>
        </is>
      </c>
    </row>
    <row r="6">
      <c r="A6" t="inlineStr">
        <is>
          <t>05 - Atenção Básica</t>
        </is>
      </c>
      <c r="B6" t="inlineStr">
        <is>
          <t>R$2.762.928,00</t>
        </is>
      </c>
      <c r="C6" t="inlineStr">
        <is>
          <t>2,34%</t>
        </is>
      </c>
    </row>
    <row r="7">
      <c r="A7" t="inlineStr">
        <is>
          <t>06 - Proteção e Benefícios ao Trabalhador</t>
        </is>
      </c>
      <c r="B7" t="inlineStr">
        <is>
          <t>R$3.600.108,00</t>
        </is>
      </c>
      <c r="C7" t="inlineStr">
        <is>
          <t>3,05%</t>
        </is>
      </c>
    </row>
    <row r="8">
      <c r="A8" t="inlineStr">
        <is>
          <t>07 - Empregabilidade</t>
        </is>
      </c>
      <c r="B8" t="inlineStr">
        <is>
          <t>R$77.557.956,00</t>
        </is>
      </c>
      <c r="C8" t="inlineStr">
        <is>
          <t>65,60%</t>
        </is>
      </c>
    </row>
  </sheetData>
  <pageMargins left="0.75" right="0.75" top="1" bottom="1" header="0.5" footer="0.5"/>
</worksheet>
</file>

<file path=xl/worksheets/sheet64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R$ 118.162.440,00</t>
        </is>
      </c>
      <c r="C2" t="inlineStr">
        <is>
          <t>R$ 111.011.260,31</t>
        </is>
      </c>
      <c r="D2" t="inlineStr">
        <is>
          <t>93,95%</t>
        </is>
      </c>
      <c r="E2" t="inlineStr">
        <is>
          <t>99,93%</t>
        </is>
      </c>
    </row>
    <row r="3">
      <c r="A3" t="inlineStr">
        <is>
          <t>Contr. para Ent. Privadas Serviço Social e de Formação Prof.</t>
        </is>
      </c>
      <c r="B3" t="inlineStr">
        <is>
          <t>R$ 75.292.572,00</t>
        </is>
      </c>
      <c r="C3" t="inlineStr">
        <is>
          <t>R$ 66.409.805,10</t>
        </is>
      </c>
      <c r="D3" t="inlineStr">
        <is>
          <t>88,20%</t>
        </is>
      </c>
      <c r="E3" t="inlineStr">
        <is>
          <t>59,78%</t>
        </is>
      </c>
    </row>
    <row r="4">
      <c r="A4" t="inlineStr">
        <is>
          <t>Contribuições para o Senac</t>
        </is>
      </c>
      <c r="B4" t="inlineStr">
        <is>
          <t>R$ 75.292.572,00</t>
        </is>
      </c>
      <c r="C4" t="inlineStr">
        <is>
          <t>R$ 66.409.805,10</t>
        </is>
      </c>
      <c r="D4" t="inlineStr">
        <is>
          <t>88,20%</t>
        </is>
      </c>
      <c r="E4" t="inlineStr">
        <is>
          <t>59,78%</t>
        </is>
      </c>
    </row>
    <row r="5">
      <c r="A5" t="inlineStr">
        <is>
          <t>Receita Patrimonial</t>
        </is>
      </c>
      <c r="B5" t="inlineStr">
        <is>
          <t>R$ 17.135.952,00</t>
        </is>
      </c>
      <c r="C5" t="inlineStr">
        <is>
          <t>R$ 20.834.409,65</t>
        </is>
      </c>
      <c r="D5" t="inlineStr">
        <is>
          <t>121,58%</t>
        </is>
      </c>
      <c r="E5" t="inlineStr">
        <is>
          <t>18,76%</t>
        </is>
      </c>
    </row>
    <row r="6">
      <c r="A6" t="inlineStr">
        <is>
          <t>Aluguéis e Arrendamentos</t>
        </is>
      </c>
      <c r="B6" t="inlineStr">
        <is>
          <t>R$ 91.752,00</t>
        </is>
      </c>
      <c r="C6" t="inlineStr">
        <is>
          <t>R$ 82.272,72</t>
        </is>
      </c>
      <c r="D6" t="inlineStr">
        <is>
          <t>89,67%</t>
        </is>
      </c>
      <c r="E6" t="inlineStr">
        <is>
          <t>0,07%</t>
        </is>
      </c>
    </row>
    <row r="7">
      <c r="A7" t="inlineStr">
        <is>
          <t>Taxas de Ocupação</t>
        </is>
      </c>
      <c r="B7" t="inlineStr">
        <is>
          <t>R$ 359.172,00</t>
        </is>
      </c>
      <c r="C7" t="inlineStr">
        <is>
          <t>R$ 376.705,05</t>
        </is>
      </c>
      <c r="D7" t="inlineStr">
        <is>
          <t>104,88%</t>
        </is>
      </c>
      <c r="E7" t="inlineStr">
        <is>
          <t>0,34%</t>
        </is>
      </c>
    </row>
    <row r="8">
      <c r="A8" t="inlineStr">
        <is>
          <t>Remuneração de Depósitos Bancários</t>
        </is>
      </c>
      <c r="B8" t="inlineStr">
        <is>
          <t>R$ 16.685.028,00</t>
        </is>
      </c>
      <c r="C8" t="inlineStr">
        <is>
          <t>R$ 20.375.431,88</t>
        </is>
      </c>
      <c r="D8" t="inlineStr">
        <is>
          <t>122,12%</t>
        </is>
      </c>
      <c r="E8" t="inlineStr">
        <is>
          <t>18,34%</t>
        </is>
      </c>
    </row>
    <row r="9">
      <c r="A9" t="inlineStr">
        <is>
          <t>Receita de Serviços</t>
        </is>
      </c>
      <c r="B9" t="inlineStr">
        <is>
          <t>R$ 25.485.492,00</t>
        </is>
      </c>
      <c r="C9" t="inlineStr">
        <is>
          <t>R$ 23.751.611,66</t>
        </is>
      </c>
      <c r="D9" t="inlineStr">
        <is>
          <t>93,20%</t>
        </is>
      </c>
      <c r="E9" t="inlineStr">
        <is>
          <t>21,38%</t>
        </is>
      </c>
    </row>
    <row r="10">
      <c r="A10" t="inlineStr">
        <is>
          <t>Serviços Educacionais</t>
        </is>
      </c>
      <c r="B10" t="inlineStr">
        <is>
          <t>R$ 25.485.492,00</t>
        </is>
      </c>
      <c r="C10" t="inlineStr">
        <is>
          <t>R$ 23.751.611,66</t>
        </is>
      </c>
      <c r="D10" t="inlineStr">
        <is>
          <t>93,20%</t>
        </is>
      </c>
      <c r="E10" t="inlineStr">
        <is>
          <t>21,38%</t>
        </is>
      </c>
    </row>
    <row r="11">
      <c r="A11" t="inlineStr">
        <is>
          <t>Transferências correntes</t>
        </is>
      </c>
      <c r="B11" t="inlineStr">
        <is>
          <t>R$ 109.872,00</t>
        </is>
      </c>
      <c r="C11" t="inlineStr">
        <is>
          <t>R$ 0,00</t>
        </is>
      </c>
      <c r="D11" t="inlineStr">
        <is>
          <t>0,00%</t>
        </is>
      </c>
      <c r="E11" t="inlineStr">
        <is>
          <t>0,00%</t>
        </is>
      </c>
    </row>
    <row r="12">
      <c r="A12" t="inlineStr">
        <is>
          <t>Outras transferências correntes</t>
        </is>
      </c>
      <c r="B12" t="inlineStr">
        <is>
          <t>R$ 109.872,00</t>
        </is>
      </c>
      <c r="C12" t="inlineStr">
        <is>
          <t>R$ 0,00</t>
        </is>
      </c>
      <c r="D12" t="inlineStr">
        <is>
          <t>0,00%</t>
        </is>
      </c>
      <c r="E12" t="inlineStr">
        <is>
          <t>0,00%</t>
        </is>
      </c>
    </row>
    <row r="13">
      <c r="A13" t="inlineStr">
        <is>
          <t>Outras Receitas Correntes</t>
        </is>
      </c>
      <c r="B13" t="inlineStr">
        <is>
          <t>R$ 138.552,00</t>
        </is>
      </c>
      <c r="C13" t="inlineStr">
        <is>
          <t>R$ 15.433,90</t>
        </is>
      </c>
      <c r="D13" t="inlineStr">
        <is>
          <t>11,14%</t>
        </is>
      </c>
      <c r="E13" t="inlineStr">
        <is>
          <t>0,01%</t>
        </is>
      </c>
    </row>
    <row r="14">
      <c r="A14" t="inlineStr">
        <is>
          <t xml:space="preserve">Multas e Juros </t>
        </is>
      </c>
      <c r="B14" t="inlineStr">
        <is>
          <t>R$ 28.500,00</t>
        </is>
      </c>
      <c r="C14" t="inlineStr">
        <is>
          <t>R$ 8.640,54</t>
        </is>
      </c>
      <c r="D14" t="inlineStr">
        <is>
          <t>30,32%</t>
        </is>
      </c>
      <c r="E14" t="inlineStr">
        <is>
          <t>0,01%</t>
        </is>
      </c>
    </row>
    <row r="15">
      <c r="A15" t="inlineStr">
        <is>
          <t>Outras Indenizações</t>
        </is>
      </c>
      <c r="B15" t="inlineStr">
        <is>
          <t>R$ 3.600,00</t>
        </is>
      </c>
      <c r="C15" t="inlineStr">
        <is>
          <t>R$ 1.323,03</t>
        </is>
      </c>
      <c r="D15" t="inlineStr">
        <is>
          <t>36,75%</t>
        </is>
      </c>
      <c r="E15" t="inlineStr">
        <is>
          <t>0,00%</t>
        </is>
      </c>
    </row>
    <row r="16">
      <c r="A16" t="inlineStr">
        <is>
          <t>Outras Receitas Correntes</t>
        </is>
      </c>
      <c r="B16" t="inlineStr">
        <is>
          <t>R$ 106.452,00</t>
        </is>
      </c>
      <c r="C16" t="inlineStr">
        <is>
          <t>R$ 5.470,33</t>
        </is>
      </c>
      <c r="D16" t="inlineStr">
        <is>
          <t>5,14%</t>
        </is>
      </c>
      <c r="E16" t="inlineStr">
        <is>
          <t>0,00%</t>
        </is>
      </c>
    </row>
    <row r="17">
      <c r="A17" t="inlineStr">
        <is>
          <t>RECEITAS DE CAPITAL</t>
        </is>
      </c>
      <c r="B17" t="inlineStr">
        <is>
          <t>R$ 61.992,00</t>
        </is>
      </c>
      <c r="C17" t="inlineStr">
        <is>
          <t>R$ 75.000,00</t>
        </is>
      </c>
      <c r="D17" t="inlineStr">
        <is>
          <t>120,98%</t>
        </is>
      </c>
      <c r="E17" t="inlineStr">
        <is>
          <t>0,07%</t>
        </is>
      </c>
    </row>
    <row r="18">
      <c r="A18" t="inlineStr">
        <is>
          <t>Alienação de Bens</t>
        </is>
      </c>
      <c r="B18" t="inlineStr">
        <is>
          <t>R$ 61.992,00</t>
        </is>
      </c>
      <c r="C18" t="inlineStr">
        <is>
          <t>R$ 75.000,00</t>
        </is>
      </c>
      <c r="D18" t="inlineStr">
        <is>
          <t>120,98%</t>
        </is>
      </c>
      <c r="E18" t="inlineStr">
        <is>
          <t>0,07%</t>
        </is>
      </c>
    </row>
    <row r="19">
      <c r="A19" t="inlineStr">
        <is>
          <t>Alienação de Bens Móveis</t>
        </is>
      </c>
      <c r="B19" t="inlineStr">
        <is>
          <t>R$ 61.992,00</t>
        </is>
      </c>
      <c r="C19" t="inlineStr">
        <is>
          <t>R$ 75.000,00</t>
        </is>
      </c>
      <c r="D19" t="inlineStr">
        <is>
          <t>120,98%</t>
        </is>
      </c>
      <c r="E19" t="inlineStr">
        <is>
          <t>0,07%</t>
        </is>
      </c>
    </row>
  </sheetData>
  <pageMargins left="0.75" right="0.75" top="1" bottom="1" header="0.5" footer="0.5"/>
</worksheet>
</file>

<file path=xl/worksheets/sheet64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R$80.087.544,00</t>
        </is>
      </c>
      <c r="C2" t="inlineStr">
        <is>
          <t>R$74.435.819,26</t>
        </is>
      </c>
      <c r="D2" t="inlineStr">
        <is>
          <t>92,94%</t>
        </is>
      </c>
      <c r="E2" t="inlineStr">
        <is>
          <t>74,62%</t>
        </is>
      </c>
    </row>
    <row r="3">
      <c r="A3" t="inlineStr">
        <is>
          <t>Pessoal e Encargos Sociais</t>
        </is>
      </c>
      <c r="B3" t="inlineStr">
        <is>
          <t>R$39.264.960,00</t>
        </is>
      </c>
      <c r="C3" t="inlineStr">
        <is>
          <t>R$37.110.801,82</t>
        </is>
      </c>
      <c r="D3" t="inlineStr">
        <is>
          <t>94,51%</t>
        </is>
      </c>
      <c r="E3" t="inlineStr">
        <is>
          <t>37,20%</t>
        </is>
      </c>
    </row>
    <row r="4">
      <c r="A4" t="inlineStr">
        <is>
          <t>Vencimentos e Vantagens Fixas</t>
        </is>
      </c>
      <c r="B4" t="inlineStr">
        <is>
          <t>R$32.915.172,00</t>
        </is>
      </c>
      <c r="C4" t="inlineStr">
        <is>
          <t>R$31.427.312,49</t>
        </is>
      </c>
      <c r="D4" t="inlineStr">
        <is>
          <t>95,48%</t>
        </is>
      </c>
      <c r="E4" t="inlineStr">
        <is>
          <t>31,50%</t>
        </is>
      </c>
    </row>
    <row r="5">
      <c r="A5" t="inlineStr">
        <is>
          <t>Obrigações Patronais</t>
        </is>
      </c>
      <c r="B5" t="inlineStr">
        <is>
          <t>R$3.249.468,00</t>
        </is>
      </c>
      <c r="C5" t="inlineStr">
        <is>
          <t>R$2.945.426,64</t>
        </is>
      </c>
      <c r="D5" t="inlineStr">
        <is>
          <t>90,64%</t>
        </is>
      </c>
      <c r="E5" t="inlineStr">
        <is>
          <t>2,95%</t>
        </is>
      </c>
    </row>
    <row r="6">
      <c r="A6" t="inlineStr">
        <is>
          <t>Outras Despesas Variáveis</t>
        </is>
      </c>
      <c r="B6" t="inlineStr">
        <is>
          <t>R$1.269.984,00</t>
        </is>
      </c>
      <c r="C6" t="inlineStr">
        <is>
          <t>R$1.384.565,49</t>
        </is>
      </c>
      <c r="D6" t="inlineStr">
        <is>
          <t>109,02%</t>
        </is>
      </c>
      <c r="E6" t="inlineStr">
        <is>
          <t>1,39%</t>
        </is>
      </c>
    </row>
    <row r="7">
      <c r="A7" t="inlineStr">
        <is>
          <t xml:space="preserve">Sentenças Judiciais </t>
        </is>
      </c>
      <c r="B7" t="inlineStr">
        <is>
          <t>R$925.248,00</t>
        </is>
      </c>
      <c r="C7" t="inlineStr">
        <is>
          <t>R$715.183,05</t>
        </is>
      </c>
      <c r="D7" t="inlineStr">
        <is>
          <t>77,30%</t>
        </is>
      </c>
      <c r="E7" t="inlineStr">
        <is>
          <t>0,72%</t>
        </is>
      </c>
    </row>
    <row r="8">
      <c r="A8" t="inlineStr">
        <is>
          <t>Indenizações e Restituições Trabalhistas</t>
        </is>
      </c>
      <c r="B8" t="inlineStr">
        <is>
          <t>R$905.088,00</t>
        </is>
      </c>
      <c r="C8" t="inlineStr">
        <is>
          <t>R$638.314,15</t>
        </is>
      </c>
      <c r="D8" t="inlineStr">
        <is>
          <t>70,53%</t>
        </is>
      </c>
      <c r="E8" t="inlineStr">
        <is>
          <t>0,64%</t>
        </is>
      </c>
    </row>
    <row r="9">
      <c r="A9" t="inlineStr">
        <is>
          <t>Outras Despesas Correntes</t>
        </is>
      </c>
      <c r="B9" t="inlineStr">
        <is>
          <t>R$40.822.584,00</t>
        </is>
      </c>
      <c r="C9" t="inlineStr">
        <is>
          <t>R$37.325.017,44</t>
        </is>
      </c>
      <c r="D9" t="inlineStr">
        <is>
          <t>91,43%</t>
        </is>
      </c>
      <c r="E9" t="inlineStr">
        <is>
          <t>37,42%</t>
        </is>
      </c>
    </row>
    <row r="10">
      <c r="A10" t="inlineStr">
        <is>
          <t>Contribuições</t>
        </is>
      </c>
      <c r="B10" t="inlineStr">
        <is>
          <t>R$1.092.000,00</t>
        </is>
      </c>
      <c r="C10" t="inlineStr">
        <is>
          <t>R$1.053.661,48</t>
        </is>
      </c>
      <c r="D10" t="inlineStr">
        <is>
          <t>96,49%</t>
        </is>
      </c>
      <c r="E10" t="inlineStr">
        <is>
          <t>1,06%</t>
        </is>
      </c>
    </row>
    <row r="11">
      <c r="A11" t="inlineStr">
        <is>
          <t>Diárias</t>
        </is>
      </c>
      <c r="B11" t="inlineStr">
        <is>
          <t>R$644.772,00</t>
        </is>
      </c>
      <c r="C11" t="inlineStr">
        <is>
          <t>R$470.140,40</t>
        </is>
      </c>
      <c r="D11" t="inlineStr">
        <is>
          <t>72,92%</t>
        </is>
      </c>
      <c r="E11" t="inlineStr">
        <is>
          <t>0,47%</t>
        </is>
      </c>
    </row>
    <row r="12">
      <c r="A12" t="inlineStr">
        <is>
          <t>Auxílio Financeiro a Estudantes</t>
        </is>
      </c>
      <c r="B12" t="inlineStr">
        <is>
          <t>R$367.308,00</t>
        </is>
      </c>
      <c r="C12" t="inlineStr">
        <is>
          <t>R$277.519,33</t>
        </is>
      </c>
      <c r="D12" t="inlineStr">
        <is>
          <t>75,55%</t>
        </is>
      </c>
      <c r="E12" t="inlineStr">
        <is>
          <t>0,28%</t>
        </is>
      </c>
    </row>
    <row r="13">
      <c r="A13" t="inlineStr">
        <is>
          <t>Material de Consumo</t>
        </is>
      </c>
      <c r="B13" t="inlineStr">
        <is>
          <t>R$9.129.108,00</t>
        </is>
      </c>
      <c r="C13" t="inlineStr">
        <is>
          <t>R$8.739.458,08</t>
        </is>
      </c>
      <c r="D13" t="inlineStr">
        <is>
          <t>95,73%</t>
        </is>
      </c>
      <c r="E13" t="inlineStr">
        <is>
          <t>8,76%</t>
        </is>
      </c>
    </row>
    <row r="14">
      <c r="A14" t="inlineStr">
        <is>
          <t>Passagens e Despesas de Locomoção</t>
        </is>
      </c>
      <c r="B14" t="inlineStr">
        <is>
          <t>R$443.004,00</t>
        </is>
      </c>
      <c r="C14" t="inlineStr">
        <is>
          <t>R$345.523,04</t>
        </is>
      </c>
      <c r="D14" t="inlineStr">
        <is>
          <t>78,00%</t>
        </is>
      </c>
      <c r="E14" t="inlineStr">
        <is>
          <t>0,35%</t>
        </is>
      </c>
    </row>
    <row r="15">
      <c r="A15" t="inlineStr">
        <is>
          <t>Outros Serviços de Terceiros - PF</t>
        </is>
      </c>
      <c r="B15" t="inlineStr">
        <is>
          <t>R$1.215.828,00</t>
        </is>
      </c>
      <c r="C15" t="inlineStr">
        <is>
          <t>R$1.540.432,51</t>
        </is>
      </c>
      <c r="D15" t="inlineStr">
        <is>
          <t>126,70%</t>
        </is>
      </c>
      <c r="E15" t="inlineStr">
        <is>
          <t>1,54%</t>
        </is>
      </c>
    </row>
    <row r="16">
      <c r="A16" t="inlineStr">
        <is>
          <t>Locação de Mão de Obra</t>
        </is>
      </c>
      <c r="B16" t="inlineStr">
        <is>
          <t>R$1.917.852,00</t>
        </is>
      </c>
      <c r="C16" t="inlineStr">
        <is>
          <t>R$1.749.619,21</t>
        </is>
      </c>
      <c r="D16" t="inlineStr">
        <is>
          <t>91,23%</t>
        </is>
      </c>
      <c r="E16" t="inlineStr">
        <is>
          <t>1,75%</t>
        </is>
      </c>
    </row>
    <row r="17">
      <c r="A17" t="inlineStr">
        <is>
          <t>Outros Serviços Terceiros - P. Jurídica</t>
        </is>
      </c>
      <c r="B17" t="inlineStr">
        <is>
          <t>R$22.950.636,00</t>
        </is>
      </c>
      <c r="C17" t="inlineStr">
        <is>
          <t>R$21.011.956,91</t>
        </is>
      </c>
      <c r="D17" t="inlineStr">
        <is>
          <t>91,55%</t>
        </is>
      </c>
      <c r="E17" t="inlineStr">
        <is>
          <t>21,06%</t>
        </is>
      </c>
    </row>
    <row r="18">
      <c r="A18" t="inlineStr">
        <is>
          <t>Serv. Tecn. da Inform. Comunicação - PJ.</t>
        </is>
      </c>
      <c r="B18" t="inlineStr">
        <is>
          <t>R$2.622.120,00</t>
        </is>
      </c>
      <c r="C18" t="inlineStr">
        <is>
          <t>R$1.915.429,26</t>
        </is>
      </c>
      <c r="D18" t="inlineStr">
        <is>
          <t>73,05%</t>
        </is>
      </c>
      <c r="E18" t="inlineStr">
        <is>
          <t>1,92%</t>
        </is>
      </c>
    </row>
    <row r="19">
      <c r="A19" t="inlineStr">
        <is>
          <t>Obrigações Tributárias e Contributivas</t>
        </is>
      </c>
      <c r="B19" t="inlineStr">
        <is>
          <t>R$340.632,00</t>
        </is>
      </c>
      <c r="C19" t="inlineStr">
        <is>
          <t>R$205.738,54</t>
        </is>
      </c>
      <c r="D19" t="inlineStr">
        <is>
          <t>60,40%</t>
        </is>
      </c>
      <c r="E19" t="inlineStr">
        <is>
          <t>0,21%</t>
        </is>
      </c>
    </row>
    <row r="20">
      <c r="A20" t="inlineStr">
        <is>
          <t>Sentenças Judiciais</t>
        </is>
      </c>
      <c r="B20" t="inlineStr">
        <is>
          <t>R$85.152,00</t>
        </is>
      </c>
      <c r="C20" t="inlineStr">
        <is>
          <t>R$15.538,68</t>
        </is>
      </c>
      <c r="D20" t="inlineStr">
        <is>
          <t>18,25%</t>
        </is>
      </c>
      <c r="E20" t="inlineStr">
        <is>
          <t>0,02%</t>
        </is>
      </c>
    </row>
    <row r="21">
      <c r="A21" t="inlineStr">
        <is>
          <t>Indenizações e Restituições</t>
        </is>
      </c>
      <c r="B21" t="inlineStr">
        <is>
          <t>R$14.172,00</t>
        </is>
      </c>
      <c r="C21" t="inlineStr">
        <is>
          <t>R$0,00</t>
        </is>
      </c>
      <c r="D21" t="inlineStr">
        <is>
          <t>0,00%</t>
        </is>
      </c>
      <c r="E21" t="inlineStr">
        <is>
          <t>0,00%</t>
        </is>
      </c>
    </row>
  </sheetData>
  <pageMargins left="0.75" right="0.75" top="1" bottom="1" header="0.5" footer="0.5"/>
</worksheet>
</file>

<file path=xl/worksheets/sheet65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R$21.727.380,00</t>
        </is>
      </c>
      <c r="C2" t="inlineStr">
        <is>
          <t>R$18.720.513,79</t>
        </is>
      </c>
      <c r="D2" t="inlineStr">
        <is>
          <t>86,16%</t>
        </is>
      </c>
      <c r="E2" t="inlineStr">
        <is>
          <t>18,77%</t>
        </is>
      </c>
    </row>
    <row r="3">
      <c r="A3" t="inlineStr">
        <is>
          <t>02 - Administração Financeira</t>
        </is>
      </c>
      <c r="B3" t="inlineStr">
        <is>
          <t>R$2.595.732,00</t>
        </is>
      </c>
      <c r="C3" t="inlineStr">
        <is>
          <t>R$2.545.643,84</t>
        </is>
      </c>
      <c r="D3" t="inlineStr">
        <is>
          <t>98,07%</t>
        </is>
      </c>
      <c r="E3" t="inlineStr">
        <is>
          <t>2,55%</t>
        </is>
      </c>
    </row>
    <row r="4">
      <c r="A4" t="inlineStr">
        <is>
          <t>03 - Formação de Recursos Humanos</t>
        </is>
      </c>
      <c r="B4" t="inlineStr">
        <is>
          <t>R$298.224,00</t>
        </is>
      </c>
      <c r="C4" t="inlineStr">
        <is>
          <t>R$123.958,83</t>
        </is>
      </c>
      <c r="D4" t="inlineStr">
        <is>
          <t>41,57%</t>
        </is>
      </c>
      <c r="E4" t="inlineStr">
        <is>
          <t>0,12%</t>
        </is>
      </c>
    </row>
    <row r="5">
      <c r="A5" t="inlineStr">
        <is>
          <t>04 - Comunicação Social</t>
        </is>
      </c>
      <c r="B5" t="inlineStr">
        <is>
          <t>R$9.682.104,00</t>
        </is>
      </c>
      <c r="C5" t="inlineStr">
        <is>
          <t>R$8.513.597,14</t>
        </is>
      </c>
      <c r="D5" t="inlineStr">
        <is>
          <t>87,93%</t>
        </is>
      </c>
      <c r="E5" t="inlineStr">
        <is>
          <t>8,53%</t>
        </is>
      </c>
    </row>
    <row r="6">
      <c r="A6" t="inlineStr">
        <is>
          <t>05 - Atenção Básica</t>
        </is>
      </c>
      <c r="B6" t="inlineStr">
        <is>
          <t>R$2.762.928,00</t>
        </is>
      </c>
      <c r="C6" t="inlineStr">
        <is>
          <t>R$2.488.023,69</t>
        </is>
      </c>
      <c r="D6" t="inlineStr">
        <is>
          <t>90,05%</t>
        </is>
      </c>
      <c r="E6" t="inlineStr">
        <is>
          <t>2,49%</t>
        </is>
      </c>
    </row>
    <row r="7">
      <c r="A7" t="inlineStr">
        <is>
          <t>06 - Proteção e Benefícios ao Trabalhador</t>
        </is>
      </c>
      <c r="B7" t="inlineStr">
        <is>
          <t>R$3.600.108,00</t>
        </is>
      </c>
      <c r="C7" t="inlineStr">
        <is>
          <t>R$3.385.735,98</t>
        </is>
      </c>
      <c r="D7" t="inlineStr">
        <is>
          <t>94,05%</t>
        </is>
      </c>
      <c r="E7" t="inlineStr">
        <is>
          <t>3,39%</t>
        </is>
      </c>
    </row>
    <row r="8">
      <c r="A8" t="inlineStr">
        <is>
          <t>07 - Empregabilidade</t>
        </is>
      </c>
      <c r="B8" t="inlineStr">
        <is>
          <t>R$77.557.956,00</t>
        </is>
      </c>
      <c r="C8" t="inlineStr">
        <is>
          <t>R$63.977.900,79</t>
        </is>
      </c>
      <c r="D8" t="inlineStr">
        <is>
          <t>82,49%</t>
        </is>
      </c>
      <c r="E8" t="inlineStr">
        <is>
          <t>64,13%</t>
        </is>
      </c>
    </row>
  </sheetData>
  <pageMargins left="0.75" right="0.75" top="1" bottom="1" header="0.5" footer="0.5"/>
</worksheet>
</file>

<file path=xl/worksheets/sheet65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R$70.355.484,00</t>
        </is>
      </c>
      <c r="D2" t="inlineStr">
        <is>
          <t>57,15%</t>
        </is>
      </c>
    </row>
    <row r="3">
      <c r="A3" t="inlineStr">
        <is>
          <t>13110110</t>
        </is>
      </c>
      <c r="B3" t="inlineStr">
        <is>
          <t>Aluguéis e Arrendamentos</t>
        </is>
      </c>
      <c r="C3" t="inlineStr">
        <is>
          <t>R$96.216,00</t>
        </is>
      </c>
      <c r="D3" t="inlineStr">
        <is>
          <t>0,08%</t>
        </is>
      </c>
    </row>
    <row r="4">
      <c r="A4" t="inlineStr">
        <is>
          <t>13110120</t>
        </is>
      </c>
      <c r="B4" t="inlineStr">
        <is>
          <t>Taxas de Ocupação</t>
        </is>
      </c>
      <c r="C4" t="inlineStr">
        <is>
          <t>R$380.472,00</t>
        </is>
      </c>
      <c r="D4" t="inlineStr">
        <is>
          <t>0,31%</t>
        </is>
      </c>
    </row>
    <row r="5">
      <c r="A5" t="inlineStr">
        <is>
          <t>13210100</t>
        </is>
      </c>
      <c r="B5" t="inlineStr">
        <is>
          <t>Remuneração de Depósitos Bancários</t>
        </is>
      </c>
      <c r="C5" t="inlineStr">
        <is>
          <t>R$21.323.652,00</t>
        </is>
      </c>
      <c r="D5" t="inlineStr">
        <is>
          <t>17,32%</t>
        </is>
      </c>
    </row>
    <row r="6">
      <c r="A6" t="inlineStr">
        <is>
          <t>16999900</t>
        </is>
      </c>
      <c r="B6" t="inlineStr">
        <is>
          <t>Serviços Educacionais</t>
        </is>
      </c>
      <c r="C6" t="inlineStr">
        <is>
          <t>R$28.557.864,00</t>
        </is>
      </c>
      <c r="D6" t="inlineStr">
        <is>
          <t>23,20%</t>
        </is>
      </c>
    </row>
    <row r="7">
      <c r="A7" t="inlineStr">
        <is>
          <t>17999900</t>
        </is>
      </c>
      <c r="B7" t="inlineStr">
        <is>
          <t>Outras transferências correntes</t>
        </is>
      </c>
      <c r="C7" t="inlineStr">
        <is>
          <t>R$1.780.080,00</t>
        </is>
      </c>
      <c r="D7" t="inlineStr">
        <is>
          <t>1,45%</t>
        </is>
      </c>
    </row>
    <row r="8">
      <c r="A8" t="inlineStr">
        <is>
          <t>19110900</t>
        </is>
      </c>
      <c r="B8" t="inlineStr">
        <is>
          <t xml:space="preserve">Multas e Juros </t>
        </is>
      </c>
      <c r="C8" t="inlineStr">
        <is>
          <t>R$31.404,00</t>
        </is>
      </c>
      <c r="D8" t="inlineStr">
        <is>
          <t>0,03%</t>
        </is>
      </c>
    </row>
    <row r="9">
      <c r="A9" t="inlineStr">
        <is>
          <t>19219900</t>
        </is>
      </c>
      <c r="B9" t="inlineStr">
        <is>
          <t>Outras Indenizações</t>
        </is>
      </c>
      <c r="C9" t="inlineStr">
        <is>
          <t>R$3.600,00</t>
        </is>
      </c>
      <c r="D9" t="inlineStr">
        <is>
          <t>0,00%</t>
        </is>
      </c>
    </row>
    <row r="10">
      <c r="A10" t="inlineStr">
        <is>
          <t>19999900</t>
        </is>
      </c>
      <c r="B10" t="inlineStr">
        <is>
          <t>Outras Receitas Correntes</t>
        </is>
      </c>
      <c r="C10" t="inlineStr">
        <is>
          <t>R$106.452,00</t>
        </is>
      </c>
      <c r="D10" t="inlineStr">
        <is>
          <t>0,09%</t>
        </is>
      </c>
    </row>
    <row r="11">
      <c r="A11" t="inlineStr">
        <is>
          <t>22130100</t>
        </is>
      </c>
      <c r="B11" t="inlineStr">
        <is>
          <t>Alienação de Bens Móveis</t>
        </is>
      </c>
      <c r="C11" t="inlineStr">
        <is>
          <t>R$468.000,00</t>
        </is>
      </c>
      <c r="D11" t="inlineStr">
        <is>
          <t>0,38%</t>
        </is>
      </c>
    </row>
  </sheetData>
  <pageMargins left="0.75" right="0.75" top="1" bottom="1" header="0.5" footer="0.5"/>
</worksheet>
</file>

<file path=xl/worksheets/sheet65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R$35.337.732,00</t>
        </is>
      </c>
      <c r="D2" t="inlineStr">
        <is>
          <t>28,71%</t>
        </is>
      </c>
    </row>
    <row r="3">
      <c r="A3" t="inlineStr">
        <is>
          <t>31901300</t>
        </is>
      </c>
      <c r="B3" t="inlineStr">
        <is>
          <t>Obrigações Patronais</t>
        </is>
      </c>
      <c r="C3" t="inlineStr">
        <is>
          <t>R$3.520.440,00</t>
        </is>
      </c>
      <c r="D3" t="inlineStr">
        <is>
          <t>2,86%</t>
        </is>
      </c>
    </row>
    <row r="4">
      <c r="A4" t="inlineStr">
        <is>
          <t>31901600</t>
        </is>
      </c>
      <c r="B4" t="inlineStr">
        <is>
          <t>Outras Despesas Variáveis</t>
        </is>
      </c>
      <c r="C4" t="inlineStr">
        <is>
          <t>R$1.671.996,00</t>
        </is>
      </c>
      <c r="D4" t="inlineStr">
        <is>
          <t>1,36%</t>
        </is>
      </c>
    </row>
    <row r="5">
      <c r="A5" t="inlineStr">
        <is>
          <t>31909100</t>
        </is>
      </c>
      <c r="B5" t="inlineStr">
        <is>
          <t xml:space="preserve">Sentenças Judiciais </t>
        </is>
      </c>
      <c r="C5" t="inlineStr">
        <is>
          <t>R$780.000,00</t>
        </is>
      </c>
      <c r="D5" t="inlineStr">
        <is>
          <t>0,63%</t>
        </is>
      </c>
    </row>
    <row r="6">
      <c r="A6" t="inlineStr">
        <is>
          <t>31909400</t>
        </is>
      </c>
      <c r="B6" t="inlineStr">
        <is>
          <t>Indenizações e Restituições Trabalhistas</t>
        </is>
      </c>
      <c r="C6" t="inlineStr">
        <is>
          <t>R$905.088,00</t>
        </is>
      </c>
      <c r="D6" t="inlineStr">
        <is>
          <t>0,74%</t>
        </is>
      </c>
    </row>
    <row r="7">
      <c r="A7" t="inlineStr">
        <is>
          <t>33504100</t>
        </is>
      </c>
      <c r="B7" t="inlineStr">
        <is>
          <t>Contribuições</t>
        </is>
      </c>
      <c r="C7" t="inlineStr">
        <is>
          <t>R$1.152.000,00</t>
        </is>
      </c>
      <c r="D7" t="inlineStr">
        <is>
          <t>0,94%</t>
        </is>
      </c>
    </row>
    <row r="8">
      <c r="A8" t="inlineStr">
        <is>
          <t>33901400</t>
        </is>
      </c>
      <c r="B8" t="inlineStr">
        <is>
          <t>Diárias</t>
        </is>
      </c>
      <c r="C8" t="inlineStr">
        <is>
          <t>R$644.772,00</t>
        </is>
      </c>
      <c r="D8" t="inlineStr">
        <is>
          <t>0,52%</t>
        </is>
      </c>
    </row>
    <row r="9">
      <c r="A9" t="inlineStr">
        <is>
          <t>33901800</t>
        </is>
      </c>
      <c r="B9" t="inlineStr">
        <is>
          <t>Auxílio Financeiro a Estudantes</t>
        </is>
      </c>
      <c r="C9" t="inlineStr">
        <is>
          <t>R$419.688,00</t>
        </is>
      </c>
      <c r="D9" t="inlineStr">
        <is>
          <t>0,34%</t>
        </is>
      </c>
    </row>
    <row r="10">
      <c r="A10" t="inlineStr">
        <is>
          <t>33903000</t>
        </is>
      </c>
      <c r="B10" t="inlineStr">
        <is>
          <t>Material de Consumo</t>
        </is>
      </c>
      <c r="C10" t="inlineStr">
        <is>
          <t>R$9.129.108,00</t>
        </is>
      </c>
      <c r="D10" t="inlineStr">
        <is>
          <t>7,42%</t>
        </is>
      </c>
    </row>
    <row r="11">
      <c r="A11" t="inlineStr">
        <is>
          <t>33903300</t>
        </is>
      </c>
      <c r="B11" t="inlineStr">
        <is>
          <t>Passagens e Despesas de Locomoção</t>
        </is>
      </c>
      <c r="C11" t="inlineStr">
        <is>
          <t>R$443.004,00</t>
        </is>
      </c>
      <c r="D11" t="inlineStr">
        <is>
          <t>0,36%</t>
        </is>
      </c>
    </row>
    <row r="12">
      <c r="A12" t="inlineStr">
        <is>
          <t>33903600</t>
        </is>
      </c>
      <c r="B12" t="inlineStr">
        <is>
          <t>Outros Serviços de Terceiros - PF</t>
        </is>
      </c>
      <c r="C12" t="inlineStr">
        <is>
          <t>R$1.307.748,00</t>
        </is>
      </c>
      <c r="D12" t="inlineStr">
        <is>
          <t>1,06%</t>
        </is>
      </c>
    </row>
    <row r="13">
      <c r="A13" t="inlineStr">
        <is>
          <t>33903700</t>
        </is>
      </c>
      <c r="B13" t="inlineStr">
        <is>
          <t>Locação de Mão de Obra</t>
        </is>
      </c>
      <c r="C13" t="inlineStr">
        <is>
          <t>R$2.166.552,00</t>
        </is>
      </c>
      <c r="D13" t="inlineStr">
        <is>
          <t>1,76%</t>
        </is>
      </c>
    </row>
    <row r="14">
      <c r="A14" t="inlineStr">
        <is>
          <t>33903900</t>
        </is>
      </c>
      <c r="B14" t="inlineStr">
        <is>
          <t>Outros Serviços Terceiros - P. Jurídica</t>
        </is>
      </c>
      <c r="C14" t="inlineStr">
        <is>
          <t>R$27.957.420,00</t>
        </is>
      </c>
      <c r="D14" t="inlineStr">
        <is>
          <t>22,71%</t>
        </is>
      </c>
    </row>
    <row r="15">
      <c r="A15" t="inlineStr">
        <is>
          <t>33904000</t>
        </is>
      </c>
      <c r="B15" t="inlineStr">
        <is>
          <t>Serv. Tecn. da Inform. Comunicação - PJ.</t>
        </is>
      </c>
      <c r="C15" t="inlineStr">
        <is>
          <t>R$2.749.560,00</t>
        </is>
      </c>
      <c r="D15" t="inlineStr">
        <is>
          <t>2,23%</t>
        </is>
      </c>
    </row>
    <row r="16">
      <c r="A16" t="inlineStr">
        <is>
          <t>33904700</t>
        </is>
      </c>
      <c r="B16" t="inlineStr">
        <is>
          <t>Obrigações Tributárias e Contributivas</t>
        </is>
      </c>
      <c r="C16" t="inlineStr">
        <is>
          <t>R$340.632,00</t>
        </is>
      </c>
      <c r="D16" t="inlineStr">
        <is>
          <t>0,28%</t>
        </is>
      </c>
    </row>
    <row r="17">
      <c r="A17" t="inlineStr">
        <is>
          <t>33909100</t>
        </is>
      </c>
      <c r="B17" t="inlineStr">
        <is>
          <t>Sentenças Judiciais</t>
        </is>
      </c>
      <c r="C17" t="inlineStr">
        <is>
          <t>R$85.152,00</t>
        </is>
      </c>
      <c r="D17" t="inlineStr">
        <is>
          <t>0,07%</t>
        </is>
      </c>
    </row>
    <row r="18">
      <c r="A18" t="inlineStr">
        <is>
          <t>33909300</t>
        </is>
      </c>
      <c r="B18" t="inlineStr">
        <is>
          <t>Indenizações e Restituições</t>
        </is>
      </c>
      <c r="C18" t="inlineStr">
        <is>
          <t>R$14.172,00</t>
        </is>
      </c>
      <c r="D18" t="inlineStr">
        <is>
          <t>0,01%</t>
        </is>
      </c>
    </row>
    <row r="19">
      <c r="A19" t="inlineStr">
        <is>
          <t>44905100</t>
        </is>
      </c>
      <c r="B19" t="inlineStr">
        <is>
          <t>Obras e Instalações</t>
        </is>
      </c>
      <c r="C19" t="inlineStr">
        <is>
          <t>R$24.822.084,00</t>
        </is>
      </c>
      <c r="D19" t="inlineStr">
        <is>
          <t>20,16%</t>
        </is>
      </c>
    </row>
    <row r="20">
      <c r="A20" t="inlineStr">
        <is>
          <t>44905200</t>
        </is>
      </c>
      <c r="B20" t="inlineStr">
        <is>
          <t>Equipamentos e Material Permanente</t>
        </is>
      </c>
      <c r="C20" t="inlineStr">
        <is>
          <t>R$9.656.076,00</t>
        </is>
      </c>
      <c r="D20" t="inlineStr">
        <is>
          <t>7,84%</t>
        </is>
      </c>
    </row>
  </sheetData>
  <pageMargins left="0.75" right="0.75" top="1" bottom="1" header="0.5" footer="0.5"/>
</worksheet>
</file>

<file path=xl/worksheets/sheet65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R$15.286.968,00</t>
        </is>
      </c>
      <c r="C2" t="inlineStr">
        <is>
          <t>12,42%</t>
        </is>
      </c>
    </row>
    <row r="3">
      <c r="A3" t="inlineStr">
        <is>
          <t>02 - Administração Financeira</t>
        </is>
      </c>
      <c r="B3" t="inlineStr">
        <is>
          <t>R$3.123.060,00</t>
        </is>
      </c>
      <c r="C3" t="inlineStr">
        <is>
          <t>2,54%</t>
        </is>
      </c>
    </row>
    <row r="4">
      <c r="A4" t="inlineStr">
        <is>
          <t>03 - Formação de Recursos Humanos</t>
        </is>
      </c>
      <c r="B4" t="inlineStr">
        <is>
          <t>R$307.416,00</t>
        </is>
      </c>
      <c r="C4" t="inlineStr">
        <is>
          <t>0,25%</t>
        </is>
      </c>
    </row>
    <row r="5">
      <c r="A5" t="inlineStr">
        <is>
          <t>04 - Comunicação Social</t>
        </is>
      </c>
      <c r="B5" t="inlineStr">
        <is>
          <t>R$8.705.280,00</t>
        </is>
      </c>
      <c r="C5" t="inlineStr">
        <is>
          <t>7,07%</t>
        </is>
      </c>
    </row>
    <row r="6">
      <c r="A6" t="inlineStr">
        <is>
          <t>05 - Atenção Básica</t>
        </is>
      </c>
      <c r="B6" t="inlineStr">
        <is>
          <t>R$2.827.248,00</t>
        </is>
      </c>
      <c r="C6" t="inlineStr">
        <is>
          <t>2,30%</t>
        </is>
      </c>
    </row>
    <row r="7">
      <c r="A7" t="inlineStr">
        <is>
          <t>06 - Proteção e Benefícios ao Trabalhador</t>
        </is>
      </c>
      <c r="B7" t="inlineStr">
        <is>
          <t>R$3.815.208,00</t>
        </is>
      </c>
      <c r="C7" t="inlineStr">
        <is>
          <t>3,10%</t>
        </is>
      </c>
    </row>
    <row r="8">
      <c r="A8" t="inlineStr">
        <is>
          <t>07 - Empregabilidade</t>
        </is>
      </c>
      <c r="B8" t="inlineStr">
        <is>
          <t>R$89.038.044,00</t>
        </is>
      </c>
      <c r="C8" t="inlineStr">
        <is>
          <t>72,33%</t>
        </is>
      </c>
    </row>
  </sheetData>
  <pageMargins left="0.75" right="0.75" top="1" bottom="1" header="0.5" footer="0.5"/>
</worksheet>
</file>

<file path=xl/worksheets/sheet65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R$ 122.635.224,00</t>
        </is>
      </c>
      <c r="C2" t="inlineStr">
        <is>
          <t>R$ 66.101.791,13</t>
        </is>
      </c>
      <c r="D2" t="inlineStr">
        <is>
          <t>53,90%</t>
        </is>
      </c>
      <c r="E2" t="inlineStr">
        <is>
          <t>100,00%</t>
        </is>
      </c>
    </row>
    <row r="3">
      <c r="A3" t="inlineStr">
        <is>
          <t>Contr. para Ent. Privadas Serviço Social e de Formação Prof.</t>
        </is>
      </c>
      <c r="B3" t="inlineStr">
        <is>
          <t>R$ 70.355.484,00</t>
        </is>
      </c>
      <c r="C3" t="inlineStr">
        <is>
          <t>R$ 28.312.356,62</t>
        </is>
      </c>
      <c r="D3" t="inlineStr">
        <is>
          <t>40,24%</t>
        </is>
      </c>
      <c r="E3" t="inlineStr">
        <is>
          <t>42,83%</t>
        </is>
      </c>
    </row>
    <row r="4">
      <c r="A4" t="inlineStr">
        <is>
          <t>Contribuições para o Senac</t>
        </is>
      </c>
      <c r="B4" t="inlineStr">
        <is>
          <t>R$ 70.355.484,00</t>
        </is>
      </c>
      <c r="C4" t="inlineStr">
        <is>
          <t>R$ 28.312.356,62</t>
        </is>
      </c>
      <c r="D4" t="inlineStr">
        <is>
          <t>40,24%</t>
        </is>
      </c>
      <c r="E4" t="inlineStr">
        <is>
          <t>42,83%</t>
        </is>
      </c>
    </row>
    <row r="5">
      <c r="A5" t="inlineStr">
        <is>
          <t>Receita Patrimonial</t>
        </is>
      </c>
      <c r="B5" t="inlineStr">
        <is>
          <t>R$ 21.800.340,00</t>
        </is>
      </c>
      <c r="C5" t="inlineStr">
        <is>
          <t>R$ 24.892.617,28</t>
        </is>
      </c>
      <c r="D5" t="inlineStr">
        <is>
          <t>114,18%</t>
        </is>
      </c>
      <c r="E5" t="inlineStr">
        <is>
          <t>37,66%</t>
        </is>
      </c>
    </row>
    <row r="6">
      <c r="A6" t="inlineStr">
        <is>
          <t>Aluguéis e Arrendamentos</t>
        </is>
      </c>
      <c r="B6" t="inlineStr">
        <is>
          <t>R$ 96.216,00</t>
        </is>
      </c>
      <c r="C6" t="inlineStr">
        <is>
          <t>R$ 34.336,36</t>
        </is>
      </c>
      <c r="D6" t="inlineStr">
        <is>
          <t>35,69%</t>
        </is>
      </c>
      <c r="E6" t="inlineStr">
        <is>
          <t>0,05%</t>
        </is>
      </c>
    </row>
    <row r="7">
      <c r="A7" t="inlineStr">
        <is>
          <t>Taxas de Ocupação</t>
        </is>
      </c>
      <c r="B7" t="inlineStr">
        <is>
          <t>R$ 380.472,00</t>
        </is>
      </c>
      <c r="C7" t="inlineStr">
        <is>
          <t>R$ 126.823,36</t>
        </is>
      </c>
      <c r="D7" t="inlineStr">
        <is>
          <t>33,33%</t>
        </is>
      </c>
      <c r="E7" t="inlineStr">
        <is>
          <t>0,19%</t>
        </is>
      </c>
    </row>
    <row r="8">
      <c r="A8" t="inlineStr">
        <is>
          <t>Remuneração de Depósitos Bancários</t>
        </is>
      </c>
      <c r="B8" t="inlineStr">
        <is>
          <t>R$ 21.323.652,00</t>
        </is>
      </c>
      <c r="C8" t="inlineStr">
        <is>
          <t>R$ 24.731.457,56</t>
        </is>
      </c>
      <c r="D8" t="inlineStr">
        <is>
          <t>115,98%</t>
        </is>
      </c>
      <c r="E8" t="inlineStr">
        <is>
          <t>37,41%</t>
        </is>
      </c>
    </row>
    <row r="9">
      <c r="A9" t="inlineStr">
        <is>
          <t>Receita de Serviços</t>
        </is>
      </c>
      <c r="B9" t="inlineStr">
        <is>
          <t>R$ 28.557.864,00</t>
        </is>
      </c>
      <c r="C9" t="inlineStr">
        <is>
          <t>R$ 12.889.475,70</t>
        </is>
      </c>
      <c r="D9" t="inlineStr">
        <is>
          <t>45,13%</t>
        </is>
      </c>
      <c r="E9" t="inlineStr">
        <is>
          <t>19,50%</t>
        </is>
      </c>
    </row>
    <row r="10">
      <c r="A10" t="inlineStr">
        <is>
          <t>Serviços Educacionais</t>
        </is>
      </c>
      <c r="B10" t="inlineStr">
        <is>
          <t>R$ 28.557.864,00</t>
        </is>
      </c>
      <c r="C10" t="inlineStr">
        <is>
          <t>R$ 12.889.475,70</t>
        </is>
      </c>
      <c r="D10" t="inlineStr">
        <is>
          <t>45,13%</t>
        </is>
      </c>
      <c r="E10" t="inlineStr">
        <is>
          <t>19,50%</t>
        </is>
      </c>
    </row>
    <row r="11">
      <c r="A11" t="inlineStr">
        <is>
          <t>Transferências correntes</t>
        </is>
      </c>
      <c r="B11" t="inlineStr">
        <is>
          <t>R$ 1.780.080,00</t>
        </is>
      </c>
      <c r="C11" t="inlineStr">
        <is>
          <t>R$ 0,00</t>
        </is>
      </c>
      <c r="D11" t="inlineStr">
        <is>
          <t>0,00%</t>
        </is>
      </c>
      <c r="E11" t="inlineStr">
        <is>
          <t>0,00%</t>
        </is>
      </c>
    </row>
    <row r="12">
      <c r="A12" t="inlineStr">
        <is>
          <t>Outras transferências correntes</t>
        </is>
      </c>
      <c r="B12" t="inlineStr">
        <is>
          <t>R$ 1.780.080,00</t>
        </is>
      </c>
      <c r="C12" t="inlineStr">
        <is>
          <t>R$ 0,00</t>
        </is>
      </c>
      <c r="D12" t="inlineStr">
        <is>
          <t>0,00%</t>
        </is>
      </c>
      <c r="E12" t="inlineStr">
        <is>
          <t>0,00%</t>
        </is>
      </c>
    </row>
    <row r="13">
      <c r="A13" t="inlineStr">
        <is>
          <t>Outras Receitas Correntes</t>
        </is>
      </c>
      <c r="B13" t="inlineStr">
        <is>
          <t>R$ 141.456,00</t>
        </is>
      </c>
      <c r="C13" t="inlineStr">
        <is>
          <t>R$ 7.341,53</t>
        </is>
      </c>
      <c r="D13" t="inlineStr">
        <is>
          <t>5,19%</t>
        </is>
      </c>
      <c r="E13" t="inlineStr">
        <is>
          <t>0,01%</t>
        </is>
      </c>
    </row>
    <row r="14">
      <c r="A14" t="inlineStr">
        <is>
          <t xml:space="preserve">Multas e Juros </t>
        </is>
      </c>
      <c r="B14" t="inlineStr">
        <is>
          <t>R$ 31.404,00</t>
        </is>
      </c>
      <c r="C14" t="inlineStr">
        <is>
          <t>R$ 2.951,42</t>
        </is>
      </c>
      <c r="D14" t="inlineStr">
        <is>
          <t>9,40%</t>
        </is>
      </c>
      <c r="E14" t="inlineStr">
        <is>
          <t>0,00%</t>
        </is>
      </c>
    </row>
    <row r="15">
      <c r="A15" t="inlineStr">
        <is>
          <t>Outras Indenizações</t>
        </is>
      </c>
      <c r="B15" t="inlineStr">
        <is>
          <t>R$ 3.600,00</t>
        </is>
      </c>
      <c r="C15" t="inlineStr">
        <is>
          <t>R$ 0,00</t>
        </is>
      </c>
      <c r="D15" t="inlineStr">
        <is>
          <t>0,00%</t>
        </is>
      </c>
      <c r="E15" t="inlineStr">
        <is>
          <t>0,00%</t>
        </is>
      </c>
    </row>
    <row r="16">
      <c r="A16" t="inlineStr">
        <is>
          <t>Outras Receitas Correntes</t>
        </is>
      </c>
      <c r="B16" t="inlineStr">
        <is>
          <t>R$ 106.452,00</t>
        </is>
      </c>
      <c r="C16" t="inlineStr">
        <is>
          <t>R$ 4.390,11</t>
        </is>
      </c>
      <c r="D16" t="inlineStr">
        <is>
          <t>4,12%</t>
        </is>
      </c>
      <c r="E16" t="inlineStr">
        <is>
          <t>0,01%</t>
        </is>
      </c>
    </row>
    <row r="17">
      <c r="A17" t="inlineStr">
        <is>
          <t>RECEITAS DE CAPITAL</t>
        </is>
      </c>
      <c r="B17" t="inlineStr">
        <is>
          <t>R$ 468.000,00</t>
        </is>
      </c>
      <c r="C17" t="inlineStr">
        <is>
          <t>R$ 0,00</t>
        </is>
      </c>
      <c r="D17" t="inlineStr">
        <is>
          <t>0,00%</t>
        </is>
      </c>
      <c r="E17" t="inlineStr">
        <is>
          <t>0,00%</t>
        </is>
      </c>
    </row>
    <row r="18">
      <c r="A18" t="inlineStr">
        <is>
          <t>Alienação de Bens</t>
        </is>
      </c>
      <c r="B18" t="inlineStr">
        <is>
          <t>R$ 468.000,00</t>
        </is>
      </c>
      <c r="C18" t="inlineStr">
        <is>
          <t>R$ 0,00</t>
        </is>
      </c>
      <c r="D18" t="inlineStr">
        <is>
          <t>0,00%</t>
        </is>
      </c>
      <c r="E18" t="inlineStr">
        <is>
          <t>0,00%</t>
        </is>
      </c>
    </row>
    <row r="19">
      <c r="A19" t="inlineStr">
        <is>
          <t>Alienação de Bens Móveis</t>
        </is>
      </c>
      <c r="B19" t="inlineStr">
        <is>
          <t>R$ 468.000,00</t>
        </is>
      </c>
      <c r="C19" t="inlineStr">
        <is>
          <t>R$ 0,00</t>
        </is>
      </c>
      <c r="D19" t="inlineStr">
        <is>
          <t>0,00%</t>
        </is>
      </c>
      <c r="E19" t="inlineStr">
        <is>
          <t>0,00%</t>
        </is>
      </c>
    </row>
  </sheetData>
  <pageMargins left="0.75" right="0.75" top="1" bottom="1" header="0.5" footer="0.5"/>
</worksheet>
</file>

<file path=xl/worksheets/sheet65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R$ 88.625.064,00</t>
        </is>
      </c>
      <c r="C2" t="inlineStr">
        <is>
          <t>R$ 48.241.958,59</t>
        </is>
      </c>
      <c r="D2" t="inlineStr">
        <is>
          <t>54,43%</t>
        </is>
      </c>
      <c r="E2" t="inlineStr">
        <is>
          <t>87,63%</t>
        </is>
      </c>
    </row>
    <row r="3">
      <c r="A3" t="inlineStr">
        <is>
          <t>Pessoal e Encargos Sociais</t>
        </is>
      </c>
      <c r="B3" t="inlineStr">
        <is>
          <t>R$ 42.215.256,00</t>
        </is>
      </c>
      <c r="C3" t="inlineStr">
        <is>
          <t>R$ 20.041.864,28</t>
        </is>
      </c>
      <c r="D3" t="inlineStr">
        <is>
          <t>47,48%</t>
        </is>
      </c>
      <c r="E3" t="inlineStr">
        <is>
          <t>36,41%</t>
        </is>
      </c>
    </row>
    <row r="4">
      <c r="A4" t="inlineStr">
        <is>
          <t>Vencimentos e Vantagens Fixas</t>
        </is>
      </c>
      <c r="B4" t="inlineStr">
        <is>
          <t>R$ 35.337.732,00</t>
        </is>
      </c>
      <c r="C4" t="inlineStr">
        <is>
          <t>R$ 17.326.693,71</t>
        </is>
      </c>
      <c r="D4" t="inlineStr">
        <is>
          <t>49,03%</t>
        </is>
      </c>
      <c r="E4" t="inlineStr">
        <is>
          <t>31,47%</t>
        </is>
      </c>
    </row>
    <row r="5">
      <c r="A5" t="inlineStr">
        <is>
          <t>Obrigações Patronais</t>
        </is>
      </c>
      <c r="B5" t="inlineStr">
        <is>
          <t>R$ 3.520.440,00</t>
        </is>
      </c>
      <c r="C5" t="inlineStr">
        <is>
          <t>R$ 1.607.358,95</t>
        </is>
      </c>
      <c r="D5" t="inlineStr">
        <is>
          <t>45,66%</t>
        </is>
      </c>
      <c r="E5" t="inlineStr">
        <is>
          <t>2,92%</t>
        </is>
      </c>
    </row>
    <row r="6">
      <c r="A6" t="inlineStr">
        <is>
          <t>Outras Despesas Variáveis</t>
        </is>
      </c>
      <c r="B6" t="inlineStr">
        <is>
          <t>R$ 1.671.996,00</t>
        </is>
      </c>
      <c r="C6" t="inlineStr">
        <is>
          <t>R$ 764.675,39</t>
        </is>
      </c>
      <c r="D6" t="inlineStr">
        <is>
          <t>45,73%</t>
        </is>
      </c>
      <c r="E6" t="inlineStr">
        <is>
          <t>1,39%</t>
        </is>
      </c>
    </row>
    <row r="7">
      <c r="A7" t="inlineStr">
        <is>
          <t xml:space="preserve">Sentenças Judiciais </t>
        </is>
      </c>
      <c r="B7" t="inlineStr">
        <is>
          <t>R$ 780.000,00</t>
        </is>
      </c>
      <c r="C7" t="inlineStr">
        <is>
          <t>R$ 138.104,73</t>
        </is>
      </c>
      <c r="D7" t="inlineStr">
        <is>
          <t>17,71%</t>
        </is>
      </c>
      <c r="E7" t="inlineStr">
        <is>
          <t>0,25%</t>
        </is>
      </c>
    </row>
    <row r="8">
      <c r="A8" t="inlineStr">
        <is>
          <t>Indenizações e Restituições Trabalhistas</t>
        </is>
      </c>
      <c r="B8" t="inlineStr">
        <is>
          <t>R$ 905.088,00</t>
        </is>
      </c>
      <c r="C8" t="inlineStr">
        <is>
          <t>R$ 205.031,50</t>
        </is>
      </c>
      <c r="D8" t="inlineStr">
        <is>
          <t>22,65%</t>
        </is>
      </c>
      <c r="E8" t="inlineStr">
        <is>
          <t>0,37%</t>
        </is>
      </c>
    </row>
    <row r="9">
      <c r="A9" t="inlineStr">
        <is>
          <t>Outras Despesas Correntes</t>
        </is>
      </c>
      <c r="B9" t="inlineStr">
        <is>
          <t>R$ 46.409.808,00</t>
        </is>
      </c>
      <c r="C9" t="inlineStr">
        <is>
          <t>R$ 28.200.094,31</t>
        </is>
      </c>
      <c r="D9" t="inlineStr">
        <is>
          <t>60,76%</t>
        </is>
      </c>
      <c r="E9" t="inlineStr">
        <is>
          <t>51,23%</t>
        </is>
      </c>
    </row>
    <row r="10">
      <c r="A10" t="inlineStr">
        <is>
          <t>Contribuições</t>
        </is>
      </c>
      <c r="B10" t="inlineStr">
        <is>
          <t>R$ 1.152.000,00</t>
        </is>
      </c>
      <c r="C10" t="inlineStr">
        <is>
          <t>R$ 534.673,77</t>
        </is>
      </c>
      <c r="D10" t="inlineStr">
        <is>
          <t>46,41%</t>
        </is>
      </c>
      <c r="E10" t="inlineStr">
        <is>
          <t>0,97%</t>
        </is>
      </c>
    </row>
    <row r="11">
      <c r="A11" t="inlineStr">
        <is>
          <t>Diárias</t>
        </is>
      </c>
      <c r="B11" t="inlineStr">
        <is>
          <t>R$ 644.772,00</t>
        </is>
      </c>
      <c r="C11" t="inlineStr">
        <is>
          <t>R$ 373.689,30</t>
        </is>
      </c>
      <c r="D11" t="inlineStr">
        <is>
          <t>57,96%</t>
        </is>
      </c>
      <c r="E11" t="inlineStr">
        <is>
          <t>0,68%</t>
        </is>
      </c>
    </row>
    <row r="12">
      <c r="A12" t="inlineStr">
        <is>
          <t>Auxílio Financeiro a Estudantes</t>
        </is>
      </c>
      <c r="B12" t="inlineStr">
        <is>
          <t>R$ 419.688,00</t>
        </is>
      </c>
      <c r="C12" t="inlineStr">
        <is>
          <t>R$ 98.703,94</t>
        </is>
      </c>
      <c r="D12" t="inlineStr">
        <is>
          <t>23,52%</t>
        </is>
      </c>
      <c r="E12" t="inlineStr">
        <is>
          <t>0,18%</t>
        </is>
      </c>
    </row>
    <row r="13">
      <c r="A13" t="inlineStr">
        <is>
          <t>Material de Consumo</t>
        </is>
      </c>
      <c r="B13" t="inlineStr">
        <is>
          <t>R$ 9.129.108,00</t>
        </is>
      </c>
      <c r="C13" t="inlineStr">
        <is>
          <t>R$ 3.699.581,27</t>
        </is>
      </c>
      <c r="D13" t="inlineStr">
        <is>
          <t>40,53%</t>
        </is>
      </c>
      <c r="E13" t="inlineStr">
        <is>
          <t>6,72%</t>
        </is>
      </c>
    </row>
    <row r="14">
      <c r="A14" t="inlineStr">
        <is>
          <t>Passagens e Despesas de Locomoção</t>
        </is>
      </c>
      <c r="B14" t="inlineStr">
        <is>
          <t>R$ 443.004,00</t>
        </is>
      </c>
      <c r="C14" t="inlineStr">
        <is>
          <t>R$ 182.684,94</t>
        </is>
      </c>
      <c r="D14" t="inlineStr">
        <is>
          <t>41,24%</t>
        </is>
      </c>
      <c r="E14" t="inlineStr">
        <is>
          <t>0,33%</t>
        </is>
      </c>
    </row>
    <row r="15">
      <c r="A15" t="inlineStr">
        <is>
          <t>Outros Serviços de Terceiros - PF</t>
        </is>
      </c>
      <c r="B15" t="inlineStr">
        <is>
          <t>R$ 1.307.748,00</t>
        </is>
      </c>
      <c r="C15" t="inlineStr">
        <is>
          <t>R$ 663.112,85</t>
        </is>
      </c>
      <c r="D15" t="inlineStr">
        <is>
          <t>50,71%</t>
        </is>
      </c>
      <c r="E15" t="inlineStr">
        <is>
          <t>1,20%</t>
        </is>
      </c>
    </row>
    <row r="16">
      <c r="A16" t="inlineStr">
        <is>
          <t>Locação de Mão de Obra</t>
        </is>
      </c>
      <c r="B16" t="inlineStr">
        <is>
          <t>R$ 2.166.552,00</t>
        </is>
      </c>
      <c r="C16" t="inlineStr">
        <is>
          <t>R$ 1.190.281,90</t>
        </is>
      </c>
      <c r="D16" t="inlineStr">
        <is>
          <t>54,94%</t>
        </is>
      </c>
      <c r="E16" t="inlineStr">
        <is>
          <t>2,16%</t>
        </is>
      </c>
    </row>
    <row r="17">
      <c r="A17" t="inlineStr">
        <is>
          <t>Outros Serviços Terceiros - P. Jurídica</t>
        </is>
      </c>
      <c r="B17" t="inlineStr">
        <is>
          <t>R$ 27.957.420,00</t>
        </is>
      </c>
      <c r="C17" t="inlineStr">
        <is>
          <t>R$ 19.867.379,39</t>
        </is>
      </c>
      <c r="D17" t="inlineStr">
        <is>
          <t>71,06%</t>
        </is>
      </c>
      <c r="E17" t="inlineStr">
        <is>
          <t>36,09%</t>
        </is>
      </c>
    </row>
    <row r="18">
      <c r="A18" t="inlineStr">
        <is>
          <t>Serv. Tecn. da Inform. Comunicação - PJ.</t>
        </is>
      </c>
      <c r="B18" t="inlineStr">
        <is>
          <t>R$ 2.749.560,00</t>
        </is>
      </c>
      <c r="C18" t="inlineStr">
        <is>
          <t>R$ 1.481.965,51</t>
        </is>
      </c>
      <c r="D18" t="inlineStr">
        <is>
          <t>53,90%</t>
        </is>
      </c>
      <c r="E18" t="inlineStr">
        <is>
          <t>2,69%</t>
        </is>
      </c>
    </row>
    <row r="19">
      <c r="A19" t="inlineStr">
        <is>
          <t>Obrigações Tributárias e Contributivas</t>
        </is>
      </c>
      <c r="B19" t="inlineStr">
        <is>
          <t>R$ 340.632,00</t>
        </is>
      </c>
      <c r="C19" t="inlineStr">
        <is>
          <t>R$ 106.085,92</t>
        </is>
      </c>
      <c r="D19" t="inlineStr">
        <is>
          <t>31,14%</t>
        </is>
      </c>
      <c r="E19" t="inlineStr">
        <is>
          <t>0,19%</t>
        </is>
      </c>
    </row>
    <row r="20">
      <c r="A20" t="inlineStr">
        <is>
          <t>Sentenças Judiciais</t>
        </is>
      </c>
      <c r="B20" t="inlineStr">
        <is>
          <t>R$ 85.152,00</t>
        </is>
      </c>
      <c r="C20" t="inlineStr">
        <is>
          <t>R$ 0,00</t>
        </is>
      </c>
      <c r="D20" t="inlineStr">
        <is>
          <t>0,00%</t>
        </is>
      </c>
      <c r="E20" t="inlineStr">
        <is>
          <t>0,00%</t>
        </is>
      </c>
    </row>
    <row r="21">
      <c r="A21" t="inlineStr">
        <is>
          <t>Indenizações e Restituições</t>
        </is>
      </c>
      <c r="B21" t="inlineStr">
        <is>
          <t>R$ 14.172,00</t>
        </is>
      </c>
      <c r="C21" t="inlineStr">
        <is>
          <t>R$ 1.935,52</t>
        </is>
      </c>
      <c r="D21" t="inlineStr">
        <is>
          <t>13,66%</t>
        </is>
      </c>
      <c r="E21" t="inlineStr">
        <is>
          <t>0,00%</t>
        </is>
      </c>
    </row>
  </sheetData>
  <pageMargins left="0.75" right="0.75" top="1" bottom="1" header="0.5" footer="0.5"/>
</worksheet>
</file>

<file path=xl/worksheets/sheet65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R$15.286.968,00</t>
        </is>
      </c>
      <c r="C2" t="inlineStr">
        <is>
          <t>R$6.983.993,02</t>
        </is>
      </c>
      <c r="D2" t="inlineStr">
        <is>
          <t>45,69%</t>
        </is>
      </c>
      <c r="E2" t="inlineStr">
        <is>
          <t>12,69%</t>
        </is>
      </c>
    </row>
    <row r="3">
      <c r="A3" t="inlineStr">
        <is>
          <t>02 - Administração Financeira</t>
        </is>
      </c>
      <c r="B3" t="inlineStr">
        <is>
          <t>R$3.123.060,00</t>
        </is>
      </c>
      <c r="C3" t="inlineStr">
        <is>
          <t>R$1.414.302,89</t>
        </is>
      </c>
      <c r="D3" t="inlineStr">
        <is>
          <t>45,29%</t>
        </is>
      </c>
      <c r="E3" t="inlineStr">
        <is>
          <t>2,57%</t>
        </is>
      </c>
    </row>
    <row r="4">
      <c r="A4" t="inlineStr">
        <is>
          <t>03 - Formação de Recursos Humanos</t>
        </is>
      </c>
      <c r="B4" t="inlineStr">
        <is>
          <t>R$307.416,00</t>
        </is>
      </c>
      <c r="C4" t="inlineStr">
        <is>
          <t>R$87.703,86</t>
        </is>
      </c>
      <c r="D4" t="inlineStr">
        <is>
          <t>28,53%</t>
        </is>
      </c>
      <c r="E4" t="inlineStr">
        <is>
          <t>0,16%</t>
        </is>
      </c>
    </row>
    <row r="5">
      <c r="A5" t="inlineStr">
        <is>
          <t>04 - Comunicação Social</t>
        </is>
      </c>
      <c r="B5" t="inlineStr">
        <is>
          <t>R$8.705.280,00</t>
        </is>
      </c>
      <c r="C5" t="inlineStr">
        <is>
          <t>R$4.341.847,28</t>
        </is>
      </c>
      <c r="D5" t="inlineStr">
        <is>
          <t>49,88%</t>
        </is>
      </c>
      <c r="E5" t="inlineStr">
        <is>
          <t>7,89%</t>
        </is>
      </c>
    </row>
    <row r="6">
      <c r="A6" t="inlineStr">
        <is>
          <t>05 - Atenção Básica</t>
        </is>
      </c>
      <c r="B6" t="inlineStr">
        <is>
          <t>R$2.827.248,00</t>
        </is>
      </c>
      <c r="C6" t="inlineStr">
        <is>
          <t>R$1.356.536,47</t>
        </is>
      </c>
      <c r="D6" t="inlineStr">
        <is>
          <t>47,98%</t>
        </is>
      </c>
      <c r="E6" t="inlineStr">
        <is>
          <t>2,46%</t>
        </is>
      </c>
    </row>
    <row r="7">
      <c r="A7" t="inlineStr">
        <is>
          <t>06 - Proteção e Benefícios ao Trabalhador</t>
        </is>
      </c>
      <c r="B7" t="inlineStr">
        <is>
          <t>R$3.815.208,00</t>
        </is>
      </c>
      <c r="C7" t="inlineStr">
        <is>
          <t>R$1.987.317,12</t>
        </is>
      </c>
      <c r="D7" t="inlineStr">
        <is>
          <t>52,09%</t>
        </is>
      </c>
      <c r="E7" t="inlineStr">
        <is>
          <t>3,61%</t>
        </is>
      </c>
    </row>
    <row r="8">
      <c r="A8" t="inlineStr">
        <is>
          <t>07 - Empregabilidade</t>
        </is>
      </c>
      <c r="B8" t="inlineStr">
        <is>
          <t>R$89.038.044,00</t>
        </is>
      </c>
      <c r="C8" t="inlineStr">
        <is>
          <t>R$38.878.309,02</t>
        </is>
      </c>
      <c r="D8" t="inlineStr">
        <is>
          <t>43,66%</t>
        </is>
      </c>
      <c r="E8" t="inlineStr">
        <is>
          <t>70,62%</t>
        </is>
      </c>
    </row>
  </sheetData>
  <pageMargins left="0.75" right="0.75" top="1" bottom="1" header="0.5" footer="0.5"/>
</worksheet>
</file>

<file path=xl/worksheets/sheet65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em serviços técnicos de engenharia e arquitetura, e a elaboração de projeto básico, de projeto executivo e execução das obras de construção do Hub Educação Inovadora - Senac Lagoa Nova, na Av. Sen. Salgado Filho, s/n, em Natal, RN</t>
        </is>
      </c>
      <c r="B2" t="inlineStr">
        <is>
          <t>Consórcio  Exata Pollux Hub, Constituído Pelas Empresas Construtora E Incorporadora Exata Ltda E Pollux Construtora Ltda</t>
        </is>
      </c>
      <c r="C2">
        <f>"04145191500109"</f>
        <v/>
      </c>
      <c r="D2" t="inlineStr">
        <is>
          <t>Concorrência</t>
        </is>
      </c>
      <c r="E2" t="inlineStr">
        <is>
          <t>24/06/2025 00:00:00</t>
        </is>
      </c>
      <c r="F2" t="inlineStr">
        <is>
          <t>24/05/2028</t>
        </is>
      </c>
      <c r="G2" t="inlineStr">
        <is>
          <t>Ativo</t>
        </is>
      </c>
      <c r="H2" t="inlineStr">
        <is>
          <t>Ordinária</t>
        </is>
      </c>
      <c r="I2" t="inlineStr">
        <is>
          <t>449051</t>
        </is>
      </c>
      <c r="J2" t="inlineStr">
        <is>
          <t>51006805,22</t>
        </is>
      </c>
      <c r="K2" t="inlineStr">
        <is>
          <t>3245919,14</t>
        </is>
      </c>
      <c r="L2" t="inlineStr"/>
    </row>
    <row r="3">
      <c r="A3" t="inlineStr">
        <is>
          <t>SERVIÇO DE ASSISTÊNCIA A SAUDE PARA O SISTEMA COMÉRCIO DO RN</t>
        </is>
      </c>
      <c r="B3" t="inlineStr">
        <is>
          <t>UNIMED NATAL - SOCIEDADE COOPERATIVA DE TRABALHO MÉDICO</t>
        </is>
      </c>
      <c r="C3">
        <f>"08380701000105"</f>
        <v/>
      </c>
      <c r="D3" t="inlineStr">
        <is>
          <t>Dispensa</t>
        </is>
      </c>
      <c r="E3" t="inlineStr">
        <is>
          <t>26/09/2024 00:00:00</t>
        </is>
      </c>
      <c r="F3" t="inlineStr">
        <is>
          <t>26/09/2035</t>
        </is>
      </c>
      <c r="G3" t="inlineStr">
        <is>
          <t>Ativo</t>
        </is>
      </c>
      <c r="H3" t="inlineStr">
        <is>
          <t>Ordinária</t>
        </is>
      </c>
      <c r="I3" t="inlineStr">
        <is>
          <t>339030</t>
        </is>
      </c>
      <c r="J3" t="inlineStr">
        <is>
          <t>6336748,67</t>
        </is>
      </c>
      <c r="K3" t="inlineStr">
        <is>
          <t>5621990,46</t>
        </is>
      </c>
      <c r="L3" t="inlineStr"/>
    </row>
    <row r="4">
      <c r="A4" t="inlineStr">
        <is>
          <t>Registro de preços para execução de serviços comuns de engenharia, sob demanda, com fornecimento de materiais, equipamentos e mão de obra, na forma Proc. Adm. nº 5011/2023 - Senac SE, e subsidiariamente, no SINAPI, por meio de adesão aos termos e condições pactuados no PE nº 050/2023 - Senac SE</t>
        </is>
      </c>
      <c r="B4" t="inlineStr">
        <is>
          <t>IL AZEVEDO ENGENHARIA LTDA</t>
        </is>
      </c>
      <c r="C4">
        <f>"29383128000163"</f>
        <v/>
      </c>
      <c r="D4" t="inlineStr">
        <is>
          <t>Pregão Eletrônico</t>
        </is>
      </c>
      <c r="E4" t="inlineStr">
        <is>
          <t>23/09/2025 00:00:00</t>
        </is>
      </c>
      <c r="F4" t="inlineStr">
        <is>
          <t>23/09/2026</t>
        </is>
      </c>
      <c r="G4" t="inlineStr">
        <is>
          <t>Ativo</t>
        </is>
      </c>
      <c r="H4" t="inlineStr">
        <is>
          <t>Ordinária</t>
        </is>
      </c>
      <c r="I4" t="inlineStr">
        <is>
          <t>339039</t>
        </is>
      </c>
      <c r="J4" t="inlineStr">
        <is>
          <t>6000000,00</t>
        </is>
      </c>
      <c r="K4" t="inlineStr">
        <is>
          <t>605753,00</t>
        </is>
      </c>
      <c r="L4" t="inlineStr"/>
    </row>
    <row r="5">
      <c r="A5" t="inlineStr">
        <is>
          <t>SERVIÇO DE PUBLICIDADE E PROPAGANDA</t>
        </is>
      </c>
      <c r="B5" t="inlineStr">
        <is>
          <t>ART&amp;C COMUNICAÇÃO INTEGRADA LTDA</t>
        </is>
      </c>
      <c r="C5">
        <f>"02692183000189"</f>
        <v/>
      </c>
      <c r="D5" t="inlineStr">
        <is>
          <t>Concorrência</t>
        </is>
      </c>
      <c r="E5" t="inlineStr">
        <is>
          <t>01/12/2021 00:00:00</t>
        </is>
      </c>
      <c r="F5" t="inlineStr">
        <is>
          <t>07/06/2026</t>
        </is>
      </c>
      <c r="G5" t="inlineStr">
        <is>
          <t>Encerrado</t>
        </is>
      </c>
      <c r="H5" t="inlineStr">
        <is>
          <t>Ordinária</t>
        </is>
      </c>
      <c r="I5" t="inlineStr">
        <is>
          <t>339030</t>
        </is>
      </c>
      <c r="J5" t="inlineStr">
        <is>
          <t>4995777,25</t>
        </is>
      </c>
      <c r="K5" t="inlineStr">
        <is>
          <t>4703318,43</t>
        </is>
      </c>
      <c r="L5" t="inlineStr"/>
    </row>
    <row r="6">
      <c r="A6" t="inlineStr">
        <is>
          <t>CONTRATAÇÃO DE PESSOA JURÍDICA ESPECIALIZADA NA PRESTAÇÃO DE SERVIÇOS DE FORNECIMENTO DE CARTÕES, NA FORMA ELETRÔNICA E IMPRESSA PARA AUXÍLIO ALIMENTAÇÃO PARA O SENAC/RN E O SESC/RN</t>
        </is>
      </c>
      <c r="B6" t="inlineStr">
        <is>
          <t>ALELO INSTITUIÇÃO DE PAGAMENTO S.A.</t>
        </is>
      </c>
      <c r="C6">
        <f>"04740876000125"</f>
        <v/>
      </c>
      <c r="D6" t="inlineStr">
        <is>
          <t>Pregão Presencial</t>
        </is>
      </c>
      <c r="E6" t="inlineStr">
        <is>
          <t>10/12/2025 00:00:00</t>
        </is>
      </c>
      <c r="F6" t="inlineStr">
        <is>
          <t>10/12/2026</t>
        </is>
      </c>
      <c r="G6" t="inlineStr">
        <is>
          <t>Ativo</t>
        </is>
      </c>
      <c r="H6" t="inlineStr">
        <is>
          <t>Ordinária</t>
        </is>
      </c>
      <c r="I6" t="inlineStr">
        <is>
          <t>339039</t>
        </is>
      </c>
      <c r="J6" t="inlineStr">
        <is>
          <t>4084800,00</t>
        </is>
      </c>
      <c r="K6" t="inlineStr">
        <is>
          <t>2054069,97</t>
        </is>
      </c>
      <c r="L6" t="inlineStr"/>
    </row>
    <row r="7">
      <c r="A7" t="inlineStr">
        <is>
          <t>CONTRATAÇÃO DE EMPRESA ESPECIALIZADA PARA ELABORAÇÃO DE PROJETO, INSTALAÇÃO E AMPLIAÇÃO DE SISTEMAS DE ENERGIAS RENOVÁVEIS, DE ENERGIA SOLAR FOTOVOLTAICA PARA O SENAC RN</t>
        </is>
      </c>
      <c r="B7" t="inlineStr">
        <is>
          <t>DEL REY ENGENHARIA LTDA</t>
        </is>
      </c>
      <c r="C7">
        <f>"03286540000171"</f>
        <v/>
      </c>
      <c r="D7" t="inlineStr">
        <is>
          <t>Pregão Eletrônico</t>
        </is>
      </c>
      <c r="E7" t="inlineStr">
        <is>
          <t>17/10/2025 00:00:00</t>
        </is>
      </c>
      <c r="F7" t="inlineStr">
        <is>
          <t>17/10/2026</t>
        </is>
      </c>
      <c r="G7" t="inlineStr">
        <is>
          <t>Ativo</t>
        </is>
      </c>
      <c r="H7" t="inlineStr">
        <is>
          <t>Ordinária</t>
        </is>
      </c>
      <c r="I7" t="inlineStr">
        <is>
          <t>339039</t>
        </is>
      </c>
      <c r="J7" t="inlineStr">
        <is>
          <t>2448000,00</t>
        </is>
      </c>
      <c r="K7" t="inlineStr">
        <is>
          <t>612146,64</t>
        </is>
      </c>
      <c r="L7" t="inlineStr"/>
    </row>
    <row r="8">
      <c r="A8" t="inlineStr">
        <is>
          <t>Contratação de pessoa jurídica para a prestação de serviços continuados de vigilância patrimonial ostensiva (desarmada, diurna e noturna)  para os Centros de Educação Profissional e Administração Regional do Senac RN.</t>
        </is>
      </c>
      <c r="B8" t="inlineStr">
        <is>
          <t>EMPRESA DE VIGILÂNCIA POTIGUAR LTDA</t>
        </is>
      </c>
      <c r="C8">
        <f>"35290931000156"</f>
        <v/>
      </c>
      <c r="D8" t="inlineStr">
        <is>
          <t>Pregão Presencial</t>
        </is>
      </c>
      <c r="E8" t="inlineStr">
        <is>
          <t>03/09/2025 00:00:00</t>
        </is>
      </c>
      <c r="F8" t="inlineStr">
        <is>
          <t>03/09/2026</t>
        </is>
      </c>
      <c r="G8" t="inlineStr">
        <is>
          <t>Ativo</t>
        </is>
      </c>
      <c r="H8" t="inlineStr">
        <is>
          <t>Ordinária</t>
        </is>
      </c>
      <c r="I8" t="inlineStr">
        <is>
          <t>339037</t>
        </is>
      </c>
      <c r="J8" t="inlineStr">
        <is>
          <t>2278482,28</t>
        </is>
      </c>
      <c r="K8" t="inlineStr">
        <is>
          <t>1779500,23</t>
        </is>
      </c>
      <c r="L8" t="inlineStr"/>
    </row>
    <row r="9">
      <c r="A9" t="inlineStr">
        <is>
          <t xml:space="preserve">REGISTRO DE PREÇOS PARA CONTRATAÇÃO DE AGENCIAMENTO DE VIAGENS E CORRELATOS </t>
        </is>
      </c>
      <c r="B9" t="inlineStr">
        <is>
          <t>HOTEL A JATO OPERADORE TURISTICA LTDA</t>
        </is>
      </c>
      <c r="C9">
        <f>"17124851000149"</f>
        <v/>
      </c>
      <c r="D9" t="inlineStr">
        <is>
          <t>Pregão Presencial</t>
        </is>
      </c>
      <c r="E9" t="inlineStr">
        <is>
          <t>22/12/2023 00:00:00</t>
        </is>
      </c>
      <c r="F9" t="inlineStr">
        <is>
          <t>21/12/2026</t>
        </is>
      </c>
      <c r="G9" t="inlineStr">
        <is>
          <t>Prorrogado</t>
        </is>
      </c>
      <c r="H9" t="inlineStr">
        <is>
          <t>Ordinária</t>
        </is>
      </c>
      <c r="I9" t="inlineStr">
        <is>
          <t>339030</t>
        </is>
      </c>
      <c r="J9" t="inlineStr">
        <is>
          <t>2269800,00</t>
        </is>
      </c>
      <c r="K9" t="inlineStr">
        <is>
          <t>1177643,87</t>
        </is>
      </c>
      <c r="L9" t="inlineStr"/>
    </row>
    <row r="10">
      <c r="A10" t="inlineStr">
        <is>
          <t>CONTRATAÇÃO DE EMPRESA PARA EXECUÇÃO DO EVENTO DENOMINADO "SEMANA S".</t>
        </is>
      </c>
      <c r="B10" t="inlineStr">
        <is>
          <t>OFFICE EVENTOS LTDA</t>
        </is>
      </c>
      <c r="C10">
        <f>"63650128000110"</f>
        <v/>
      </c>
      <c r="D10" t="inlineStr">
        <is>
          <t>Dispensa</t>
        </is>
      </c>
      <c r="E10" t="inlineStr">
        <is>
          <t>27/04/2026 00:00:00</t>
        </is>
      </c>
      <c r="F10" t="inlineStr">
        <is>
          <t>27/07/2026</t>
        </is>
      </c>
      <c r="G10" t="inlineStr">
        <is>
          <t>Encerrado</t>
        </is>
      </c>
      <c r="H10" t="inlineStr">
        <is>
          <t>Ordinária</t>
        </is>
      </c>
      <c r="I10" t="inlineStr">
        <is>
          <t>339039</t>
        </is>
      </c>
      <c r="J10" t="inlineStr">
        <is>
          <t>1976056,15</t>
        </is>
      </c>
      <c r="K10" t="inlineStr">
        <is>
          <t>1976056,15</t>
        </is>
      </c>
      <c r="L10" t="inlineStr"/>
    </row>
    <row r="11">
      <c r="A11" t="inlineStr">
        <is>
          <t>Registro de Preços objetivando o serviço de fornecimento de buffet em Natal e grande Natal, para eventos institucionais do SENAC-AR/RN.</t>
        </is>
      </c>
      <c r="B11" t="inlineStr">
        <is>
          <t>ANGELINAS BUFFET LTDA</t>
        </is>
      </c>
      <c r="C11">
        <f>"24155915000134"</f>
        <v/>
      </c>
      <c r="D11" t="inlineStr">
        <is>
          <t>Pregão Presencial</t>
        </is>
      </c>
      <c r="E11" t="inlineStr">
        <is>
          <t>22/08/2025 00:00:00</t>
        </is>
      </c>
      <c r="F11" t="inlineStr">
        <is>
          <t>22/08/2026</t>
        </is>
      </c>
      <c r="G11" t="inlineStr">
        <is>
          <t>Ativo</t>
        </is>
      </c>
      <c r="H11" t="inlineStr">
        <is>
          <t>Ordinária</t>
        </is>
      </c>
      <c r="I11" t="inlineStr">
        <is>
          <t>339039</t>
        </is>
      </c>
      <c r="J11" t="inlineStr">
        <is>
          <t>1535820,00</t>
        </is>
      </c>
      <c r="K11" t="inlineStr">
        <is>
          <t>162350,00</t>
        </is>
      </c>
      <c r="L11" t="inlineStr"/>
    </row>
    <row r="12">
      <c r="A12" t="inlineStr">
        <is>
          <t>CONTRATAÇÃO DE SERVIÇOS DE PUBLICIDADE, PARA ATENDER AS INSTITUIÇÕES OU INFORMAR OS PÚBLICOS-ALVO DO SESC/RN E SENACRN.</t>
        </is>
      </c>
      <c r="B12" t="inlineStr">
        <is>
          <t>ART &amp; C COMUNICAÇÃO INTEGRADA LTDA</t>
        </is>
      </c>
      <c r="C12">
        <f>"02692183000189"</f>
        <v/>
      </c>
      <c r="D12" t="inlineStr">
        <is>
          <t>Concorrência</t>
        </is>
      </c>
      <c r="E12" t="inlineStr">
        <is>
          <t>10/06/2026 00:00:00</t>
        </is>
      </c>
      <c r="F12" t="inlineStr">
        <is>
          <t>10/06/2027</t>
        </is>
      </c>
      <c r="G12" t="inlineStr">
        <is>
          <t>Ativo</t>
        </is>
      </c>
      <c r="H12" t="inlineStr">
        <is>
          <t>Ordinária</t>
        </is>
      </c>
      <c r="I12" t="inlineStr">
        <is>
          <t>339039</t>
        </is>
      </c>
      <c r="J12" t="inlineStr">
        <is>
          <t>1500000,00</t>
        </is>
      </c>
      <c r="K12" t="inlineStr">
        <is>
          <t>72483,76</t>
        </is>
      </c>
      <c r="L12" t="inlineStr"/>
    </row>
    <row r="13">
      <c r="A13" t="inlineStr">
        <is>
          <t>PRODUÇÃO DE VÍDEO COM CONTEÚDOS AUDIOVISUAIS, DOCUMENTAIS, EDUCACIONAIS E INFORMATIVOS</t>
        </is>
      </c>
      <c r="B13" t="inlineStr">
        <is>
          <t>TELEVISÃO RIO GRANDE DO NORTE LTDA</t>
        </is>
      </c>
      <c r="C13">
        <f>"19924934000148"</f>
        <v/>
      </c>
      <c r="D13" t="inlineStr">
        <is>
          <t>Pregão Presencial</t>
        </is>
      </c>
      <c r="E13" t="inlineStr">
        <is>
          <t>14/08/2024 00:00:00</t>
        </is>
      </c>
      <c r="F13" t="inlineStr">
        <is>
          <t>14/11/2026</t>
        </is>
      </c>
      <c r="G13" t="inlineStr">
        <is>
          <t>Prorrogado</t>
        </is>
      </c>
      <c r="H13" t="inlineStr">
        <is>
          <t>Ordinária</t>
        </is>
      </c>
      <c r="I13" t="inlineStr">
        <is>
          <t>339030</t>
        </is>
      </c>
      <c r="J13" t="inlineStr">
        <is>
          <t>1446000,00</t>
        </is>
      </c>
      <c r="K13" t="inlineStr">
        <is>
          <t>469515,00</t>
        </is>
      </c>
      <c r="L13" t="inlineStr"/>
    </row>
    <row r="14">
      <c r="A14" t="inlineStr">
        <is>
          <t>CONTRATAÇÃO SOB EMPREITADA DE EMPRESA DE ENGENHARIA PARA A EXECUÇÃO DAS OBRAS E SERVIÇOS DE ESTRUTURA DE MADEIRA PARA A COBERTURA DE ESTACIONAMENTO COM AMPLIAÇÃO DA USINA FOTOVOLTAICA DO COMPLEXO BARREIRA ROXA.</t>
        </is>
      </c>
      <c r="B14" t="inlineStr">
        <is>
          <t>CM ENGENHARIA E PROJETOS LTDA</t>
        </is>
      </c>
      <c r="C14">
        <f>"03797146000106"</f>
        <v/>
      </c>
      <c r="D14" t="inlineStr">
        <is>
          <t>Concorrência</t>
        </is>
      </c>
      <c r="E14" t="inlineStr">
        <is>
          <t>22/12/2025 00:00:00</t>
        </is>
      </c>
      <c r="F14" t="inlineStr">
        <is>
          <t>22/08/2026</t>
        </is>
      </c>
      <c r="G14" t="inlineStr">
        <is>
          <t>Ativo</t>
        </is>
      </c>
      <c r="H14" t="inlineStr">
        <is>
          <t>Ordinária</t>
        </is>
      </c>
      <c r="I14" t="inlineStr">
        <is>
          <t>339039</t>
        </is>
      </c>
      <c r="J14" t="inlineStr">
        <is>
          <t>1368224,64</t>
        </is>
      </c>
      <c r="K14" t="inlineStr">
        <is>
          <t>356074,49</t>
        </is>
      </c>
      <c r="L14" t="inlineStr"/>
    </row>
    <row r="15">
      <c r="A15" t="inlineStr">
        <is>
          <t>AQUISIÇÃO DE TERRENO DA SEDE CASA DO COMÉRCIO</t>
        </is>
      </c>
      <c r="B15" t="inlineStr">
        <is>
          <t>FEDERAÇÃO DO COMÉRCIO DE BENS, SERVIÇOS E TURISMO DO ESTADO DO RIO GRANDE DO NORTE - FECOMÉCIO/RN</t>
        </is>
      </c>
      <c r="C15">
        <f>"08417107000141"</f>
        <v/>
      </c>
      <c r="D15" t="inlineStr">
        <is>
          <t>Inexigibilidade</t>
        </is>
      </c>
      <c r="E15" t="inlineStr">
        <is>
          <t>29/09/2025 00:00:00</t>
        </is>
      </c>
      <c r="F15" t="inlineStr">
        <is>
          <t>29/09/2030</t>
        </is>
      </c>
      <c r="G15" t="inlineStr">
        <is>
          <t>Ativo</t>
        </is>
      </c>
      <c r="H15" t="inlineStr">
        <is>
          <t>Ordinária</t>
        </is>
      </c>
      <c r="I15" t="inlineStr">
        <is>
          <t>459061</t>
        </is>
      </c>
      <c r="J15" t="inlineStr">
        <is>
          <t>1290119,17</t>
        </is>
      </c>
      <c r="K15" t="inlineStr">
        <is>
          <t>1290119,17</t>
        </is>
      </c>
      <c r="L15" t="inlineStr"/>
    </row>
    <row r="16">
      <c r="A16" t="inlineStr">
        <is>
          <t>Aquisição de licenças de uso do software integrado de BPMS e GED, com a implementação, configuração, parametrização, treinamento, além de atualizações e suporte contínuo para o Departamento Regional do Senac Rio Grande do Norte</t>
        </is>
      </c>
      <c r="B16" t="inlineStr">
        <is>
          <t>SOFTEXPERT SOFTWARE S.A.</t>
        </is>
      </c>
      <c r="C16">
        <f>"00449824000143"</f>
        <v/>
      </c>
      <c r="D16" t="inlineStr">
        <is>
          <t>Inexigibilidade</t>
        </is>
      </c>
      <c r="E16" t="inlineStr">
        <is>
          <t>27/08/2025 00:00:00</t>
        </is>
      </c>
      <c r="F16" t="inlineStr">
        <is>
          <t>27/08/2026</t>
        </is>
      </c>
      <c r="G16" t="inlineStr">
        <is>
          <t>Ativo</t>
        </is>
      </c>
      <c r="H16" t="inlineStr">
        <is>
          <t>Ordinária</t>
        </is>
      </c>
      <c r="I16" t="inlineStr">
        <is>
          <t>339039</t>
        </is>
      </c>
      <c r="J16" t="inlineStr">
        <is>
          <t>1052890,00</t>
        </is>
      </c>
      <c r="K16" t="inlineStr">
        <is>
          <t>86850,00</t>
        </is>
      </c>
      <c r="L16" t="inlineStr"/>
    </row>
    <row r="17">
      <c r="A17" t="inlineStr">
        <is>
          <t>CONTRATAÇÃO DE EMPRESA ESPECIALIZADA NO FORNECIMENTO E INSTALAÇÃO EM FACHADA DE ACM PARA O HOTEL ESCOLA SENAC BARREIRA ROXA</t>
        </is>
      </c>
      <c r="B17" t="inlineStr">
        <is>
          <t>M2 PLACAS E REVESTIMENTOS LTDA</t>
        </is>
      </c>
      <c r="C17">
        <f>"11621320000185"</f>
        <v/>
      </c>
      <c r="D17" t="inlineStr">
        <is>
          <t>Pregão Presencial</t>
        </is>
      </c>
      <c r="E17" t="inlineStr">
        <is>
          <t>28/10/2025 00:00:00</t>
        </is>
      </c>
      <c r="F17" t="inlineStr">
        <is>
          <t>28/10/2026</t>
        </is>
      </c>
      <c r="G17" t="inlineStr">
        <is>
          <t>Ativo</t>
        </is>
      </c>
      <c r="H17" t="inlineStr">
        <is>
          <t>Ordinária</t>
        </is>
      </c>
      <c r="I17" t="inlineStr">
        <is>
          <t>339039</t>
        </is>
      </c>
      <c r="J17" t="inlineStr">
        <is>
          <t>967000,00</t>
        </is>
      </c>
      <c r="K17" t="inlineStr">
        <is>
          <t>0,00</t>
        </is>
      </c>
      <c r="L17" t="inlineStr"/>
    </row>
    <row r="18">
      <c r="A18" t="inlineStr">
        <is>
          <t>CONTRATAÇÃO DE EMPRESA ESPECIALIZADA PARA FORNECIMENTO, INSTALAÇÃO E GERENCIAMENTO DE SEGURANÇA DE REDE DE SOFTWARE E HARDWARE COM FIREWALL, GATEWAY, POR MEIO DE REGISTRO DE PREÇOS, PARA O SENAC/RN.</t>
        </is>
      </c>
      <c r="B18" t="inlineStr">
        <is>
          <t>QUALITEK TECNOLOGIA LTDA</t>
        </is>
      </c>
      <c r="C18">
        <f>"10224281000110"</f>
        <v/>
      </c>
      <c r="D18" t="inlineStr">
        <is>
          <t>Pregão Eletrônico</t>
        </is>
      </c>
      <c r="E18" t="inlineStr">
        <is>
          <t>16/10/2025 00:00:00</t>
        </is>
      </c>
      <c r="F18" t="inlineStr">
        <is>
          <t>16/10/2027</t>
        </is>
      </c>
      <c r="G18" t="inlineStr">
        <is>
          <t>Ativo</t>
        </is>
      </c>
      <c r="H18" t="inlineStr">
        <is>
          <t>Ordinária</t>
        </is>
      </c>
      <c r="I18" t="inlineStr">
        <is>
          <t>339039</t>
        </is>
      </c>
      <c r="J18" t="inlineStr">
        <is>
          <t>870288,00</t>
        </is>
      </c>
      <c r="K18" t="inlineStr">
        <is>
          <t>93324,00</t>
        </is>
      </c>
      <c r="L18" t="inlineStr"/>
    </row>
    <row r="19">
      <c r="A19" t="inlineStr">
        <is>
          <t>CONTRATAÇÃO DE EMPRESA ESPECIALIZADA NA PRESTAÇÃO DE SERVIÇOS DE MASSOTERAPIA E GINÁSTICA LABORAL</t>
        </is>
      </c>
      <c r="B19" t="inlineStr">
        <is>
          <t>SERVIÇO SOCIAL DO COMÉRCIO</t>
        </is>
      </c>
      <c r="C19">
        <f>"03591097000142"</f>
        <v/>
      </c>
      <c r="D19" t="inlineStr">
        <is>
          <t>Dispensa</t>
        </is>
      </c>
      <c r="E19" t="inlineStr">
        <is>
          <t>31/07/2023 00:00:00</t>
        </is>
      </c>
      <c r="F19" t="inlineStr">
        <is>
          <t>31/07/2026</t>
        </is>
      </c>
      <c r="G19" t="inlineStr">
        <is>
          <t>Ativo</t>
        </is>
      </c>
      <c r="H19" t="inlineStr">
        <is>
          <t>Ordinária</t>
        </is>
      </c>
      <c r="I19" t="inlineStr">
        <is>
          <t>339030</t>
        </is>
      </c>
      <c r="J19" t="inlineStr">
        <is>
          <t>720531,72</t>
        </is>
      </c>
      <c r="K19" t="inlineStr">
        <is>
          <t>677002,15</t>
        </is>
      </c>
      <c r="L19" t="inlineStr"/>
    </row>
    <row r="20">
      <c r="A20" t="inlineStr">
        <is>
          <t>Contratação de empresa especializada no fornecimento de equipamentos para automação (áudio, vídeo, segurança e privacidade), para atender as demandas do Condomínio Casa do Comércio - Sesc/Senac</t>
        </is>
      </c>
      <c r="B20" t="inlineStr">
        <is>
          <t>Hw Automação Lima Ltda</t>
        </is>
      </c>
      <c r="C20">
        <f>"37264133000185"</f>
        <v/>
      </c>
      <c r="D20" t="inlineStr">
        <is>
          <t>Pregão Eletrônico</t>
        </is>
      </c>
      <c r="E20" t="inlineStr">
        <is>
          <t>30/05/2025 00:00:00</t>
        </is>
      </c>
      <c r="F20" t="inlineStr">
        <is>
          <t>30/05/2026</t>
        </is>
      </c>
      <c r="G20" t="inlineStr">
        <is>
          <t>Encerrado</t>
        </is>
      </c>
      <c r="H20" t="inlineStr">
        <is>
          <t>Ordinária</t>
        </is>
      </c>
      <c r="I20" t="inlineStr">
        <is>
          <t>449052</t>
        </is>
      </c>
      <c r="J20" t="inlineStr">
        <is>
          <t>692905,08</t>
        </is>
      </c>
      <c r="K20" t="inlineStr">
        <is>
          <t>692905,08</t>
        </is>
      </c>
      <c r="L20" t="inlineStr"/>
    </row>
    <row r="21">
      <c r="A21" t="inlineStr">
        <is>
          <t>SISTEMA DE GESTÃO DE CALL CENTER</t>
        </is>
      </c>
      <c r="B21" t="inlineStr">
        <is>
          <t>EVOLUX SISTEMAS LTDA</t>
        </is>
      </c>
      <c r="C21">
        <f>"14190549000109"</f>
        <v/>
      </c>
      <c r="D21" t="inlineStr">
        <is>
          <t>Pregão Eletrônico</t>
        </is>
      </c>
      <c r="E21" t="inlineStr">
        <is>
          <t>26/12/2022 00:00:00</t>
        </is>
      </c>
      <c r="F21" t="inlineStr">
        <is>
          <t>25/12/2026</t>
        </is>
      </c>
      <c r="G21" t="inlineStr">
        <is>
          <t>Prorrogado</t>
        </is>
      </c>
      <c r="H21" t="inlineStr">
        <is>
          <t>Ordinária</t>
        </is>
      </c>
      <c r="I21" t="inlineStr">
        <is>
          <t>339030</t>
        </is>
      </c>
      <c r="J21" t="inlineStr">
        <is>
          <t>655061,62</t>
        </is>
      </c>
      <c r="K21" t="inlineStr">
        <is>
          <t>420237,61</t>
        </is>
      </c>
      <c r="L21" t="inlineStr"/>
    </row>
  </sheetData>
  <pageMargins left="0.75" right="0.75" top="1" bottom="1" header="0.5" footer="0.5"/>
</worksheet>
</file>

<file path=xl/worksheets/sheet65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088/2024</t>
        </is>
      </c>
      <c r="B2" t="inlineStr">
        <is>
          <t>PARCERIA COM A EMPRESA COMPANHIA BRASILEIRA DE EDUCAÇÃO E SISTEMAS DE ENSINO S.A</t>
        </is>
      </c>
      <c r="C2" t="inlineStr">
        <is>
          <t>COMPANHIA BRASILEIRA DE EDUCAÇÃO E SISTEMAS DE ENSINO S.A.</t>
        </is>
      </c>
      <c r="D2" t="inlineStr">
        <is>
          <t>06267630000103</t>
        </is>
      </c>
      <c r="E2" t="inlineStr"/>
      <c r="F2" t="inlineStr">
        <is>
          <t>31/10/2024 00:00:00</t>
        </is>
      </c>
      <c r="G2" t="inlineStr">
        <is>
          <t>31/10/2027</t>
        </is>
      </c>
      <c r="H2" t="inlineStr">
        <is>
          <t>Ativo</t>
        </is>
      </c>
      <c r="I2" t="inlineStr">
        <is>
          <t>Ordinária</t>
        </is>
      </c>
      <c r="J2" t="inlineStr">
        <is>
          <t>0,00</t>
        </is>
      </c>
    </row>
  </sheetData>
  <pageMargins left="0.75" right="0.75" top="1" bottom="1" header="0.5" footer="0.5"/>
</worksheet>
</file>

<file path=xl/worksheets/sheet65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30</t>
        </is>
      </c>
      <c r="B2" t="inlineStr">
        <is>
          <t>PATROCÍNIO AO 17º FÓRUM DE TURISMO DO RN E AO 12º FEMPTUR</t>
        </is>
      </c>
      <c r="C2" t="inlineStr">
        <is>
          <t>ARGUS ASSESSORIA A EVENTOS DE TURISMO LTDA</t>
        </is>
      </c>
      <c r="D2" t="inlineStr">
        <is>
          <t>13505964000133</t>
        </is>
      </c>
      <c r="E2" t="inlineStr">
        <is>
          <t>31/03/2026 00:00:00</t>
        </is>
      </c>
      <c r="F2" t="inlineStr">
        <is>
          <t>30/06/2026 00:00:00</t>
        </is>
      </c>
      <c r="G2" t="inlineStr">
        <is>
          <t>Encerrado</t>
        </is>
      </c>
      <c r="H2" t="inlineStr">
        <is>
          <t>Ordinária</t>
        </is>
      </c>
      <c r="I2" t="inlineStr">
        <is>
          <t>30000,00</t>
        </is>
      </c>
    </row>
    <row r="3">
      <c r="A3" t="inlineStr">
        <is>
          <t>33</t>
        </is>
      </c>
      <c r="B3" t="inlineStr">
        <is>
          <t>PATROCÍNIO AO EVENTO DENOMINADO 4º CONGRESSO CONECTA MUNICÍPIOS POTIGUARES</t>
        </is>
      </c>
      <c r="C3" t="inlineStr">
        <is>
          <t xml:space="preserve">FEDERAÇÃO DOS MUNICÍPIOS DO ESTADO DO RIO GRANDE DO NORTE </t>
        </is>
      </c>
      <c r="D3" t="inlineStr">
        <is>
          <t>04383627000120</t>
        </is>
      </c>
      <c r="E3" t="inlineStr">
        <is>
          <t>24/04/2026 00:00:00</t>
        </is>
      </c>
      <c r="F3" t="inlineStr">
        <is>
          <t>24/09/2026 00:00:00</t>
        </is>
      </c>
      <c r="G3" t="inlineStr">
        <is>
          <t>Ativo</t>
        </is>
      </c>
      <c r="H3" t="inlineStr">
        <is>
          <t>Ordinária</t>
        </is>
      </c>
      <c r="I3" t="inlineStr">
        <is>
          <t>20000,00</t>
        </is>
      </c>
    </row>
    <row r="4">
      <c r="A4" t="inlineStr">
        <is>
          <t>27</t>
        </is>
      </c>
      <c r="B4" t="inlineStr">
        <is>
          <t>PATROCÍNIO AO EVENTO DENOMINADO SUMMIT DAS FAMÍLIAS EMPREENDEDORAS</t>
        </is>
      </c>
      <c r="C4" t="inlineStr">
        <is>
          <t>TIMENI CONSULTORIA EMPRESARIAL LTDA</t>
        </is>
      </c>
      <c r="D4" t="inlineStr">
        <is>
          <t>07346421000118</t>
        </is>
      </c>
      <c r="E4" t="inlineStr">
        <is>
          <t>24/04/2026 00:00:00</t>
        </is>
      </c>
      <c r="F4" t="inlineStr">
        <is>
          <t>24/07/2026 00:00:00</t>
        </is>
      </c>
      <c r="G4" t="inlineStr">
        <is>
          <t>Encerrado</t>
        </is>
      </c>
      <c r="H4" t="inlineStr">
        <is>
          <t>Ordinária</t>
        </is>
      </c>
      <c r="I4" t="inlineStr">
        <is>
          <t>20000,00</t>
        </is>
      </c>
    </row>
    <row r="5">
      <c r="A5" t="inlineStr">
        <is>
          <t>34</t>
        </is>
      </c>
      <c r="B5" t="inlineStr">
        <is>
          <t>PATROCÍNIO AO EVENTO DENOMINADO 6ª AGROFEST</t>
        </is>
      </c>
      <c r="C5" t="inlineStr">
        <is>
          <t>ESPACIAL NEGOCIOS E EVENTOS LTDA</t>
        </is>
      </c>
      <c r="D5" t="inlineStr">
        <is>
          <t>40810350000138</t>
        </is>
      </c>
      <c r="E5" t="inlineStr">
        <is>
          <t>29/05/2026 00:00:00</t>
        </is>
      </c>
      <c r="F5" t="inlineStr">
        <is>
          <t>29/08/2026 00:00:00</t>
        </is>
      </c>
      <c r="G5" t="inlineStr">
        <is>
          <t>Ativo</t>
        </is>
      </c>
      <c r="H5" t="inlineStr">
        <is>
          <t>Ordinária</t>
        </is>
      </c>
      <c r="I5" t="inlineStr">
        <is>
          <t>10000,00</t>
        </is>
      </c>
    </row>
    <row r="6">
      <c r="A6" t="inlineStr">
        <is>
          <t>48</t>
        </is>
      </c>
      <c r="B6" t="inlineStr">
        <is>
          <t>PATROCÍNIO AO EVENTO 3º FÓRUM DE EMPREENDEDORISMO FEMININO DO RN</t>
        </is>
      </c>
      <c r="C6" t="inlineStr">
        <is>
          <t>63.441.186 DEYSEANE KELIA TAVARES DANTAS</t>
        </is>
      </c>
      <c r="D6" t="inlineStr">
        <is>
          <t>63441186000134</t>
        </is>
      </c>
      <c r="E6" t="inlineStr">
        <is>
          <t>25/05/2026 00:00:00</t>
        </is>
      </c>
      <c r="F6" t="inlineStr">
        <is>
          <t>25/08/2026 00:00:00</t>
        </is>
      </c>
      <c r="G6" t="inlineStr">
        <is>
          <t>Ativo</t>
        </is>
      </c>
      <c r="H6" t="inlineStr">
        <is>
          <t>Ordinária</t>
        </is>
      </c>
      <c r="I6" t="inlineStr">
        <is>
          <t>5000,00</t>
        </is>
      </c>
    </row>
    <row r="7">
      <c r="A7" t="inlineStr">
        <is>
          <t>43</t>
        </is>
      </c>
      <c r="B7" t="inlineStr">
        <is>
          <t>PATROCÍNIO AO EVENTO DENOMINADO EMPODERA MULHERES RN</t>
        </is>
      </c>
      <c r="C7" t="inlineStr">
        <is>
          <t>ASSOCIACAO VIDA EM ACAO</t>
        </is>
      </c>
      <c r="D7" t="inlineStr">
        <is>
          <t>58341718000121</t>
        </is>
      </c>
      <c r="E7" t="inlineStr">
        <is>
          <t>04/05/2026 00:00:00</t>
        </is>
      </c>
      <c r="F7" t="inlineStr">
        <is>
          <t>04/08/2026 00:00:00</t>
        </is>
      </c>
      <c r="G7" t="inlineStr">
        <is>
          <t>Ativo</t>
        </is>
      </c>
      <c r="H7" t="inlineStr">
        <is>
          <t>Ordinária</t>
        </is>
      </c>
      <c r="I7" t="inlineStr">
        <is>
          <t>5000,00</t>
        </is>
      </c>
    </row>
    <row r="8">
      <c r="A8" t="inlineStr">
        <is>
          <t>56</t>
        </is>
      </c>
      <c r="B8" t="inlineStr">
        <is>
          <t>PATROCÍNIO AO EVENTO SUSTENTABILIDADE EM AÇÃO - A INICIATIVA PRIVADA TRANSFORMA.</t>
        </is>
      </c>
      <c r="C8" t="inlineStr">
        <is>
          <t>GRACY AMBIENTAL - GESTÃO, CONSULTORIA E PROJETOS AMBIENTAIS LTDA</t>
        </is>
      </c>
      <c r="D8" t="inlineStr">
        <is>
          <t>11502641000160</t>
        </is>
      </c>
      <c r="E8" t="inlineStr">
        <is>
          <t>16/06/2026 00:00:00</t>
        </is>
      </c>
      <c r="F8" t="inlineStr">
        <is>
          <t>16/09/2026 00:00:00</t>
        </is>
      </c>
      <c r="G8" t="inlineStr">
        <is>
          <t>Ativo</t>
        </is>
      </c>
      <c r="H8" t="inlineStr">
        <is>
          <t>Ordinária</t>
        </is>
      </c>
      <c r="I8" t="inlineStr">
        <is>
          <t>4000,00</t>
        </is>
      </c>
    </row>
    <row r="9">
      <c r="A9" t="inlineStr">
        <is>
          <t>52</t>
        </is>
      </c>
      <c r="B9" t="inlineStr">
        <is>
          <t>PATROCÍNIO AO EVENTO DENOMINADO 9º FÓRUM DE GESTÃO DE PESSOAS E LIDERANÇA</t>
        </is>
      </c>
      <c r="C9" t="inlineStr">
        <is>
          <t>ARGUS ASSESSORIA A EVENTOS DE TURISMO LTDA</t>
        </is>
      </c>
      <c r="D9" t="inlineStr">
        <is>
          <t>13505964000133</t>
        </is>
      </c>
      <c r="E9" t="inlineStr">
        <is>
          <t>08/06/2026 00:00:00</t>
        </is>
      </c>
      <c r="F9" t="inlineStr">
        <is>
          <t>08/09/2026 00:00:00</t>
        </is>
      </c>
      <c r="G9" t="inlineStr">
        <is>
          <t>Ativo</t>
        </is>
      </c>
      <c r="H9" t="inlineStr">
        <is>
          <t>Ordinária</t>
        </is>
      </c>
      <c r="I9" t="inlineStr">
        <is>
          <t>3000,00</t>
        </is>
      </c>
    </row>
  </sheetData>
  <pageMargins left="0.75" right="0.75" top="1" bottom="1" header="0.5" footer="0.5"/>
</worksheet>
</file>

<file path=xl/worksheets/sheet660.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em serviços técnicos de engenharia e arquitetura, e a elaboração de projeto básico, de projeto executivo e execução das obras de construção do Hub Educação Inovadora - Senac Lagoa Nova, na Av. Sen. Salgado Filho, s/n, em Natal, RN</t>
        </is>
      </c>
      <c r="B2" t="inlineStr">
        <is>
          <t>Consórcio  Exata Pollux Hub, Constituído Pelas Empresas Construtora E Incorporadora Exata Ltda E Pollux Construtora Ltda</t>
        </is>
      </c>
      <c r="C2">
        <f>"04145191500109"</f>
        <v/>
      </c>
      <c r="D2" t="inlineStr">
        <is>
          <t>Concorrência</t>
        </is>
      </c>
      <c r="E2" t="inlineStr">
        <is>
          <t>24/06/2025 00:00:00</t>
        </is>
      </c>
      <c r="F2" t="inlineStr">
        <is>
          <t>24/05/2028</t>
        </is>
      </c>
      <c r="G2" t="inlineStr">
        <is>
          <t>Ativo</t>
        </is>
      </c>
      <c r="H2" t="inlineStr">
        <is>
          <t>Ordinária</t>
        </is>
      </c>
      <c r="I2" t="inlineStr">
        <is>
          <t>449051</t>
        </is>
      </c>
      <c r="J2" t="inlineStr">
        <is>
          <t>51006805,22</t>
        </is>
      </c>
      <c r="K2" t="inlineStr">
        <is>
          <t>3245919,14</t>
        </is>
      </c>
      <c r="L2" t="inlineStr"/>
    </row>
    <row r="3">
      <c r="A3" t="inlineStr">
        <is>
          <t>SERVIÇO DE ASSISTÊNCIA A SAUDE PARA O SISTEMA COMÉRCIO DO RN</t>
        </is>
      </c>
      <c r="B3" t="inlineStr">
        <is>
          <t>UNIMED NATAL - SOCIEDADE COOPERATIVA DE TRABALHO MÉDICO</t>
        </is>
      </c>
      <c r="C3">
        <f>"08380701000105"</f>
        <v/>
      </c>
      <c r="D3" t="inlineStr">
        <is>
          <t>Dispensa</t>
        </is>
      </c>
      <c r="E3" t="inlineStr">
        <is>
          <t>26/09/2024 00:00:00</t>
        </is>
      </c>
      <c r="F3" t="inlineStr">
        <is>
          <t>26/09/2035</t>
        </is>
      </c>
      <c r="G3" t="inlineStr">
        <is>
          <t>Ativo</t>
        </is>
      </c>
      <c r="H3" t="inlineStr">
        <is>
          <t>Ordinária</t>
        </is>
      </c>
      <c r="I3" t="inlineStr">
        <is>
          <t>339030</t>
        </is>
      </c>
      <c r="J3" t="inlineStr">
        <is>
          <t>6336748,67</t>
        </is>
      </c>
      <c r="K3" t="inlineStr">
        <is>
          <t>5621990,46</t>
        </is>
      </c>
      <c r="L3" t="inlineStr"/>
    </row>
    <row r="4">
      <c r="A4" t="inlineStr">
        <is>
          <t>Registro de preços para execução de serviços comuns de engenharia, sob demanda, com fornecimento de materiais, equipamentos e mão de obra, na forma Proc. Adm. nº 5011/2023 - Senac SE, e subsidiariamente, no SINAPI, por meio de adesão aos termos e condições pactuados no PE nº 050/2023 - Senac SE</t>
        </is>
      </c>
      <c r="B4" t="inlineStr">
        <is>
          <t>IL AZEVEDO ENGENHARIA LTDA</t>
        </is>
      </c>
      <c r="C4">
        <f>"29383128000163"</f>
        <v/>
      </c>
      <c r="D4" t="inlineStr">
        <is>
          <t>Pregão Eletrônico</t>
        </is>
      </c>
      <c r="E4" t="inlineStr">
        <is>
          <t>23/09/2025 00:00:00</t>
        </is>
      </c>
      <c r="F4" t="inlineStr">
        <is>
          <t>23/09/2026</t>
        </is>
      </c>
      <c r="G4" t="inlineStr">
        <is>
          <t>Ativo</t>
        </is>
      </c>
      <c r="H4" t="inlineStr">
        <is>
          <t>Ordinária</t>
        </is>
      </c>
      <c r="I4" t="inlineStr">
        <is>
          <t>339039</t>
        </is>
      </c>
      <c r="J4" t="inlineStr">
        <is>
          <t>6000000,00</t>
        </is>
      </c>
      <c r="K4" t="inlineStr">
        <is>
          <t>605753,00</t>
        </is>
      </c>
      <c r="L4" t="inlineStr"/>
    </row>
    <row r="5">
      <c r="A5" t="inlineStr">
        <is>
          <t>SERVIÇO DE PUBLICIDADE E PROPAGANDA</t>
        </is>
      </c>
      <c r="B5" t="inlineStr">
        <is>
          <t>ART&amp;C COMUNICAÇÃO INTEGRADA LTDA</t>
        </is>
      </c>
      <c r="C5">
        <f>"02692183000189"</f>
        <v/>
      </c>
      <c r="D5" t="inlineStr">
        <is>
          <t>Concorrência</t>
        </is>
      </c>
      <c r="E5" t="inlineStr">
        <is>
          <t>01/12/2021 00:00:00</t>
        </is>
      </c>
      <c r="F5" t="inlineStr">
        <is>
          <t>07/06/2026</t>
        </is>
      </c>
      <c r="G5" t="inlineStr">
        <is>
          <t>Encerrado</t>
        </is>
      </c>
      <c r="H5" t="inlineStr">
        <is>
          <t>Ordinária</t>
        </is>
      </c>
      <c r="I5" t="inlineStr">
        <is>
          <t>339030</t>
        </is>
      </c>
      <c r="J5" t="inlineStr">
        <is>
          <t>4995777,25</t>
        </is>
      </c>
      <c r="K5" t="inlineStr">
        <is>
          <t>4703318,43</t>
        </is>
      </c>
      <c r="L5" t="inlineStr"/>
    </row>
    <row r="6">
      <c r="A6" t="inlineStr">
        <is>
          <t>CONTRATAÇÃO DE PESSOA JURÍDICA ESPECIALIZADA NA PRESTAÇÃO DE SERVIÇOS DE FORNECIMENTO DE CARTÕES, NA FORMA ELETRÔNICA E IMPRESSA PARA AUXÍLIO ALIMENTAÇÃO PARA O SENAC/RN E O SESC/RN</t>
        </is>
      </c>
      <c r="B6" t="inlineStr">
        <is>
          <t>ALELO INSTITUIÇÃO DE PAGAMENTO S.A.</t>
        </is>
      </c>
      <c r="C6">
        <f>"04740876000125"</f>
        <v/>
      </c>
      <c r="D6" t="inlineStr">
        <is>
          <t>Pregão Presencial</t>
        </is>
      </c>
      <c r="E6" t="inlineStr">
        <is>
          <t>10/12/2025 00:00:00</t>
        </is>
      </c>
      <c r="F6" t="inlineStr">
        <is>
          <t>10/12/2026</t>
        </is>
      </c>
      <c r="G6" t="inlineStr">
        <is>
          <t>Ativo</t>
        </is>
      </c>
      <c r="H6" t="inlineStr">
        <is>
          <t>Ordinária</t>
        </is>
      </c>
      <c r="I6" t="inlineStr">
        <is>
          <t>339039</t>
        </is>
      </c>
      <c r="J6" t="inlineStr">
        <is>
          <t>4084800,00</t>
        </is>
      </c>
      <c r="K6" t="inlineStr">
        <is>
          <t>2054069,97</t>
        </is>
      </c>
      <c r="L6" t="inlineStr"/>
    </row>
    <row r="7">
      <c r="A7" t="inlineStr">
        <is>
          <t>CONTRATAÇÃO DE EMPRESA ESPECIALIZADA PARA ELABORAÇÃO DE PROJETO, INSTALAÇÃO E AMPLIAÇÃO DE SISTEMAS DE ENERGIAS RENOVÁVEIS, DE ENERGIA SOLAR FOTOVOLTAICA PARA O SENAC RN</t>
        </is>
      </c>
      <c r="B7" t="inlineStr">
        <is>
          <t>DEL REY ENGENHARIA LTDA</t>
        </is>
      </c>
      <c r="C7">
        <f>"03286540000171"</f>
        <v/>
      </c>
      <c r="D7" t="inlineStr">
        <is>
          <t>Pregão Eletrônico</t>
        </is>
      </c>
      <c r="E7" t="inlineStr">
        <is>
          <t>17/10/2025 00:00:00</t>
        </is>
      </c>
      <c r="F7" t="inlineStr">
        <is>
          <t>17/10/2026</t>
        </is>
      </c>
      <c r="G7" t="inlineStr">
        <is>
          <t>Ativo</t>
        </is>
      </c>
      <c r="H7" t="inlineStr">
        <is>
          <t>Ordinária</t>
        </is>
      </c>
      <c r="I7" t="inlineStr">
        <is>
          <t>339039</t>
        </is>
      </c>
      <c r="J7" t="inlineStr">
        <is>
          <t>2448000,00</t>
        </is>
      </c>
      <c r="K7" t="inlineStr">
        <is>
          <t>612146,64</t>
        </is>
      </c>
      <c r="L7" t="inlineStr"/>
    </row>
    <row r="8">
      <c r="A8" t="inlineStr">
        <is>
          <t>Contratação de pessoa jurídica para a prestação de serviços continuados de vigilância patrimonial ostensiva (desarmada, diurna e noturna)  para os Centros de Educação Profissional e Administração Regional do Senac RN.</t>
        </is>
      </c>
      <c r="B8" t="inlineStr">
        <is>
          <t>EMPRESA DE VIGILÂNCIA POTIGUAR LTDA</t>
        </is>
      </c>
      <c r="C8">
        <f>"35290931000156"</f>
        <v/>
      </c>
      <c r="D8" t="inlineStr">
        <is>
          <t>Pregão Presencial</t>
        </is>
      </c>
      <c r="E8" t="inlineStr">
        <is>
          <t>03/09/2025 00:00:00</t>
        </is>
      </c>
      <c r="F8" t="inlineStr">
        <is>
          <t>03/09/2026</t>
        </is>
      </c>
      <c r="G8" t="inlineStr">
        <is>
          <t>Ativo</t>
        </is>
      </c>
      <c r="H8" t="inlineStr">
        <is>
          <t>Ordinária</t>
        </is>
      </c>
      <c r="I8" t="inlineStr">
        <is>
          <t>339037</t>
        </is>
      </c>
      <c r="J8" t="inlineStr">
        <is>
          <t>2278482,28</t>
        </is>
      </c>
      <c r="K8" t="inlineStr">
        <is>
          <t>1779500,23</t>
        </is>
      </c>
      <c r="L8" t="inlineStr"/>
    </row>
    <row r="9">
      <c r="A9" t="inlineStr">
        <is>
          <t xml:space="preserve">REGISTRO DE PREÇOS PARA CONTRATAÇÃO DE AGENCIAMENTO DE VIAGENS E CORRELATOS </t>
        </is>
      </c>
      <c r="B9" t="inlineStr">
        <is>
          <t>HOTEL A JATO OPERADORE TURISTICA LTDA</t>
        </is>
      </c>
      <c r="C9">
        <f>"17124851000149"</f>
        <v/>
      </c>
      <c r="D9" t="inlineStr">
        <is>
          <t>Pregão Presencial</t>
        </is>
      </c>
      <c r="E9" t="inlineStr">
        <is>
          <t>22/12/2023 00:00:00</t>
        </is>
      </c>
      <c r="F9" t="inlineStr">
        <is>
          <t>21/12/2026</t>
        </is>
      </c>
      <c r="G9" t="inlineStr">
        <is>
          <t>Prorrogado</t>
        </is>
      </c>
      <c r="H9" t="inlineStr">
        <is>
          <t>Ordinária</t>
        </is>
      </c>
      <c r="I9" t="inlineStr">
        <is>
          <t>339030</t>
        </is>
      </c>
      <c r="J9" t="inlineStr">
        <is>
          <t>2269800,00</t>
        </is>
      </c>
      <c r="K9" t="inlineStr">
        <is>
          <t>1177643,87</t>
        </is>
      </c>
      <c r="L9" t="inlineStr"/>
    </row>
    <row r="10">
      <c r="A10" t="inlineStr">
        <is>
          <t>CONTRATAÇÃO DE EMPRESA PARA EXECUÇÃO DO EVENTO DENOMINADO "SEMANA S".</t>
        </is>
      </c>
      <c r="B10" t="inlineStr">
        <is>
          <t>OFFICE EVENTOS LTDA</t>
        </is>
      </c>
      <c r="C10">
        <f>"63650128000110"</f>
        <v/>
      </c>
      <c r="D10" t="inlineStr">
        <is>
          <t>Dispensa</t>
        </is>
      </c>
      <c r="E10" t="inlineStr">
        <is>
          <t>27/04/2026 00:00:00</t>
        </is>
      </c>
      <c r="F10" t="inlineStr">
        <is>
          <t>27/07/2026</t>
        </is>
      </c>
      <c r="G10" t="inlineStr">
        <is>
          <t>Encerrado</t>
        </is>
      </c>
      <c r="H10" t="inlineStr">
        <is>
          <t>Ordinária</t>
        </is>
      </c>
      <c r="I10" t="inlineStr">
        <is>
          <t>339039</t>
        </is>
      </c>
      <c r="J10" t="inlineStr">
        <is>
          <t>1976056,15</t>
        </is>
      </c>
      <c r="K10" t="inlineStr">
        <is>
          <t>1976056,15</t>
        </is>
      </c>
      <c r="L10" t="inlineStr"/>
    </row>
    <row r="11">
      <c r="A11" t="inlineStr">
        <is>
          <t>Registro de Preços objetivando o serviço de fornecimento de buffet em Natal e grande Natal, para eventos institucionais do SENAC-AR/RN.</t>
        </is>
      </c>
      <c r="B11" t="inlineStr">
        <is>
          <t>ANGELINAS BUFFET LTDA</t>
        </is>
      </c>
      <c r="C11">
        <f>"24155915000134"</f>
        <v/>
      </c>
      <c r="D11" t="inlineStr">
        <is>
          <t>Pregão Presencial</t>
        </is>
      </c>
      <c r="E11" t="inlineStr">
        <is>
          <t>22/08/2025 00:00:00</t>
        </is>
      </c>
      <c r="F11" t="inlineStr">
        <is>
          <t>22/08/2026</t>
        </is>
      </c>
      <c r="G11" t="inlineStr">
        <is>
          <t>Ativo</t>
        </is>
      </c>
      <c r="H11" t="inlineStr">
        <is>
          <t>Ordinária</t>
        </is>
      </c>
      <c r="I11" t="inlineStr">
        <is>
          <t>339039</t>
        </is>
      </c>
      <c r="J11" t="inlineStr">
        <is>
          <t>1535820,00</t>
        </is>
      </c>
      <c r="K11" t="inlineStr">
        <is>
          <t>162350,00</t>
        </is>
      </c>
      <c r="L11" t="inlineStr"/>
    </row>
    <row r="12">
      <c r="A12" t="inlineStr">
        <is>
          <t>CONTRATAÇÃO DE SERVIÇOS DE PUBLICIDADE, PARA ATENDER AS INSTITUIÇÕES OU INFORMAR OS PÚBLICOS-ALVO DO SESC/RN E SENACRN.</t>
        </is>
      </c>
      <c r="B12" t="inlineStr">
        <is>
          <t>ART &amp; C COMUNICAÇÃO INTEGRADA LTDA</t>
        </is>
      </c>
      <c r="C12">
        <f>"02692183000189"</f>
        <v/>
      </c>
      <c r="D12" t="inlineStr">
        <is>
          <t>Concorrência</t>
        </is>
      </c>
      <c r="E12" t="inlineStr">
        <is>
          <t>10/06/2026 00:00:00</t>
        </is>
      </c>
      <c r="F12" t="inlineStr">
        <is>
          <t>10/06/2027</t>
        </is>
      </c>
      <c r="G12" t="inlineStr">
        <is>
          <t>Ativo</t>
        </is>
      </c>
      <c r="H12" t="inlineStr">
        <is>
          <t>Ordinária</t>
        </is>
      </c>
      <c r="I12" t="inlineStr">
        <is>
          <t>339039</t>
        </is>
      </c>
      <c r="J12" t="inlineStr">
        <is>
          <t>1500000,00</t>
        </is>
      </c>
      <c r="K12" t="inlineStr">
        <is>
          <t>72483,76</t>
        </is>
      </c>
      <c r="L12" t="inlineStr"/>
    </row>
    <row r="13">
      <c r="A13" t="inlineStr">
        <is>
          <t>PRODUÇÃO DE VÍDEO COM CONTEÚDOS AUDIOVISUAIS, DOCUMENTAIS, EDUCACIONAIS E INFORMATIVOS</t>
        </is>
      </c>
      <c r="B13" t="inlineStr">
        <is>
          <t>TELEVISÃO RIO GRANDE DO NORTE LTDA</t>
        </is>
      </c>
      <c r="C13">
        <f>"19924934000148"</f>
        <v/>
      </c>
      <c r="D13" t="inlineStr">
        <is>
          <t>Pregão Presencial</t>
        </is>
      </c>
      <c r="E13" t="inlineStr">
        <is>
          <t>14/08/2024 00:00:00</t>
        </is>
      </c>
      <c r="F13" t="inlineStr">
        <is>
          <t>14/11/2026</t>
        </is>
      </c>
      <c r="G13" t="inlineStr">
        <is>
          <t>Prorrogado</t>
        </is>
      </c>
      <c r="H13" t="inlineStr">
        <is>
          <t>Ordinária</t>
        </is>
      </c>
      <c r="I13" t="inlineStr">
        <is>
          <t>339030</t>
        </is>
      </c>
      <c r="J13" t="inlineStr">
        <is>
          <t>1446000,00</t>
        </is>
      </c>
      <c r="K13" t="inlineStr">
        <is>
          <t>469515,00</t>
        </is>
      </c>
      <c r="L13" t="inlineStr"/>
    </row>
    <row r="14">
      <c r="A14" t="inlineStr">
        <is>
          <t>CONTRATAÇÃO SOB EMPREITADA DE EMPRESA DE ENGENHARIA PARA A EXECUÇÃO DAS OBRAS E SERVIÇOS DE ESTRUTURA DE MADEIRA PARA A COBERTURA DE ESTACIONAMENTO COM AMPLIAÇÃO DA USINA FOTOVOLTAICA DO COMPLEXO BARREIRA ROXA.</t>
        </is>
      </c>
      <c r="B14" t="inlineStr">
        <is>
          <t>CM ENGENHARIA E PROJETOS LTDA</t>
        </is>
      </c>
      <c r="C14">
        <f>"03797146000106"</f>
        <v/>
      </c>
      <c r="D14" t="inlineStr">
        <is>
          <t>Concorrência</t>
        </is>
      </c>
      <c r="E14" t="inlineStr">
        <is>
          <t>22/12/2025 00:00:00</t>
        </is>
      </c>
      <c r="F14" t="inlineStr">
        <is>
          <t>22/08/2026</t>
        </is>
      </c>
      <c r="G14" t="inlineStr">
        <is>
          <t>Ativo</t>
        </is>
      </c>
      <c r="H14" t="inlineStr">
        <is>
          <t>Ordinária</t>
        </is>
      </c>
      <c r="I14" t="inlineStr">
        <is>
          <t>339039</t>
        </is>
      </c>
      <c r="J14" t="inlineStr">
        <is>
          <t>1368224,64</t>
        </is>
      </c>
      <c r="K14" t="inlineStr">
        <is>
          <t>356074,49</t>
        </is>
      </c>
      <c r="L14" t="inlineStr"/>
    </row>
    <row r="15">
      <c r="A15" t="inlineStr">
        <is>
          <t>AQUISIÇÃO DE TERRENO DA SEDE CASA DO COMÉRCIO</t>
        </is>
      </c>
      <c r="B15" t="inlineStr">
        <is>
          <t>FEDERAÇÃO DO COMÉRCIO DE BENS, SERVIÇOS E TURISMO DO ESTADO DO RIO GRANDE DO NORTE - FECOMÉCIO/RN</t>
        </is>
      </c>
      <c r="C15">
        <f>"08417107000141"</f>
        <v/>
      </c>
      <c r="D15" t="inlineStr">
        <is>
          <t>Inexigibilidade</t>
        </is>
      </c>
      <c r="E15" t="inlineStr">
        <is>
          <t>29/09/2025 00:00:00</t>
        </is>
      </c>
      <c r="F15" t="inlineStr">
        <is>
          <t>29/09/2030</t>
        </is>
      </c>
      <c r="G15" t="inlineStr">
        <is>
          <t>Ativo</t>
        </is>
      </c>
      <c r="H15" t="inlineStr">
        <is>
          <t>Ordinária</t>
        </is>
      </c>
      <c r="I15" t="inlineStr">
        <is>
          <t>459061</t>
        </is>
      </c>
      <c r="J15" t="inlineStr">
        <is>
          <t>1290119,17</t>
        </is>
      </c>
      <c r="K15" t="inlineStr">
        <is>
          <t>1290119,17</t>
        </is>
      </c>
      <c r="L15" t="inlineStr"/>
    </row>
    <row r="16">
      <c r="A16" t="inlineStr">
        <is>
          <t>Aquisição de licenças de uso do software integrado de BPMS e GED, com a implementação, configuração, parametrização, treinamento, além de atualizações e suporte contínuo para o Departamento Regional do Senac Rio Grande do Norte</t>
        </is>
      </c>
      <c r="B16" t="inlineStr">
        <is>
          <t>SOFTEXPERT SOFTWARE S.A.</t>
        </is>
      </c>
      <c r="C16">
        <f>"00449824000143"</f>
        <v/>
      </c>
      <c r="D16" t="inlineStr">
        <is>
          <t>Inexigibilidade</t>
        </is>
      </c>
      <c r="E16" t="inlineStr">
        <is>
          <t>27/08/2025 00:00:00</t>
        </is>
      </c>
      <c r="F16" t="inlineStr">
        <is>
          <t>27/08/2026</t>
        </is>
      </c>
      <c r="G16" t="inlineStr">
        <is>
          <t>Ativo</t>
        </is>
      </c>
      <c r="H16" t="inlineStr">
        <is>
          <t>Ordinária</t>
        </is>
      </c>
      <c r="I16" t="inlineStr">
        <is>
          <t>339039</t>
        </is>
      </c>
      <c r="J16" t="inlineStr">
        <is>
          <t>1052890,00</t>
        </is>
      </c>
      <c r="K16" t="inlineStr">
        <is>
          <t>86850,00</t>
        </is>
      </c>
      <c r="L16" t="inlineStr"/>
    </row>
    <row r="17">
      <c r="A17" t="inlineStr">
        <is>
          <t>CONTRATAÇÃO DE EMPRESA ESPECIALIZADA NO FORNECIMENTO E INSTALAÇÃO EM FACHADA DE ACM PARA O HOTEL ESCOLA SENAC BARREIRA ROXA</t>
        </is>
      </c>
      <c r="B17" t="inlineStr">
        <is>
          <t>M2 PLACAS E REVESTIMENTOS LTDA</t>
        </is>
      </c>
      <c r="C17">
        <f>"11621320000185"</f>
        <v/>
      </c>
      <c r="D17" t="inlineStr">
        <is>
          <t>Pregão Presencial</t>
        </is>
      </c>
      <c r="E17" t="inlineStr">
        <is>
          <t>28/10/2025 00:00:00</t>
        </is>
      </c>
      <c r="F17" t="inlineStr">
        <is>
          <t>28/10/2026</t>
        </is>
      </c>
      <c r="G17" t="inlineStr">
        <is>
          <t>Ativo</t>
        </is>
      </c>
      <c r="H17" t="inlineStr">
        <is>
          <t>Ordinária</t>
        </is>
      </c>
      <c r="I17" t="inlineStr">
        <is>
          <t>339039</t>
        </is>
      </c>
      <c r="J17" t="inlineStr">
        <is>
          <t>967000,00</t>
        </is>
      </c>
      <c r="K17" t="inlineStr">
        <is>
          <t>0,00</t>
        </is>
      </c>
      <c r="L17" t="inlineStr"/>
    </row>
    <row r="18">
      <c r="A18" t="inlineStr">
        <is>
          <t>CONTRATAÇÃO DE EMPRESA ESPECIALIZADA PARA FORNECIMENTO, INSTALAÇÃO E GERENCIAMENTO DE SEGURANÇA DE REDE DE SOFTWARE E HARDWARE COM FIREWALL, GATEWAY, POR MEIO DE REGISTRO DE PREÇOS, PARA O SENAC/RN.</t>
        </is>
      </c>
      <c r="B18" t="inlineStr">
        <is>
          <t>QUALITEK TECNOLOGIA LTDA</t>
        </is>
      </c>
      <c r="C18">
        <f>"10224281000110"</f>
        <v/>
      </c>
      <c r="D18" t="inlineStr">
        <is>
          <t>Pregão Eletrônico</t>
        </is>
      </c>
      <c r="E18" t="inlineStr">
        <is>
          <t>16/10/2025 00:00:00</t>
        </is>
      </c>
      <c r="F18" t="inlineStr">
        <is>
          <t>16/10/2027</t>
        </is>
      </c>
      <c r="G18" t="inlineStr">
        <is>
          <t>Ativo</t>
        </is>
      </c>
      <c r="H18" t="inlineStr">
        <is>
          <t>Ordinária</t>
        </is>
      </c>
      <c r="I18" t="inlineStr">
        <is>
          <t>339039</t>
        </is>
      </c>
      <c r="J18" t="inlineStr">
        <is>
          <t>870288,00</t>
        </is>
      </c>
      <c r="K18" t="inlineStr">
        <is>
          <t>93324,00</t>
        </is>
      </c>
      <c r="L18" t="inlineStr"/>
    </row>
    <row r="19">
      <c r="A19" t="inlineStr">
        <is>
          <t>CONTRATAÇÃO DE EMPRESA ESPECIALIZADA NA PRESTAÇÃO DE SERVIÇOS DE MASSOTERAPIA E GINÁSTICA LABORAL</t>
        </is>
      </c>
      <c r="B19" t="inlineStr">
        <is>
          <t>SERVIÇO SOCIAL DO COMÉRCIO</t>
        </is>
      </c>
      <c r="C19">
        <f>"03591097000142"</f>
        <v/>
      </c>
      <c r="D19" t="inlineStr">
        <is>
          <t>Dispensa</t>
        </is>
      </c>
      <c r="E19" t="inlineStr">
        <is>
          <t>31/07/2023 00:00:00</t>
        </is>
      </c>
      <c r="F19" t="inlineStr">
        <is>
          <t>31/07/2026</t>
        </is>
      </c>
      <c r="G19" t="inlineStr">
        <is>
          <t>Ativo</t>
        </is>
      </c>
      <c r="H19" t="inlineStr">
        <is>
          <t>Ordinária</t>
        </is>
      </c>
      <c r="I19" t="inlineStr">
        <is>
          <t>339030</t>
        </is>
      </c>
      <c r="J19" t="inlineStr">
        <is>
          <t>720531,72</t>
        </is>
      </c>
      <c r="K19" t="inlineStr">
        <is>
          <t>677002,15</t>
        </is>
      </c>
      <c r="L19" t="inlineStr"/>
    </row>
    <row r="20">
      <c r="A20" t="inlineStr">
        <is>
          <t>Contratação de empresa especializada no fornecimento de equipamentos para automação (áudio, vídeo, segurança e privacidade), para atender as demandas do Condomínio Casa do Comércio - Sesc/Senac</t>
        </is>
      </c>
      <c r="B20" t="inlineStr">
        <is>
          <t>Hw Automação Lima Ltda</t>
        </is>
      </c>
      <c r="C20">
        <f>"37264133000185"</f>
        <v/>
      </c>
      <c r="D20" t="inlineStr">
        <is>
          <t>Pregão Eletrônico</t>
        </is>
      </c>
      <c r="E20" t="inlineStr">
        <is>
          <t>30/05/2025 00:00:00</t>
        </is>
      </c>
      <c r="F20" t="inlineStr">
        <is>
          <t>30/05/2026</t>
        </is>
      </c>
      <c r="G20" t="inlineStr">
        <is>
          <t>Encerrado</t>
        </is>
      </c>
      <c r="H20" t="inlineStr">
        <is>
          <t>Ordinária</t>
        </is>
      </c>
      <c r="I20" t="inlineStr">
        <is>
          <t>449052</t>
        </is>
      </c>
      <c r="J20" t="inlineStr">
        <is>
          <t>692905,08</t>
        </is>
      </c>
      <c r="K20" t="inlineStr">
        <is>
          <t>692905,08</t>
        </is>
      </c>
      <c r="L20" t="inlineStr"/>
    </row>
    <row r="21">
      <c r="A21" t="inlineStr">
        <is>
          <t>SISTEMA DE GESTÃO DE CALL CENTER</t>
        </is>
      </c>
      <c r="B21" t="inlineStr">
        <is>
          <t>EVOLUX SISTEMAS LTDA</t>
        </is>
      </c>
      <c r="C21">
        <f>"14190549000109"</f>
        <v/>
      </c>
      <c r="D21" t="inlineStr">
        <is>
          <t>Pregão Eletrônico</t>
        </is>
      </c>
      <c r="E21" t="inlineStr">
        <is>
          <t>26/12/2022 00:00:00</t>
        </is>
      </c>
      <c r="F21" t="inlineStr">
        <is>
          <t>25/12/2026</t>
        </is>
      </c>
      <c r="G21" t="inlineStr">
        <is>
          <t>Prorrogado</t>
        </is>
      </c>
      <c r="H21" t="inlineStr">
        <is>
          <t>Ordinária</t>
        </is>
      </c>
      <c r="I21" t="inlineStr">
        <is>
          <t>339030</t>
        </is>
      </c>
      <c r="J21" t="inlineStr">
        <is>
          <t>655061,62</t>
        </is>
      </c>
      <c r="K21" t="inlineStr">
        <is>
          <t>420237,61</t>
        </is>
      </c>
      <c r="L21" t="inlineStr"/>
    </row>
  </sheetData>
  <pageMargins left="0.75" right="0.75" top="1" bottom="1" header="0.5" footer="0.5"/>
</worksheet>
</file>

<file path=xl/worksheets/sheet661.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088/2024</t>
        </is>
      </c>
      <c r="B2" t="inlineStr">
        <is>
          <t>PARCERIA COM A EMPRESA COMPANHIA BRASILEIRA DE EDUCAÇÃO E SISTEMAS DE ENSINO S.A</t>
        </is>
      </c>
      <c r="C2" t="inlineStr">
        <is>
          <t>COMPANHIA BRASILEIRA DE EDUCAÇÃO E SISTEMAS DE ENSINO S.A.</t>
        </is>
      </c>
      <c r="D2" t="inlineStr">
        <is>
          <t>06267630000103</t>
        </is>
      </c>
      <c r="E2" t="inlineStr"/>
      <c r="F2" t="inlineStr">
        <is>
          <t>31/10/2024 00:00:00</t>
        </is>
      </c>
      <c r="G2" t="inlineStr">
        <is>
          <t>31/10/2027</t>
        </is>
      </c>
      <c r="H2" t="inlineStr">
        <is>
          <t>Ativo</t>
        </is>
      </c>
      <c r="I2" t="inlineStr">
        <is>
          <t>Ordinária</t>
        </is>
      </c>
      <c r="J2" t="inlineStr">
        <is>
          <t>0,00</t>
        </is>
      </c>
    </row>
  </sheetData>
  <pageMargins left="0.75" right="0.75" top="1" bottom="1" header="0.5" footer="0.5"/>
</worksheet>
</file>

<file path=xl/worksheets/sheet66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30</t>
        </is>
      </c>
      <c r="B2" t="inlineStr">
        <is>
          <t>PATROCÍNIO AO 17º FÓRUM DE TURISMO DO RN E AO 12º FEMPTUR</t>
        </is>
      </c>
      <c r="C2" t="inlineStr">
        <is>
          <t>ARGUS ASSESSORIA A EVENTOS DE TURISMO LTDA</t>
        </is>
      </c>
      <c r="D2" t="inlineStr">
        <is>
          <t>13505964000133</t>
        </is>
      </c>
      <c r="E2" t="inlineStr">
        <is>
          <t>31/03/2026 00:00:00</t>
        </is>
      </c>
      <c r="F2" t="inlineStr">
        <is>
          <t>30/06/2026 00:00:00</t>
        </is>
      </c>
      <c r="G2" t="inlineStr">
        <is>
          <t>Encerrado</t>
        </is>
      </c>
      <c r="H2" t="inlineStr">
        <is>
          <t>Ordinária</t>
        </is>
      </c>
      <c r="I2" t="inlineStr">
        <is>
          <t>30000,00</t>
        </is>
      </c>
    </row>
    <row r="3">
      <c r="A3" t="inlineStr">
        <is>
          <t>33</t>
        </is>
      </c>
      <c r="B3" t="inlineStr">
        <is>
          <t>PATROCÍNIO AO EVENTO DENOMINADO 4º CONGRESSO CONECTA MUNICÍPIOS POTIGUARES</t>
        </is>
      </c>
      <c r="C3" t="inlineStr">
        <is>
          <t xml:space="preserve">FEDERAÇÃO DOS MUNICÍPIOS DO ESTADO DO RIO GRANDE DO NORTE </t>
        </is>
      </c>
      <c r="D3" t="inlineStr">
        <is>
          <t>04383627000120</t>
        </is>
      </c>
      <c r="E3" t="inlineStr">
        <is>
          <t>24/04/2026 00:00:00</t>
        </is>
      </c>
      <c r="F3" t="inlineStr">
        <is>
          <t>24/09/2026 00:00:00</t>
        </is>
      </c>
      <c r="G3" t="inlineStr">
        <is>
          <t>Ativo</t>
        </is>
      </c>
      <c r="H3" t="inlineStr">
        <is>
          <t>Ordinária</t>
        </is>
      </c>
      <c r="I3" t="inlineStr">
        <is>
          <t>20000,00</t>
        </is>
      </c>
    </row>
    <row r="4">
      <c r="A4" t="inlineStr">
        <is>
          <t>27</t>
        </is>
      </c>
      <c r="B4" t="inlineStr">
        <is>
          <t>PATROCÍNIO AO EVENTO DENOMINADO SUMMIT DAS FAMÍLIAS EMPREENDEDORAS</t>
        </is>
      </c>
      <c r="C4" t="inlineStr">
        <is>
          <t>TIMENI CONSULTORIA EMPRESARIAL LTDA</t>
        </is>
      </c>
      <c r="D4" t="inlineStr">
        <is>
          <t>07346421000118</t>
        </is>
      </c>
      <c r="E4" t="inlineStr">
        <is>
          <t>24/04/2026 00:00:00</t>
        </is>
      </c>
      <c r="F4" t="inlineStr">
        <is>
          <t>24/07/2026 00:00:00</t>
        </is>
      </c>
      <c r="G4" t="inlineStr">
        <is>
          <t>Encerrado</t>
        </is>
      </c>
      <c r="H4" t="inlineStr">
        <is>
          <t>Ordinária</t>
        </is>
      </c>
      <c r="I4" t="inlineStr">
        <is>
          <t>20000,00</t>
        </is>
      </c>
    </row>
    <row r="5">
      <c r="A5" t="inlineStr">
        <is>
          <t>34</t>
        </is>
      </c>
      <c r="B5" t="inlineStr">
        <is>
          <t>PATROCÍNIO AO EVENTO DENOMINADO 6ª AGROFEST</t>
        </is>
      </c>
      <c r="C5" t="inlineStr">
        <is>
          <t>ESPACIAL NEGOCIOS E EVENTOS LTDA</t>
        </is>
      </c>
      <c r="D5" t="inlineStr">
        <is>
          <t>40810350000138</t>
        </is>
      </c>
      <c r="E5" t="inlineStr">
        <is>
          <t>29/05/2026 00:00:00</t>
        </is>
      </c>
      <c r="F5" t="inlineStr">
        <is>
          <t>29/08/2026 00:00:00</t>
        </is>
      </c>
      <c r="G5" t="inlineStr">
        <is>
          <t>Ativo</t>
        </is>
      </c>
      <c r="H5" t="inlineStr">
        <is>
          <t>Ordinária</t>
        </is>
      </c>
      <c r="I5" t="inlineStr">
        <is>
          <t>10000,00</t>
        </is>
      </c>
    </row>
    <row r="6">
      <c r="A6" t="inlineStr">
        <is>
          <t>48</t>
        </is>
      </c>
      <c r="B6" t="inlineStr">
        <is>
          <t>PATROCÍNIO AO EVENTO 3º FÓRUM DE EMPREENDEDORISMO FEMININO DO RN</t>
        </is>
      </c>
      <c r="C6" t="inlineStr">
        <is>
          <t>63.441.186 DEYSEANE KELIA TAVARES DANTAS</t>
        </is>
      </c>
      <c r="D6" t="inlineStr">
        <is>
          <t>63441186000134</t>
        </is>
      </c>
      <c r="E6" t="inlineStr">
        <is>
          <t>25/05/2026 00:00:00</t>
        </is>
      </c>
      <c r="F6" t="inlineStr">
        <is>
          <t>25/08/2026 00:00:00</t>
        </is>
      </c>
      <c r="G6" t="inlineStr">
        <is>
          <t>Ativo</t>
        </is>
      </c>
      <c r="H6" t="inlineStr">
        <is>
          <t>Ordinária</t>
        </is>
      </c>
      <c r="I6" t="inlineStr">
        <is>
          <t>5000,00</t>
        </is>
      </c>
    </row>
    <row r="7">
      <c r="A7" t="inlineStr">
        <is>
          <t>43</t>
        </is>
      </c>
      <c r="B7" t="inlineStr">
        <is>
          <t>PATROCÍNIO AO EVENTO DENOMINADO EMPODERA MULHERES RN</t>
        </is>
      </c>
      <c r="C7" t="inlineStr">
        <is>
          <t>ASSOCIACAO VIDA EM ACAO</t>
        </is>
      </c>
      <c r="D7" t="inlineStr">
        <is>
          <t>58341718000121</t>
        </is>
      </c>
      <c r="E7" t="inlineStr">
        <is>
          <t>04/05/2026 00:00:00</t>
        </is>
      </c>
      <c r="F7" t="inlineStr">
        <is>
          <t>04/08/2026 00:00:00</t>
        </is>
      </c>
      <c r="G7" t="inlineStr">
        <is>
          <t>Ativo</t>
        </is>
      </c>
      <c r="H7" t="inlineStr">
        <is>
          <t>Ordinária</t>
        </is>
      </c>
      <c r="I7" t="inlineStr">
        <is>
          <t>5000,00</t>
        </is>
      </c>
    </row>
    <row r="8">
      <c r="A8" t="inlineStr">
        <is>
          <t>56</t>
        </is>
      </c>
      <c r="B8" t="inlineStr">
        <is>
          <t>PATROCÍNIO AO EVENTO SUSTENTABILIDADE EM AÇÃO - A INICIATIVA PRIVADA TRANSFORMA.</t>
        </is>
      </c>
      <c r="C8" t="inlineStr">
        <is>
          <t>GRACY AMBIENTAL - GESTÃO, CONSULTORIA E PROJETOS AMBIENTAIS LTDA</t>
        </is>
      </c>
      <c r="D8" t="inlineStr">
        <is>
          <t>11502641000160</t>
        </is>
      </c>
      <c r="E8" t="inlineStr">
        <is>
          <t>16/06/2026 00:00:00</t>
        </is>
      </c>
      <c r="F8" t="inlineStr">
        <is>
          <t>16/09/2026 00:00:00</t>
        </is>
      </c>
      <c r="G8" t="inlineStr">
        <is>
          <t>Ativo</t>
        </is>
      </c>
      <c r="H8" t="inlineStr">
        <is>
          <t>Ordinária</t>
        </is>
      </c>
      <c r="I8" t="inlineStr">
        <is>
          <t>4000,00</t>
        </is>
      </c>
    </row>
    <row r="9">
      <c r="A9" t="inlineStr">
        <is>
          <t>52</t>
        </is>
      </c>
      <c r="B9" t="inlineStr">
        <is>
          <t>PATROCÍNIO AO EVENTO DENOMINADO 9º FÓRUM DE GESTÃO DE PESSOAS E LIDERANÇA</t>
        </is>
      </c>
      <c r="C9" t="inlineStr">
        <is>
          <t>ARGUS ASSESSORIA A EVENTOS DE TURISMO LTDA</t>
        </is>
      </c>
      <c r="D9" t="inlineStr">
        <is>
          <t>13505964000133</t>
        </is>
      </c>
      <c r="E9" t="inlineStr">
        <is>
          <t>08/06/2026 00:00:00</t>
        </is>
      </c>
      <c r="F9" t="inlineStr">
        <is>
          <t>08/09/2026 00:00:00</t>
        </is>
      </c>
      <c r="G9" t="inlineStr">
        <is>
          <t>Ativo</t>
        </is>
      </c>
      <c r="H9" t="inlineStr">
        <is>
          <t>Ordinária</t>
        </is>
      </c>
      <c r="I9" t="inlineStr">
        <is>
          <t>3000,00</t>
        </is>
      </c>
    </row>
  </sheetData>
  <pageMargins left="0.75" right="0.75" top="1" bottom="1" header="0.5" footer="0.5"/>
</worksheet>
</file>

<file path=xl/worksheets/sheet66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Contratação de empresa especializada em serviços técnicos de engenharia e arquitetura, e a elaboração de projeto básico, de projeto executivo e execução das obras de construção do Hub Educação Inovadora - Senac Lagoa Nova, na Av. Sen. Salgado Filho, s/n, em Natal, RN</t>
        </is>
      </c>
      <c r="B2" t="inlineStr">
        <is>
          <t>Consórcio  Exata Pollux Hub, Constituído Pelas Empresas Construtora E Incorporadora Exata Ltda E Pollux Construtora Ltda</t>
        </is>
      </c>
      <c r="C2">
        <f>"04145191500109"</f>
        <v/>
      </c>
      <c r="D2" t="inlineStr">
        <is>
          <t>Concorrência</t>
        </is>
      </c>
      <c r="E2" t="inlineStr">
        <is>
          <t>24/06/2025 00:00:00</t>
        </is>
      </c>
      <c r="F2" t="inlineStr">
        <is>
          <t>24/05/2028</t>
        </is>
      </c>
      <c r="G2" t="inlineStr">
        <is>
          <t>Ativo</t>
        </is>
      </c>
      <c r="H2" t="inlineStr">
        <is>
          <t>Ordinária</t>
        </is>
      </c>
      <c r="I2" t="inlineStr">
        <is>
          <t>449051</t>
        </is>
      </c>
      <c r="J2" t="inlineStr">
        <is>
          <t>51006805,22</t>
        </is>
      </c>
      <c r="K2" t="inlineStr">
        <is>
          <t>3245919,14</t>
        </is>
      </c>
      <c r="L2" t="inlineStr"/>
    </row>
    <row r="3">
      <c r="A3" t="inlineStr">
        <is>
          <t>SERVIÇO DE ASSISTÊNCIA A SAUDE PARA O SISTEMA COMÉRCIO DO RN</t>
        </is>
      </c>
      <c r="B3" t="inlineStr">
        <is>
          <t>UNIMED NATAL - SOCIEDADE COOPERATIVA DE TRABALHO MÉDICO</t>
        </is>
      </c>
      <c r="C3">
        <f>"08380701000105"</f>
        <v/>
      </c>
      <c r="D3" t="inlineStr">
        <is>
          <t>Dispensa</t>
        </is>
      </c>
      <c r="E3" t="inlineStr">
        <is>
          <t>26/09/2024 00:00:00</t>
        </is>
      </c>
      <c r="F3" t="inlineStr">
        <is>
          <t>26/09/2035</t>
        </is>
      </c>
      <c r="G3" t="inlineStr">
        <is>
          <t>Ativo</t>
        </is>
      </c>
      <c r="H3" t="inlineStr">
        <is>
          <t>Ordinária</t>
        </is>
      </c>
      <c r="I3" t="inlineStr">
        <is>
          <t>339030</t>
        </is>
      </c>
      <c r="J3" t="inlineStr">
        <is>
          <t>6336748,67</t>
        </is>
      </c>
      <c r="K3" t="inlineStr">
        <is>
          <t>5621990,46</t>
        </is>
      </c>
      <c r="L3" t="inlineStr"/>
    </row>
    <row r="4">
      <c r="A4" t="inlineStr">
        <is>
          <t>Registro de preços para execução de serviços comuns de engenharia, sob demanda, com fornecimento de materiais, equipamentos e mão de obra, na forma Proc. Adm. nº 5011/2023 - Senac SE, e subsidiariamente, no SINAPI, por meio de adesão aos termos e condições pactuados no PE nº 050/2023 - Senac SE</t>
        </is>
      </c>
      <c r="B4" t="inlineStr">
        <is>
          <t>IL AZEVEDO ENGENHARIA LTDA</t>
        </is>
      </c>
      <c r="C4">
        <f>"29383128000163"</f>
        <v/>
      </c>
      <c r="D4" t="inlineStr">
        <is>
          <t>Pregão Eletrônico</t>
        </is>
      </c>
      <c r="E4" t="inlineStr">
        <is>
          <t>23/09/2025 00:00:00</t>
        </is>
      </c>
      <c r="F4" t="inlineStr">
        <is>
          <t>23/09/2026</t>
        </is>
      </c>
      <c r="G4" t="inlineStr">
        <is>
          <t>Ativo</t>
        </is>
      </c>
      <c r="H4" t="inlineStr">
        <is>
          <t>Ordinária</t>
        </is>
      </c>
      <c r="I4" t="inlineStr">
        <is>
          <t>339039</t>
        </is>
      </c>
      <c r="J4" t="inlineStr">
        <is>
          <t>6000000,00</t>
        </is>
      </c>
      <c r="K4" t="inlineStr">
        <is>
          <t>605753,00</t>
        </is>
      </c>
      <c r="L4" t="inlineStr"/>
    </row>
    <row r="5">
      <c r="A5" t="inlineStr">
        <is>
          <t>SERVIÇO DE PUBLICIDADE E PROPAGANDA</t>
        </is>
      </c>
      <c r="B5" t="inlineStr">
        <is>
          <t>ART&amp;C COMUNICAÇÃO INTEGRADA LTDA</t>
        </is>
      </c>
      <c r="C5">
        <f>"02692183000189"</f>
        <v/>
      </c>
      <c r="D5" t="inlineStr">
        <is>
          <t>Concorrência</t>
        </is>
      </c>
      <c r="E5" t="inlineStr">
        <is>
          <t>01/12/2021 00:00:00</t>
        </is>
      </c>
      <c r="F5" t="inlineStr">
        <is>
          <t>07/06/2026</t>
        </is>
      </c>
      <c r="G5" t="inlineStr">
        <is>
          <t>Encerrado</t>
        </is>
      </c>
      <c r="H5" t="inlineStr">
        <is>
          <t>Ordinária</t>
        </is>
      </c>
      <c r="I5" t="inlineStr">
        <is>
          <t>339030</t>
        </is>
      </c>
      <c r="J5" t="inlineStr">
        <is>
          <t>4995777,25</t>
        </is>
      </c>
      <c r="K5" t="inlineStr">
        <is>
          <t>4703318,43</t>
        </is>
      </c>
      <c r="L5" t="inlineStr"/>
    </row>
    <row r="6">
      <c r="A6" t="inlineStr">
        <is>
          <t>CONTRATAÇÃO DE PESSOA JURÍDICA ESPECIALIZADA NA PRESTAÇÃO DE SERVIÇOS DE FORNECIMENTO DE CARTÕES, NA FORMA ELETRÔNICA E IMPRESSA PARA AUXÍLIO ALIMENTAÇÃO PARA O SENAC/RN E O SESC/RN</t>
        </is>
      </c>
      <c r="B6" t="inlineStr">
        <is>
          <t>ALELO INSTITUIÇÃO DE PAGAMENTO S.A.</t>
        </is>
      </c>
      <c r="C6">
        <f>"04740876000125"</f>
        <v/>
      </c>
      <c r="D6" t="inlineStr">
        <is>
          <t>Pregão Presencial</t>
        </is>
      </c>
      <c r="E6" t="inlineStr">
        <is>
          <t>10/12/2025 00:00:00</t>
        </is>
      </c>
      <c r="F6" t="inlineStr">
        <is>
          <t>10/12/2026</t>
        </is>
      </c>
      <c r="G6" t="inlineStr">
        <is>
          <t>Ativo</t>
        </is>
      </c>
      <c r="H6" t="inlineStr">
        <is>
          <t>Ordinária</t>
        </is>
      </c>
      <c r="I6" t="inlineStr">
        <is>
          <t>339039</t>
        </is>
      </c>
      <c r="J6" t="inlineStr">
        <is>
          <t>4084800,00</t>
        </is>
      </c>
      <c r="K6" t="inlineStr">
        <is>
          <t>2054069,97</t>
        </is>
      </c>
      <c r="L6" t="inlineStr"/>
    </row>
    <row r="7">
      <c r="A7" t="inlineStr">
        <is>
          <t>CONTRATAÇÃO DE EMPRESA ESPECIALIZADA PARA ELABORAÇÃO DE PROJETO, INSTALAÇÃO E AMPLIAÇÃO DE SISTEMAS DE ENERGIAS RENOVÁVEIS, DE ENERGIA SOLAR FOTOVOLTAICA PARA O SENAC RN</t>
        </is>
      </c>
      <c r="B7" t="inlineStr">
        <is>
          <t>DEL REY ENGENHARIA LTDA</t>
        </is>
      </c>
      <c r="C7">
        <f>"03286540000171"</f>
        <v/>
      </c>
      <c r="D7" t="inlineStr">
        <is>
          <t>Pregão Eletrônico</t>
        </is>
      </c>
      <c r="E7" t="inlineStr">
        <is>
          <t>17/10/2025 00:00:00</t>
        </is>
      </c>
      <c r="F7" t="inlineStr">
        <is>
          <t>17/10/2026</t>
        </is>
      </c>
      <c r="G7" t="inlineStr">
        <is>
          <t>Ativo</t>
        </is>
      </c>
      <c r="H7" t="inlineStr">
        <is>
          <t>Ordinária</t>
        </is>
      </c>
      <c r="I7" t="inlineStr">
        <is>
          <t>339039</t>
        </is>
      </c>
      <c r="J7" t="inlineStr">
        <is>
          <t>2448000,00</t>
        </is>
      </c>
      <c r="K7" t="inlineStr">
        <is>
          <t>612146,64</t>
        </is>
      </c>
      <c r="L7" t="inlineStr"/>
    </row>
    <row r="8">
      <c r="A8" t="inlineStr">
        <is>
          <t>Contratação de pessoa jurídica para a prestação de serviços continuados de vigilância patrimonial ostensiva (desarmada, diurna e noturna)  para os Centros de Educação Profissional e Administração Regional do Senac RN.</t>
        </is>
      </c>
      <c r="B8" t="inlineStr">
        <is>
          <t>EMPRESA DE VIGILÂNCIA POTIGUAR LTDA</t>
        </is>
      </c>
      <c r="C8">
        <f>"35290931000156"</f>
        <v/>
      </c>
      <c r="D8" t="inlineStr">
        <is>
          <t>Pregão Presencial</t>
        </is>
      </c>
      <c r="E8" t="inlineStr">
        <is>
          <t>03/09/2025 00:00:00</t>
        </is>
      </c>
      <c r="F8" t="inlineStr">
        <is>
          <t>03/09/2026</t>
        </is>
      </c>
      <c r="G8" t="inlineStr">
        <is>
          <t>Ativo</t>
        </is>
      </c>
      <c r="H8" t="inlineStr">
        <is>
          <t>Ordinária</t>
        </is>
      </c>
      <c r="I8" t="inlineStr">
        <is>
          <t>339037</t>
        </is>
      </c>
      <c r="J8" t="inlineStr">
        <is>
          <t>2278482,28</t>
        </is>
      </c>
      <c r="K8" t="inlineStr">
        <is>
          <t>1779500,23</t>
        </is>
      </c>
      <c r="L8" t="inlineStr"/>
    </row>
    <row r="9">
      <c r="A9" t="inlineStr">
        <is>
          <t xml:space="preserve">REGISTRO DE PREÇOS PARA CONTRATAÇÃO DE AGENCIAMENTO DE VIAGENS E CORRELATOS </t>
        </is>
      </c>
      <c r="B9" t="inlineStr">
        <is>
          <t>HOTEL A JATO OPERADORE TURISTICA LTDA</t>
        </is>
      </c>
      <c r="C9">
        <f>"17124851000149"</f>
        <v/>
      </c>
      <c r="D9" t="inlineStr">
        <is>
          <t>Pregão Presencial</t>
        </is>
      </c>
      <c r="E9" t="inlineStr">
        <is>
          <t>22/12/2023 00:00:00</t>
        </is>
      </c>
      <c r="F9" t="inlineStr">
        <is>
          <t>21/12/2026</t>
        </is>
      </c>
      <c r="G9" t="inlineStr">
        <is>
          <t>Prorrogado</t>
        </is>
      </c>
      <c r="H9" t="inlineStr">
        <is>
          <t>Ordinária</t>
        </is>
      </c>
      <c r="I9" t="inlineStr">
        <is>
          <t>339030</t>
        </is>
      </c>
      <c r="J9" t="inlineStr">
        <is>
          <t>2269800,00</t>
        </is>
      </c>
      <c r="K9" t="inlineStr">
        <is>
          <t>1177643,87</t>
        </is>
      </c>
      <c r="L9" t="inlineStr"/>
    </row>
    <row r="10">
      <c r="A10" t="inlineStr">
        <is>
          <t>CONTRATAÇÃO DE EMPRESA PARA EXECUÇÃO DO EVENTO DENOMINADO "SEMANA S".</t>
        </is>
      </c>
      <c r="B10" t="inlineStr">
        <is>
          <t>OFFICE EVENTOS LTDA</t>
        </is>
      </c>
      <c r="C10">
        <f>"63650128000110"</f>
        <v/>
      </c>
      <c r="D10" t="inlineStr">
        <is>
          <t>Dispensa</t>
        </is>
      </c>
      <c r="E10" t="inlineStr">
        <is>
          <t>27/04/2026 00:00:00</t>
        </is>
      </c>
      <c r="F10" t="inlineStr">
        <is>
          <t>27/07/2026</t>
        </is>
      </c>
      <c r="G10" t="inlineStr">
        <is>
          <t>Encerrado</t>
        </is>
      </c>
      <c r="H10" t="inlineStr">
        <is>
          <t>Ordinária</t>
        </is>
      </c>
      <c r="I10" t="inlineStr">
        <is>
          <t>339039</t>
        </is>
      </c>
      <c r="J10" t="inlineStr">
        <is>
          <t>1976056,15</t>
        </is>
      </c>
      <c r="K10" t="inlineStr">
        <is>
          <t>1976056,15</t>
        </is>
      </c>
      <c r="L10" t="inlineStr"/>
    </row>
    <row r="11">
      <c r="A11" t="inlineStr">
        <is>
          <t>Registro de Preços objetivando o serviço de fornecimento de buffet em Natal e grande Natal, para eventos institucionais do SENAC-AR/RN.</t>
        </is>
      </c>
      <c r="B11" t="inlineStr">
        <is>
          <t>ANGELINAS BUFFET LTDA</t>
        </is>
      </c>
      <c r="C11">
        <f>"24155915000134"</f>
        <v/>
      </c>
      <c r="D11" t="inlineStr">
        <is>
          <t>Pregão Presencial</t>
        </is>
      </c>
      <c r="E11" t="inlineStr">
        <is>
          <t>22/08/2025 00:00:00</t>
        </is>
      </c>
      <c r="F11" t="inlineStr">
        <is>
          <t>22/08/2026</t>
        </is>
      </c>
      <c r="G11" t="inlineStr">
        <is>
          <t>Ativo</t>
        </is>
      </c>
      <c r="H11" t="inlineStr">
        <is>
          <t>Ordinária</t>
        </is>
      </c>
      <c r="I11" t="inlineStr">
        <is>
          <t>339039</t>
        </is>
      </c>
      <c r="J11" t="inlineStr">
        <is>
          <t>1535820,00</t>
        </is>
      </c>
      <c r="K11" t="inlineStr">
        <is>
          <t>162350,00</t>
        </is>
      </c>
      <c r="L11" t="inlineStr"/>
    </row>
    <row r="12">
      <c r="A12" t="inlineStr">
        <is>
          <t>CONTRATAÇÃO DE SERVIÇOS DE PUBLICIDADE, PARA ATENDER AS INSTITUIÇÕES OU INFORMAR OS PÚBLICOS-ALVO DO SESC/RN E SENACRN.</t>
        </is>
      </c>
      <c r="B12" t="inlineStr">
        <is>
          <t>ART &amp; C COMUNICAÇÃO INTEGRADA LTDA</t>
        </is>
      </c>
      <c r="C12">
        <f>"02692183000189"</f>
        <v/>
      </c>
      <c r="D12" t="inlineStr">
        <is>
          <t>Concorrência</t>
        </is>
      </c>
      <c r="E12" t="inlineStr">
        <is>
          <t>10/06/2026 00:00:00</t>
        </is>
      </c>
      <c r="F12" t="inlineStr">
        <is>
          <t>10/06/2027</t>
        </is>
      </c>
      <c r="G12" t="inlineStr">
        <is>
          <t>Ativo</t>
        </is>
      </c>
      <c r="H12" t="inlineStr">
        <is>
          <t>Ordinária</t>
        </is>
      </c>
      <c r="I12" t="inlineStr">
        <is>
          <t>339039</t>
        </is>
      </c>
      <c r="J12" t="inlineStr">
        <is>
          <t>1500000,00</t>
        </is>
      </c>
      <c r="K12" t="inlineStr">
        <is>
          <t>72483,76</t>
        </is>
      </c>
      <c r="L12" t="inlineStr"/>
    </row>
    <row r="13">
      <c r="A13" t="inlineStr">
        <is>
          <t>PRODUÇÃO DE VÍDEO COM CONTEÚDOS AUDIOVISUAIS, DOCUMENTAIS, EDUCACIONAIS E INFORMATIVOS</t>
        </is>
      </c>
      <c r="B13" t="inlineStr">
        <is>
          <t>TELEVISÃO RIO GRANDE DO NORTE LTDA</t>
        </is>
      </c>
      <c r="C13">
        <f>"19924934000148"</f>
        <v/>
      </c>
      <c r="D13" t="inlineStr">
        <is>
          <t>Pregão Presencial</t>
        </is>
      </c>
      <c r="E13" t="inlineStr">
        <is>
          <t>14/08/2024 00:00:00</t>
        </is>
      </c>
      <c r="F13" t="inlineStr">
        <is>
          <t>14/11/2026</t>
        </is>
      </c>
      <c r="G13" t="inlineStr">
        <is>
          <t>Prorrogado</t>
        </is>
      </c>
      <c r="H13" t="inlineStr">
        <is>
          <t>Ordinária</t>
        </is>
      </c>
      <c r="I13" t="inlineStr">
        <is>
          <t>339030</t>
        </is>
      </c>
      <c r="J13" t="inlineStr">
        <is>
          <t>1446000,00</t>
        </is>
      </c>
      <c r="K13" t="inlineStr">
        <is>
          <t>469515,00</t>
        </is>
      </c>
      <c r="L13" t="inlineStr"/>
    </row>
    <row r="14">
      <c r="A14" t="inlineStr">
        <is>
          <t>CONTRATAÇÃO SOB EMPREITADA DE EMPRESA DE ENGENHARIA PARA A EXECUÇÃO DAS OBRAS E SERVIÇOS DE ESTRUTURA DE MADEIRA PARA A COBERTURA DE ESTACIONAMENTO COM AMPLIAÇÃO DA USINA FOTOVOLTAICA DO COMPLEXO BARREIRA ROXA.</t>
        </is>
      </c>
      <c r="B14" t="inlineStr">
        <is>
          <t>CM ENGENHARIA E PROJETOS LTDA</t>
        </is>
      </c>
      <c r="C14">
        <f>"03797146000106"</f>
        <v/>
      </c>
      <c r="D14" t="inlineStr">
        <is>
          <t>Concorrência</t>
        </is>
      </c>
      <c r="E14" t="inlineStr">
        <is>
          <t>22/12/2025 00:00:00</t>
        </is>
      </c>
      <c r="F14" t="inlineStr">
        <is>
          <t>22/08/2026</t>
        </is>
      </c>
      <c r="G14" t="inlineStr">
        <is>
          <t>Ativo</t>
        </is>
      </c>
      <c r="H14" t="inlineStr">
        <is>
          <t>Ordinária</t>
        </is>
      </c>
      <c r="I14" t="inlineStr">
        <is>
          <t>339039</t>
        </is>
      </c>
      <c r="J14" t="inlineStr">
        <is>
          <t>1368224,64</t>
        </is>
      </c>
      <c r="K14" t="inlineStr">
        <is>
          <t>356074,49</t>
        </is>
      </c>
      <c r="L14" t="inlineStr"/>
    </row>
    <row r="15">
      <c r="A15" t="inlineStr">
        <is>
          <t>AQUISIÇÃO DE TERRENO DA SEDE CASA DO COMÉRCIO</t>
        </is>
      </c>
      <c r="B15" t="inlineStr">
        <is>
          <t>FEDERAÇÃO DO COMÉRCIO DE BENS, SERVIÇOS E TURISMO DO ESTADO DO RIO GRANDE DO NORTE - FECOMÉCIO/RN</t>
        </is>
      </c>
      <c r="C15">
        <f>"08417107000141"</f>
        <v/>
      </c>
      <c r="D15" t="inlineStr">
        <is>
          <t>Inexigibilidade</t>
        </is>
      </c>
      <c r="E15" t="inlineStr">
        <is>
          <t>29/09/2025 00:00:00</t>
        </is>
      </c>
      <c r="F15" t="inlineStr">
        <is>
          <t>29/09/2030</t>
        </is>
      </c>
      <c r="G15" t="inlineStr">
        <is>
          <t>Ativo</t>
        </is>
      </c>
      <c r="H15" t="inlineStr">
        <is>
          <t>Ordinária</t>
        </is>
      </c>
      <c r="I15" t="inlineStr">
        <is>
          <t>459061</t>
        </is>
      </c>
      <c r="J15" t="inlineStr">
        <is>
          <t>1290119,17</t>
        </is>
      </c>
      <c r="K15" t="inlineStr">
        <is>
          <t>1290119,17</t>
        </is>
      </c>
      <c r="L15" t="inlineStr"/>
    </row>
    <row r="16">
      <c r="A16" t="inlineStr">
        <is>
          <t>Aquisição de licenças de uso do software integrado de BPMS e GED, com a implementação, configuração, parametrização, treinamento, além de atualizações e suporte contínuo para o Departamento Regional do Senac Rio Grande do Norte</t>
        </is>
      </c>
      <c r="B16" t="inlineStr">
        <is>
          <t>SOFTEXPERT SOFTWARE S.A.</t>
        </is>
      </c>
      <c r="C16">
        <f>"00449824000143"</f>
        <v/>
      </c>
      <c r="D16" t="inlineStr">
        <is>
          <t>Inexigibilidade</t>
        </is>
      </c>
      <c r="E16" t="inlineStr">
        <is>
          <t>27/08/2025 00:00:00</t>
        </is>
      </c>
      <c r="F16" t="inlineStr">
        <is>
          <t>27/08/2026</t>
        </is>
      </c>
      <c r="G16" t="inlineStr">
        <is>
          <t>Ativo</t>
        </is>
      </c>
      <c r="H16" t="inlineStr">
        <is>
          <t>Ordinária</t>
        </is>
      </c>
      <c r="I16" t="inlineStr">
        <is>
          <t>339039</t>
        </is>
      </c>
      <c r="J16" t="inlineStr">
        <is>
          <t>1052890,00</t>
        </is>
      </c>
      <c r="K16" t="inlineStr">
        <is>
          <t>86850,00</t>
        </is>
      </c>
      <c r="L16" t="inlineStr"/>
    </row>
    <row r="17">
      <c r="A17" t="inlineStr">
        <is>
          <t>CONTRATAÇÃO DE EMPRESA ESPECIALIZADA NO FORNECIMENTO E INSTALAÇÃO EM FACHADA DE ACM PARA O HOTEL ESCOLA SENAC BARREIRA ROXA</t>
        </is>
      </c>
      <c r="B17" t="inlineStr">
        <is>
          <t>M2 PLACAS E REVESTIMENTOS LTDA</t>
        </is>
      </c>
      <c r="C17">
        <f>"11621320000185"</f>
        <v/>
      </c>
      <c r="D17" t="inlineStr">
        <is>
          <t>Pregão Presencial</t>
        </is>
      </c>
      <c r="E17" t="inlineStr">
        <is>
          <t>28/10/2025 00:00:00</t>
        </is>
      </c>
      <c r="F17" t="inlineStr">
        <is>
          <t>28/10/2026</t>
        </is>
      </c>
      <c r="G17" t="inlineStr">
        <is>
          <t>Ativo</t>
        </is>
      </c>
      <c r="H17" t="inlineStr">
        <is>
          <t>Ordinária</t>
        </is>
      </c>
      <c r="I17" t="inlineStr">
        <is>
          <t>339039</t>
        </is>
      </c>
      <c r="J17" t="inlineStr">
        <is>
          <t>967000,00</t>
        </is>
      </c>
      <c r="K17" t="inlineStr">
        <is>
          <t>0,00</t>
        </is>
      </c>
      <c r="L17" t="inlineStr"/>
    </row>
    <row r="18">
      <c r="A18" t="inlineStr">
        <is>
          <t>CONTRATAÇÃO DE EMPRESA ESPECIALIZADA PARA FORNECIMENTO, INSTALAÇÃO E GERENCIAMENTO DE SEGURANÇA DE REDE DE SOFTWARE E HARDWARE COM FIREWALL, GATEWAY, POR MEIO DE REGISTRO DE PREÇOS, PARA O SENAC/RN.</t>
        </is>
      </c>
      <c r="B18" t="inlineStr">
        <is>
          <t>QUALITEK TECNOLOGIA LTDA</t>
        </is>
      </c>
      <c r="C18">
        <f>"10224281000110"</f>
        <v/>
      </c>
      <c r="D18" t="inlineStr">
        <is>
          <t>Pregão Eletrônico</t>
        </is>
      </c>
      <c r="E18" t="inlineStr">
        <is>
          <t>16/10/2025 00:00:00</t>
        </is>
      </c>
      <c r="F18" t="inlineStr">
        <is>
          <t>16/10/2027</t>
        </is>
      </c>
      <c r="G18" t="inlineStr">
        <is>
          <t>Ativo</t>
        </is>
      </c>
      <c r="H18" t="inlineStr">
        <is>
          <t>Ordinária</t>
        </is>
      </c>
      <c r="I18" t="inlineStr">
        <is>
          <t>339039</t>
        </is>
      </c>
      <c r="J18" t="inlineStr">
        <is>
          <t>870288,00</t>
        </is>
      </c>
      <c r="K18" t="inlineStr">
        <is>
          <t>93324,00</t>
        </is>
      </c>
      <c r="L18" t="inlineStr"/>
    </row>
    <row r="19">
      <c r="A19" t="inlineStr">
        <is>
          <t>CONTRATAÇÃO DE EMPRESA ESPECIALIZADA NA PRESTAÇÃO DE SERVIÇOS DE MASSOTERAPIA E GINÁSTICA LABORAL</t>
        </is>
      </c>
      <c r="B19" t="inlineStr">
        <is>
          <t>SERVIÇO SOCIAL DO COMÉRCIO</t>
        </is>
      </c>
      <c r="C19">
        <f>"03591097000142"</f>
        <v/>
      </c>
      <c r="D19" t="inlineStr">
        <is>
          <t>Dispensa</t>
        </is>
      </c>
      <c r="E19" t="inlineStr">
        <is>
          <t>31/07/2023 00:00:00</t>
        </is>
      </c>
      <c r="F19" t="inlineStr">
        <is>
          <t>31/07/2026</t>
        </is>
      </c>
      <c r="G19" t="inlineStr">
        <is>
          <t>Ativo</t>
        </is>
      </c>
      <c r="H19" t="inlineStr">
        <is>
          <t>Ordinária</t>
        </is>
      </c>
      <c r="I19" t="inlineStr">
        <is>
          <t>339030</t>
        </is>
      </c>
      <c r="J19" t="inlineStr">
        <is>
          <t>720531,72</t>
        </is>
      </c>
      <c r="K19" t="inlineStr">
        <is>
          <t>677002,15</t>
        </is>
      </c>
      <c r="L19" t="inlineStr"/>
    </row>
    <row r="20">
      <c r="A20" t="inlineStr">
        <is>
          <t>Contratação de empresa especializada no fornecimento de equipamentos para automação (áudio, vídeo, segurança e privacidade), para atender as demandas do Condomínio Casa do Comércio - Sesc/Senac</t>
        </is>
      </c>
      <c r="B20" t="inlineStr">
        <is>
          <t>Hw Automação Lima Ltda</t>
        </is>
      </c>
      <c r="C20">
        <f>"37264133000185"</f>
        <v/>
      </c>
      <c r="D20" t="inlineStr">
        <is>
          <t>Pregão Eletrônico</t>
        </is>
      </c>
      <c r="E20" t="inlineStr">
        <is>
          <t>30/05/2025 00:00:00</t>
        </is>
      </c>
      <c r="F20" t="inlineStr">
        <is>
          <t>30/05/2026</t>
        </is>
      </c>
      <c r="G20" t="inlineStr">
        <is>
          <t>Encerrado</t>
        </is>
      </c>
      <c r="H20" t="inlineStr">
        <is>
          <t>Ordinária</t>
        </is>
      </c>
      <c r="I20" t="inlineStr">
        <is>
          <t>449052</t>
        </is>
      </c>
      <c r="J20" t="inlineStr">
        <is>
          <t>692905,08</t>
        </is>
      </c>
      <c r="K20" t="inlineStr">
        <is>
          <t>692905,08</t>
        </is>
      </c>
      <c r="L20" t="inlineStr"/>
    </row>
    <row r="21">
      <c r="A21" t="inlineStr">
        <is>
          <t>SISTEMA DE GESTÃO DE CALL CENTER</t>
        </is>
      </c>
      <c r="B21" t="inlineStr">
        <is>
          <t>EVOLUX SISTEMAS LTDA</t>
        </is>
      </c>
      <c r="C21">
        <f>"14190549000109"</f>
        <v/>
      </c>
      <c r="D21" t="inlineStr">
        <is>
          <t>Pregão Eletrônico</t>
        </is>
      </c>
      <c r="E21" t="inlineStr">
        <is>
          <t>26/12/2022 00:00:00</t>
        </is>
      </c>
      <c r="F21" t="inlineStr">
        <is>
          <t>25/12/2026</t>
        </is>
      </c>
      <c r="G21" t="inlineStr">
        <is>
          <t>Prorrogado</t>
        </is>
      </c>
      <c r="H21" t="inlineStr">
        <is>
          <t>Ordinária</t>
        </is>
      </c>
      <c r="I21" t="inlineStr">
        <is>
          <t>339030</t>
        </is>
      </c>
      <c r="J21" t="inlineStr">
        <is>
          <t>655061,62</t>
        </is>
      </c>
      <c r="K21" t="inlineStr">
        <is>
          <t>420237,61</t>
        </is>
      </c>
      <c r="L21" t="inlineStr"/>
    </row>
  </sheetData>
  <pageMargins left="0.75" right="0.75" top="1" bottom="1" header="0.5" footer="0.5"/>
</worksheet>
</file>

<file path=xl/worksheets/sheet66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088/2024</t>
        </is>
      </c>
      <c r="B2" t="inlineStr">
        <is>
          <t>PARCERIA COM A EMPRESA COMPANHIA BRASILEIRA DE EDUCAÇÃO E SISTEMAS DE ENSINO S.A</t>
        </is>
      </c>
      <c r="C2" t="inlineStr">
        <is>
          <t>COMPANHIA BRASILEIRA DE EDUCAÇÃO E SISTEMAS DE ENSINO S.A.</t>
        </is>
      </c>
      <c r="D2" t="inlineStr">
        <is>
          <t>06267630000103</t>
        </is>
      </c>
      <c r="E2" t="inlineStr"/>
      <c r="F2" t="inlineStr">
        <is>
          <t>31/10/2024 00:00:00</t>
        </is>
      </c>
      <c r="G2" t="inlineStr">
        <is>
          <t>31/10/2027</t>
        </is>
      </c>
      <c r="H2" t="inlineStr">
        <is>
          <t>Ativo</t>
        </is>
      </c>
      <c r="I2" t="inlineStr">
        <is>
          <t>Ordinária</t>
        </is>
      </c>
      <c r="J2" t="inlineStr">
        <is>
          <t>0,00</t>
        </is>
      </c>
    </row>
  </sheetData>
  <pageMargins left="0.75" right="0.75" top="1" bottom="1" header="0.5" footer="0.5"/>
</worksheet>
</file>

<file path=xl/worksheets/sheet66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30</t>
        </is>
      </c>
      <c r="B2" t="inlineStr">
        <is>
          <t>PATROCÍNIO AO 17º FÓRUM DE TURISMO DO RN E AO 12º FEMPTUR</t>
        </is>
      </c>
      <c r="C2" t="inlineStr">
        <is>
          <t>ARGUS ASSESSORIA A EVENTOS DE TURISMO LTDA</t>
        </is>
      </c>
      <c r="D2" t="inlineStr">
        <is>
          <t>13505964000133</t>
        </is>
      </c>
      <c r="E2" t="inlineStr">
        <is>
          <t>31/03/2026 00:00:00</t>
        </is>
      </c>
      <c r="F2" t="inlineStr">
        <is>
          <t>30/06/2026 00:00:00</t>
        </is>
      </c>
      <c r="G2" t="inlineStr">
        <is>
          <t>Encerrado</t>
        </is>
      </c>
      <c r="H2" t="inlineStr">
        <is>
          <t>Ordinária</t>
        </is>
      </c>
      <c r="I2" t="inlineStr">
        <is>
          <t>30000,00</t>
        </is>
      </c>
    </row>
    <row r="3">
      <c r="A3" t="inlineStr">
        <is>
          <t>33</t>
        </is>
      </c>
      <c r="B3" t="inlineStr">
        <is>
          <t>PATROCÍNIO AO EVENTO DENOMINADO 4º CONGRESSO CONECTA MUNICÍPIOS POTIGUARES</t>
        </is>
      </c>
      <c r="C3" t="inlineStr">
        <is>
          <t xml:space="preserve">FEDERAÇÃO DOS MUNICÍPIOS DO ESTADO DO RIO GRANDE DO NORTE </t>
        </is>
      </c>
      <c r="D3" t="inlineStr">
        <is>
          <t>04383627000120</t>
        </is>
      </c>
      <c r="E3" t="inlineStr">
        <is>
          <t>24/04/2026 00:00:00</t>
        </is>
      </c>
      <c r="F3" t="inlineStr">
        <is>
          <t>24/09/2026 00:00:00</t>
        </is>
      </c>
      <c r="G3" t="inlineStr">
        <is>
          <t>Ativo</t>
        </is>
      </c>
      <c r="H3" t="inlineStr">
        <is>
          <t>Ordinária</t>
        </is>
      </c>
      <c r="I3" t="inlineStr">
        <is>
          <t>20000,00</t>
        </is>
      </c>
    </row>
    <row r="4">
      <c r="A4" t="inlineStr">
        <is>
          <t>27</t>
        </is>
      </c>
      <c r="B4" t="inlineStr">
        <is>
          <t>PATROCÍNIO AO EVENTO DENOMINADO SUMMIT DAS FAMÍLIAS EMPREENDEDORAS</t>
        </is>
      </c>
      <c r="C4" t="inlineStr">
        <is>
          <t>TIMENI CONSULTORIA EMPRESARIAL LTDA</t>
        </is>
      </c>
      <c r="D4" t="inlineStr">
        <is>
          <t>07346421000118</t>
        </is>
      </c>
      <c r="E4" t="inlineStr">
        <is>
          <t>24/04/2026 00:00:00</t>
        </is>
      </c>
      <c r="F4" t="inlineStr">
        <is>
          <t>24/07/2026 00:00:00</t>
        </is>
      </c>
      <c r="G4" t="inlineStr">
        <is>
          <t>Encerrado</t>
        </is>
      </c>
      <c r="H4" t="inlineStr">
        <is>
          <t>Ordinária</t>
        </is>
      </c>
      <c r="I4" t="inlineStr">
        <is>
          <t>20000,00</t>
        </is>
      </c>
    </row>
    <row r="5">
      <c r="A5" t="inlineStr">
        <is>
          <t>34</t>
        </is>
      </c>
      <c r="B5" t="inlineStr">
        <is>
          <t>PATROCÍNIO AO EVENTO DENOMINADO 6ª AGROFEST</t>
        </is>
      </c>
      <c r="C5" t="inlineStr">
        <is>
          <t>ESPACIAL NEGOCIOS E EVENTOS LTDA</t>
        </is>
      </c>
      <c r="D5" t="inlineStr">
        <is>
          <t>40810350000138</t>
        </is>
      </c>
      <c r="E5" t="inlineStr">
        <is>
          <t>29/05/2026 00:00:00</t>
        </is>
      </c>
      <c r="F5" t="inlineStr">
        <is>
          <t>29/08/2026 00:00:00</t>
        </is>
      </c>
      <c r="G5" t="inlineStr">
        <is>
          <t>Ativo</t>
        </is>
      </c>
      <c r="H5" t="inlineStr">
        <is>
          <t>Ordinária</t>
        </is>
      </c>
      <c r="I5" t="inlineStr">
        <is>
          <t>10000,00</t>
        </is>
      </c>
    </row>
    <row r="6">
      <c r="A6" t="inlineStr">
        <is>
          <t>48</t>
        </is>
      </c>
      <c r="B6" t="inlineStr">
        <is>
          <t>PATROCÍNIO AO EVENTO 3º FÓRUM DE EMPREENDEDORISMO FEMININO DO RN</t>
        </is>
      </c>
      <c r="C6" t="inlineStr">
        <is>
          <t>63.441.186 DEYSEANE KELIA TAVARES DANTAS</t>
        </is>
      </c>
      <c r="D6" t="inlineStr">
        <is>
          <t>63441186000134</t>
        </is>
      </c>
      <c r="E6" t="inlineStr">
        <is>
          <t>25/05/2026 00:00:00</t>
        </is>
      </c>
      <c r="F6" t="inlineStr">
        <is>
          <t>25/08/2026 00:00:00</t>
        </is>
      </c>
      <c r="G6" t="inlineStr">
        <is>
          <t>Ativo</t>
        </is>
      </c>
      <c r="H6" t="inlineStr">
        <is>
          <t>Ordinária</t>
        </is>
      </c>
      <c r="I6" t="inlineStr">
        <is>
          <t>5000,00</t>
        </is>
      </c>
    </row>
    <row r="7">
      <c r="A7" t="inlineStr">
        <is>
          <t>43</t>
        </is>
      </c>
      <c r="B7" t="inlineStr">
        <is>
          <t>PATROCÍNIO AO EVENTO DENOMINADO EMPODERA MULHERES RN</t>
        </is>
      </c>
      <c r="C7" t="inlineStr">
        <is>
          <t>ASSOCIACAO VIDA EM ACAO</t>
        </is>
      </c>
      <c r="D7" t="inlineStr">
        <is>
          <t>58341718000121</t>
        </is>
      </c>
      <c r="E7" t="inlineStr">
        <is>
          <t>04/05/2026 00:00:00</t>
        </is>
      </c>
      <c r="F7" t="inlineStr">
        <is>
          <t>04/08/2026 00:00:00</t>
        </is>
      </c>
      <c r="G7" t="inlineStr">
        <is>
          <t>Ativo</t>
        </is>
      </c>
      <c r="H7" t="inlineStr">
        <is>
          <t>Ordinária</t>
        </is>
      </c>
      <c r="I7" t="inlineStr">
        <is>
          <t>5000,00</t>
        </is>
      </c>
    </row>
    <row r="8">
      <c r="A8" t="inlineStr">
        <is>
          <t>56</t>
        </is>
      </c>
      <c r="B8" t="inlineStr">
        <is>
          <t>PATROCÍNIO AO EVENTO SUSTENTABILIDADE EM AÇÃO - A INICIATIVA PRIVADA TRANSFORMA.</t>
        </is>
      </c>
      <c r="C8" t="inlineStr">
        <is>
          <t>GRACY AMBIENTAL - GESTÃO, CONSULTORIA E PROJETOS AMBIENTAIS LTDA</t>
        </is>
      </c>
      <c r="D8" t="inlineStr">
        <is>
          <t>11502641000160</t>
        </is>
      </c>
      <c r="E8" t="inlineStr">
        <is>
          <t>16/06/2026 00:00:00</t>
        </is>
      </c>
      <c r="F8" t="inlineStr">
        <is>
          <t>16/09/2026 00:00:00</t>
        </is>
      </c>
      <c r="G8" t="inlineStr">
        <is>
          <t>Ativo</t>
        </is>
      </c>
      <c r="H8" t="inlineStr">
        <is>
          <t>Ordinária</t>
        </is>
      </c>
      <c r="I8" t="inlineStr">
        <is>
          <t>4000,00</t>
        </is>
      </c>
    </row>
    <row r="9">
      <c r="A9" t="inlineStr">
        <is>
          <t>52</t>
        </is>
      </c>
      <c r="B9" t="inlineStr">
        <is>
          <t>PATROCÍNIO AO EVENTO DENOMINADO 9º FÓRUM DE GESTÃO DE PESSOAS E LIDERANÇA</t>
        </is>
      </c>
      <c r="C9" t="inlineStr">
        <is>
          <t>ARGUS ASSESSORIA A EVENTOS DE TURISMO LTDA</t>
        </is>
      </c>
      <c r="D9" t="inlineStr">
        <is>
          <t>13505964000133</t>
        </is>
      </c>
      <c r="E9" t="inlineStr">
        <is>
          <t>08/06/2026 00:00:00</t>
        </is>
      </c>
      <c r="F9" t="inlineStr">
        <is>
          <t>08/09/2026 00:00:00</t>
        </is>
      </c>
      <c r="G9" t="inlineStr">
        <is>
          <t>Ativo</t>
        </is>
      </c>
      <c r="H9" t="inlineStr">
        <is>
          <t>Ordinária</t>
        </is>
      </c>
      <c r="I9" t="inlineStr">
        <is>
          <t>3000,00</t>
        </is>
      </c>
    </row>
  </sheetData>
  <pageMargins left="0.75" right="0.75" top="1" bottom="1" header="0.5" footer="0.5"/>
</worksheet>
</file>

<file path=xl/worksheets/sheet66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 E TURISMO DO RN</t>
        </is>
      </c>
      <c r="C2" t="inlineStr">
        <is>
          <t>08.417.107/0001-41</t>
        </is>
      </c>
      <c r="D2" t="inlineStr">
        <is>
          <t>Despesas rateadas</t>
        </is>
      </c>
      <c r="E2" t="inlineStr">
        <is>
          <t>Compartilhamento de estruturas físicas, infraestrutura tecnológica e ações conjuntas entre as Entidades.</t>
        </is>
      </c>
      <c r="F2" t="inlineStr">
        <is>
          <t>R$ 82.755,60</t>
        </is>
      </c>
    </row>
    <row r="3">
      <c r="A3" t="inlineStr">
        <is>
          <t>2026</t>
        </is>
      </c>
      <c r="B3" t="inlineStr">
        <is>
          <t>FEDERAÇÃO DO COMERCIO DE BENS SERV. E TURISMO DO RN</t>
        </is>
      </c>
      <c r="C3" t="inlineStr">
        <is>
          <t>08.417.107/0001-41</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R$ 534.673,77</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R$ 363.723,62</t>
        </is>
      </c>
    </row>
    <row r="5">
      <c r="A5" t="inlineStr">
        <is>
          <t>2026</t>
        </is>
      </c>
      <c r="B5" t="inlineStr">
        <is>
          <t>SERVICO NACIONAL DE APRENDIZAGEM COMERCIAL SENAC - DN</t>
        </is>
      </c>
      <c r="C5" t="inlineStr">
        <is>
          <t>33.469.172/0001-68</t>
        </is>
      </c>
      <c r="D5" t="inlineStr">
        <is>
          <t>Despesas rateadas</t>
        </is>
      </c>
      <c r="E5" t="inlineStr">
        <is>
          <t>Compartilhamento de estruturas físicas, infraestrutura tecnológica e ações conjuntas entre as Entidades.</t>
        </is>
      </c>
      <c r="F5" t="inlineStr">
        <is>
          <t>R$ 206.516,39</t>
        </is>
      </c>
    </row>
    <row r="6">
      <c r="A6" t="inlineStr">
        <is>
          <t>2026</t>
        </is>
      </c>
      <c r="B6" t="inlineStr">
        <is>
          <t>SERVICO NACIONAL DE APRENDIZAGEM COMERCIAL-AR/SP</t>
        </is>
      </c>
      <c r="C6" t="inlineStr">
        <is>
          <t>03.709.814/0001-98</t>
        </is>
      </c>
      <c r="D6" t="inlineStr">
        <is>
          <t>Despesas rateadas</t>
        </is>
      </c>
      <c r="E6" t="inlineStr">
        <is>
          <t>Compartilhamento de estruturas físicas, infraestrutura tecnológica e ações conjuntas entre as Entidades.</t>
        </is>
      </c>
      <c r="F6" t="inlineStr">
        <is>
          <t>R$ 80.210,37</t>
        </is>
      </c>
    </row>
    <row r="7">
      <c r="A7" t="inlineStr">
        <is>
          <t>2026</t>
        </is>
      </c>
      <c r="B7" t="inlineStr">
        <is>
          <t>SERVIÇO SOCIAL DO COMÉRCIO - SESC RN</t>
        </is>
      </c>
      <c r="C7" t="inlineStr">
        <is>
          <t>03.591.097/0001-42</t>
        </is>
      </c>
      <c r="D7" t="inlineStr">
        <is>
          <t>Despesas rateadas</t>
        </is>
      </c>
      <c r="E7" t="inlineStr">
        <is>
          <t>Compartilhamento de estruturas físicas, infraestrutura tecnológica e ações conjuntas entre as Entidades.</t>
        </is>
      </c>
      <c r="F7" t="inlineStr">
        <is>
          <t>R$ 1.125.809,46</t>
        </is>
      </c>
    </row>
  </sheetData>
  <pageMargins left="0.75" right="0.75" top="1" bottom="1" header="0.5" footer="0.5"/>
</worksheet>
</file>

<file path=xl/worksheets/sheet66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 E TURISMO DO RN</t>
        </is>
      </c>
      <c r="C2" t="inlineStr">
        <is>
          <t>08.417.107/0001-41</t>
        </is>
      </c>
      <c r="D2" t="inlineStr">
        <is>
          <t>Despesas rateadas</t>
        </is>
      </c>
      <c r="E2" t="inlineStr">
        <is>
          <t>Compartilhamento de estruturas físicas, infraestrutura tecnológica e ações conjuntas entre as Entidades.</t>
        </is>
      </c>
      <c r="F2" t="inlineStr">
        <is>
          <t>R$ 82.755,60</t>
        </is>
      </c>
    </row>
    <row r="3">
      <c r="A3" t="inlineStr">
        <is>
          <t>2026</t>
        </is>
      </c>
      <c r="B3" t="inlineStr">
        <is>
          <t>FEDERAÇÃO DO COMERCIO DE BENS SERV. E TURISMO DO RN</t>
        </is>
      </c>
      <c r="C3" t="inlineStr">
        <is>
          <t>08.417.107/0001-41</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R$ 534.673,77</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R$ 363.723,62</t>
        </is>
      </c>
    </row>
    <row r="5">
      <c r="A5" t="inlineStr">
        <is>
          <t>2026</t>
        </is>
      </c>
      <c r="B5" t="inlineStr">
        <is>
          <t>SERVICO NACIONAL DE APRENDIZAGEM COMERCIAL SENAC - DN</t>
        </is>
      </c>
      <c r="C5" t="inlineStr">
        <is>
          <t>33.469.172/0001-68</t>
        </is>
      </c>
      <c r="D5" t="inlineStr">
        <is>
          <t>Despesas rateadas</t>
        </is>
      </c>
      <c r="E5" t="inlineStr">
        <is>
          <t>Compartilhamento de estruturas físicas, infraestrutura tecnológica e ações conjuntas entre as Entidades.</t>
        </is>
      </c>
      <c r="F5" t="inlineStr">
        <is>
          <t>R$ 206.516,39</t>
        </is>
      </c>
    </row>
    <row r="6">
      <c r="A6" t="inlineStr">
        <is>
          <t>2026</t>
        </is>
      </c>
      <c r="B6" t="inlineStr">
        <is>
          <t>SERVICO NACIONAL DE APRENDIZAGEM COMERCIAL-AR/SP</t>
        </is>
      </c>
      <c r="C6" t="inlineStr">
        <is>
          <t>03.709.814/0001-98</t>
        </is>
      </c>
      <c r="D6" t="inlineStr">
        <is>
          <t>Despesas rateadas</t>
        </is>
      </c>
      <c r="E6" t="inlineStr">
        <is>
          <t>Compartilhamento de estruturas físicas, infraestrutura tecnológica e ações conjuntas entre as Entidades.</t>
        </is>
      </c>
      <c r="F6" t="inlineStr">
        <is>
          <t>R$ 80.210,37</t>
        </is>
      </c>
    </row>
    <row r="7">
      <c r="A7" t="inlineStr">
        <is>
          <t>2026</t>
        </is>
      </c>
      <c r="B7" t="inlineStr">
        <is>
          <t>SERVIÇO SOCIAL DO COMÉRCIO - SESC RN</t>
        </is>
      </c>
      <c r="C7" t="inlineStr">
        <is>
          <t>03.591.097/0001-42</t>
        </is>
      </c>
      <c r="D7" t="inlineStr">
        <is>
          <t>Despesas rateadas</t>
        </is>
      </c>
      <c r="E7" t="inlineStr">
        <is>
          <t>Compartilhamento de estruturas físicas, infraestrutura tecnológica e ações conjuntas entre as Entidades.</t>
        </is>
      </c>
      <c r="F7" t="inlineStr">
        <is>
          <t>R$ 1.125.809,46</t>
        </is>
      </c>
    </row>
  </sheetData>
  <pageMargins left="0.75" right="0.75" top="1" bottom="1" header="0.5" footer="0.5"/>
</worksheet>
</file>

<file path=xl/worksheets/sheet66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DE BENS SERV. E TURISMO DO RN</t>
        </is>
      </c>
      <c r="C2" t="inlineStr">
        <is>
          <t>08.417.107/0001-41</t>
        </is>
      </c>
      <c r="D2" t="inlineStr">
        <is>
          <t>Despesas rateadas</t>
        </is>
      </c>
      <c r="E2" t="inlineStr">
        <is>
          <t>Compartilhamento de estruturas físicas, infraestrutura tecnológica e ações conjuntas entre as Entidades.</t>
        </is>
      </c>
      <c r="F2" t="inlineStr">
        <is>
          <t>R$ 82.755,60</t>
        </is>
      </c>
    </row>
    <row r="3">
      <c r="A3" t="inlineStr">
        <is>
          <t>2026</t>
        </is>
      </c>
      <c r="B3" t="inlineStr">
        <is>
          <t>FEDERAÇÃO DO COMERCIO DE BENS SERV. E TURISMO DO RN</t>
        </is>
      </c>
      <c r="C3" t="inlineStr">
        <is>
          <t>08.417.107/0001-41</t>
        </is>
      </c>
      <c r="D3" t="inlineStr">
        <is>
          <t>Transferência Regimental - Federação do Comércio</t>
        </is>
      </c>
      <c r="E3" t="inlineStr">
        <is>
          <t>Contribuição à Federação do Comércio para Administração Superior, com desconto da quota até o máximo de três por cento sobre a cifra da Arrecadação Geral, conforme § 1º do Art.32 do Decreto 61.843 de 05 de dezembro de 1967.</t>
        </is>
      </c>
      <c r="F3" t="inlineStr">
        <is>
          <t>R$ 534.673,77</t>
        </is>
      </c>
    </row>
    <row r="4">
      <c r="A4" t="inlineStr">
        <is>
          <t>2026</t>
        </is>
      </c>
      <c r="B4" t="inlineStr">
        <is>
          <t>RECEITA FEDERAL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R$ 363.723,62</t>
        </is>
      </c>
    </row>
    <row r="5">
      <c r="A5" t="inlineStr">
        <is>
          <t>2026</t>
        </is>
      </c>
      <c r="B5" t="inlineStr">
        <is>
          <t>SERVICO NACIONAL DE APRENDIZAGEM COMERCIAL SENAC - DN</t>
        </is>
      </c>
      <c r="C5" t="inlineStr">
        <is>
          <t>33.469.172/0001-68</t>
        </is>
      </c>
      <c r="D5" t="inlineStr">
        <is>
          <t>Despesas rateadas</t>
        </is>
      </c>
      <c r="E5" t="inlineStr">
        <is>
          <t>Compartilhamento de estruturas físicas, infraestrutura tecnológica e ações conjuntas entre as Entidades.</t>
        </is>
      </c>
      <c r="F5" t="inlineStr">
        <is>
          <t>R$ 206.516,39</t>
        </is>
      </c>
    </row>
    <row r="6">
      <c r="A6" t="inlineStr">
        <is>
          <t>2026</t>
        </is>
      </c>
      <c r="B6" t="inlineStr">
        <is>
          <t>SERVICO NACIONAL DE APRENDIZAGEM COMERCIAL-AR/SP</t>
        </is>
      </c>
      <c r="C6" t="inlineStr">
        <is>
          <t>03.709.814/0001-98</t>
        </is>
      </c>
      <c r="D6" t="inlineStr">
        <is>
          <t>Despesas rateadas</t>
        </is>
      </c>
      <c r="E6" t="inlineStr">
        <is>
          <t>Compartilhamento de estruturas físicas, infraestrutura tecnológica e ações conjuntas entre as Entidades.</t>
        </is>
      </c>
      <c r="F6" t="inlineStr">
        <is>
          <t>R$ 80.210,37</t>
        </is>
      </c>
    </row>
    <row r="7">
      <c r="A7" t="inlineStr">
        <is>
          <t>2026</t>
        </is>
      </c>
      <c r="B7" t="inlineStr">
        <is>
          <t>SERVIÇO SOCIAL DO COMÉRCIO - SESC RN</t>
        </is>
      </c>
      <c r="C7" t="inlineStr">
        <is>
          <t>03.591.097/0001-42</t>
        </is>
      </c>
      <c r="D7" t="inlineStr">
        <is>
          <t>Despesas rateadas</t>
        </is>
      </c>
      <c r="E7" t="inlineStr">
        <is>
          <t>Compartilhamento de estruturas físicas, infraestrutura tecnológica e ações conjuntas entre as Entidades.</t>
        </is>
      </c>
      <c r="F7" t="inlineStr">
        <is>
          <t>R$ 1.125.809,46</t>
        </is>
      </c>
    </row>
  </sheetData>
  <pageMargins left="0.75" right="0.75" top="1" bottom="1" header="0.5" footer="0.5"/>
</worksheet>
</file>

<file path=xl/worksheets/sheet66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R$ 45.526.200,00</t>
        </is>
      </c>
      <c r="D2" t="inlineStr">
        <is>
          <t>80,58%</t>
        </is>
      </c>
    </row>
    <row r="3">
      <c r="A3" t="inlineStr">
        <is>
          <t>131530</t>
        </is>
      </c>
      <c r="B3" t="inlineStr">
        <is>
          <t>Taxa de Ocupação de Outros Imóveis</t>
        </is>
      </c>
      <c r="C3" t="inlineStr">
        <is>
          <t>R$ 2.076,00</t>
        </is>
      </c>
      <c r="D3" t="inlineStr">
        <is>
          <t>0,00%</t>
        </is>
      </c>
    </row>
    <row r="4">
      <c r="A4" t="inlineStr">
        <is>
          <t>132500</t>
        </is>
      </c>
      <c r="B4" t="inlineStr">
        <is>
          <t>Remuneração de Depósitos Bancários</t>
        </is>
      </c>
      <c r="C4" t="inlineStr">
        <is>
          <t>R$ 6.333.612,00</t>
        </is>
      </c>
      <c r="D4" t="inlineStr">
        <is>
          <t>11,21%</t>
        </is>
      </c>
    </row>
    <row r="5">
      <c r="A5" t="inlineStr">
        <is>
          <t>160016</t>
        </is>
      </c>
      <c r="B5" t="inlineStr">
        <is>
          <t>Serviços Educacionais</t>
        </is>
      </c>
      <c r="C5" t="inlineStr">
        <is>
          <t>R$ 4.625.784,00</t>
        </is>
      </c>
      <c r="D5" t="inlineStr">
        <is>
          <t>8,19%</t>
        </is>
      </c>
    </row>
    <row r="6">
      <c r="A6" t="inlineStr">
        <is>
          <t>191899</t>
        </is>
      </c>
      <c r="B6" t="inlineStr">
        <is>
          <t>Outras Multas e Juros de Mora</t>
        </is>
      </c>
      <c r="C6" t="inlineStr">
        <is>
          <t>R$ 2.196,00</t>
        </is>
      </c>
      <c r="D6" t="inlineStr">
        <is>
          <t>0,00%</t>
        </is>
      </c>
    </row>
    <row r="7">
      <c r="A7" t="inlineStr">
        <is>
          <t>199099</t>
        </is>
      </c>
      <c r="B7" t="inlineStr">
        <is>
          <t>Outras Receitas</t>
        </is>
      </c>
      <c r="C7" t="inlineStr">
        <is>
          <t>R$ 6.036,00</t>
        </is>
      </c>
      <c r="D7" t="inlineStr">
        <is>
          <t>0,01%</t>
        </is>
      </c>
    </row>
  </sheetData>
  <pageMargins left="0.75" right="0.75" top="1" bottom="1" header="0.5" footer="0.5"/>
</worksheet>
</file>

<file path=xl/worksheets/sheet670.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R$ 12.646.848,00</t>
        </is>
      </c>
      <c r="D2" t="inlineStr">
        <is>
          <t>22,39%</t>
        </is>
      </c>
    </row>
    <row r="3">
      <c r="A3" t="inlineStr">
        <is>
          <t>319013</t>
        </is>
      </c>
      <c r="B3" t="inlineStr">
        <is>
          <t>Obrigações Patronais</t>
        </is>
      </c>
      <c r="C3" t="inlineStr">
        <is>
          <t>R$ 4.410.396,00</t>
        </is>
      </c>
      <c r="D3" t="inlineStr">
        <is>
          <t>7,81%</t>
        </is>
      </c>
    </row>
    <row r="4">
      <c r="A4" t="inlineStr">
        <is>
          <t>319016</t>
        </is>
      </c>
      <c r="B4" t="inlineStr">
        <is>
          <t>Outras Despesas Variáveis</t>
        </is>
      </c>
      <c r="C4" t="inlineStr">
        <is>
          <t>R$ 338.676,00</t>
        </is>
      </c>
      <c r="D4" t="inlineStr">
        <is>
          <t>0,60%</t>
        </is>
      </c>
    </row>
    <row r="5">
      <c r="A5" t="inlineStr">
        <is>
          <t>319091</t>
        </is>
      </c>
      <c r="B5" t="inlineStr">
        <is>
          <t>Sentenças Judiciais - Pessoal e Encargos</t>
        </is>
      </c>
      <c r="C5" t="inlineStr">
        <is>
          <t>R$ 975.012,00</t>
        </is>
      </c>
      <c r="D5" t="inlineStr">
        <is>
          <t>1,73%</t>
        </is>
      </c>
    </row>
    <row r="6">
      <c r="A6" t="inlineStr">
        <is>
          <t>319094</t>
        </is>
      </c>
      <c r="B6" t="inlineStr">
        <is>
          <t>Indenizações e Restituições Trabalhistas</t>
        </is>
      </c>
      <c r="C6" t="inlineStr">
        <is>
          <t>R$ 165.624,00</t>
        </is>
      </c>
      <c r="D6" t="inlineStr">
        <is>
          <t>0,29%</t>
        </is>
      </c>
    </row>
    <row r="7">
      <c r="A7" t="inlineStr">
        <is>
          <t>335041</t>
        </is>
      </c>
      <c r="B7" t="inlineStr">
        <is>
          <t>Contribuições</t>
        </is>
      </c>
      <c r="C7" t="inlineStr">
        <is>
          <t>R$ 523.200,00</t>
        </is>
      </c>
      <c r="D7" t="inlineStr">
        <is>
          <t>0,93%</t>
        </is>
      </c>
    </row>
    <row r="8">
      <c r="A8" t="inlineStr">
        <is>
          <t>339014</t>
        </is>
      </c>
      <c r="B8" t="inlineStr">
        <is>
          <t>Diárias</t>
        </is>
      </c>
      <c r="C8" t="inlineStr">
        <is>
          <t>R$ 313.332,00</t>
        </is>
      </c>
      <c r="D8" t="inlineStr">
        <is>
          <t>0,55%</t>
        </is>
      </c>
    </row>
    <row r="9">
      <c r="A9" t="inlineStr">
        <is>
          <t>339030</t>
        </is>
      </c>
      <c r="B9" t="inlineStr">
        <is>
          <t>Material de Consumo</t>
        </is>
      </c>
      <c r="C9" t="inlineStr">
        <is>
          <t>R$ 6.542.484,00</t>
        </is>
      </c>
      <c r="D9" t="inlineStr">
        <is>
          <t>11,58%</t>
        </is>
      </c>
    </row>
    <row r="10">
      <c r="A10" t="inlineStr">
        <is>
          <t>339033</t>
        </is>
      </c>
      <c r="B10" t="inlineStr">
        <is>
          <t>Passagens e Despesas de Locomoção</t>
        </is>
      </c>
      <c r="C10" t="inlineStr">
        <is>
          <t>R$ 217.788,00</t>
        </is>
      </c>
      <c r="D10" t="inlineStr">
        <is>
          <t>0,39%</t>
        </is>
      </c>
    </row>
    <row r="11">
      <c r="A11" t="inlineStr">
        <is>
          <t>339036</t>
        </is>
      </c>
      <c r="B11" t="inlineStr">
        <is>
          <t>Outros Serviços Terceiros - P. Física</t>
        </is>
      </c>
      <c r="C11" t="inlineStr">
        <is>
          <t>R$ 4.278.336,00</t>
        </is>
      </c>
      <c r="D11" t="inlineStr">
        <is>
          <t>7,57%</t>
        </is>
      </c>
    </row>
    <row r="12">
      <c r="A12" t="inlineStr">
        <is>
          <t>339037</t>
        </is>
      </c>
      <c r="B12" t="inlineStr">
        <is>
          <t>Locação de Mão de Obra</t>
        </is>
      </c>
      <c r="C12" t="inlineStr">
        <is>
          <t>R$ 147.996,00</t>
        </is>
      </c>
      <c r="D12" t="inlineStr">
        <is>
          <t>0,26%</t>
        </is>
      </c>
    </row>
    <row r="13">
      <c r="A13" t="inlineStr">
        <is>
          <t>339039</t>
        </is>
      </c>
      <c r="B13" t="inlineStr">
        <is>
          <t>Outros Serviços Terceiros - P. Jurídica</t>
        </is>
      </c>
      <c r="C13" t="inlineStr">
        <is>
          <t>R$ 13.514.916,00</t>
        </is>
      </c>
      <c r="D13" t="inlineStr">
        <is>
          <t>23,92%</t>
        </is>
      </c>
    </row>
    <row r="14">
      <c r="A14" t="inlineStr">
        <is>
          <t>339047</t>
        </is>
      </c>
      <c r="B14" t="inlineStr">
        <is>
          <t>Obrigações Tributárias e Contributivas</t>
        </is>
      </c>
      <c r="C14" t="inlineStr">
        <is>
          <t>R$ 160.404,00</t>
        </is>
      </c>
      <c r="D14" t="inlineStr">
        <is>
          <t>0,28%</t>
        </is>
      </c>
    </row>
    <row r="15">
      <c r="A15" t="inlineStr">
        <is>
          <t>339091</t>
        </is>
      </c>
      <c r="B15" t="inlineStr">
        <is>
          <t>Sentenças Judiciais-Outras DespCorrentes</t>
        </is>
      </c>
      <c r="C15" t="inlineStr">
        <is>
          <t>R$ 134.004,00</t>
        </is>
      </c>
      <c r="D15" t="inlineStr">
        <is>
          <t>0,24%</t>
        </is>
      </c>
    </row>
    <row r="16">
      <c r="A16" t="inlineStr">
        <is>
          <t>339093</t>
        </is>
      </c>
      <c r="B16" t="inlineStr">
        <is>
          <t>Indenizações e Restituições</t>
        </is>
      </c>
      <c r="C16" t="inlineStr">
        <is>
          <t>R$ 2.100,00</t>
        </is>
      </c>
      <c r="D16" t="inlineStr">
        <is>
          <t>0,00%</t>
        </is>
      </c>
    </row>
    <row r="17">
      <c r="A17" t="inlineStr">
        <is>
          <t>449051</t>
        </is>
      </c>
      <c r="B17" t="inlineStr">
        <is>
          <t>Obras e Instalações</t>
        </is>
      </c>
      <c r="C17" t="inlineStr">
        <is>
          <t>R$ 4.312.680,00</t>
        </is>
      </c>
      <c r="D17" t="inlineStr">
        <is>
          <t>7,63%</t>
        </is>
      </c>
    </row>
    <row r="18">
      <c r="A18" t="inlineStr">
        <is>
          <t>449052</t>
        </is>
      </c>
      <c r="B18" t="inlineStr">
        <is>
          <t>Equipamentos e Material Permanente</t>
        </is>
      </c>
      <c r="C18" t="inlineStr">
        <is>
          <t>R$ 7.812.108,00</t>
        </is>
      </c>
      <c r="D18" t="inlineStr">
        <is>
          <t>13,83%</t>
        </is>
      </c>
    </row>
  </sheetData>
  <pageMargins left="0.75" right="0.75" top="1" bottom="1" header="0.5" footer="0.5"/>
</worksheet>
</file>

<file path=xl/worksheets/sheet67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R$8.018.153,00</t>
        </is>
      </c>
      <c r="C2" t="inlineStr">
        <is>
          <t>14,19%</t>
        </is>
      </c>
    </row>
    <row r="3">
      <c r="A3" t="inlineStr">
        <is>
          <t>02 - Administração Financeira</t>
        </is>
      </c>
      <c r="B3" t="inlineStr">
        <is>
          <t>R$4.047.571,00</t>
        </is>
      </c>
      <c r="C3" t="inlineStr">
        <is>
          <t>7,16%</t>
        </is>
      </c>
    </row>
    <row r="4">
      <c r="A4" t="inlineStr">
        <is>
          <t>03 - Formação de Recursos Humanos</t>
        </is>
      </c>
      <c r="B4" t="inlineStr">
        <is>
          <t>R$583.102,00</t>
        </is>
      </c>
      <c r="C4" t="inlineStr">
        <is>
          <t>1,03%</t>
        </is>
      </c>
    </row>
    <row r="5">
      <c r="A5" t="inlineStr">
        <is>
          <t>04 - Comunicação Social</t>
        </is>
      </c>
      <c r="B5" t="inlineStr">
        <is>
          <t>R$1.009.214,00</t>
        </is>
      </c>
      <c r="C5" t="inlineStr">
        <is>
          <t>1,79%</t>
        </is>
      </c>
    </row>
    <row r="6">
      <c r="A6" t="inlineStr">
        <is>
          <t>05 - Atenção Básica</t>
        </is>
      </c>
      <c r="B6" t="inlineStr">
        <is>
          <t>R$1.107.400,00</t>
        </is>
      </c>
      <c r="C6" t="inlineStr">
        <is>
          <t>1,96%</t>
        </is>
      </c>
    </row>
    <row r="7">
      <c r="A7" t="inlineStr">
        <is>
          <t>06 - Proteção e Benefícios ao Trabalhador</t>
        </is>
      </c>
      <c r="B7" t="inlineStr">
        <is>
          <t>R$2.569.004,00</t>
        </is>
      </c>
      <c r="C7" t="inlineStr">
        <is>
          <t>4,55%</t>
        </is>
      </c>
    </row>
    <row r="8">
      <c r="A8" t="inlineStr">
        <is>
          <t>07 - Empregabilidade</t>
        </is>
      </c>
      <c r="B8" t="inlineStr">
        <is>
          <t>R$39.161.460,00</t>
        </is>
      </c>
      <c r="C8" t="inlineStr">
        <is>
          <t>69,32%</t>
        </is>
      </c>
    </row>
  </sheetData>
  <pageMargins left="0.75" right="0.75" top="1" bottom="1" header="0.5" footer="0.5"/>
</worksheet>
</file>

<file path=xl/worksheets/sheet67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R$56.495.904,00</t>
        </is>
      </c>
      <c r="C2" t="inlineStr">
        <is>
          <t>R$41.097.882,48</t>
        </is>
      </c>
      <c r="D2" t="inlineStr">
        <is>
          <t>72,74%</t>
        </is>
      </c>
      <c r="E2" t="inlineStr">
        <is>
          <t>98,75%</t>
        </is>
      </c>
    </row>
    <row r="3">
      <c r="A3" t="inlineStr">
        <is>
          <t>RECEITA DE CONTRIBUIÇÕES</t>
        </is>
      </c>
      <c r="B3" t="inlineStr">
        <is>
          <t>R$45.526.200,00</t>
        </is>
      </c>
      <c r="C3" t="inlineStr">
        <is>
          <t>R$35.078.016,08</t>
        </is>
      </c>
      <c r="D3" t="inlineStr">
        <is>
          <t>77,05%</t>
        </is>
      </c>
      <c r="E3" t="inlineStr">
        <is>
          <t>84,28%</t>
        </is>
      </c>
    </row>
    <row r="4">
      <c r="A4" t="inlineStr">
        <is>
          <t>Contribuições para o Senac</t>
        </is>
      </c>
      <c r="B4" t="inlineStr">
        <is>
          <t>R$45.526.200,00</t>
        </is>
      </c>
      <c r="C4" t="inlineStr">
        <is>
          <t>R$35.078.016,08</t>
        </is>
      </c>
      <c r="D4" t="inlineStr">
        <is>
          <t>77,05%</t>
        </is>
      </c>
      <c r="E4" t="inlineStr">
        <is>
          <t>84,28%</t>
        </is>
      </c>
    </row>
    <row r="5">
      <c r="A5" t="inlineStr">
        <is>
          <t>RECEITA PATRIMONIAL</t>
        </is>
      </c>
      <c r="B5" t="inlineStr">
        <is>
          <t>R$6.335.688,00</t>
        </is>
      </c>
      <c r="C5" t="inlineStr">
        <is>
          <t>R$4.398.349,63</t>
        </is>
      </c>
      <c r="D5" t="inlineStr">
        <is>
          <t>69,42%</t>
        </is>
      </c>
      <c r="E5" t="inlineStr">
        <is>
          <t>10,57%</t>
        </is>
      </c>
    </row>
    <row r="6">
      <c r="A6" t="inlineStr">
        <is>
          <t>Taxa de Ocupação de Outros Imóveis</t>
        </is>
      </c>
      <c r="B6" t="inlineStr">
        <is>
          <t>R$2.076,00</t>
        </is>
      </c>
      <c r="C6" t="inlineStr">
        <is>
          <t>R$0,00</t>
        </is>
      </c>
      <c r="D6" t="inlineStr">
        <is>
          <t>0,00%</t>
        </is>
      </c>
      <c r="E6" t="inlineStr">
        <is>
          <t>0,00%</t>
        </is>
      </c>
    </row>
    <row r="7">
      <c r="A7" t="inlineStr">
        <is>
          <t>Remuneração de Depósitos Bancários</t>
        </is>
      </c>
      <c r="B7" t="inlineStr">
        <is>
          <t>R$6.333.612,00</t>
        </is>
      </c>
      <c r="C7" t="inlineStr">
        <is>
          <t>R$4.398.349,63</t>
        </is>
      </c>
      <c r="D7" t="inlineStr">
        <is>
          <t>69,44%</t>
        </is>
      </c>
      <c r="E7" t="inlineStr">
        <is>
          <t>10,57%</t>
        </is>
      </c>
    </row>
    <row r="8">
      <c r="A8" t="inlineStr">
        <is>
          <t>RECEITA DE SERVIÇOS</t>
        </is>
      </c>
      <c r="B8" t="inlineStr">
        <is>
          <t>R$4.625.784,00</t>
        </is>
      </c>
      <c r="C8" t="inlineStr">
        <is>
          <t>R$1.612.830,99</t>
        </is>
      </c>
      <c r="D8" t="inlineStr">
        <is>
          <t>34,87%</t>
        </is>
      </c>
      <c r="E8" t="inlineStr">
        <is>
          <t>3,88%</t>
        </is>
      </c>
    </row>
    <row r="9">
      <c r="A9" t="inlineStr">
        <is>
          <t>Serviços Educacionais</t>
        </is>
      </c>
      <c r="B9" t="inlineStr">
        <is>
          <t>R$4.625.784,00</t>
        </is>
      </c>
      <c r="C9" t="inlineStr">
        <is>
          <t>R$1.612.830,99</t>
        </is>
      </c>
      <c r="D9" t="inlineStr">
        <is>
          <t>34,87%</t>
        </is>
      </c>
      <c r="E9" t="inlineStr">
        <is>
          <t>3,88%</t>
        </is>
      </c>
    </row>
    <row r="10">
      <c r="A10" t="inlineStr">
        <is>
          <t>OUTRAS RECEITAS CORRENTES</t>
        </is>
      </c>
      <c r="B10" t="inlineStr">
        <is>
          <t>R$8.232,00</t>
        </is>
      </c>
      <c r="C10" t="inlineStr">
        <is>
          <t>R$8.685,78</t>
        </is>
      </c>
      <c r="D10" t="inlineStr">
        <is>
          <t>105,51%</t>
        </is>
      </c>
      <c r="E10" t="inlineStr">
        <is>
          <t>0,02%</t>
        </is>
      </c>
    </row>
    <row r="11">
      <c r="A11" t="inlineStr">
        <is>
          <t>Outras Multas e Juros de Mora</t>
        </is>
      </c>
      <c r="B11" t="inlineStr">
        <is>
          <t>R$2.196,00</t>
        </is>
      </c>
      <c r="C11" t="inlineStr">
        <is>
          <t>R$51,22</t>
        </is>
      </c>
      <c r="D11" t="inlineStr">
        <is>
          <t>2,33%</t>
        </is>
      </c>
      <c r="E11" t="inlineStr">
        <is>
          <t>0,00%</t>
        </is>
      </c>
    </row>
    <row r="12">
      <c r="A12" t="inlineStr">
        <is>
          <t>Outras Receitas</t>
        </is>
      </c>
      <c r="B12" t="inlineStr">
        <is>
          <t>R$6.036,00</t>
        </is>
      </c>
      <c r="C12" t="inlineStr">
        <is>
          <t>R$8.634,56</t>
        </is>
      </c>
      <c r="D12" t="inlineStr">
        <is>
          <t>143,05%</t>
        </is>
      </c>
      <c r="E12" t="inlineStr">
        <is>
          <t>0,02%</t>
        </is>
      </c>
    </row>
    <row r="13">
      <c r="A13" t="inlineStr">
        <is>
          <t>RECEITAS DE CAPITAL</t>
        </is>
      </c>
      <c r="B13" t="inlineStr">
        <is>
          <t>R$0,00</t>
        </is>
      </c>
      <c r="C13" t="inlineStr">
        <is>
          <t>R$521.878,00</t>
        </is>
      </c>
      <c r="D13" t="inlineStr">
        <is>
          <t>0,00%</t>
        </is>
      </c>
      <c r="E13" t="inlineStr">
        <is>
          <t>1,25%</t>
        </is>
      </c>
    </row>
    <row r="14">
      <c r="A14" t="inlineStr">
        <is>
          <t>ALIENAÇÃO DE BENS</t>
        </is>
      </c>
      <c r="B14" t="inlineStr">
        <is>
          <t>R$0,00</t>
        </is>
      </c>
      <c r="C14" t="inlineStr">
        <is>
          <t>R$521.878,00</t>
        </is>
      </c>
      <c r="D14" t="inlineStr">
        <is>
          <t>0,00%</t>
        </is>
      </c>
      <c r="E14" t="inlineStr">
        <is>
          <t>1,25%</t>
        </is>
      </c>
    </row>
    <row r="15">
      <c r="A15" t="inlineStr">
        <is>
          <t>Alienação de Veículos</t>
        </is>
      </c>
      <c r="B15" t="inlineStr">
        <is>
          <t>R$0,00</t>
        </is>
      </c>
      <c r="C15" t="inlineStr">
        <is>
          <t>R$521.878,00</t>
        </is>
      </c>
      <c r="D15" t="inlineStr">
        <is>
          <t>0,00%</t>
        </is>
      </c>
      <c r="E15" t="inlineStr">
        <is>
          <t>1,25%</t>
        </is>
      </c>
    </row>
  </sheetData>
  <pageMargins left="0.75" right="0.75" top="1" bottom="1" header="0.5" footer="0.5"/>
</worksheet>
</file>

<file path=xl/worksheets/sheet67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R$44.371.116,00</t>
        </is>
      </c>
      <c r="C2" t="inlineStr">
        <is>
          <t>R$30.998.580,74</t>
        </is>
      </c>
      <c r="D2" t="inlineStr">
        <is>
          <t>69,86%</t>
        </is>
      </c>
      <c r="E2" t="inlineStr">
        <is>
          <t>84,16%</t>
        </is>
      </c>
    </row>
    <row r="3">
      <c r="A3" t="inlineStr">
        <is>
          <t>PESSOAL E ENCARGOS SOCIAIS</t>
        </is>
      </c>
      <c r="B3" t="inlineStr">
        <is>
          <t>R$18.536.556,00</t>
        </is>
      </c>
      <c r="C3" t="inlineStr">
        <is>
          <t>R$14.902.832,02</t>
        </is>
      </c>
      <c r="D3" t="inlineStr">
        <is>
          <t>80,40%</t>
        </is>
      </c>
      <c r="E3" t="inlineStr">
        <is>
          <t>40,46%</t>
        </is>
      </c>
    </row>
    <row r="4">
      <c r="A4" t="inlineStr">
        <is>
          <t>Vencimentos e Vantagens Fixas</t>
        </is>
      </c>
      <c r="B4" t="inlineStr">
        <is>
          <t>R$12.646.848,00</t>
        </is>
      </c>
      <c r="C4" t="inlineStr">
        <is>
          <t>R$10.671.258,75</t>
        </is>
      </c>
      <c r="D4" t="inlineStr">
        <is>
          <t>84,38%</t>
        </is>
      </c>
      <c r="E4" t="inlineStr">
        <is>
          <t>28,97%</t>
        </is>
      </c>
    </row>
    <row r="5">
      <c r="A5" t="inlineStr">
        <is>
          <t>Obrigações Patronais</t>
        </is>
      </c>
      <c r="B5" t="inlineStr">
        <is>
          <t>R$4.410.396,00</t>
        </is>
      </c>
      <c r="C5" t="inlineStr">
        <is>
          <t>R$3.500.698,16</t>
        </is>
      </c>
      <c r="D5" t="inlineStr">
        <is>
          <t>79,37%</t>
        </is>
      </c>
      <c r="E5" t="inlineStr">
        <is>
          <t>9,50%</t>
        </is>
      </c>
    </row>
    <row r="6">
      <c r="A6" t="inlineStr">
        <is>
          <t>Outras Despesas Variáveis</t>
        </is>
      </c>
      <c r="B6" t="inlineStr">
        <is>
          <t>R$338.676,00</t>
        </is>
      </c>
      <c r="C6" t="inlineStr">
        <is>
          <t>R$153.546,23</t>
        </is>
      </c>
      <c r="D6" t="inlineStr">
        <is>
          <t>45,34%</t>
        </is>
      </c>
      <c r="E6" t="inlineStr">
        <is>
          <t>0,42%</t>
        </is>
      </c>
    </row>
    <row r="7">
      <c r="A7" t="inlineStr">
        <is>
          <t>Sentenças Judiciais - Pessoal e Encargos</t>
        </is>
      </c>
      <c r="B7" t="inlineStr">
        <is>
          <t>R$975.012,00</t>
        </is>
      </c>
      <c r="C7" t="inlineStr">
        <is>
          <t>R$489.687,67</t>
        </is>
      </c>
      <c r="D7" t="inlineStr">
        <is>
          <t>50,22%</t>
        </is>
      </c>
      <c r="E7" t="inlineStr">
        <is>
          <t>1,33%</t>
        </is>
      </c>
    </row>
    <row r="8">
      <c r="A8" t="inlineStr">
        <is>
          <t>Indenizações e Restituições Trabalhistas</t>
        </is>
      </c>
      <c r="B8" t="inlineStr">
        <is>
          <t>R$165.624,00</t>
        </is>
      </c>
      <c r="C8" t="inlineStr">
        <is>
          <t>R$87.641,21</t>
        </is>
      </c>
      <c r="D8" t="inlineStr">
        <is>
          <t>52,92%</t>
        </is>
      </c>
      <c r="E8" t="inlineStr">
        <is>
          <t>0,24%</t>
        </is>
      </c>
    </row>
    <row r="9">
      <c r="A9" t="inlineStr">
        <is>
          <t>OUTRAS DESPESAS CORRENTES</t>
        </is>
      </c>
      <c r="B9" t="inlineStr">
        <is>
          <t>R$25.834.560,00</t>
        </is>
      </c>
      <c r="C9" t="inlineStr">
        <is>
          <t>R$16.095.748,72</t>
        </is>
      </c>
      <c r="D9" t="inlineStr">
        <is>
          <t>62,30%</t>
        </is>
      </c>
      <c r="E9" t="inlineStr">
        <is>
          <t>43,70%</t>
        </is>
      </c>
    </row>
    <row r="10">
      <c r="A10" t="inlineStr">
        <is>
          <t>Contribuições</t>
        </is>
      </c>
      <c r="B10" t="inlineStr">
        <is>
          <t>R$523.200,00</t>
        </is>
      </c>
      <c r="C10" t="inlineStr">
        <is>
          <t>R$548.852,27</t>
        </is>
      </c>
      <c r="D10" t="inlineStr">
        <is>
          <t>104,90%</t>
        </is>
      </c>
      <c r="E10" t="inlineStr">
        <is>
          <t>1,49%</t>
        </is>
      </c>
    </row>
    <row r="11">
      <c r="A11" t="inlineStr">
        <is>
          <t>Diárias</t>
        </is>
      </c>
      <c r="B11" t="inlineStr">
        <is>
          <t>R$313.332,00</t>
        </is>
      </c>
      <c r="C11" t="inlineStr">
        <is>
          <t>R$302.090,63</t>
        </is>
      </c>
      <c r="D11" t="inlineStr">
        <is>
          <t>96,41%</t>
        </is>
      </c>
      <c r="E11" t="inlineStr">
        <is>
          <t>0,82%</t>
        </is>
      </c>
    </row>
    <row r="12">
      <c r="A12" t="inlineStr">
        <is>
          <t>Material de Consumo</t>
        </is>
      </c>
      <c r="B12" t="inlineStr">
        <is>
          <t>R$6.542.484,00</t>
        </is>
      </c>
      <c r="C12" t="inlineStr">
        <is>
          <t>R$1.544.260,60</t>
        </is>
      </c>
      <c r="D12" t="inlineStr">
        <is>
          <t>23,60%</t>
        </is>
      </c>
      <c r="E12" t="inlineStr">
        <is>
          <t>4,19%</t>
        </is>
      </c>
    </row>
    <row r="13">
      <c r="A13" t="inlineStr">
        <is>
          <t>Passagens e Despesas de Locomoção</t>
        </is>
      </c>
      <c r="B13" t="inlineStr">
        <is>
          <t>R$217.788,00</t>
        </is>
      </c>
      <c r="C13" t="inlineStr">
        <is>
          <t>R$144.631,87</t>
        </is>
      </c>
      <c r="D13" t="inlineStr">
        <is>
          <t>66,41%</t>
        </is>
      </c>
      <c r="E13" t="inlineStr">
        <is>
          <t>0,39%</t>
        </is>
      </c>
    </row>
    <row r="14">
      <c r="A14" t="inlineStr">
        <is>
          <t>Outros Serviços Terceiros - P. Física</t>
        </is>
      </c>
      <c r="B14" t="inlineStr">
        <is>
          <t>R$4.278.336,00</t>
        </is>
      </c>
      <c r="C14" t="inlineStr">
        <is>
          <t>R$1.264.107,33</t>
        </is>
      </c>
      <c r="D14" t="inlineStr">
        <is>
          <t>29,55%</t>
        </is>
      </c>
      <c r="E14" t="inlineStr">
        <is>
          <t>3,43%</t>
        </is>
      </c>
    </row>
    <row r="15">
      <c r="A15" t="inlineStr">
        <is>
          <t>Locação de Mão de Obra</t>
        </is>
      </c>
      <c r="B15" t="inlineStr">
        <is>
          <t>R$147.996,00</t>
        </is>
      </c>
      <c r="C15" t="inlineStr">
        <is>
          <t>R$73.943,67</t>
        </is>
      </c>
      <c r="D15" t="inlineStr">
        <is>
          <t>49,96%</t>
        </is>
      </c>
      <c r="E15" t="inlineStr">
        <is>
          <t>0,20%</t>
        </is>
      </c>
    </row>
    <row r="16">
      <c r="A16" t="inlineStr">
        <is>
          <t>Outros Serviços Terceiros - P. Jurídica</t>
        </is>
      </c>
      <c r="B16" t="inlineStr">
        <is>
          <t>R$13.514.916,00</t>
        </is>
      </c>
      <c r="C16" t="inlineStr">
        <is>
          <t>R$12.169.685,01</t>
        </is>
      </c>
      <c r="D16" t="inlineStr">
        <is>
          <t>90,05%</t>
        </is>
      </c>
      <c r="E16" t="inlineStr">
        <is>
          <t>33,04%</t>
        </is>
      </c>
    </row>
    <row r="17">
      <c r="A17" t="inlineStr">
        <is>
          <t>Obrigações Tributárias e Contributivas</t>
        </is>
      </c>
      <c r="B17" t="inlineStr">
        <is>
          <t>R$160.404,00</t>
        </is>
      </c>
      <c r="C17" t="inlineStr">
        <is>
          <t>R$44.671,28</t>
        </is>
      </c>
      <c r="D17" t="inlineStr">
        <is>
          <t>27,85%</t>
        </is>
      </c>
      <c r="E17" t="inlineStr">
        <is>
          <t>0,12%</t>
        </is>
      </c>
    </row>
    <row r="18">
      <c r="A18" t="inlineStr">
        <is>
          <t>Sentenças Judiciais-Outras DespCorrentes</t>
        </is>
      </c>
      <c r="B18" t="inlineStr">
        <is>
          <t>R$134.004,00</t>
        </is>
      </c>
      <c r="C18" t="inlineStr">
        <is>
          <t>R$3.506,06</t>
        </is>
      </c>
      <c r="D18" t="inlineStr">
        <is>
          <t>2,62%</t>
        </is>
      </c>
      <c r="E18" t="inlineStr">
        <is>
          <t>0,01%</t>
        </is>
      </c>
    </row>
    <row r="19">
      <c r="A19" t="inlineStr">
        <is>
          <t>Indenizações e Restituições</t>
        </is>
      </c>
      <c r="B19" t="inlineStr">
        <is>
          <t>R$2.100,00</t>
        </is>
      </c>
      <c r="C19" t="inlineStr">
        <is>
          <t>R$0,00</t>
        </is>
      </c>
      <c r="D19" t="inlineStr">
        <is>
          <t>0,00%</t>
        </is>
      </c>
      <c r="E19" t="inlineStr">
        <is>
          <t>0,00%</t>
        </is>
      </c>
    </row>
    <row r="20">
      <c r="A20" t="inlineStr">
        <is>
          <t>DESPESAS DE CAPITAL</t>
        </is>
      </c>
      <c r="B20" t="inlineStr">
        <is>
          <t>R$12.124.788,00</t>
        </is>
      </c>
      <c r="C20" t="inlineStr">
        <is>
          <t>R$5.835.493,96</t>
        </is>
      </c>
      <c r="D20" t="inlineStr">
        <is>
          <t>48,13%</t>
        </is>
      </c>
      <c r="E20" t="inlineStr">
        <is>
          <t>15,84%</t>
        </is>
      </c>
    </row>
    <row r="21">
      <c r="A21" t="inlineStr">
        <is>
          <t>INVESTIMENTOS</t>
        </is>
      </c>
      <c r="B21" t="inlineStr">
        <is>
          <t>R$12.124.788,00</t>
        </is>
      </c>
      <c r="C21" t="inlineStr">
        <is>
          <t>R$5.835.493,96</t>
        </is>
      </c>
      <c r="D21" t="inlineStr">
        <is>
          <t>48,13%</t>
        </is>
      </c>
      <c r="E21" t="inlineStr">
        <is>
          <t>15,84%</t>
        </is>
      </c>
    </row>
  </sheetData>
  <pageMargins left="0.75" right="0.75" top="1" bottom="1" header="0.5" footer="0.5"/>
</worksheet>
</file>

<file path=xl/worksheets/sheet67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R$ 8.018.153,00</t>
        </is>
      </c>
      <c r="C2" t="inlineStr">
        <is>
          <t>R$ 5.096.460,10</t>
        </is>
      </c>
      <c r="D2" t="inlineStr">
        <is>
          <t>63,56%</t>
        </is>
      </c>
      <c r="E2" t="inlineStr">
        <is>
          <t>13,84%</t>
        </is>
      </c>
    </row>
    <row r="3">
      <c r="A3" t="inlineStr">
        <is>
          <t>02 - Administração Financeira</t>
        </is>
      </c>
      <c r="B3" t="inlineStr">
        <is>
          <t>R$ 4.047.571,00</t>
        </is>
      </c>
      <c r="C3" t="inlineStr">
        <is>
          <t>R$ 3.537.755,94</t>
        </is>
      </c>
      <c r="D3" t="inlineStr">
        <is>
          <t>87,40%</t>
        </is>
      </c>
      <c r="E3" t="inlineStr">
        <is>
          <t>9,60%</t>
        </is>
      </c>
    </row>
    <row r="4">
      <c r="A4" t="inlineStr">
        <is>
          <t>03 - Formação de Recursos Humanos</t>
        </is>
      </c>
      <c r="B4" t="inlineStr">
        <is>
          <t>R$ 583.102,00</t>
        </is>
      </c>
      <c r="C4" t="inlineStr">
        <is>
          <t>R$ 370.917,43</t>
        </is>
      </c>
      <c r="D4" t="inlineStr">
        <is>
          <t>63,61%</t>
        </is>
      </c>
      <c r="E4" t="inlineStr">
        <is>
          <t>1,01%</t>
        </is>
      </c>
    </row>
    <row r="5">
      <c r="A5" t="inlineStr">
        <is>
          <t>04 - Comunicação Social</t>
        </is>
      </c>
      <c r="B5" t="inlineStr">
        <is>
          <t>R$ 1.009.214,00</t>
        </is>
      </c>
      <c r="C5" t="inlineStr">
        <is>
          <t>R$ 538.814,96</t>
        </is>
      </c>
      <c r="D5" t="inlineStr">
        <is>
          <t>53,39%</t>
        </is>
      </c>
      <c r="E5" t="inlineStr">
        <is>
          <t>1,46%</t>
        </is>
      </c>
    </row>
    <row r="6">
      <c r="A6" t="inlineStr">
        <is>
          <t>05 - Atenção Básica</t>
        </is>
      </c>
      <c r="B6" t="inlineStr">
        <is>
          <t>R$ 1.107.400,00</t>
        </is>
      </c>
      <c r="C6" t="inlineStr">
        <is>
          <t>R$ 943.210,93</t>
        </is>
      </c>
      <c r="D6" t="inlineStr">
        <is>
          <t>85,17%</t>
        </is>
      </c>
      <c r="E6" t="inlineStr">
        <is>
          <t>2,56%</t>
        </is>
      </c>
    </row>
    <row r="7">
      <c r="A7" t="inlineStr">
        <is>
          <t>06 - Proteção e Benefícios ao Trabalhador</t>
        </is>
      </c>
      <c r="B7" t="inlineStr">
        <is>
          <t>R$ 2.569.004,00</t>
        </is>
      </c>
      <c r="C7" t="inlineStr">
        <is>
          <t>R$ 2.328.613,82</t>
        </is>
      </c>
      <c r="D7" t="inlineStr">
        <is>
          <t>90,64%</t>
        </is>
      </c>
      <c r="E7" t="inlineStr">
        <is>
          <t>6,32%</t>
        </is>
      </c>
    </row>
    <row r="8">
      <c r="A8" t="inlineStr">
        <is>
          <t>07 - Empregabilidade</t>
        </is>
      </c>
      <c r="B8" t="inlineStr">
        <is>
          <t>R$ 39.161.460,00</t>
        </is>
      </c>
      <c r="C8" t="inlineStr">
        <is>
          <t>R$ 24.018.301,52</t>
        </is>
      </c>
      <c r="D8" t="inlineStr">
        <is>
          <t>61,33%</t>
        </is>
      </c>
      <c r="E8" t="inlineStr">
        <is>
          <t>65,21%</t>
        </is>
      </c>
    </row>
  </sheetData>
  <pageMargins left="0.75" right="0.75" top="1" bottom="1" header="0.5" footer="0.5"/>
</worksheet>
</file>

<file path=xl/worksheets/sheet67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R$ 56.085.588,00</t>
        </is>
      </c>
      <c r="D2" t="inlineStr">
        <is>
          <t>84,04%</t>
        </is>
      </c>
    </row>
    <row r="3">
      <c r="A3" t="inlineStr">
        <is>
          <t>13210100</t>
        </is>
      </c>
      <c r="B3" t="inlineStr">
        <is>
          <t>Remuneração de Depósitos Bancários</t>
        </is>
      </c>
      <c r="C3" t="inlineStr">
        <is>
          <t>R$ 6.333.612,00</t>
        </is>
      </c>
      <c r="D3" t="inlineStr">
        <is>
          <t>9,49%</t>
        </is>
      </c>
    </row>
    <row r="4">
      <c r="A4" t="inlineStr">
        <is>
          <t>16999900</t>
        </is>
      </c>
      <c r="B4" t="inlineStr">
        <is>
          <t>Serviços Educacionais</t>
        </is>
      </c>
      <c r="C4" t="inlineStr">
        <is>
          <t>R$ 4.116.960,00</t>
        </is>
      </c>
      <c r="D4" t="inlineStr">
        <is>
          <t>6,17%</t>
        </is>
      </c>
    </row>
    <row r="5">
      <c r="A5" t="inlineStr">
        <is>
          <t>19110900</t>
        </is>
      </c>
      <c r="B5" t="inlineStr">
        <is>
          <t xml:space="preserve">Multas e Juros </t>
        </is>
      </c>
      <c r="C5" t="inlineStr">
        <is>
          <t>R$ 504,00</t>
        </is>
      </c>
      <c r="D5" t="inlineStr">
        <is>
          <t>0,00%</t>
        </is>
      </c>
    </row>
    <row r="6">
      <c r="A6" t="inlineStr">
        <is>
          <t>19219900</t>
        </is>
      </c>
      <c r="B6" t="inlineStr">
        <is>
          <t>Outras Indenizações</t>
        </is>
      </c>
      <c r="C6" t="inlineStr">
        <is>
          <t>R$ 192.732,00</t>
        </is>
      </c>
      <c r="D6" t="inlineStr">
        <is>
          <t>0,29%</t>
        </is>
      </c>
    </row>
    <row r="7">
      <c r="A7" t="inlineStr">
        <is>
          <t>19999900</t>
        </is>
      </c>
      <c r="B7" t="inlineStr">
        <is>
          <t>Outras Receitas Correntes</t>
        </is>
      </c>
      <c r="C7" t="inlineStr">
        <is>
          <t>R$ 10.500,00</t>
        </is>
      </c>
      <c r="D7" t="inlineStr">
        <is>
          <t>0,02%</t>
        </is>
      </c>
    </row>
  </sheetData>
  <pageMargins left="0.75" right="0.75" top="1" bottom="1" header="0.5" footer="0.5"/>
</worksheet>
</file>

<file path=xl/worksheets/sheet676.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R$ 12.447.132,00</t>
        </is>
      </c>
      <c r="D2" t="inlineStr">
        <is>
          <t>18,65%</t>
        </is>
      </c>
    </row>
    <row r="3">
      <c r="A3" t="inlineStr">
        <is>
          <t>31901300</t>
        </is>
      </c>
      <c r="B3" t="inlineStr">
        <is>
          <t>Obrigações Patronais</t>
        </is>
      </c>
      <c r="C3" t="inlineStr">
        <is>
          <t>R$ 4.356.492,00</t>
        </is>
      </c>
      <c r="D3" t="inlineStr">
        <is>
          <t>6,53%</t>
        </is>
      </c>
    </row>
    <row r="4">
      <c r="A4" t="inlineStr">
        <is>
          <t>31901600</t>
        </is>
      </c>
      <c r="B4" t="inlineStr">
        <is>
          <t>Outras Despesas Variáveis</t>
        </is>
      </c>
      <c r="C4" t="inlineStr">
        <is>
          <t>R$ 456.396,00</t>
        </is>
      </c>
      <c r="D4" t="inlineStr">
        <is>
          <t>0,68%</t>
        </is>
      </c>
    </row>
    <row r="5">
      <c r="A5" t="inlineStr">
        <is>
          <t>31909100</t>
        </is>
      </c>
      <c r="B5" t="inlineStr">
        <is>
          <t xml:space="preserve">Sentenças Judiciais </t>
        </is>
      </c>
      <c r="C5" t="inlineStr">
        <is>
          <t>R$ 405.024,00</t>
        </is>
      </c>
      <c r="D5" t="inlineStr">
        <is>
          <t>0,61%</t>
        </is>
      </c>
    </row>
    <row r="6">
      <c r="A6" t="inlineStr">
        <is>
          <t>31909400</t>
        </is>
      </c>
      <c r="B6" t="inlineStr">
        <is>
          <t>Indenizações e Restituições Trabalhistas</t>
        </is>
      </c>
      <c r="C6" t="inlineStr">
        <is>
          <t>R$ 210.000,00</t>
        </is>
      </c>
      <c r="D6" t="inlineStr">
        <is>
          <t>0,31%</t>
        </is>
      </c>
    </row>
    <row r="7">
      <c r="A7" t="inlineStr">
        <is>
          <t>33504100</t>
        </is>
      </c>
      <c r="B7" t="inlineStr">
        <is>
          <t>Contribuições</t>
        </is>
      </c>
      <c r="C7" t="inlineStr">
        <is>
          <t>R$ 636.000,00</t>
        </is>
      </c>
      <c r="D7" t="inlineStr">
        <is>
          <t>0,95%</t>
        </is>
      </c>
    </row>
    <row r="8">
      <c r="A8" t="inlineStr">
        <is>
          <t>33901400</t>
        </is>
      </c>
      <c r="B8" t="inlineStr">
        <is>
          <t>Diárias</t>
        </is>
      </c>
      <c r="C8" t="inlineStr">
        <is>
          <t>R$ 357.672,00</t>
        </is>
      </c>
      <c r="D8" t="inlineStr">
        <is>
          <t>0,54%</t>
        </is>
      </c>
    </row>
    <row r="9">
      <c r="A9" t="inlineStr">
        <is>
          <t>33903000</t>
        </is>
      </c>
      <c r="B9" t="inlineStr">
        <is>
          <t>Material de Consumo</t>
        </is>
      </c>
      <c r="C9" t="inlineStr">
        <is>
          <t>R$ 4.739.280,00</t>
        </is>
      </c>
      <c r="D9" t="inlineStr">
        <is>
          <t>7,10%</t>
        </is>
      </c>
    </row>
    <row r="10">
      <c r="A10" t="inlineStr">
        <is>
          <t>33903300</t>
        </is>
      </c>
      <c r="B10" t="inlineStr">
        <is>
          <t>Passagens e Despesas de Locomoção</t>
        </is>
      </c>
      <c r="C10" t="inlineStr">
        <is>
          <t>R$ 233.796,00</t>
        </is>
      </c>
      <c r="D10" t="inlineStr">
        <is>
          <t>0,35%</t>
        </is>
      </c>
    </row>
    <row r="11">
      <c r="A11" t="inlineStr">
        <is>
          <t>33903600</t>
        </is>
      </c>
      <c r="B11" t="inlineStr">
        <is>
          <t>Outros Serviços de Terceiros - PF</t>
        </is>
      </c>
      <c r="C11" t="inlineStr">
        <is>
          <t>R$ 2.208.216,00</t>
        </is>
      </c>
      <c r="D11" t="inlineStr">
        <is>
          <t>3,31%</t>
        </is>
      </c>
    </row>
    <row r="12">
      <c r="A12" t="inlineStr">
        <is>
          <t>33903700</t>
        </is>
      </c>
      <c r="B12" t="inlineStr">
        <is>
          <t>Locação de Mão de Obra</t>
        </is>
      </c>
      <c r="C12" t="inlineStr">
        <is>
          <t>R$ 126.996,00</t>
        </is>
      </c>
      <c r="D12" t="inlineStr">
        <is>
          <t>0,19%</t>
        </is>
      </c>
    </row>
    <row r="13">
      <c r="A13" t="inlineStr">
        <is>
          <t>33903900</t>
        </is>
      </c>
      <c r="B13" t="inlineStr">
        <is>
          <t>Outros Serviços Terceiros - P. Jurídica</t>
        </is>
      </c>
      <c r="C13" t="inlineStr">
        <is>
          <t>R$ 14.616.300,00</t>
        </is>
      </c>
      <c r="D13" t="inlineStr">
        <is>
          <t>21,90%</t>
        </is>
      </c>
    </row>
    <row r="14">
      <c r="A14" t="inlineStr">
        <is>
          <t>33904000</t>
        </is>
      </c>
      <c r="B14" t="inlineStr">
        <is>
          <t>Serv. Tecn. da Inform. Comunicação - PJ.</t>
        </is>
      </c>
      <c r="C14" t="inlineStr">
        <is>
          <t>R$ 3.698.628,00</t>
        </is>
      </c>
      <c r="D14" t="inlineStr">
        <is>
          <t>5,54%</t>
        </is>
      </c>
    </row>
    <row r="15">
      <c r="A15" t="inlineStr">
        <is>
          <t>33904700</t>
        </is>
      </c>
      <c r="B15" t="inlineStr">
        <is>
          <t>Obrigações Tributárias e Contributivas</t>
        </is>
      </c>
      <c r="C15" t="inlineStr">
        <is>
          <t>R$ 136.836,00</t>
        </is>
      </c>
      <c r="D15" t="inlineStr">
        <is>
          <t>0,21%</t>
        </is>
      </c>
    </row>
    <row r="16">
      <c r="A16" t="inlineStr">
        <is>
          <t>33909100</t>
        </is>
      </c>
      <c r="B16" t="inlineStr">
        <is>
          <t>Sentenças Judiciais</t>
        </is>
      </c>
      <c r="C16" t="inlineStr">
        <is>
          <t>R$ 134.004,00</t>
        </is>
      </c>
      <c r="D16" t="inlineStr">
        <is>
          <t>0,20%</t>
        </is>
      </c>
    </row>
    <row r="17">
      <c r="A17" t="inlineStr">
        <is>
          <t>33909300</t>
        </is>
      </c>
      <c r="B17" t="inlineStr">
        <is>
          <t>Indenizações e Restituições</t>
        </is>
      </c>
      <c r="C17" t="inlineStr">
        <is>
          <t>R$ 2.100,00</t>
        </is>
      </c>
      <c r="D17" t="inlineStr">
        <is>
          <t>0,00%</t>
        </is>
      </c>
    </row>
    <row r="18">
      <c r="A18" t="inlineStr">
        <is>
          <t>44905100</t>
        </is>
      </c>
      <c r="B18" t="inlineStr">
        <is>
          <t>Obras e Instalações</t>
        </is>
      </c>
      <c r="C18" t="inlineStr">
        <is>
          <t>R$ 7.296.036,00</t>
        </is>
      </c>
      <c r="D18" t="inlineStr">
        <is>
          <t>10,93%</t>
        </is>
      </c>
    </row>
    <row r="19">
      <c r="A19" t="inlineStr">
        <is>
          <t>44905200</t>
        </is>
      </c>
      <c r="B19" t="inlineStr">
        <is>
          <t>Equipamentos e Material Permanente</t>
        </is>
      </c>
      <c r="C19" t="inlineStr">
        <is>
          <t>R$ 14.678.988,00</t>
        </is>
      </c>
      <c r="D19" t="inlineStr">
        <is>
          <t>21,99%</t>
        </is>
      </c>
    </row>
  </sheetData>
  <pageMargins left="0.75" right="0.75" top="1" bottom="1" header="0.5" footer="0.5"/>
</worksheet>
</file>

<file path=xl/worksheets/sheet67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R$ 9.701.268,00</t>
        </is>
      </c>
      <c r="C2" t="inlineStr">
        <is>
          <t>14,54%</t>
        </is>
      </c>
    </row>
    <row r="3">
      <c r="A3" t="inlineStr">
        <is>
          <t>02 - Administração Financeira</t>
        </is>
      </c>
      <c r="B3" t="inlineStr">
        <is>
          <t>R$ 4.647.530,00</t>
        </is>
      </c>
      <c r="C3" t="inlineStr">
        <is>
          <t>6,96%</t>
        </is>
      </c>
    </row>
    <row r="4">
      <c r="A4" t="inlineStr">
        <is>
          <t>03 - Formação de Recursos Humanos</t>
        </is>
      </c>
      <c r="B4" t="inlineStr">
        <is>
          <t>R$ 957.923,00</t>
        </is>
      </c>
      <c r="C4" t="inlineStr">
        <is>
          <t>1,44%</t>
        </is>
      </c>
    </row>
    <row r="5">
      <c r="A5" t="inlineStr">
        <is>
          <t>04 - Comunicação Social</t>
        </is>
      </c>
      <c r="B5" t="inlineStr">
        <is>
          <t>R$ 1.605.768,00</t>
        </is>
      </c>
      <c r="C5" t="inlineStr">
        <is>
          <t>2,41%</t>
        </is>
      </c>
    </row>
    <row r="6">
      <c r="A6" t="inlineStr">
        <is>
          <t>05 - Atenção Básica</t>
        </is>
      </c>
      <c r="B6" t="inlineStr">
        <is>
          <t>R$ 1.109.832,00</t>
        </is>
      </c>
      <c r="C6" t="inlineStr">
        <is>
          <t>1,66%</t>
        </is>
      </c>
    </row>
    <row r="7">
      <c r="A7" t="inlineStr">
        <is>
          <t>06 - Proteção e Benefícios ao Trabalhador</t>
        </is>
      </c>
      <c r="B7" t="inlineStr">
        <is>
          <t>R$ 3.532.266,00</t>
        </is>
      </c>
      <c r="C7" t="inlineStr">
        <is>
          <t>5,29%</t>
        </is>
      </c>
    </row>
    <row r="8">
      <c r="A8" t="inlineStr">
        <is>
          <t>07 - Empregabilidade</t>
        </is>
      </c>
      <c r="B8" t="inlineStr">
        <is>
          <t>R$ 45.185.309,00</t>
        </is>
      </c>
      <c r="C8" t="inlineStr">
        <is>
          <t>67,70%</t>
        </is>
      </c>
    </row>
  </sheetData>
  <pageMargins left="0.75" right="0.75" top="1" bottom="1" header="0.5" footer="0.5"/>
</worksheet>
</file>

<file path=xl/worksheets/sheet678.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R$66.739.896,00</t>
        </is>
      </c>
      <c r="C2" t="inlineStr">
        <is>
          <t>R$59.812.130,60</t>
        </is>
      </c>
      <c r="D2" t="inlineStr">
        <is>
          <t>89,62%</t>
        </is>
      </c>
      <c r="E2" t="inlineStr">
        <is>
          <t>100,00%</t>
        </is>
      </c>
    </row>
    <row r="3">
      <c r="A3" t="inlineStr">
        <is>
          <t>Contr. para Ent. Privadas Serviço Social e de Formação Prof.</t>
        </is>
      </c>
      <c r="B3" t="inlineStr">
        <is>
          <t>R$56.085.588,00</t>
        </is>
      </c>
      <c r="C3" t="inlineStr">
        <is>
          <t>R$50.101.733,82</t>
        </is>
      </c>
      <c r="D3" t="inlineStr">
        <is>
          <t>89,33%</t>
        </is>
      </c>
      <c r="E3" t="inlineStr">
        <is>
          <t>83,77%</t>
        </is>
      </c>
    </row>
    <row r="4">
      <c r="A4" t="inlineStr">
        <is>
          <t>Contribuições para o Senac</t>
        </is>
      </c>
      <c r="B4" t="inlineStr">
        <is>
          <t>R$56.085.588,00</t>
        </is>
      </c>
      <c r="C4" t="inlineStr">
        <is>
          <t>R$50.101.733,82</t>
        </is>
      </c>
      <c r="D4" t="inlineStr">
        <is>
          <t>89,33%</t>
        </is>
      </c>
      <c r="E4" t="inlineStr">
        <is>
          <t>83,77%</t>
        </is>
      </c>
    </row>
    <row r="5">
      <c r="A5" t="inlineStr">
        <is>
          <t>Receita Patrimonial</t>
        </is>
      </c>
      <c r="B5" t="inlineStr">
        <is>
          <t>R$6.333.612,00</t>
        </is>
      </c>
      <c r="C5" t="inlineStr">
        <is>
          <t>R$7.718.319,69</t>
        </is>
      </c>
      <c r="D5" t="inlineStr">
        <is>
          <t>121,86%</t>
        </is>
      </c>
      <c r="E5" t="inlineStr">
        <is>
          <t>12,90%</t>
        </is>
      </c>
    </row>
    <row r="6">
      <c r="A6" t="inlineStr">
        <is>
          <t>Remuneração de Depósitos Bancários</t>
        </is>
      </c>
      <c r="B6" t="inlineStr">
        <is>
          <t>R$6.333.612,00</t>
        </is>
      </c>
      <c r="C6" t="inlineStr">
        <is>
          <t>R$7.718.319,69</t>
        </is>
      </c>
      <c r="D6" t="inlineStr">
        <is>
          <t>121,86%</t>
        </is>
      </c>
      <c r="E6" t="inlineStr">
        <is>
          <t>12,90%</t>
        </is>
      </c>
    </row>
    <row r="7">
      <c r="A7" t="inlineStr">
        <is>
          <t>Receita de Serviços</t>
        </is>
      </c>
      <c r="B7" t="inlineStr">
        <is>
          <t>R$4.116.960,00</t>
        </is>
      </c>
      <c r="C7" t="inlineStr">
        <is>
          <t>R$1.789.820,83</t>
        </is>
      </c>
      <c r="D7" t="inlineStr">
        <is>
          <t>43,47%</t>
        </is>
      </c>
      <c r="E7" t="inlineStr">
        <is>
          <t>2,99%</t>
        </is>
      </c>
    </row>
    <row r="8">
      <c r="A8" t="inlineStr">
        <is>
          <t>Serviços Educacionais</t>
        </is>
      </c>
      <c r="B8" t="inlineStr">
        <is>
          <t>R$4.116.960,00</t>
        </is>
      </c>
      <c r="C8" t="inlineStr">
        <is>
          <t>R$1.789.820,83</t>
        </is>
      </c>
      <c r="D8" t="inlineStr">
        <is>
          <t>43,47%</t>
        </is>
      </c>
      <c r="E8" t="inlineStr">
        <is>
          <t>2,99%</t>
        </is>
      </c>
    </row>
    <row r="9">
      <c r="A9" t="inlineStr">
        <is>
          <t>Outras Receitas Correntes</t>
        </is>
      </c>
      <c r="B9" t="inlineStr">
        <is>
          <t>R$203.736,00</t>
        </is>
      </c>
      <c r="C9" t="inlineStr">
        <is>
          <t>R$202.256,26</t>
        </is>
      </c>
      <c r="D9" t="inlineStr">
        <is>
          <t>99,27%</t>
        </is>
      </c>
      <c r="E9" t="inlineStr">
        <is>
          <t>0,34%</t>
        </is>
      </c>
    </row>
    <row r="10">
      <c r="A10" t="inlineStr">
        <is>
          <t xml:space="preserve">Multas e Juros </t>
        </is>
      </c>
      <c r="B10" t="inlineStr">
        <is>
          <t>R$504,00</t>
        </is>
      </c>
      <c r="C10" t="inlineStr">
        <is>
          <t>R$185,51</t>
        </is>
      </c>
      <c r="D10" t="inlineStr">
        <is>
          <t>36,81%</t>
        </is>
      </c>
      <c r="E10" t="inlineStr">
        <is>
          <t>0,00%</t>
        </is>
      </c>
    </row>
    <row r="11">
      <c r="A11" t="inlineStr">
        <is>
          <t>Outras Indenizações</t>
        </is>
      </c>
      <c r="B11" t="inlineStr">
        <is>
          <t>R$192.732,00</t>
        </is>
      </c>
      <c r="C11" t="inlineStr">
        <is>
          <t>R$192.721,85</t>
        </is>
      </c>
      <c r="D11" t="inlineStr">
        <is>
          <t>99,99%</t>
        </is>
      </c>
      <c r="E11" t="inlineStr">
        <is>
          <t>0,32%</t>
        </is>
      </c>
    </row>
    <row r="12">
      <c r="A12" t="inlineStr">
        <is>
          <t>Outras Receitas Correntes</t>
        </is>
      </c>
      <c r="B12" t="inlineStr">
        <is>
          <t>R$10.500,00</t>
        </is>
      </c>
      <c r="C12" t="inlineStr">
        <is>
          <t>R$9.348,90</t>
        </is>
      </c>
      <c r="D12" t="inlineStr">
        <is>
          <t>89,04%</t>
        </is>
      </c>
      <c r="E12" t="inlineStr">
        <is>
          <t>0,02%</t>
        </is>
      </c>
    </row>
  </sheetData>
  <pageMargins left="0.75" right="0.75" top="1" bottom="1" header="0.5" footer="0.5"/>
</worksheet>
</file>

<file path=xl/worksheets/sheet67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R$44.764.872,00</t>
        </is>
      </c>
      <c r="C2" t="inlineStr">
        <is>
          <t>R$37.516.704,02</t>
        </is>
      </c>
      <c r="D2" t="inlineStr">
        <is>
          <t>83,81%</t>
        </is>
      </c>
      <c r="E2" t="inlineStr">
        <is>
          <t>83,59%</t>
        </is>
      </c>
    </row>
    <row r="3">
      <c r="A3" t="inlineStr">
        <is>
          <t>Pessoal e Encargos Sociais</t>
        </is>
      </c>
      <c r="B3" t="inlineStr">
        <is>
          <t>R$17.875.044,00</t>
        </is>
      </c>
      <c r="C3" t="inlineStr">
        <is>
          <t>R$13.954.473,78</t>
        </is>
      </c>
      <c r="D3" t="inlineStr">
        <is>
          <t>78,07%</t>
        </is>
      </c>
      <c r="E3" t="inlineStr">
        <is>
          <t>31,09%</t>
        </is>
      </c>
    </row>
    <row r="4">
      <c r="A4" t="inlineStr">
        <is>
          <t>Vencimentos e Vantagens Fixas</t>
        </is>
      </c>
      <c r="B4" t="inlineStr">
        <is>
          <t>R$12.447.132,00</t>
        </is>
      </c>
      <c r="C4" t="inlineStr">
        <is>
          <t>R$11.674.603,72</t>
        </is>
      </c>
      <c r="D4" t="inlineStr">
        <is>
          <t>93,79%</t>
        </is>
      </c>
      <c r="E4" t="inlineStr">
        <is>
          <t>26,01%</t>
        </is>
      </c>
    </row>
    <row r="5">
      <c r="A5" t="inlineStr">
        <is>
          <t>Obrigações Patronais</t>
        </is>
      </c>
      <c r="B5" t="inlineStr">
        <is>
          <t>R$4.356.492,00</t>
        </is>
      </c>
      <c r="C5" t="inlineStr">
        <is>
          <t>R$1.599.467,06</t>
        </is>
      </c>
      <c r="D5" t="inlineStr">
        <is>
          <t>36,71%</t>
        </is>
      </c>
      <c r="E5" t="inlineStr">
        <is>
          <t>3,56%</t>
        </is>
      </c>
    </row>
    <row r="6">
      <c r="A6" t="inlineStr">
        <is>
          <t>Outras Despesas Variáveis</t>
        </is>
      </c>
      <c r="B6" t="inlineStr">
        <is>
          <t>R$456.396,00</t>
        </is>
      </c>
      <c r="C6" t="inlineStr">
        <is>
          <t>R$241.063,03</t>
        </is>
      </c>
      <c r="D6" t="inlineStr">
        <is>
          <t>52,82%</t>
        </is>
      </c>
      <c r="E6" t="inlineStr">
        <is>
          <t>0,54%</t>
        </is>
      </c>
    </row>
    <row r="7">
      <c r="A7" t="inlineStr">
        <is>
          <t xml:space="preserve">Sentenças Judiciais </t>
        </is>
      </c>
      <c r="B7" t="inlineStr">
        <is>
          <t>R$405.024,00</t>
        </is>
      </c>
      <c r="C7" t="inlineStr">
        <is>
          <t>R$330.330,68</t>
        </is>
      </c>
      <c r="D7" t="inlineStr">
        <is>
          <t>81,56%</t>
        </is>
      </c>
      <c r="E7" t="inlineStr">
        <is>
          <t>0,74%</t>
        </is>
      </c>
    </row>
    <row r="8">
      <c r="A8" t="inlineStr">
        <is>
          <t>Indenizações e Restituições Trabalhistas</t>
        </is>
      </c>
      <c r="B8" t="inlineStr">
        <is>
          <t>R$210.000,00</t>
        </is>
      </c>
      <c r="C8" t="inlineStr">
        <is>
          <t>R$109.009,29</t>
        </is>
      </c>
      <c r="D8" t="inlineStr">
        <is>
          <t>51,91%</t>
        </is>
      </c>
      <c r="E8" t="inlineStr">
        <is>
          <t>0,24%</t>
        </is>
      </c>
    </row>
    <row r="9">
      <c r="A9" t="inlineStr">
        <is>
          <t>Outras Despesas Correntes</t>
        </is>
      </c>
      <c r="B9" t="inlineStr">
        <is>
          <t>R$26.889.828,00</t>
        </is>
      </c>
      <c r="C9" t="inlineStr">
        <is>
          <t>R$23.562.230,24</t>
        </is>
      </c>
      <c r="D9" t="inlineStr">
        <is>
          <t>87,63%</t>
        </is>
      </c>
      <c r="E9" t="inlineStr">
        <is>
          <t>52,50%</t>
        </is>
      </c>
    </row>
    <row r="10">
      <c r="A10" t="inlineStr">
        <is>
          <t>Contribuições</t>
        </is>
      </c>
      <c r="B10" t="inlineStr">
        <is>
          <t>R$636.000,00</t>
        </is>
      </c>
      <c r="C10" t="inlineStr">
        <is>
          <t>R$629.375,29</t>
        </is>
      </c>
      <c r="D10" t="inlineStr">
        <is>
          <t>98,96%</t>
        </is>
      </c>
      <c r="E10" t="inlineStr">
        <is>
          <t>1,40%</t>
        </is>
      </c>
    </row>
    <row r="11">
      <c r="A11" t="inlineStr">
        <is>
          <t>Diárias</t>
        </is>
      </c>
      <c r="B11" t="inlineStr">
        <is>
          <t>R$357.672,00</t>
        </is>
      </c>
      <c r="C11" t="inlineStr">
        <is>
          <t>R$239.909,02</t>
        </is>
      </c>
      <c r="D11" t="inlineStr">
        <is>
          <t>67,08%</t>
        </is>
      </c>
      <c r="E11" t="inlineStr">
        <is>
          <t>0,53%</t>
        </is>
      </c>
    </row>
    <row r="12">
      <c r="A12" t="inlineStr">
        <is>
          <t>Material de Consumo</t>
        </is>
      </c>
      <c r="B12" t="inlineStr">
        <is>
          <t>R$4.739.280,00</t>
        </is>
      </c>
      <c r="C12" t="inlineStr">
        <is>
          <t>R$1.411.497,89</t>
        </is>
      </c>
      <c r="D12" t="inlineStr">
        <is>
          <t>29,78%</t>
        </is>
      </c>
      <c r="E12" t="inlineStr">
        <is>
          <t>3,14%</t>
        </is>
      </c>
    </row>
    <row r="13">
      <c r="A13" t="inlineStr">
        <is>
          <t>Passagens e Despesas de Locomoção</t>
        </is>
      </c>
      <c r="B13" t="inlineStr">
        <is>
          <t>R$233.796,00</t>
        </is>
      </c>
      <c r="C13" t="inlineStr">
        <is>
          <t>R$122.547,72</t>
        </is>
      </c>
      <c r="D13" t="inlineStr">
        <is>
          <t>52,42%</t>
        </is>
      </c>
      <c r="E13" t="inlineStr">
        <is>
          <t>0,27%</t>
        </is>
      </c>
    </row>
    <row r="14">
      <c r="A14" t="inlineStr">
        <is>
          <t>Outros Serviços de Terceiros - PF</t>
        </is>
      </c>
      <c r="B14" t="inlineStr">
        <is>
          <t>R$2.208.216,00</t>
        </is>
      </c>
      <c r="C14" t="inlineStr">
        <is>
          <t>R$684.825,96</t>
        </is>
      </c>
      <c r="D14" t="inlineStr">
        <is>
          <t>31,01%</t>
        </is>
      </c>
      <c r="E14" t="inlineStr">
        <is>
          <t>1,53%</t>
        </is>
      </c>
    </row>
    <row r="15">
      <c r="A15" t="inlineStr">
        <is>
          <t>Locação de Mão de Obra</t>
        </is>
      </c>
      <c r="B15" t="inlineStr">
        <is>
          <t>R$126.996,00</t>
        </is>
      </c>
      <c r="C15" t="inlineStr">
        <is>
          <t>R$102.735,99</t>
        </is>
      </c>
      <c r="D15" t="inlineStr">
        <is>
          <t>80,90%</t>
        </is>
      </c>
      <c r="E15" t="inlineStr">
        <is>
          <t>0,23%</t>
        </is>
      </c>
    </row>
    <row r="16">
      <c r="A16" t="inlineStr">
        <is>
          <t>Outros Serviços Terceiros - P. Jurídica</t>
        </is>
      </c>
      <c r="B16" t="inlineStr">
        <is>
          <t>R$14.616.300,00</t>
        </is>
      </c>
      <c r="C16" t="inlineStr">
        <is>
          <t>R$18.182.933,99</t>
        </is>
      </c>
      <c r="D16" t="inlineStr">
        <is>
          <t>124,40%</t>
        </is>
      </c>
      <c r="E16" t="inlineStr">
        <is>
          <t>40,51%</t>
        </is>
      </c>
    </row>
    <row r="17">
      <c r="A17" t="inlineStr">
        <is>
          <t>Serv. Tecn. da Inform. Comunicação - PJ.</t>
        </is>
      </c>
      <c r="B17" t="inlineStr">
        <is>
          <t>R$3.698.628,00</t>
        </is>
      </c>
      <c r="C17" t="inlineStr">
        <is>
          <t>R$2.137.947,62</t>
        </is>
      </c>
      <c r="D17" t="inlineStr">
        <is>
          <t>57,80%</t>
        </is>
      </c>
      <c r="E17" t="inlineStr">
        <is>
          <t>4,76%</t>
        </is>
      </c>
    </row>
    <row r="18">
      <c r="A18" t="inlineStr">
        <is>
          <t>Obrigações Tributárias e Contributivas</t>
        </is>
      </c>
      <c r="B18" t="inlineStr">
        <is>
          <t>R$136.836,00</t>
        </is>
      </c>
      <c r="C18" t="inlineStr">
        <is>
          <t>R$49.300,74</t>
        </is>
      </c>
      <c r="D18" t="inlineStr">
        <is>
          <t>36,03%</t>
        </is>
      </c>
      <c r="E18" t="inlineStr">
        <is>
          <t>0,11%</t>
        </is>
      </c>
    </row>
    <row r="19">
      <c r="A19" t="inlineStr">
        <is>
          <t>Sentenças Judiciais</t>
        </is>
      </c>
      <c r="B19" t="inlineStr">
        <is>
          <t>R$134.004,00</t>
        </is>
      </c>
      <c r="C19" t="inlineStr">
        <is>
          <t>R$1.156,02</t>
        </is>
      </c>
      <c r="D19" t="inlineStr">
        <is>
          <t>0,86%</t>
        </is>
      </c>
      <c r="E19" t="inlineStr">
        <is>
          <t>0,00%</t>
        </is>
      </c>
    </row>
    <row r="20">
      <c r="A20" t="inlineStr">
        <is>
          <t>Indenizações e Restituições</t>
        </is>
      </c>
      <c r="B20" t="inlineStr">
        <is>
          <t>R$2.100,00</t>
        </is>
      </c>
      <c r="C20" t="inlineStr">
        <is>
          <t>R$0,00</t>
        </is>
      </c>
      <c r="D20" t="inlineStr">
        <is>
          <t>0,00%</t>
        </is>
      </c>
      <c r="E20" t="inlineStr">
        <is>
          <t>0,00%</t>
        </is>
      </c>
    </row>
    <row r="21">
      <c r="A21" t="inlineStr">
        <is>
          <t>DESPESAS DE CAPITAL</t>
        </is>
      </c>
      <c r="B21" t="inlineStr">
        <is>
          <t>R$21.975.024,00</t>
        </is>
      </c>
      <c r="C21" t="inlineStr">
        <is>
          <t>R$7.364.958,50</t>
        </is>
      </c>
      <c r="D21" t="inlineStr">
        <is>
          <t>33,52%</t>
        </is>
      </c>
      <c r="E21" t="inlineStr">
        <is>
          <t>16,41%</t>
        </is>
      </c>
    </row>
  </sheetData>
  <pageMargins left="0.75" right="0.75" top="1" bottom="1" header="0.5" footer="0.5"/>
</worksheet>
</file>

<file path=xl/worksheets/sheet68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R$9.701.268,00</t>
        </is>
      </c>
      <c r="C2" t="inlineStr">
        <is>
          <t>R$5.151.296,95</t>
        </is>
      </c>
      <c r="D2" t="inlineStr">
        <is>
          <t>53,10%</t>
        </is>
      </c>
      <c r="E2" t="inlineStr">
        <is>
          <t>11,48%</t>
        </is>
      </c>
    </row>
    <row r="3">
      <c r="A3" t="inlineStr">
        <is>
          <t>02 - Administração Financeira</t>
        </is>
      </c>
      <c r="B3" t="inlineStr">
        <is>
          <t>R$4.647.530,00</t>
        </is>
      </c>
      <c r="C3" t="inlineStr">
        <is>
          <t>R$3.387.771,90</t>
        </is>
      </c>
      <c r="D3" t="inlineStr">
        <is>
          <t>72,89%</t>
        </is>
      </c>
      <c r="E3" t="inlineStr">
        <is>
          <t>7,55%</t>
        </is>
      </c>
    </row>
    <row r="4">
      <c r="A4" t="inlineStr">
        <is>
          <t>03 - Formação de Recursos Humanos</t>
        </is>
      </c>
      <c r="B4" t="inlineStr">
        <is>
          <t>R$957.923,00</t>
        </is>
      </c>
      <c r="C4" t="inlineStr">
        <is>
          <t>R$442.817,65</t>
        </is>
      </c>
      <c r="D4" t="inlineStr">
        <is>
          <t>46,23%</t>
        </is>
      </c>
      <c r="E4" t="inlineStr">
        <is>
          <t>0,99%</t>
        </is>
      </c>
    </row>
    <row r="5">
      <c r="A5" t="inlineStr">
        <is>
          <t>04 - Comunicação Social</t>
        </is>
      </c>
      <c r="B5" t="inlineStr">
        <is>
          <t>R$1.605.768,00</t>
        </is>
      </c>
      <c r="C5" t="inlineStr">
        <is>
          <t>R$1.116.957,35</t>
        </is>
      </c>
      <c r="D5" t="inlineStr">
        <is>
          <t>69,56%</t>
        </is>
      </c>
      <c r="E5" t="inlineStr">
        <is>
          <t>2,49%</t>
        </is>
      </c>
    </row>
    <row r="6">
      <c r="A6" t="inlineStr">
        <is>
          <t>05 - Atenção Básica</t>
        </is>
      </c>
      <c r="B6" t="inlineStr">
        <is>
          <t>R$1.109.832,00</t>
        </is>
      </c>
      <c r="C6" t="inlineStr">
        <is>
          <t>R$1.139.967,86</t>
        </is>
      </c>
      <c r="D6" t="inlineStr">
        <is>
          <t>102,72%</t>
        </is>
      </c>
      <c r="E6" t="inlineStr">
        <is>
          <t>2,54%</t>
        </is>
      </c>
    </row>
    <row r="7">
      <c r="A7" t="inlineStr">
        <is>
          <t>06 - Proteção e Benefícios ao Trabalhador</t>
        </is>
      </c>
      <c r="B7" t="inlineStr">
        <is>
          <t>R$3.532.266,00</t>
        </is>
      </c>
      <c r="C7" t="inlineStr">
        <is>
          <t>R$3.002.031,30</t>
        </is>
      </c>
      <c r="D7" t="inlineStr">
        <is>
          <t>84,99%</t>
        </is>
      </c>
      <c r="E7" t="inlineStr">
        <is>
          <t>6,69%</t>
        </is>
      </c>
    </row>
    <row r="8">
      <c r="A8" t="inlineStr">
        <is>
          <t>07 - Empregabilidade</t>
        </is>
      </c>
      <c r="B8" t="inlineStr">
        <is>
          <t>R$45.185.309,00</t>
        </is>
      </c>
      <c r="C8" t="inlineStr">
        <is>
          <t>R$30.640.819,51</t>
        </is>
      </c>
      <c r="D8" t="inlineStr">
        <is>
          <t>67,81%</t>
        </is>
      </c>
      <c r="E8" t="inlineStr">
        <is>
          <t>68,27%</t>
        </is>
      </c>
    </row>
  </sheetData>
  <pageMargins left="0.75" right="0.75" top="1" bottom="1" header="0.5" footer="0.5"/>
</worksheet>
</file>

<file path=xl/worksheets/sheet68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R$54.069.048,00</t>
        </is>
      </c>
      <c r="D2" t="inlineStr">
        <is>
          <t>75,63%</t>
        </is>
      </c>
    </row>
    <row r="3">
      <c r="A3" t="inlineStr">
        <is>
          <t>13210100</t>
        </is>
      </c>
      <c r="B3" t="inlineStr">
        <is>
          <t>Remuneração de Depósitos Bancários</t>
        </is>
      </c>
      <c r="C3" t="inlineStr">
        <is>
          <t>R$8.199.096,00</t>
        </is>
      </c>
      <c r="D3" t="inlineStr">
        <is>
          <t>11,47%</t>
        </is>
      </c>
    </row>
    <row r="4">
      <c r="A4" t="inlineStr">
        <is>
          <t>16999900</t>
        </is>
      </c>
      <c r="B4" t="inlineStr">
        <is>
          <t>Serviços Educacionais</t>
        </is>
      </c>
      <c r="C4" t="inlineStr">
        <is>
          <t>R$9.117.912,00</t>
        </is>
      </c>
      <c r="D4" t="inlineStr">
        <is>
          <t>12,75%</t>
        </is>
      </c>
    </row>
    <row r="5">
      <c r="A5" t="inlineStr">
        <is>
          <t>19110900</t>
        </is>
      </c>
      <c r="B5" t="inlineStr">
        <is>
          <t xml:space="preserve">Multas e Juros </t>
        </is>
      </c>
      <c r="C5" t="inlineStr">
        <is>
          <t>R$504,00</t>
        </is>
      </c>
      <c r="D5" t="inlineStr">
        <is>
          <t>0,00%</t>
        </is>
      </c>
    </row>
    <row r="6">
      <c r="A6" t="inlineStr">
        <is>
          <t>19999900</t>
        </is>
      </c>
      <c r="B6" t="inlineStr">
        <is>
          <t>Outras Receitas Correntes</t>
        </is>
      </c>
      <c r="C6" t="inlineStr">
        <is>
          <t>R$10.500,00</t>
        </is>
      </c>
      <c r="D6" t="inlineStr">
        <is>
          <t>0,01%</t>
        </is>
      </c>
    </row>
    <row r="7">
      <c r="A7" t="inlineStr">
        <is>
          <t>22130100</t>
        </is>
      </c>
      <c r="B7" t="inlineStr">
        <is>
          <t>Alienação de Bens Móveis</t>
        </is>
      </c>
      <c r="C7" t="inlineStr">
        <is>
          <t>R$90.000,00</t>
        </is>
      </c>
      <c r="D7" t="inlineStr">
        <is>
          <t>0,13%</t>
        </is>
      </c>
    </row>
  </sheetData>
  <pageMargins left="0.75" right="0.75" top="1" bottom="1" header="0.5" footer="0.5"/>
</worksheet>
</file>

<file path=xl/worksheets/sheet68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R$ 12.514.764,00</t>
        </is>
      </c>
      <c r="D2" t="inlineStr">
        <is>
          <t>17,51%</t>
        </is>
      </c>
    </row>
    <row r="3">
      <c r="A3" t="inlineStr">
        <is>
          <t>31901300</t>
        </is>
      </c>
      <c r="B3" t="inlineStr">
        <is>
          <t>Obrigações Patronais</t>
        </is>
      </c>
      <c r="C3" t="inlineStr">
        <is>
          <t>R$ 1.501.776,00</t>
        </is>
      </c>
      <c r="D3" t="inlineStr">
        <is>
          <t>2,10%</t>
        </is>
      </c>
    </row>
    <row r="4">
      <c r="A4" t="inlineStr">
        <is>
          <t>31901600</t>
        </is>
      </c>
      <c r="B4" t="inlineStr">
        <is>
          <t>Outras Despesas Variáveis</t>
        </is>
      </c>
      <c r="C4" t="inlineStr">
        <is>
          <t>R$ 320.892,00</t>
        </is>
      </c>
      <c r="D4" t="inlineStr">
        <is>
          <t>0,45%</t>
        </is>
      </c>
    </row>
    <row r="5">
      <c r="A5" t="inlineStr">
        <is>
          <t>31909100</t>
        </is>
      </c>
      <c r="B5" t="inlineStr">
        <is>
          <t xml:space="preserve">Sentenças Judiciais </t>
        </is>
      </c>
      <c r="C5" t="inlineStr">
        <is>
          <t>R$ 500.004,00</t>
        </is>
      </c>
      <c r="D5" t="inlineStr">
        <is>
          <t>0,70%</t>
        </is>
      </c>
    </row>
    <row r="6">
      <c r="A6" t="inlineStr">
        <is>
          <t>31909400</t>
        </is>
      </c>
      <c r="B6" t="inlineStr">
        <is>
          <t>Indenizações e Restituições Trabalhistas</t>
        </is>
      </c>
      <c r="C6" t="inlineStr">
        <is>
          <t>R$ 289.992,00</t>
        </is>
      </c>
      <c r="D6" t="inlineStr">
        <is>
          <t>0,41%</t>
        </is>
      </c>
    </row>
    <row r="7">
      <c r="A7" t="inlineStr">
        <is>
          <t>33504100</t>
        </is>
      </c>
      <c r="B7" t="inlineStr">
        <is>
          <t>Contribuições</t>
        </is>
      </c>
      <c r="C7" t="inlineStr">
        <is>
          <t>R$ 672.000,00</t>
        </is>
      </c>
      <c r="D7" t="inlineStr">
        <is>
          <t>0,94%</t>
        </is>
      </c>
    </row>
    <row r="8">
      <c r="A8" t="inlineStr">
        <is>
          <t>33901400</t>
        </is>
      </c>
      <c r="B8" t="inlineStr">
        <is>
          <t>Diárias</t>
        </is>
      </c>
      <c r="C8" t="inlineStr">
        <is>
          <t>R$ 560.160,00</t>
        </is>
      </c>
      <c r="D8" t="inlineStr">
        <is>
          <t>0,78%</t>
        </is>
      </c>
    </row>
    <row r="9">
      <c r="A9" t="inlineStr">
        <is>
          <t>33903000</t>
        </is>
      </c>
      <c r="B9" t="inlineStr">
        <is>
          <t>Material de Consumo</t>
        </is>
      </c>
      <c r="C9" t="inlineStr">
        <is>
          <t>R$ 9.638.244,00</t>
        </is>
      </c>
      <c r="D9" t="inlineStr">
        <is>
          <t>13,48%</t>
        </is>
      </c>
    </row>
    <row r="10">
      <c r="A10" t="inlineStr">
        <is>
          <t>33903300</t>
        </is>
      </c>
      <c r="B10" t="inlineStr">
        <is>
          <t>Passagens e Despesas de Locomoção</t>
        </is>
      </c>
      <c r="C10" t="inlineStr">
        <is>
          <t>R$ 343.908,00</t>
        </is>
      </c>
      <c r="D10" t="inlineStr">
        <is>
          <t>0,48%</t>
        </is>
      </c>
    </row>
    <row r="11">
      <c r="A11" t="inlineStr">
        <is>
          <t>33903600</t>
        </is>
      </c>
      <c r="B11" t="inlineStr">
        <is>
          <t>Outros Serviços de Terceiros - PF</t>
        </is>
      </c>
      <c r="C11" t="inlineStr">
        <is>
          <t>R$ 4.329.948,00</t>
        </is>
      </c>
      <c r="D11" t="inlineStr">
        <is>
          <t>6,06%</t>
        </is>
      </c>
    </row>
    <row r="12">
      <c r="A12" t="inlineStr">
        <is>
          <t>33903700</t>
        </is>
      </c>
      <c r="B12" t="inlineStr">
        <is>
          <t>Locação de Mão de Obra</t>
        </is>
      </c>
      <c r="C12" t="inlineStr">
        <is>
          <t>R$ 1.274.856,00</t>
        </is>
      </c>
      <c r="D12" t="inlineStr">
        <is>
          <t>1,78%</t>
        </is>
      </c>
    </row>
    <row r="13">
      <c r="A13" t="inlineStr">
        <is>
          <t>33903900</t>
        </is>
      </c>
      <c r="B13" t="inlineStr">
        <is>
          <t>Outros Serviços Terceiros - P. Jurídica</t>
        </is>
      </c>
      <c r="C13" t="inlineStr">
        <is>
          <t>R$ 14.650.656,00</t>
        </is>
      </c>
      <c r="D13" t="inlineStr">
        <is>
          <t>20,49%</t>
        </is>
      </c>
    </row>
    <row r="14">
      <c r="A14" t="inlineStr">
        <is>
          <t>33904000</t>
        </is>
      </c>
      <c r="B14" t="inlineStr">
        <is>
          <t>Serv. Tecn. da Inform. Comunicação - PJ.</t>
        </is>
      </c>
      <c r="C14" t="inlineStr">
        <is>
          <t>R$ 1.504.104,00</t>
        </is>
      </c>
      <c r="D14" t="inlineStr">
        <is>
          <t>2,10%</t>
        </is>
      </c>
    </row>
    <row r="15">
      <c r="A15" t="inlineStr">
        <is>
          <t>33904700</t>
        </is>
      </c>
      <c r="B15" t="inlineStr">
        <is>
          <t>Obrigações Tributárias e Contributivas</t>
        </is>
      </c>
      <c r="C15" t="inlineStr">
        <is>
          <t>R$ 158.004,00</t>
        </is>
      </c>
      <c r="D15" t="inlineStr">
        <is>
          <t>0,22%</t>
        </is>
      </c>
    </row>
    <row r="16">
      <c r="A16" t="inlineStr">
        <is>
          <t>33909100</t>
        </is>
      </c>
      <c r="B16" t="inlineStr">
        <is>
          <t>Sentenças Judiciais</t>
        </is>
      </c>
      <c r="C16" t="inlineStr">
        <is>
          <t>R$ 134.004,00</t>
        </is>
      </c>
      <c r="D16" t="inlineStr">
        <is>
          <t>0,19%</t>
        </is>
      </c>
    </row>
    <row r="17">
      <c r="A17" t="inlineStr">
        <is>
          <t>44905100</t>
        </is>
      </c>
      <c r="B17" t="inlineStr">
        <is>
          <t>Obras e Instalações</t>
        </is>
      </c>
      <c r="C17" t="inlineStr">
        <is>
          <t>R$ 13.898.244,00</t>
        </is>
      </c>
      <c r="D17" t="inlineStr">
        <is>
          <t>19,44%</t>
        </is>
      </c>
    </row>
    <row r="18">
      <c r="A18" t="inlineStr">
        <is>
          <t>44905200</t>
        </is>
      </c>
      <c r="B18" t="inlineStr">
        <is>
          <t>Equipamentos e Material Permanente</t>
        </is>
      </c>
      <c r="C18" t="inlineStr">
        <is>
          <t>R$ 9.195.504,00</t>
        </is>
      </c>
      <c r="D18" t="inlineStr">
        <is>
          <t>12,86%</t>
        </is>
      </c>
    </row>
  </sheetData>
  <pageMargins left="0.75" right="0.75" top="1" bottom="1" header="0.5" footer="0.5"/>
</worksheet>
</file>

<file path=xl/worksheets/sheet68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R$9.490.152,00</t>
        </is>
      </c>
      <c r="C2" t="inlineStr">
        <is>
          <t>13,28%</t>
        </is>
      </c>
    </row>
    <row r="3">
      <c r="A3" t="inlineStr">
        <is>
          <t>02 - Administração Financeira</t>
        </is>
      </c>
      <c r="B3" t="inlineStr">
        <is>
          <t>R$3.872.875,00</t>
        </is>
      </c>
      <c r="C3" t="inlineStr">
        <is>
          <t>5,42%</t>
        </is>
      </c>
    </row>
    <row r="4">
      <c r="A4" t="inlineStr">
        <is>
          <t>03 - Formação de Recursos Humanos</t>
        </is>
      </c>
      <c r="B4" t="inlineStr">
        <is>
          <t>R$634.250,00</t>
        </is>
      </c>
      <c r="C4" t="inlineStr">
        <is>
          <t>0,89%</t>
        </is>
      </c>
    </row>
    <row r="5">
      <c r="A5" t="inlineStr">
        <is>
          <t>04 - Comunicação Social</t>
        </is>
      </c>
      <c r="B5" t="inlineStr">
        <is>
          <t>R$1.570.489,00</t>
        </is>
      </c>
      <c r="C5" t="inlineStr">
        <is>
          <t>2,20%</t>
        </is>
      </c>
    </row>
    <row r="6">
      <c r="A6" t="inlineStr">
        <is>
          <t>05 - Atenção Básica</t>
        </is>
      </c>
      <c r="B6" t="inlineStr">
        <is>
          <t>R$1.031.364,00</t>
        </is>
      </c>
      <c r="C6" t="inlineStr">
        <is>
          <t>1,44%</t>
        </is>
      </c>
    </row>
    <row r="7">
      <c r="A7" t="inlineStr">
        <is>
          <t>06 - Proteção e Benefícios ao Trabalhador</t>
        </is>
      </c>
      <c r="B7" t="inlineStr">
        <is>
          <t>R$3.185.081,00</t>
        </is>
      </c>
      <c r="C7" t="inlineStr">
        <is>
          <t>4,46%</t>
        </is>
      </c>
    </row>
    <row r="8">
      <c r="A8" t="inlineStr">
        <is>
          <t>07 - Empregabilidade</t>
        </is>
      </c>
      <c r="B8" t="inlineStr">
        <is>
          <t>R$51.702.849,00</t>
        </is>
      </c>
      <c r="C8" t="inlineStr">
        <is>
          <t>72,32%</t>
        </is>
      </c>
    </row>
  </sheetData>
  <pageMargins left="0.75" right="0.75" top="1" bottom="1" header="0.5" footer="0.5"/>
</worksheet>
</file>

<file path=xl/worksheets/sheet68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R$ 71.397.060,00</t>
        </is>
      </c>
      <c r="C2" t="inlineStr">
        <is>
          <t>R$ 30.729.933,71</t>
        </is>
      </c>
      <c r="D2" t="inlineStr">
        <is>
          <t>43,04%</t>
        </is>
      </c>
      <c r="E2" t="inlineStr">
        <is>
          <t>100,00%</t>
        </is>
      </c>
    </row>
    <row r="3">
      <c r="A3" t="inlineStr">
        <is>
          <t>Contr. para Ent. Privadas Serviço Social e de Formação Prof.</t>
        </is>
      </c>
      <c r="B3" t="inlineStr">
        <is>
          <t>R$ 54.069.048,00</t>
        </is>
      </c>
      <c r="C3" t="inlineStr">
        <is>
          <t>R$ 23.396.343,87</t>
        </is>
      </c>
      <c r="D3" t="inlineStr">
        <is>
          <t>43,27%</t>
        </is>
      </c>
      <c r="E3" t="inlineStr">
        <is>
          <t>76,14%</t>
        </is>
      </c>
    </row>
    <row r="4">
      <c r="A4" t="inlineStr">
        <is>
          <t>Contribuições para o Senac</t>
        </is>
      </c>
      <c r="B4" t="inlineStr">
        <is>
          <t>R$ 54.069.048,00</t>
        </is>
      </c>
      <c r="C4" t="inlineStr">
        <is>
          <t>R$ 23.396.343,87</t>
        </is>
      </c>
      <c r="D4" t="inlineStr">
        <is>
          <t>43,27%</t>
        </is>
      </c>
      <c r="E4" t="inlineStr">
        <is>
          <t>76,14%</t>
        </is>
      </c>
    </row>
    <row r="5">
      <c r="A5" t="inlineStr">
        <is>
          <t>Receita Patrimonial</t>
        </is>
      </c>
      <c r="B5" t="inlineStr">
        <is>
          <t>R$ 8.199.096,00</t>
        </is>
      </c>
      <c r="C5" t="inlineStr">
        <is>
          <t>R$ 6.166.281,23</t>
        </is>
      </c>
      <c r="D5" t="inlineStr">
        <is>
          <t>75,21%</t>
        </is>
      </c>
      <c r="E5" t="inlineStr">
        <is>
          <t>20,07%</t>
        </is>
      </c>
    </row>
    <row r="6">
      <c r="A6" t="inlineStr">
        <is>
          <t>Remuneração de Depósitos Bancários</t>
        </is>
      </c>
      <c r="B6" t="inlineStr">
        <is>
          <t>R$ 8.199.096,00</t>
        </is>
      </c>
      <c r="C6" t="inlineStr">
        <is>
          <t>R$ 6.166.281,23</t>
        </is>
      </c>
      <c r="D6" t="inlineStr">
        <is>
          <t>75,21%</t>
        </is>
      </c>
      <c r="E6" t="inlineStr">
        <is>
          <t>20,07%</t>
        </is>
      </c>
    </row>
    <row r="7">
      <c r="A7" t="inlineStr">
        <is>
          <t>Receita de Serviços</t>
        </is>
      </c>
      <c r="B7" t="inlineStr">
        <is>
          <t>R$ 9.117.912,00</t>
        </is>
      </c>
      <c r="C7" t="inlineStr">
        <is>
          <t>R$ 1.165.577,45</t>
        </is>
      </c>
      <c r="D7" t="inlineStr">
        <is>
          <t>12,78%</t>
        </is>
      </c>
      <c r="E7" t="inlineStr">
        <is>
          <t>3,79%</t>
        </is>
      </c>
    </row>
    <row r="8">
      <c r="A8" t="inlineStr">
        <is>
          <t>Serviços Educacionais</t>
        </is>
      </c>
      <c r="B8" t="inlineStr">
        <is>
          <t>R$ 9.117.912,00</t>
        </is>
      </c>
      <c r="C8" t="inlineStr">
        <is>
          <t>R$ 1.165.577,45</t>
        </is>
      </c>
      <c r="D8" t="inlineStr">
        <is>
          <t>12,78%</t>
        </is>
      </c>
      <c r="E8" t="inlineStr">
        <is>
          <t>3,79%</t>
        </is>
      </c>
    </row>
    <row r="9">
      <c r="A9" t="inlineStr">
        <is>
          <t>Outras Receitas Correntes</t>
        </is>
      </c>
      <c r="B9" t="inlineStr">
        <is>
          <t>R$ 11.004,00</t>
        </is>
      </c>
      <c r="C9" t="inlineStr">
        <is>
          <t>R$ 1.731,16</t>
        </is>
      </c>
      <c r="D9" t="inlineStr">
        <is>
          <t>15,73%</t>
        </is>
      </c>
      <c r="E9" t="inlineStr">
        <is>
          <t>0,01%</t>
        </is>
      </c>
    </row>
    <row r="10">
      <c r="A10" t="inlineStr">
        <is>
          <t xml:space="preserve">Multas e Juros </t>
        </is>
      </c>
      <c r="B10" t="inlineStr">
        <is>
          <t>R$ 504,00</t>
        </is>
      </c>
      <c r="C10" t="inlineStr">
        <is>
          <t>R$ 157,00</t>
        </is>
      </c>
      <c r="D10" t="inlineStr">
        <is>
          <t>31,15%</t>
        </is>
      </c>
      <c r="E10" t="inlineStr">
        <is>
          <t>0,00%</t>
        </is>
      </c>
    </row>
    <row r="11">
      <c r="A11" t="inlineStr">
        <is>
          <t>Outras Receitas Correntes</t>
        </is>
      </c>
      <c r="B11" t="inlineStr">
        <is>
          <t>R$ 10.500,00</t>
        </is>
      </c>
      <c r="C11" t="inlineStr">
        <is>
          <t>R$ 1.574,16</t>
        </is>
      </c>
      <c r="D11" t="inlineStr">
        <is>
          <t>14,99%</t>
        </is>
      </c>
      <c r="E11" t="inlineStr">
        <is>
          <t>0,01%</t>
        </is>
      </c>
    </row>
    <row r="12">
      <c r="A12" t="inlineStr">
        <is>
          <t>RECEITAS DE CAPITAL</t>
        </is>
      </c>
      <c r="B12" t="inlineStr">
        <is>
          <t>R$ 90.000,00</t>
        </is>
      </c>
      <c r="C12" t="inlineStr">
        <is>
          <t>R$ 0,00</t>
        </is>
      </c>
      <c r="D12" t="inlineStr">
        <is>
          <t>0,00%</t>
        </is>
      </c>
      <c r="E12" t="inlineStr">
        <is>
          <t>0,00%</t>
        </is>
      </c>
    </row>
    <row r="13">
      <c r="A13" t="inlineStr">
        <is>
          <t>Alienação de Bens</t>
        </is>
      </c>
      <c r="B13" t="inlineStr">
        <is>
          <t>R$ 90.000,00</t>
        </is>
      </c>
      <c r="C13" t="inlineStr">
        <is>
          <t>R$ 0,00</t>
        </is>
      </c>
      <c r="D13" t="inlineStr">
        <is>
          <t>0,00%</t>
        </is>
      </c>
      <c r="E13" t="inlineStr">
        <is>
          <t>0,00%</t>
        </is>
      </c>
    </row>
    <row r="14">
      <c r="A14" t="inlineStr">
        <is>
          <t>Alienação de Bens Móveis</t>
        </is>
      </c>
      <c r="B14" t="inlineStr">
        <is>
          <t>R$ 90.000,00</t>
        </is>
      </c>
      <c r="C14" t="inlineStr">
        <is>
          <t>R$ 0,00</t>
        </is>
      </c>
      <c r="D14" t="inlineStr">
        <is>
          <t>0,00%</t>
        </is>
      </c>
      <c r="E14" t="inlineStr">
        <is>
          <t>0,00%</t>
        </is>
      </c>
    </row>
  </sheetData>
  <pageMargins left="0.75" right="0.75" top="1" bottom="1" header="0.5" footer="0.5"/>
</worksheet>
</file>

<file path=xl/worksheets/sheet68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R$48.393.312,00</t>
        </is>
      </c>
      <c r="C2" t="inlineStr">
        <is>
          <t>R$15.038.796,06</t>
        </is>
      </c>
      <c r="D2" t="inlineStr">
        <is>
          <t>31,08%</t>
        </is>
      </c>
      <c r="E2" t="inlineStr">
        <is>
          <t>85,44%</t>
        </is>
      </c>
    </row>
    <row r="3">
      <c r="A3" t="inlineStr">
        <is>
          <t>Pessoal e Encargos Sociais</t>
        </is>
      </c>
      <c r="B3" t="inlineStr">
        <is>
          <t>R$15.127.428,00</t>
        </is>
      </c>
      <c r="C3" t="inlineStr">
        <is>
          <t>R$7.538.955,27</t>
        </is>
      </c>
      <c r="D3" t="inlineStr">
        <is>
          <t>49,84%</t>
        </is>
      </c>
      <c r="E3" t="inlineStr">
        <is>
          <t>42,83%</t>
        </is>
      </c>
    </row>
    <row r="4">
      <c r="A4" t="inlineStr">
        <is>
          <t>Vencimentos e Vantagens Fixas</t>
        </is>
      </c>
      <c r="B4" t="inlineStr">
        <is>
          <t>R$12.514.764,00</t>
        </is>
      </c>
      <c r="C4" t="inlineStr">
        <is>
          <t>R$6.372.714,40</t>
        </is>
      </c>
      <c r="D4" t="inlineStr">
        <is>
          <t>50,92%</t>
        </is>
      </c>
      <c r="E4" t="inlineStr">
        <is>
          <t>36,21%</t>
        </is>
      </c>
    </row>
    <row r="5">
      <c r="A5" t="inlineStr">
        <is>
          <t>Obrigações Patronais</t>
        </is>
      </c>
      <c r="B5" t="inlineStr">
        <is>
          <t>R$1.501.776,00</t>
        </is>
      </c>
      <c r="C5" t="inlineStr">
        <is>
          <t>R$838.688,67</t>
        </is>
      </c>
      <c r="D5" t="inlineStr">
        <is>
          <t>55,85%</t>
        </is>
      </c>
      <c r="E5" t="inlineStr">
        <is>
          <t>4,76%</t>
        </is>
      </c>
    </row>
    <row r="6">
      <c r="A6" t="inlineStr">
        <is>
          <t>Outras Despesas Variáveis</t>
        </is>
      </c>
      <c r="B6" t="inlineStr">
        <is>
          <t>R$320.892,00</t>
        </is>
      </c>
      <c r="C6" t="inlineStr">
        <is>
          <t>R$107.569,97</t>
        </is>
      </c>
      <c r="D6" t="inlineStr">
        <is>
          <t>33,52%</t>
        </is>
      </c>
      <c r="E6" t="inlineStr">
        <is>
          <t>0,61%</t>
        </is>
      </c>
    </row>
    <row r="7">
      <c r="A7" t="inlineStr">
        <is>
          <t xml:space="preserve">Sentenças Judiciais </t>
        </is>
      </c>
      <c r="B7" t="inlineStr">
        <is>
          <t>R$500.004,00</t>
        </is>
      </c>
      <c r="C7" t="inlineStr">
        <is>
          <t>R$155.165,32</t>
        </is>
      </c>
      <c r="D7" t="inlineStr">
        <is>
          <t>31,03%</t>
        </is>
      </c>
      <c r="E7" t="inlineStr">
        <is>
          <t>0,88%</t>
        </is>
      </c>
    </row>
    <row r="8">
      <c r="A8" t="inlineStr">
        <is>
          <t>Indenizações e Restituições Trabalhistas</t>
        </is>
      </c>
      <c r="B8" t="inlineStr">
        <is>
          <t>R$289.992,00</t>
        </is>
      </c>
      <c r="C8" t="inlineStr">
        <is>
          <t>R$64.816,91</t>
        </is>
      </c>
      <c r="D8" t="inlineStr">
        <is>
          <t>22,35%</t>
        </is>
      </c>
      <c r="E8" t="inlineStr">
        <is>
          <t>0,37%</t>
        </is>
      </c>
    </row>
    <row r="9">
      <c r="A9" t="inlineStr">
        <is>
          <t>Outras Despesas Correntes</t>
        </is>
      </c>
      <c r="B9" t="inlineStr">
        <is>
          <t>R$33.265.884,00</t>
        </is>
      </c>
      <c r="C9" t="inlineStr">
        <is>
          <t>R$7.499.840,79</t>
        </is>
      </c>
      <c r="D9" t="inlineStr">
        <is>
          <t>22,55%</t>
        </is>
      </c>
      <c r="E9" t="inlineStr">
        <is>
          <t>42,61%</t>
        </is>
      </c>
    </row>
    <row r="10">
      <c r="A10" t="inlineStr">
        <is>
          <t>Contribuições</t>
        </is>
      </c>
      <c r="B10" t="inlineStr">
        <is>
          <t>R$672.000,00</t>
        </is>
      </c>
      <c r="C10" t="inlineStr">
        <is>
          <t>R$328.487,11</t>
        </is>
      </c>
      <c r="D10" t="inlineStr">
        <is>
          <t>48,88%</t>
        </is>
      </c>
      <c r="E10" t="inlineStr">
        <is>
          <t>1,87%</t>
        </is>
      </c>
    </row>
    <row r="11">
      <c r="A11" t="inlineStr">
        <is>
          <t>Diárias</t>
        </is>
      </c>
      <c r="B11" t="inlineStr">
        <is>
          <t>R$560.160,00</t>
        </is>
      </c>
      <c r="C11" t="inlineStr">
        <is>
          <t>R$97.079,99</t>
        </is>
      </c>
      <c r="D11" t="inlineStr">
        <is>
          <t>17,33%</t>
        </is>
      </c>
      <c r="E11" t="inlineStr">
        <is>
          <t>0,55%</t>
        </is>
      </c>
    </row>
    <row r="12">
      <c r="A12" t="inlineStr">
        <is>
          <t>Material de Consumo</t>
        </is>
      </c>
      <c r="B12" t="inlineStr">
        <is>
          <t>R$9.638.244,00</t>
        </is>
      </c>
      <c r="C12" t="inlineStr">
        <is>
          <t>R$699.105,99</t>
        </is>
      </c>
      <c r="D12" t="inlineStr">
        <is>
          <t>7,25%</t>
        </is>
      </c>
      <c r="E12" t="inlineStr">
        <is>
          <t>3,97%</t>
        </is>
      </c>
    </row>
    <row r="13">
      <c r="A13" t="inlineStr">
        <is>
          <t>Passagens e Despesas de Locomoção</t>
        </is>
      </c>
      <c r="B13" t="inlineStr">
        <is>
          <t>R$343.908,00</t>
        </is>
      </c>
      <c r="C13" t="inlineStr">
        <is>
          <t>R$93.975,56</t>
        </is>
      </c>
      <c r="D13" t="inlineStr">
        <is>
          <t>27,33%</t>
        </is>
      </c>
      <c r="E13" t="inlineStr">
        <is>
          <t>0,53%</t>
        </is>
      </c>
    </row>
    <row r="14">
      <c r="A14" t="inlineStr">
        <is>
          <t>Outros Serviços de Terceiros - PF</t>
        </is>
      </c>
      <c r="B14" t="inlineStr">
        <is>
          <t>R$4.329.948,00</t>
        </is>
      </c>
      <c r="C14" t="inlineStr">
        <is>
          <t>R$361.284,01</t>
        </is>
      </c>
      <c r="D14" t="inlineStr">
        <is>
          <t>8,34%</t>
        </is>
      </c>
      <c r="E14" t="inlineStr">
        <is>
          <t>2,05%</t>
        </is>
      </c>
    </row>
    <row r="15">
      <c r="A15" t="inlineStr">
        <is>
          <t>Locação de Mão de Obra</t>
        </is>
      </c>
      <c r="B15" t="inlineStr">
        <is>
          <t>R$1.274.856,00</t>
        </is>
      </c>
      <c r="C15" t="inlineStr">
        <is>
          <t>R$46.517,06</t>
        </is>
      </c>
      <c r="D15" t="inlineStr">
        <is>
          <t>3,65%</t>
        </is>
      </c>
      <c r="E15" t="inlineStr">
        <is>
          <t>0,26%</t>
        </is>
      </c>
    </row>
    <row r="16">
      <c r="A16" t="inlineStr">
        <is>
          <t>Outros Serviços Terceiros - P. Jurídica</t>
        </is>
      </c>
      <c r="B16" t="inlineStr">
        <is>
          <t>R$14.650.656,00</t>
        </is>
      </c>
      <c r="C16" t="inlineStr">
        <is>
          <t>R$5.201.944,12</t>
        </is>
      </c>
      <c r="D16" t="inlineStr">
        <is>
          <t>35,51%</t>
        </is>
      </c>
      <c r="E16" t="inlineStr">
        <is>
          <t>29,55%</t>
        </is>
      </c>
    </row>
    <row r="17">
      <c r="A17" t="inlineStr">
        <is>
          <t>Serv. Tecn. da Inform. Comunicação - PJ.</t>
        </is>
      </c>
      <c r="B17" t="inlineStr">
        <is>
          <t>R$1.504.104,00</t>
        </is>
      </c>
      <c r="C17" t="inlineStr">
        <is>
          <t>R$631.128,85</t>
        </is>
      </c>
      <c r="D17" t="inlineStr">
        <is>
          <t>41,96%</t>
        </is>
      </c>
      <c r="E17" t="inlineStr">
        <is>
          <t>3,59%</t>
        </is>
      </c>
    </row>
    <row r="18">
      <c r="A18" t="inlineStr">
        <is>
          <t>Obrigações Tributárias e Contributivas</t>
        </is>
      </c>
      <c r="B18" t="inlineStr">
        <is>
          <t>R$158.004,00</t>
        </is>
      </c>
      <c r="C18" t="inlineStr">
        <is>
          <t>R$40.318,10</t>
        </is>
      </c>
      <c r="D18" t="inlineStr">
        <is>
          <t>25,52%</t>
        </is>
      </c>
      <c r="E18" t="inlineStr">
        <is>
          <t>0,23%</t>
        </is>
      </c>
    </row>
    <row r="19">
      <c r="A19" t="inlineStr">
        <is>
          <t>Sentenças Judiciais</t>
        </is>
      </c>
      <c r="B19" t="inlineStr">
        <is>
          <t>R$134.004,00</t>
        </is>
      </c>
      <c r="C19" t="inlineStr">
        <is>
          <t>R$0,00</t>
        </is>
      </c>
      <c r="D19" t="inlineStr">
        <is>
          <t>0,00%</t>
        </is>
      </c>
      <c r="E19" t="inlineStr">
        <is>
          <t>0,00%</t>
        </is>
      </c>
    </row>
    <row r="20">
      <c r="A20" t="inlineStr">
        <is>
          <t>DESPESAS DE CAPITAL</t>
        </is>
      </c>
      <c r="B20" t="inlineStr">
        <is>
          <t>R$23.093.748,00</t>
        </is>
      </c>
      <c r="C20" t="inlineStr">
        <is>
          <t>R$2.562.724,55</t>
        </is>
      </c>
      <c r="D20" t="inlineStr">
        <is>
          <t>11,10%</t>
        </is>
      </c>
      <c r="E20" t="inlineStr">
        <is>
          <t>14,56%</t>
        </is>
      </c>
    </row>
    <row r="21">
      <c r="A21" t="inlineStr">
        <is>
          <t>Investimentos</t>
        </is>
      </c>
      <c r="B21" t="inlineStr">
        <is>
          <t>R$23.093.748,00</t>
        </is>
      </c>
      <c r="C21" t="inlineStr">
        <is>
          <t>R$2.562.724,55</t>
        </is>
      </c>
      <c r="D21" t="inlineStr">
        <is>
          <t>11,10%</t>
        </is>
      </c>
      <c r="E21" t="inlineStr">
        <is>
          <t>14,56%</t>
        </is>
      </c>
    </row>
  </sheetData>
  <pageMargins left="0.75" right="0.75" top="1" bottom="1" header="0.5" footer="0.5"/>
</worksheet>
</file>

<file path=xl/worksheets/sheet68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R$ 9.490.152,00</t>
        </is>
      </c>
      <c r="C2" t="inlineStr">
        <is>
          <t>R$ 2.204.334,67</t>
        </is>
      </c>
      <c r="D2" t="inlineStr">
        <is>
          <t>23,23%</t>
        </is>
      </c>
      <c r="E2" t="inlineStr">
        <is>
          <t>12,52%</t>
        </is>
      </c>
    </row>
    <row r="3">
      <c r="A3" t="inlineStr">
        <is>
          <t>02 - Administração Financeira</t>
        </is>
      </c>
      <c r="B3" t="inlineStr">
        <is>
          <t>R$ 3.872.875,00</t>
        </is>
      </c>
      <c r="C3" t="inlineStr">
        <is>
          <t>R$ 1.977.254,18</t>
        </is>
      </c>
      <c r="D3" t="inlineStr">
        <is>
          <t>51,05%</t>
        </is>
      </c>
      <c r="E3" t="inlineStr">
        <is>
          <t>11,23%</t>
        </is>
      </c>
    </row>
    <row r="4">
      <c r="A4" t="inlineStr">
        <is>
          <t>03 - Formação de Recursos Humanos</t>
        </is>
      </c>
      <c r="B4" t="inlineStr">
        <is>
          <t>R$ 634.250,00</t>
        </is>
      </c>
      <c r="C4" t="inlineStr">
        <is>
          <t>R$ 340.719,46</t>
        </is>
      </c>
      <c r="D4" t="inlineStr">
        <is>
          <t>53,72%</t>
        </is>
      </c>
      <c r="E4" t="inlineStr">
        <is>
          <t>1,94%</t>
        </is>
      </c>
    </row>
    <row r="5">
      <c r="A5" t="inlineStr">
        <is>
          <t>04 - Comunicação Social</t>
        </is>
      </c>
      <c r="B5" t="inlineStr">
        <is>
          <t>R$ 1.570.489,00</t>
        </is>
      </c>
      <c r="C5" t="inlineStr">
        <is>
          <t>R$ 393.833,53</t>
        </is>
      </c>
      <c r="D5" t="inlineStr">
        <is>
          <t>25,08%</t>
        </is>
      </c>
      <c r="E5" t="inlineStr">
        <is>
          <t>2,24%</t>
        </is>
      </c>
    </row>
    <row r="6">
      <c r="A6" t="inlineStr">
        <is>
          <t>05 - Atenção Básica</t>
        </is>
      </c>
      <c r="B6" t="inlineStr">
        <is>
          <t>R$ 1.031.364,00</t>
        </is>
      </c>
      <c r="C6" t="inlineStr">
        <is>
          <t>R$ 633.480,53</t>
        </is>
      </c>
      <c r="D6" t="inlineStr">
        <is>
          <t>61,42%</t>
        </is>
      </c>
      <c r="E6" t="inlineStr">
        <is>
          <t>3,60%</t>
        </is>
      </c>
    </row>
    <row r="7">
      <c r="A7" t="inlineStr">
        <is>
          <t>06 - Proteção e Benefícios ao Trabalhador</t>
        </is>
      </c>
      <c r="B7" t="inlineStr">
        <is>
          <t>R$ 3.185.081,00</t>
        </is>
      </c>
      <c r="C7" t="inlineStr">
        <is>
          <t>R$ 1.744.472,72</t>
        </is>
      </c>
      <c r="D7" t="inlineStr">
        <is>
          <t>54,77%</t>
        </is>
      </c>
      <c r="E7" t="inlineStr">
        <is>
          <t>9,91%</t>
        </is>
      </c>
    </row>
    <row r="8">
      <c r="A8" t="inlineStr">
        <is>
          <t>07 - Empregabilidade</t>
        </is>
      </c>
      <c r="B8" t="inlineStr">
        <is>
          <t>R$ 51.702.849,00</t>
        </is>
      </c>
      <c r="C8" t="inlineStr">
        <is>
          <t>R$ 10.307.425,52</t>
        </is>
      </c>
      <c r="D8" t="inlineStr">
        <is>
          <t>19,94%</t>
        </is>
      </c>
      <c r="E8" t="inlineStr">
        <is>
          <t>58,56%</t>
        </is>
      </c>
    </row>
  </sheetData>
  <pageMargins left="0.75" right="0.75" top="1" bottom="1" header="0.5" footer="0.5"/>
</worksheet>
</file>

<file path=xl/worksheets/sheet68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151.952.982,70</t>
        </is>
      </c>
    </row>
    <row r="3">
      <c r="A3" t="inlineStr">
        <is>
          <t>2025</t>
        </is>
      </c>
      <c r="B3" t="inlineStr">
        <is>
          <t>2025</t>
        </is>
      </c>
      <c r="C3" t="inlineStr">
        <is>
          <t>Ativo Circulante</t>
        </is>
      </c>
      <c r="D3" t="inlineStr">
        <is>
          <t>2</t>
        </is>
      </c>
      <c r="E3" t="inlineStr">
        <is>
          <t>115.186.900,10</t>
        </is>
      </c>
    </row>
    <row r="4">
      <c r="A4" t="inlineStr">
        <is>
          <t>2025</t>
        </is>
      </c>
      <c r="B4" t="inlineStr">
        <is>
          <t>2025</t>
        </is>
      </c>
      <c r="C4" t="inlineStr">
        <is>
          <t>Caixa e Equivalentes de Caixa</t>
        </is>
      </c>
      <c r="D4" t="inlineStr">
        <is>
          <t>3</t>
        </is>
      </c>
      <c r="E4" t="inlineStr">
        <is>
          <t>68.945.622,21</t>
        </is>
      </c>
    </row>
    <row r="5">
      <c r="A5" t="inlineStr">
        <is>
          <t>2025</t>
        </is>
      </c>
      <c r="B5" t="inlineStr">
        <is>
          <t>2025</t>
        </is>
      </c>
      <c r="C5" t="inlineStr">
        <is>
          <t>Créditos a Curto Prazo</t>
        </is>
      </c>
      <c r="D5" t="inlineStr">
        <is>
          <t>3</t>
        </is>
      </c>
      <c r="E5" t="inlineStr">
        <is>
          <t>11.498.876,97</t>
        </is>
      </c>
    </row>
    <row r="6">
      <c r="A6" t="inlineStr">
        <is>
          <t>2025</t>
        </is>
      </c>
      <c r="B6" t="inlineStr">
        <is>
          <t>2025</t>
        </is>
      </c>
      <c r="C6" t="inlineStr">
        <is>
          <t>Demais Créditos e Valores a Curto Prazo</t>
        </is>
      </c>
      <c r="D6" t="inlineStr">
        <is>
          <t>3</t>
        </is>
      </c>
      <c r="E6" t="inlineStr">
        <is>
          <t>34.164.251,24</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476.925,72</t>
        </is>
      </c>
    </row>
    <row r="9">
      <c r="A9" t="inlineStr">
        <is>
          <t>2025</t>
        </is>
      </c>
      <c r="B9" t="inlineStr">
        <is>
          <t>2025</t>
        </is>
      </c>
      <c r="C9" t="inlineStr">
        <is>
          <t>VPDs Pagas Antecipadamente</t>
        </is>
      </c>
      <c r="D9" t="inlineStr">
        <is>
          <t>3</t>
        </is>
      </c>
      <c r="E9" t="inlineStr">
        <is>
          <t>101.223,96</t>
        </is>
      </c>
    </row>
    <row r="10">
      <c r="A10" t="inlineStr">
        <is>
          <t>2025</t>
        </is>
      </c>
      <c r="B10" t="inlineStr">
        <is>
          <t>2025</t>
        </is>
      </c>
      <c r="C10" t="inlineStr">
        <is>
          <t>Ativo Não Circulante</t>
        </is>
      </c>
      <c r="D10" t="inlineStr">
        <is>
          <t>2</t>
        </is>
      </c>
      <c r="E10" t="inlineStr">
        <is>
          <t>36.766.082,60</t>
        </is>
      </c>
    </row>
    <row r="11">
      <c r="A11" t="inlineStr">
        <is>
          <t>2025</t>
        </is>
      </c>
      <c r="B11" t="inlineStr">
        <is>
          <t>2025</t>
        </is>
      </c>
      <c r="C11" t="inlineStr">
        <is>
          <t>Ativo Realizável a Longo Prazo</t>
        </is>
      </c>
      <c r="D11" t="inlineStr">
        <is>
          <t>3</t>
        </is>
      </c>
      <c r="E11" t="inlineStr">
        <is>
          <t>365.862,08</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36.400.220,52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115.552.762,18</t>
        </is>
      </c>
    </row>
    <row r="16">
      <c r="A16" t="inlineStr">
        <is>
          <t>2025</t>
        </is>
      </c>
      <c r="B16" t="inlineStr">
        <is>
          <t>2025</t>
        </is>
      </c>
      <c r="C16" t="inlineStr">
        <is>
          <t>Ativo Permanente</t>
        </is>
      </c>
      <c r="D16" t="inlineStr"/>
      <c r="E16" t="inlineStr">
        <is>
          <t>36.400.220,52</t>
        </is>
      </c>
    </row>
    <row r="17">
      <c r="A17" t="inlineStr">
        <is>
          <t>2025</t>
        </is>
      </c>
      <c r="B17" t="inlineStr">
        <is>
          <t>2025</t>
        </is>
      </c>
      <c r="C17" t="inlineStr">
        <is>
          <t>Saldo dos Atos Potenciais do Ativo</t>
        </is>
      </c>
      <c r="D17" t="inlineStr">
        <is>
          <t>3</t>
        </is>
      </c>
      <c r="E17" t="inlineStr">
        <is>
          <t>49.068.099,02</t>
        </is>
      </c>
    </row>
    <row r="18">
      <c r="A18" t="inlineStr">
        <is>
          <t>2025</t>
        </is>
      </c>
      <c r="B18" t="inlineStr">
        <is>
          <t>2024</t>
        </is>
      </c>
      <c r="C18" t="inlineStr">
        <is>
          <t>ATIVO</t>
        </is>
      </c>
      <c r="D18" t="inlineStr">
        <is>
          <t>1</t>
        </is>
      </c>
      <c r="E18" t="inlineStr">
        <is>
          <t>95.229.749,21</t>
        </is>
      </c>
    </row>
    <row r="19">
      <c r="A19" t="inlineStr">
        <is>
          <t>2025</t>
        </is>
      </c>
      <c r="B19" t="inlineStr">
        <is>
          <t>2024</t>
        </is>
      </c>
      <c r="C19" t="inlineStr">
        <is>
          <t>Ativo Circulante</t>
        </is>
      </c>
      <c r="D19" t="inlineStr">
        <is>
          <t>2</t>
        </is>
      </c>
      <c r="E19" t="inlineStr">
        <is>
          <t>62.860.370,38</t>
        </is>
      </c>
    </row>
    <row r="20">
      <c r="A20" t="inlineStr">
        <is>
          <t>2025</t>
        </is>
      </c>
      <c r="B20" t="inlineStr">
        <is>
          <t>2024</t>
        </is>
      </c>
      <c r="C20" t="inlineStr">
        <is>
          <t>Caixa e Equivalentes de Caixa</t>
        </is>
      </c>
      <c r="D20" t="inlineStr">
        <is>
          <t>3</t>
        </is>
      </c>
      <c r="E20" t="inlineStr">
        <is>
          <t>40.301.724,23</t>
        </is>
      </c>
    </row>
    <row r="21">
      <c r="A21" t="inlineStr">
        <is>
          <t>2025</t>
        </is>
      </c>
      <c r="B21" t="inlineStr">
        <is>
          <t>2024</t>
        </is>
      </c>
      <c r="C21" t="inlineStr">
        <is>
          <t>Créditos a Curto Prazo</t>
        </is>
      </c>
      <c r="D21" t="inlineStr">
        <is>
          <t>3</t>
        </is>
      </c>
      <c r="E21" t="inlineStr">
        <is>
          <t>13.139.356,17</t>
        </is>
      </c>
    </row>
  </sheetData>
  <pageMargins left="0.75" right="0.75" top="1" bottom="1" header="0.5" footer="0.5"/>
</worksheet>
</file>

<file path=xl/worksheets/sheet68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151.952.982,70</t>
        </is>
      </c>
    </row>
    <row r="3">
      <c r="A3" t="inlineStr">
        <is>
          <t>2025</t>
        </is>
      </c>
      <c r="B3" t="inlineStr">
        <is>
          <t>2025</t>
        </is>
      </c>
      <c r="C3" t="inlineStr">
        <is>
          <t>Ativo Circulante</t>
        </is>
      </c>
      <c r="D3" t="inlineStr">
        <is>
          <t>2</t>
        </is>
      </c>
      <c r="E3" t="inlineStr">
        <is>
          <t>115.186.900,10</t>
        </is>
      </c>
    </row>
    <row r="4">
      <c r="A4" t="inlineStr">
        <is>
          <t>2025</t>
        </is>
      </c>
      <c r="B4" t="inlineStr">
        <is>
          <t>2025</t>
        </is>
      </c>
      <c r="C4" t="inlineStr">
        <is>
          <t>Caixa e Equivalentes de Caixa</t>
        </is>
      </c>
      <c r="D4" t="inlineStr">
        <is>
          <t>3</t>
        </is>
      </c>
      <c r="E4" t="inlineStr">
        <is>
          <t>68.945.622,21</t>
        </is>
      </c>
    </row>
    <row r="5">
      <c r="A5" t="inlineStr">
        <is>
          <t>2025</t>
        </is>
      </c>
      <c r="B5" t="inlineStr">
        <is>
          <t>2025</t>
        </is>
      </c>
      <c r="C5" t="inlineStr">
        <is>
          <t>Créditos a Curto Prazo</t>
        </is>
      </c>
      <c r="D5" t="inlineStr">
        <is>
          <t>3</t>
        </is>
      </c>
      <c r="E5" t="inlineStr">
        <is>
          <t>11.498.876,97</t>
        </is>
      </c>
    </row>
    <row r="6">
      <c r="A6" t="inlineStr">
        <is>
          <t>2025</t>
        </is>
      </c>
      <c r="B6" t="inlineStr">
        <is>
          <t>2025</t>
        </is>
      </c>
      <c r="C6" t="inlineStr">
        <is>
          <t>Demais Créditos e Valores a Curto Prazo</t>
        </is>
      </c>
      <c r="D6" t="inlineStr">
        <is>
          <t>3</t>
        </is>
      </c>
      <c r="E6" t="inlineStr">
        <is>
          <t>34.164.251,24</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476.925,72</t>
        </is>
      </c>
    </row>
    <row r="9">
      <c r="A9" t="inlineStr">
        <is>
          <t>2025</t>
        </is>
      </c>
      <c r="B9" t="inlineStr">
        <is>
          <t>2025</t>
        </is>
      </c>
      <c r="C9" t="inlineStr">
        <is>
          <t>VPDs Pagas Antecipadamente</t>
        </is>
      </c>
      <c r="D9" t="inlineStr">
        <is>
          <t>3</t>
        </is>
      </c>
      <c r="E9" t="inlineStr">
        <is>
          <t>101.223,96</t>
        </is>
      </c>
    </row>
    <row r="10">
      <c r="A10" t="inlineStr">
        <is>
          <t>2025</t>
        </is>
      </c>
      <c r="B10" t="inlineStr">
        <is>
          <t>2025</t>
        </is>
      </c>
      <c r="C10" t="inlineStr">
        <is>
          <t>Ativo Não Circulante</t>
        </is>
      </c>
      <c r="D10" t="inlineStr">
        <is>
          <t>2</t>
        </is>
      </c>
      <c r="E10" t="inlineStr">
        <is>
          <t>36.766.082,60</t>
        </is>
      </c>
    </row>
    <row r="11">
      <c r="A11" t="inlineStr">
        <is>
          <t>2025</t>
        </is>
      </c>
      <c r="B11" t="inlineStr">
        <is>
          <t>2025</t>
        </is>
      </c>
      <c r="C11" t="inlineStr">
        <is>
          <t>Ativo Realizável a Longo Prazo</t>
        </is>
      </c>
      <c r="D11" t="inlineStr">
        <is>
          <t>3</t>
        </is>
      </c>
      <c r="E11" t="inlineStr">
        <is>
          <t>365.862,08</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36.400.220,52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115.552.762,18</t>
        </is>
      </c>
    </row>
    <row r="16">
      <c r="A16" t="inlineStr">
        <is>
          <t>2025</t>
        </is>
      </c>
      <c r="B16" t="inlineStr">
        <is>
          <t>2025</t>
        </is>
      </c>
      <c r="C16" t="inlineStr">
        <is>
          <t>Ativo Permanente</t>
        </is>
      </c>
      <c r="D16" t="inlineStr"/>
      <c r="E16" t="inlineStr">
        <is>
          <t>36.400.220,52</t>
        </is>
      </c>
    </row>
    <row r="17">
      <c r="A17" t="inlineStr">
        <is>
          <t>2025</t>
        </is>
      </c>
      <c r="B17" t="inlineStr">
        <is>
          <t>2025</t>
        </is>
      </c>
      <c r="C17" t="inlineStr">
        <is>
          <t>Saldo dos Atos Potenciais do Ativo</t>
        </is>
      </c>
      <c r="D17" t="inlineStr">
        <is>
          <t>3</t>
        </is>
      </c>
      <c r="E17" t="inlineStr">
        <is>
          <t>49.068.099,02</t>
        </is>
      </c>
    </row>
    <row r="18">
      <c r="A18" t="inlineStr">
        <is>
          <t>2025</t>
        </is>
      </c>
      <c r="B18" t="inlineStr">
        <is>
          <t>2024</t>
        </is>
      </c>
      <c r="C18" t="inlineStr">
        <is>
          <t>ATIVO</t>
        </is>
      </c>
      <c r="D18" t="inlineStr">
        <is>
          <t>1</t>
        </is>
      </c>
      <c r="E18" t="inlineStr">
        <is>
          <t>95.229.749,21</t>
        </is>
      </c>
    </row>
    <row r="19">
      <c r="A19" t="inlineStr">
        <is>
          <t>2025</t>
        </is>
      </c>
      <c r="B19" t="inlineStr">
        <is>
          <t>2024</t>
        </is>
      </c>
      <c r="C19" t="inlineStr">
        <is>
          <t>Ativo Circulante</t>
        </is>
      </c>
      <c r="D19" t="inlineStr">
        <is>
          <t>2</t>
        </is>
      </c>
      <c r="E19" t="inlineStr">
        <is>
          <t>62.860.370,38</t>
        </is>
      </c>
    </row>
    <row r="20">
      <c r="A20" t="inlineStr">
        <is>
          <t>2025</t>
        </is>
      </c>
      <c r="B20" t="inlineStr">
        <is>
          <t>2024</t>
        </is>
      </c>
      <c r="C20" t="inlineStr">
        <is>
          <t>Caixa e Equivalentes de Caixa</t>
        </is>
      </c>
      <c r="D20" t="inlineStr">
        <is>
          <t>3</t>
        </is>
      </c>
      <c r="E20" t="inlineStr">
        <is>
          <t>40.301.724,23</t>
        </is>
      </c>
    </row>
    <row r="21">
      <c r="A21" t="inlineStr">
        <is>
          <t>2025</t>
        </is>
      </c>
      <c r="B21" t="inlineStr">
        <is>
          <t>2024</t>
        </is>
      </c>
      <c r="C21" t="inlineStr">
        <is>
          <t>Créditos a Curto Prazo</t>
        </is>
      </c>
      <c r="D21" t="inlineStr">
        <is>
          <t>3</t>
        </is>
      </c>
      <c r="E21" t="inlineStr">
        <is>
          <t>13.139.356,17</t>
        </is>
      </c>
    </row>
  </sheetData>
  <pageMargins left="0.75" right="0.75" top="1" bottom="1" header="0.5" footer="0.5"/>
</worksheet>
</file>

<file path=xl/worksheets/sheet6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151.952.982,70</t>
        </is>
      </c>
    </row>
    <row r="3">
      <c r="A3" t="inlineStr">
        <is>
          <t>2025</t>
        </is>
      </c>
      <c r="B3" t="inlineStr">
        <is>
          <t>2025</t>
        </is>
      </c>
      <c r="C3" t="inlineStr">
        <is>
          <t>Ativo Circulante</t>
        </is>
      </c>
      <c r="D3" t="inlineStr">
        <is>
          <t>2</t>
        </is>
      </c>
      <c r="E3" t="inlineStr">
        <is>
          <t>115.186.900,10</t>
        </is>
      </c>
    </row>
    <row r="4">
      <c r="A4" t="inlineStr">
        <is>
          <t>2025</t>
        </is>
      </c>
      <c r="B4" t="inlineStr">
        <is>
          <t>2025</t>
        </is>
      </c>
      <c r="C4" t="inlineStr">
        <is>
          <t>Caixa e Equivalentes de Caixa</t>
        </is>
      </c>
      <c r="D4" t="inlineStr">
        <is>
          <t>3</t>
        </is>
      </c>
      <c r="E4" t="inlineStr">
        <is>
          <t>68.945.622,21</t>
        </is>
      </c>
    </row>
    <row r="5">
      <c r="A5" t="inlineStr">
        <is>
          <t>2025</t>
        </is>
      </c>
      <c r="B5" t="inlineStr">
        <is>
          <t>2025</t>
        </is>
      </c>
      <c r="C5" t="inlineStr">
        <is>
          <t>Créditos a Curto Prazo</t>
        </is>
      </c>
      <c r="D5" t="inlineStr">
        <is>
          <t>3</t>
        </is>
      </c>
      <c r="E5" t="inlineStr">
        <is>
          <t>11.498.876,97</t>
        </is>
      </c>
    </row>
    <row r="6">
      <c r="A6" t="inlineStr">
        <is>
          <t>2025</t>
        </is>
      </c>
      <c r="B6" t="inlineStr">
        <is>
          <t>2025</t>
        </is>
      </c>
      <c r="C6" t="inlineStr">
        <is>
          <t>Demais Créditos e Valores a Curto Prazo</t>
        </is>
      </c>
      <c r="D6" t="inlineStr">
        <is>
          <t>3</t>
        </is>
      </c>
      <c r="E6" t="inlineStr">
        <is>
          <t>34.164.251,24</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476.925,72</t>
        </is>
      </c>
    </row>
    <row r="9">
      <c r="A9" t="inlineStr">
        <is>
          <t>2025</t>
        </is>
      </c>
      <c r="B9" t="inlineStr">
        <is>
          <t>2025</t>
        </is>
      </c>
      <c r="C9" t="inlineStr">
        <is>
          <t>VPDs Pagas Antecipadamente</t>
        </is>
      </c>
      <c r="D9" t="inlineStr">
        <is>
          <t>3</t>
        </is>
      </c>
      <c r="E9" t="inlineStr">
        <is>
          <t>101.223,96</t>
        </is>
      </c>
    </row>
    <row r="10">
      <c r="A10" t="inlineStr">
        <is>
          <t>2025</t>
        </is>
      </c>
      <c r="B10" t="inlineStr">
        <is>
          <t>2025</t>
        </is>
      </c>
      <c r="C10" t="inlineStr">
        <is>
          <t>Ativo Não Circulante</t>
        </is>
      </c>
      <c r="D10" t="inlineStr">
        <is>
          <t>2</t>
        </is>
      </c>
      <c r="E10" t="inlineStr">
        <is>
          <t>36.766.082,60</t>
        </is>
      </c>
    </row>
    <row r="11">
      <c r="A11" t="inlineStr">
        <is>
          <t>2025</t>
        </is>
      </c>
      <c r="B11" t="inlineStr">
        <is>
          <t>2025</t>
        </is>
      </c>
      <c r="C11" t="inlineStr">
        <is>
          <t>Ativo Realizável a Longo Prazo</t>
        </is>
      </c>
      <c r="D11" t="inlineStr">
        <is>
          <t>3</t>
        </is>
      </c>
      <c r="E11" t="inlineStr">
        <is>
          <t>365.862,08</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36.400.220,52</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115.552.762,18</t>
        </is>
      </c>
    </row>
    <row r="16">
      <c r="A16" t="inlineStr">
        <is>
          <t>2025</t>
        </is>
      </c>
      <c r="B16" t="inlineStr">
        <is>
          <t>2025</t>
        </is>
      </c>
      <c r="C16" t="inlineStr">
        <is>
          <t>Ativo Permanente</t>
        </is>
      </c>
      <c r="D16" t="inlineStr"/>
      <c r="E16" t="inlineStr">
        <is>
          <t>36.400.220,52</t>
        </is>
      </c>
    </row>
    <row r="17">
      <c r="A17" t="inlineStr">
        <is>
          <t>2025</t>
        </is>
      </c>
      <c r="B17" t="inlineStr">
        <is>
          <t>2025</t>
        </is>
      </c>
      <c r="C17" t="inlineStr">
        <is>
          <t>Saldo dos Atos Potenciais do Ativo</t>
        </is>
      </c>
      <c r="D17" t="inlineStr">
        <is>
          <t>3</t>
        </is>
      </c>
      <c r="E17" t="inlineStr">
        <is>
          <t>49.068.099,02</t>
        </is>
      </c>
    </row>
    <row r="18">
      <c r="A18" t="inlineStr">
        <is>
          <t>2025</t>
        </is>
      </c>
      <c r="B18" t="inlineStr">
        <is>
          <t>2024</t>
        </is>
      </c>
      <c r="C18" t="inlineStr">
        <is>
          <t>ATIVO</t>
        </is>
      </c>
      <c r="D18" t="inlineStr">
        <is>
          <t>1</t>
        </is>
      </c>
      <c r="E18" t="inlineStr">
        <is>
          <t>95.229.749,21</t>
        </is>
      </c>
    </row>
    <row r="19">
      <c r="A19" t="inlineStr">
        <is>
          <t>2025</t>
        </is>
      </c>
      <c r="B19" t="inlineStr">
        <is>
          <t>2024</t>
        </is>
      </c>
      <c r="C19" t="inlineStr">
        <is>
          <t>Ativo Circulante</t>
        </is>
      </c>
      <c r="D19" t="inlineStr">
        <is>
          <t>2</t>
        </is>
      </c>
      <c r="E19" t="inlineStr">
        <is>
          <t>62.860.370,38</t>
        </is>
      </c>
    </row>
    <row r="20">
      <c r="A20" t="inlineStr">
        <is>
          <t>2025</t>
        </is>
      </c>
      <c r="B20" t="inlineStr">
        <is>
          <t>2024</t>
        </is>
      </c>
      <c r="C20" t="inlineStr">
        <is>
          <t>Caixa e Equivalentes de Caixa</t>
        </is>
      </c>
      <c r="D20" t="inlineStr">
        <is>
          <t>3</t>
        </is>
      </c>
      <c r="E20" t="inlineStr">
        <is>
          <t>40.301.724,23</t>
        </is>
      </c>
    </row>
    <row r="21">
      <c r="A21" t="inlineStr">
        <is>
          <t>2025</t>
        </is>
      </c>
      <c r="B21" t="inlineStr">
        <is>
          <t>2024</t>
        </is>
      </c>
      <c r="C21" t="inlineStr">
        <is>
          <t>Créditos a Curto Prazo</t>
        </is>
      </c>
      <c r="D21" t="inlineStr">
        <is>
          <t>3</t>
        </is>
      </c>
      <c r="E21" t="inlineStr">
        <is>
          <t>13.139.356,17</t>
        </is>
      </c>
    </row>
  </sheetData>
  <pageMargins left="0.75" right="0.75" top="1" bottom="1" header="0.5" footer="0.5"/>
</worksheet>
</file>

<file path=xl/worksheets/sheet69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007/2026/CP</t>
        </is>
      </c>
      <c r="B2" t="inlineStr">
        <is>
          <t>AQUISIÇÃO DE UTENSÍLIOS E QUIPAMENTOS PARA COZINHA NAS UNID. DE PORTO VELHO, JÍ-PARANÁ, CACOAL E VILHENA</t>
        </is>
      </c>
      <c r="C2" t="inlineStr">
        <is>
          <t>20/05/2026 09:00:00</t>
        </is>
      </c>
      <c r="D2" t="inlineStr">
        <is>
          <t>Finalizada</t>
        </is>
      </c>
      <c r="E2" t="inlineStr"/>
      <c r="F2" t="inlineStr">
        <is>
          <t>28/05/2026 15:38:00</t>
        </is>
      </c>
      <c r="G2" t="inlineStr"/>
      <c r="H2" t="inlineStr"/>
    </row>
    <row r="3">
      <c r="A3" t="inlineStr">
        <is>
          <t>006/2026/CP</t>
        </is>
      </c>
      <c r="B3" t="inlineStr">
        <is>
          <t>REGISTRO DE PREÇOS PARA AQUISIÇÃO DE MESAS TRAPEZOIDAIS, CADEIRAS E CARTEIRAS UNIVERSITÁRIAS</t>
        </is>
      </c>
      <c r="C3" t="inlineStr">
        <is>
          <t>19/05/2026 09:00:00</t>
        </is>
      </c>
      <c r="D3" t="inlineStr">
        <is>
          <t>Finalizada</t>
        </is>
      </c>
      <c r="E3" t="inlineStr"/>
      <c r="F3" t="inlineStr">
        <is>
          <t>22/06/2026 18:00:00</t>
        </is>
      </c>
      <c r="G3" t="inlineStr"/>
      <c r="H3" t="inlineStr"/>
    </row>
    <row r="4">
      <c r="A4" t="inlineStr">
        <is>
          <t>006/2026/CP</t>
        </is>
      </c>
      <c r="B4" t="inlineStr">
        <is>
          <t>REGISTRO DE PREÇOS PARA AQUISIÇÃO DE MESAS TRAPEZOIDAIS, CADEIRAS E CARTEIRAS UNIVERSITÁRIAS</t>
        </is>
      </c>
      <c r="C4" t="inlineStr">
        <is>
          <t>19/05/2026 09:00:00</t>
        </is>
      </c>
      <c r="D4" t="inlineStr">
        <is>
          <t>Finalizada</t>
        </is>
      </c>
      <c r="E4" t="inlineStr"/>
      <c r="F4" t="inlineStr">
        <is>
          <t>22/06/2026 18:00:00</t>
        </is>
      </c>
      <c r="G4" t="inlineStr"/>
      <c r="H4" t="inlineStr"/>
    </row>
    <row r="5">
      <c r="A5" t="inlineStr">
        <is>
          <t>005/2026/CP</t>
        </is>
      </c>
      <c r="B5" t="inlineStr">
        <is>
          <t>REGISTRO DE PREÇOS PARA CONFECÇÃO DE KITS E PERSONALIZADOS INSTITUCIONAIS.</t>
        </is>
      </c>
      <c r="C5" t="inlineStr">
        <is>
          <t>17/04/2026 09:00:00</t>
        </is>
      </c>
      <c r="D5" t="inlineStr">
        <is>
          <t>Finalizada</t>
        </is>
      </c>
      <c r="E5" t="inlineStr"/>
      <c r="F5" t="inlineStr">
        <is>
          <t>23/04/2026 20:40:00</t>
        </is>
      </c>
      <c r="G5" t="inlineStr"/>
      <c r="H5" t="inlineStr"/>
    </row>
    <row r="6">
      <c r="A6" t="inlineStr">
        <is>
          <t>004/2026/CP</t>
        </is>
      </c>
      <c r="B6" t="inlineStr">
        <is>
          <t>REGISTRO DE PREÇOS PARA AQUISIÇÃO DE MATERIAL DE EXPEDIENTE.</t>
        </is>
      </c>
      <c r="C6" t="inlineStr">
        <is>
          <t>02/04/2026 09:00:00</t>
        </is>
      </c>
      <c r="D6" t="inlineStr">
        <is>
          <t>Finalizada</t>
        </is>
      </c>
      <c r="E6" t="inlineStr"/>
      <c r="F6" t="inlineStr">
        <is>
          <t>27/04/2026 20:44:00</t>
        </is>
      </c>
      <c r="G6" t="inlineStr"/>
      <c r="H6" t="inlineStr"/>
    </row>
    <row r="7">
      <c r="A7" t="inlineStr">
        <is>
          <t>003/2026/CP</t>
        </is>
      </c>
      <c r="B7" t="inlineStr">
        <is>
          <t>REGISTRO DE PREÇOS PARA CONFECÇÃO DE UNIFORME</t>
        </is>
      </c>
      <c r="C7" t="inlineStr">
        <is>
          <t>18/03/2026 09:00:00</t>
        </is>
      </c>
      <c r="D7" t="inlineStr">
        <is>
          <t>Finalizada</t>
        </is>
      </c>
      <c r="E7" t="inlineStr"/>
      <c r="F7" t="inlineStr">
        <is>
          <t>25/03/2026 19:16:00</t>
        </is>
      </c>
      <c r="G7" t="inlineStr"/>
      <c r="H7" t="inlineStr"/>
    </row>
    <row r="8">
      <c r="A8" t="inlineStr">
        <is>
          <t>002/2026/CP</t>
        </is>
      </c>
      <c r="B8" t="inlineStr">
        <is>
          <t>AQUISIÇÃO DE UTENSÍLIOS E EQUIPAMENTOS PARA COZINHA</t>
        </is>
      </c>
      <c r="C8" t="inlineStr">
        <is>
          <t>10/03/2026 09:00:00</t>
        </is>
      </c>
      <c r="D8" t="inlineStr">
        <is>
          <t>Finalizada</t>
        </is>
      </c>
      <c r="E8" t="inlineStr"/>
      <c r="F8" t="inlineStr">
        <is>
          <t>20/03/2026 20:48:00</t>
        </is>
      </c>
      <c r="G8" t="inlineStr"/>
      <c r="H8" t="inlineStr"/>
    </row>
    <row r="9">
      <c r="A9" t="inlineStr">
        <is>
          <t>001/2026/CP</t>
        </is>
      </c>
      <c r="B9" t="inlineStr">
        <is>
          <t>REGISTRO DE PREÇOS PARA AQUISIÇÃO DE MATERIAL DE LIMPEZA E CONSUMO.</t>
        </is>
      </c>
      <c r="C9" t="inlineStr">
        <is>
          <t>26/02/2026 09:00:00</t>
        </is>
      </c>
      <c r="D9" t="inlineStr">
        <is>
          <t>Finalizada</t>
        </is>
      </c>
      <c r="E9" t="inlineStr"/>
      <c r="F9" t="inlineStr">
        <is>
          <t>24/03/2026 20:53:00</t>
        </is>
      </c>
      <c r="G9" t="inlineStr"/>
      <c r="H9" t="inlineStr"/>
    </row>
    <row r="10">
      <c r="A10" t="inlineStr">
        <is>
          <t>007/2025/CP</t>
        </is>
      </c>
      <c r="B10" t="inlineStr">
        <is>
          <t>SERVIÇO DE FISCALIZAÇÃO DE OBRA DE REFORMA E AMPLIAÇÃO - JARU E CACOAL</t>
        </is>
      </c>
      <c r="C10" t="inlineStr">
        <is>
          <t>29/10/2025 09:00:00</t>
        </is>
      </c>
      <c r="D10" t="inlineStr">
        <is>
          <t>Finalizada</t>
        </is>
      </c>
      <c r="E10" t="inlineStr"/>
      <c r="F10" t="inlineStr">
        <is>
          <t>04/11/2025 19:07:00</t>
        </is>
      </c>
      <c r="G10" t="inlineStr"/>
      <c r="H10" t="inlineStr"/>
    </row>
    <row r="11">
      <c r="A11" t="inlineStr">
        <is>
          <t>003/2025/CP</t>
        </is>
      </c>
      <c r="B11" t="inlineStr">
        <is>
          <t>REGISTRO DE PREÇOS PARA AQUISIÇÃO DE PRODUTOS, MOBILIÁRIOS E EQUIPAMENTOS PARA COSTURA.</t>
        </is>
      </c>
      <c r="C11" t="inlineStr">
        <is>
          <t>11/04/2025 09:00:00</t>
        </is>
      </c>
      <c r="D11" t="inlineStr">
        <is>
          <t>Finalizada</t>
        </is>
      </c>
      <c r="E11" t="inlineStr"/>
      <c r="F11" t="inlineStr">
        <is>
          <t>07/05/2025 22:00:00</t>
        </is>
      </c>
      <c r="G11" t="inlineStr"/>
      <c r="H11" t="inlineStr"/>
    </row>
    <row r="12">
      <c r="A12" t="inlineStr">
        <is>
          <t>002/2025/CP</t>
        </is>
      </c>
      <c r="B12" t="inlineStr">
        <is>
          <t>REGISTRO DE PRÇOS PARA AQUISIÇÃO DE PRODUTOS MOBILIÁRIOS E EQUIPAMENTOS  DE SAÚDE E BELEZA</t>
        </is>
      </c>
      <c r="C12" t="inlineStr">
        <is>
          <t>28/03/2025 14:00:00</t>
        </is>
      </c>
      <c r="D12" t="inlineStr">
        <is>
          <t>Finalizada</t>
        </is>
      </c>
      <c r="E12" t="inlineStr"/>
      <c r="F12" t="inlineStr">
        <is>
          <t>25/04/2025 15:28:00</t>
        </is>
      </c>
      <c r="G12" t="inlineStr"/>
      <c r="H12" t="inlineStr"/>
    </row>
    <row r="13">
      <c r="A13" t="inlineStr">
        <is>
          <t>002/2025/CP</t>
        </is>
      </c>
      <c r="B13" t="inlineStr">
        <is>
          <t xml:space="preserve">REGISTRO DE PREÇOS PARA AQUISIÇÃO DE PRODUTOS, MOBILIÁRIOS E EQUIPAMENTOS DE SAÚDE E BELEZA.  </t>
        </is>
      </c>
      <c r="C13" t="inlineStr">
        <is>
          <t>28/03/2025 14:00:00</t>
        </is>
      </c>
      <c r="D13" t="inlineStr">
        <is>
          <t>Finalizada</t>
        </is>
      </c>
      <c r="E13" t="inlineStr"/>
      <c r="F13" t="inlineStr">
        <is>
          <t>25/04/2025 18:10:00</t>
        </is>
      </c>
      <c r="G13" t="inlineStr"/>
      <c r="H13" t="inlineStr"/>
    </row>
    <row r="14">
      <c r="A14" t="inlineStr">
        <is>
          <t>001/2025/CP</t>
        </is>
      </c>
      <c r="B14" t="inlineStr">
        <is>
          <t>REGISTRO DE PREÇOS PARA AQUISIÇÃO DE MATERIAL DE EXPEDIENTE</t>
        </is>
      </c>
      <c r="C14" t="inlineStr">
        <is>
          <t>11/03/2025 14:00:00</t>
        </is>
      </c>
      <c r="D14" t="inlineStr">
        <is>
          <t>Finalizada</t>
        </is>
      </c>
      <c r="E14" t="inlineStr"/>
      <c r="F14" t="inlineStr">
        <is>
          <t>09/04/2025 20:08:00</t>
        </is>
      </c>
      <c r="G14" t="inlineStr"/>
      <c r="H14" t="inlineStr"/>
    </row>
    <row r="15">
      <c r="A15" t="inlineStr">
        <is>
          <t>003/2024/CP</t>
        </is>
      </c>
      <c r="B15" t="inlineStr">
        <is>
          <t>REGISTRO DE PREÇOS PARA AQUISIÇÃO DE MATERIAL DE LIMPEZA E CONSUMO.</t>
        </is>
      </c>
      <c r="C15" t="inlineStr">
        <is>
          <t>18/12/2024 09:00:00</t>
        </is>
      </c>
      <c r="D15" t="inlineStr">
        <is>
          <t>Finalizada</t>
        </is>
      </c>
      <c r="E15" t="inlineStr"/>
      <c r="F15" t="inlineStr">
        <is>
          <t>17/01/2025 15:25:00</t>
        </is>
      </c>
      <c r="G15" t="inlineStr"/>
      <c r="H15" t="inlineStr"/>
    </row>
    <row r="16">
      <c r="A16" t="inlineStr">
        <is>
          <t>002/2025/CP</t>
        </is>
      </c>
      <c r="B16" t="inlineStr">
        <is>
          <t>AQUISIÇÃO DE EQUIPAMENTOS PARA COZINHA - JARU</t>
        </is>
      </c>
      <c r="C16" t="inlineStr">
        <is>
          <t>12/12/2024 14:00:00</t>
        </is>
      </c>
      <c r="D16" t="inlineStr">
        <is>
          <t>Finalizada</t>
        </is>
      </c>
      <c r="E16" t="inlineStr"/>
      <c r="F16" t="inlineStr">
        <is>
          <t>21/01/2025 17:00:00</t>
        </is>
      </c>
      <c r="G16" t="inlineStr"/>
      <c r="H16" t="inlineStr"/>
    </row>
    <row r="17">
      <c r="A17" t="inlineStr">
        <is>
          <t>001/2024/CP</t>
        </is>
      </c>
      <c r="B17" t="inlineStr">
        <is>
          <t>VALE ALIMENTAÇÃO</t>
        </is>
      </c>
      <c r="C17" t="inlineStr">
        <is>
          <t>01/11/2024 14:00:00</t>
        </is>
      </c>
      <c r="D17" t="inlineStr">
        <is>
          <t>Finalizada</t>
        </is>
      </c>
      <c r="E17" t="inlineStr"/>
      <c r="F17" t="inlineStr">
        <is>
          <t>19/11/2024 21:43:00</t>
        </is>
      </c>
      <c r="G17" t="inlineStr"/>
      <c r="H17" t="inlineStr"/>
    </row>
    <row r="18">
      <c r="A18" t="inlineStr">
        <is>
          <t>003/2026/CV</t>
        </is>
      </c>
      <c r="B18" t="inlineStr">
        <is>
          <t>CONTRATAÇÃO DE EMPRESA PARA PROJETOS DE ARQUITETURA E ENGENHARIA DA NOVA UNIDADE DO SENAC/RO NA ZONA SUL DE PORTO VELHO.</t>
        </is>
      </c>
      <c r="C18" t="inlineStr">
        <is>
          <t>14/05/2026 09:00:00</t>
        </is>
      </c>
      <c r="D18" t="inlineStr">
        <is>
          <t>Finalizada</t>
        </is>
      </c>
      <c r="E18" t="inlineStr"/>
      <c r="F18" t="inlineStr">
        <is>
          <t>14/05/2026 12:23:00</t>
        </is>
      </c>
      <c r="G18" t="inlineStr"/>
      <c r="H18" t="inlineStr"/>
    </row>
    <row r="19">
      <c r="A19" t="inlineStr">
        <is>
          <t>CONVITE Nº 001/2026/CV</t>
        </is>
      </c>
      <c r="B19" t="inlineStr">
        <is>
          <t>SERVIÇO DE ENGENHARIA PARA EXECUÇÃO DA REFORMA DA SALA DE SAÚDE DA UNIDADE OPRATIVA DO SENAC/VILHENA/RO.</t>
        </is>
      </c>
      <c r="C19" t="inlineStr">
        <is>
          <t>22/01/2026 09:00:00</t>
        </is>
      </c>
      <c r="D19" t="inlineStr">
        <is>
          <t>Finalizada</t>
        </is>
      </c>
      <c r="E19" t="inlineStr"/>
      <c r="F19" t="inlineStr">
        <is>
          <t>27/01/2026 12:47:00</t>
        </is>
      </c>
      <c r="G19" t="inlineStr"/>
      <c r="H19" t="inlineStr"/>
    </row>
    <row r="20">
      <c r="A20" t="inlineStr">
        <is>
          <t>CONVITE Nº 002/2026/CV</t>
        </is>
      </c>
      <c r="B20" t="inlineStr">
        <is>
          <t>SERVIÇO DE HOSPEDAGEM E OUTROS SERVIÇOS.</t>
        </is>
      </c>
      <c r="C20" t="inlineStr">
        <is>
          <t>22/01/2026 09:00:00</t>
        </is>
      </c>
      <c r="D20" t="inlineStr">
        <is>
          <t>Finalizada</t>
        </is>
      </c>
      <c r="E20" t="inlineStr"/>
      <c r="F20" t="inlineStr">
        <is>
          <t>23/01/2026 20:16:00</t>
        </is>
      </c>
      <c r="G20" t="inlineStr"/>
      <c r="H20" t="inlineStr"/>
    </row>
    <row r="21">
      <c r="A21" t="inlineStr">
        <is>
          <t>003/2025/CV</t>
        </is>
      </c>
      <c r="B21" t="inlineStr">
        <is>
          <t>CONTRATAÇÃO DE EMPRESA ESPECIALIZADA EM EVENTOS.</t>
        </is>
      </c>
      <c r="C21" t="inlineStr">
        <is>
          <t>04/12/2025 14:00:00</t>
        </is>
      </c>
      <c r="D21" t="inlineStr">
        <is>
          <t>Finalizada</t>
        </is>
      </c>
      <c r="E21" t="inlineStr"/>
      <c r="F21" t="inlineStr">
        <is>
          <t>08/12/2025 15:14:00</t>
        </is>
      </c>
      <c r="G21" t="inlineStr"/>
      <c r="H21" t="inlineStr"/>
    </row>
  </sheetData>
  <pageMargins left="0.75" right="0.75" top="1" bottom="1" header="0.5" footer="0.5"/>
</worksheet>
</file>

<file path=xl/worksheets/sheet69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007/2026/CP</t>
        </is>
      </c>
      <c r="B2" t="inlineStr">
        <is>
          <t>AQUISIÇÃO DE UTENSÍLIOS E QUIPAMENTOS PARA COZINHA NAS UNID. DE PORTO VELHO, JÍ-PARANÁ, CACOAL E VILHENA</t>
        </is>
      </c>
      <c r="C2" t="inlineStr">
        <is>
          <t>20/05/2026 09:00:00</t>
        </is>
      </c>
      <c r="D2" t="inlineStr">
        <is>
          <t>Finalizada</t>
        </is>
      </c>
      <c r="E2" t="inlineStr"/>
      <c r="F2" t="inlineStr">
        <is>
          <t>28/05/2026 15:38:00</t>
        </is>
      </c>
      <c r="G2" t="inlineStr"/>
      <c r="H2" t="inlineStr"/>
    </row>
    <row r="3">
      <c r="A3" t="inlineStr">
        <is>
          <t>006/2026/CP</t>
        </is>
      </c>
      <c r="B3" t="inlineStr">
        <is>
          <t>REGISTRO DE PREÇOS PARA AQUISIÇÃO DE MESAS TRAPEZOIDAIS, CADEIRAS E CARTEIRAS UNIVERSITÁRIAS</t>
        </is>
      </c>
      <c r="C3" t="inlineStr">
        <is>
          <t>19/05/2026 09:00:00</t>
        </is>
      </c>
      <c r="D3" t="inlineStr">
        <is>
          <t>Finalizada</t>
        </is>
      </c>
      <c r="E3" t="inlineStr"/>
      <c r="F3" t="inlineStr">
        <is>
          <t>22/06/2026 18:00:00</t>
        </is>
      </c>
      <c r="G3" t="inlineStr"/>
      <c r="H3" t="inlineStr"/>
    </row>
    <row r="4">
      <c r="A4" t="inlineStr">
        <is>
          <t>006/2026/CP</t>
        </is>
      </c>
      <c r="B4" t="inlineStr">
        <is>
          <t>REGISTRO DE PREÇOS PARA AQUISIÇÃO DE MESAS TRAPEZOIDAIS, CADEIRAS E CARTEIRAS UNIVERSITÁRIAS</t>
        </is>
      </c>
      <c r="C4" t="inlineStr">
        <is>
          <t>19/05/2026 09:00:00</t>
        </is>
      </c>
      <c r="D4" t="inlineStr">
        <is>
          <t>Finalizada</t>
        </is>
      </c>
      <c r="E4" t="inlineStr"/>
      <c r="F4" t="inlineStr">
        <is>
          <t>22/06/2026 18:00:00</t>
        </is>
      </c>
      <c r="G4" t="inlineStr"/>
      <c r="H4" t="inlineStr"/>
    </row>
    <row r="5">
      <c r="A5" t="inlineStr">
        <is>
          <t>005/2026/CP</t>
        </is>
      </c>
      <c r="B5" t="inlineStr">
        <is>
          <t>REGISTRO DE PREÇOS PARA CONFECÇÃO DE KITS E PERSONALIZADOS INSTITUCIONAIS.</t>
        </is>
      </c>
      <c r="C5" t="inlineStr">
        <is>
          <t>17/04/2026 09:00:00</t>
        </is>
      </c>
      <c r="D5" t="inlineStr">
        <is>
          <t>Finalizada</t>
        </is>
      </c>
      <c r="E5" t="inlineStr"/>
      <c r="F5" t="inlineStr">
        <is>
          <t>23/04/2026 20:40:00</t>
        </is>
      </c>
      <c r="G5" t="inlineStr"/>
      <c r="H5" t="inlineStr"/>
    </row>
    <row r="6">
      <c r="A6" t="inlineStr">
        <is>
          <t>004/2026/CP</t>
        </is>
      </c>
      <c r="B6" t="inlineStr">
        <is>
          <t>REGISTRO DE PREÇOS PARA AQUISIÇÃO DE MATERIAL DE EXPEDIENTE.</t>
        </is>
      </c>
      <c r="C6" t="inlineStr">
        <is>
          <t>02/04/2026 09:00:00</t>
        </is>
      </c>
      <c r="D6" t="inlineStr">
        <is>
          <t>Finalizada</t>
        </is>
      </c>
      <c r="E6" t="inlineStr"/>
      <c r="F6" t="inlineStr">
        <is>
          <t>27/04/2026 20:44:00</t>
        </is>
      </c>
      <c r="G6" t="inlineStr"/>
      <c r="H6" t="inlineStr"/>
    </row>
    <row r="7">
      <c r="A7" t="inlineStr">
        <is>
          <t>003/2026/CP</t>
        </is>
      </c>
      <c r="B7" t="inlineStr">
        <is>
          <t>REGISTRO DE PREÇOS PARA CONFECÇÃO DE UNIFORME</t>
        </is>
      </c>
      <c r="C7" t="inlineStr">
        <is>
          <t>18/03/2026 09:00:00</t>
        </is>
      </c>
      <c r="D7" t="inlineStr">
        <is>
          <t>Finalizada</t>
        </is>
      </c>
      <c r="E7" t="inlineStr"/>
      <c r="F7" t="inlineStr">
        <is>
          <t>25/03/2026 19:16:00</t>
        </is>
      </c>
      <c r="G7" t="inlineStr"/>
      <c r="H7" t="inlineStr"/>
    </row>
    <row r="8">
      <c r="A8" t="inlineStr">
        <is>
          <t>002/2026/CP</t>
        </is>
      </c>
      <c r="B8" t="inlineStr">
        <is>
          <t>AQUISIÇÃO DE UTENSÍLIOS E EQUIPAMENTOS PARA COZINHA</t>
        </is>
      </c>
      <c r="C8" t="inlineStr">
        <is>
          <t>10/03/2026 09:00:00</t>
        </is>
      </c>
      <c r="D8" t="inlineStr">
        <is>
          <t>Finalizada</t>
        </is>
      </c>
      <c r="E8" t="inlineStr"/>
      <c r="F8" t="inlineStr">
        <is>
          <t>20/03/2026 20:48:00</t>
        </is>
      </c>
      <c r="G8" t="inlineStr"/>
      <c r="H8" t="inlineStr"/>
    </row>
    <row r="9">
      <c r="A9" t="inlineStr">
        <is>
          <t>001/2026/CP</t>
        </is>
      </c>
      <c r="B9" t="inlineStr">
        <is>
          <t>REGISTRO DE PREÇOS PARA AQUISIÇÃO DE MATERIAL DE LIMPEZA E CONSUMO.</t>
        </is>
      </c>
      <c r="C9" t="inlineStr">
        <is>
          <t>26/02/2026 09:00:00</t>
        </is>
      </c>
      <c r="D9" t="inlineStr">
        <is>
          <t>Finalizada</t>
        </is>
      </c>
      <c r="E9" t="inlineStr"/>
      <c r="F9" t="inlineStr">
        <is>
          <t>24/03/2026 20:53:00</t>
        </is>
      </c>
      <c r="G9" t="inlineStr"/>
      <c r="H9" t="inlineStr"/>
    </row>
    <row r="10">
      <c r="A10" t="inlineStr">
        <is>
          <t>007/2025/CP</t>
        </is>
      </c>
      <c r="B10" t="inlineStr">
        <is>
          <t>SERVIÇO DE FISCALIZAÇÃO DE OBRA DE REFORMA E AMPLIAÇÃO - JARU E CACOAL</t>
        </is>
      </c>
      <c r="C10" t="inlineStr">
        <is>
          <t>29/10/2025 09:00:00</t>
        </is>
      </c>
      <c r="D10" t="inlineStr">
        <is>
          <t>Finalizada</t>
        </is>
      </c>
      <c r="E10" t="inlineStr"/>
      <c r="F10" t="inlineStr">
        <is>
          <t>04/11/2025 19:07:00</t>
        </is>
      </c>
      <c r="G10" t="inlineStr"/>
      <c r="H10" t="inlineStr"/>
    </row>
    <row r="11">
      <c r="A11" t="inlineStr">
        <is>
          <t>003/2025/CP</t>
        </is>
      </c>
      <c r="B11" t="inlineStr">
        <is>
          <t>REGISTRO DE PREÇOS PARA AQUISIÇÃO DE PRODUTOS, MOBILIÁRIOS E EQUIPAMENTOS PARA COSTURA.</t>
        </is>
      </c>
      <c r="C11" t="inlineStr">
        <is>
          <t>11/04/2025 09:00:00</t>
        </is>
      </c>
      <c r="D11" t="inlineStr">
        <is>
          <t>Finalizada</t>
        </is>
      </c>
      <c r="E11" t="inlineStr"/>
      <c r="F11" t="inlineStr">
        <is>
          <t>07/05/2025 22:00:00</t>
        </is>
      </c>
      <c r="G11" t="inlineStr"/>
      <c r="H11" t="inlineStr"/>
    </row>
    <row r="12">
      <c r="A12" t="inlineStr">
        <is>
          <t>002/2025/CP</t>
        </is>
      </c>
      <c r="B12" t="inlineStr">
        <is>
          <t>REGISTRO DE PRÇOS PARA AQUISIÇÃO DE PRODUTOS MOBILIÁRIOS E EQUIPAMENTOS  DE SAÚDE E BELEZA</t>
        </is>
      </c>
      <c r="C12" t="inlineStr">
        <is>
          <t>28/03/2025 14:00:00</t>
        </is>
      </c>
      <c r="D12" t="inlineStr">
        <is>
          <t>Finalizada</t>
        </is>
      </c>
      <c r="E12" t="inlineStr"/>
      <c r="F12" t="inlineStr">
        <is>
          <t>25/04/2025 15:28:00</t>
        </is>
      </c>
      <c r="G12" t="inlineStr"/>
      <c r="H12" t="inlineStr"/>
    </row>
    <row r="13">
      <c r="A13" t="inlineStr">
        <is>
          <t>002/2025/CP</t>
        </is>
      </c>
      <c r="B13" t="inlineStr">
        <is>
          <t xml:space="preserve">REGISTRO DE PREÇOS PARA AQUISIÇÃO DE PRODUTOS, MOBILIÁRIOS E EQUIPAMENTOS DE SAÚDE E BELEZA.  </t>
        </is>
      </c>
      <c r="C13" t="inlineStr">
        <is>
          <t>28/03/2025 14:00:00</t>
        </is>
      </c>
      <c r="D13" t="inlineStr">
        <is>
          <t>Finalizada</t>
        </is>
      </c>
      <c r="E13" t="inlineStr"/>
      <c r="F13" t="inlineStr">
        <is>
          <t>25/04/2025 18:10:00</t>
        </is>
      </c>
      <c r="G13" t="inlineStr"/>
      <c r="H13" t="inlineStr"/>
    </row>
    <row r="14">
      <c r="A14" t="inlineStr">
        <is>
          <t>001/2025/CP</t>
        </is>
      </c>
      <c r="B14" t="inlineStr">
        <is>
          <t>REGISTRO DE PREÇOS PARA AQUISIÇÃO DE MATERIAL DE EXPEDIENTE</t>
        </is>
      </c>
      <c r="C14" t="inlineStr">
        <is>
          <t>11/03/2025 14:00:00</t>
        </is>
      </c>
      <c r="D14" t="inlineStr">
        <is>
          <t>Finalizada</t>
        </is>
      </c>
      <c r="E14" t="inlineStr"/>
      <c r="F14" t="inlineStr">
        <is>
          <t>09/04/2025 20:08:00</t>
        </is>
      </c>
      <c r="G14" t="inlineStr"/>
      <c r="H14" t="inlineStr"/>
    </row>
    <row r="15">
      <c r="A15" t="inlineStr">
        <is>
          <t>003/2024/CP</t>
        </is>
      </c>
      <c r="B15" t="inlineStr">
        <is>
          <t>REGISTRO DE PREÇOS PARA AQUISIÇÃO DE MATERIAL DE LIMPEZA E CONSUMO.</t>
        </is>
      </c>
      <c r="C15" t="inlineStr">
        <is>
          <t>18/12/2024 09:00:00</t>
        </is>
      </c>
      <c r="D15" t="inlineStr">
        <is>
          <t>Finalizada</t>
        </is>
      </c>
      <c r="E15" t="inlineStr"/>
      <c r="F15" t="inlineStr">
        <is>
          <t>17/01/2025 15:25:00</t>
        </is>
      </c>
      <c r="G15" t="inlineStr"/>
      <c r="H15" t="inlineStr"/>
    </row>
    <row r="16">
      <c r="A16" t="inlineStr">
        <is>
          <t>002/2025/CP</t>
        </is>
      </c>
      <c r="B16" t="inlineStr">
        <is>
          <t>AQUISIÇÃO DE EQUIPAMENTOS PARA COZINHA - JARU</t>
        </is>
      </c>
      <c r="C16" t="inlineStr">
        <is>
          <t>12/12/2024 14:00:00</t>
        </is>
      </c>
      <c r="D16" t="inlineStr">
        <is>
          <t>Finalizada</t>
        </is>
      </c>
      <c r="E16" t="inlineStr"/>
      <c r="F16" t="inlineStr">
        <is>
          <t>21/01/2025 17:00:00</t>
        </is>
      </c>
      <c r="G16" t="inlineStr"/>
      <c r="H16" t="inlineStr"/>
    </row>
    <row r="17">
      <c r="A17" t="inlineStr">
        <is>
          <t>001/2024/CP</t>
        </is>
      </c>
      <c r="B17" t="inlineStr">
        <is>
          <t>VALE ALIMENTAÇÃO</t>
        </is>
      </c>
      <c r="C17" t="inlineStr">
        <is>
          <t>01/11/2024 14:00:00</t>
        </is>
      </c>
      <c r="D17" t="inlineStr">
        <is>
          <t>Finalizada</t>
        </is>
      </c>
      <c r="E17" t="inlineStr"/>
      <c r="F17" t="inlineStr">
        <is>
          <t>19/11/2024 21:43:00</t>
        </is>
      </c>
      <c r="G17" t="inlineStr"/>
      <c r="H17" t="inlineStr"/>
    </row>
    <row r="18">
      <c r="A18" t="inlineStr">
        <is>
          <t>003/2026/CV</t>
        </is>
      </c>
      <c r="B18" t="inlineStr">
        <is>
          <t>CONTRATAÇÃO DE EMPRESA PARA PROJETOS DE ARQUITETURA E ENGENHARIA DA NOVA UNIDADE DO SENAC/RO NA ZONA SUL DE PORTO VELHO.</t>
        </is>
      </c>
      <c r="C18" t="inlineStr">
        <is>
          <t>14/05/2026 09:00:00</t>
        </is>
      </c>
      <c r="D18" t="inlineStr">
        <is>
          <t>Finalizada</t>
        </is>
      </c>
      <c r="E18" t="inlineStr"/>
      <c r="F18" t="inlineStr">
        <is>
          <t>14/05/2026 12:23:00</t>
        </is>
      </c>
      <c r="G18" t="inlineStr"/>
      <c r="H18" t="inlineStr"/>
    </row>
    <row r="19">
      <c r="A19" t="inlineStr">
        <is>
          <t>CONVITE Nº 001/2026/CV</t>
        </is>
      </c>
      <c r="B19" t="inlineStr">
        <is>
          <t>SERVIÇO DE ENGENHARIA PARA EXECUÇÃO DA REFORMA DA SALA DE SAÚDE DA UNIDADE OPRATIVA DO SENAC/VILHENA/RO.</t>
        </is>
      </c>
      <c r="C19" t="inlineStr">
        <is>
          <t>22/01/2026 09:00:00</t>
        </is>
      </c>
      <c r="D19" t="inlineStr">
        <is>
          <t>Finalizada</t>
        </is>
      </c>
      <c r="E19" t="inlineStr"/>
      <c r="F19" t="inlineStr">
        <is>
          <t>27/01/2026 12:47:00</t>
        </is>
      </c>
      <c r="G19" t="inlineStr"/>
      <c r="H19" t="inlineStr"/>
    </row>
    <row r="20">
      <c r="A20" t="inlineStr">
        <is>
          <t>CONVITE Nº 002/2026/CV</t>
        </is>
      </c>
      <c r="B20" t="inlineStr">
        <is>
          <t>SERVIÇO DE HOSPEDAGEM E OUTROS SERVIÇOS.</t>
        </is>
      </c>
      <c r="C20" t="inlineStr">
        <is>
          <t>22/01/2026 09:00:00</t>
        </is>
      </c>
      <c r="D20" t="inlineStr">
        <is>
          <t>Finalizada</t>
        </is>
      </c>
      <c r="E20" t="inlineStr"/>
      <c r="F20" t="inlineStr">
        <is>
          <t>23/01/2026 20:16:00</t>
        </is>
      </c>
      <c r="G20" t="inlineStr"/>
      <c r="H20" t="inlineStr"/>
    </row>
    <row r="21">
      <c r="A21" t="inlineStr">
        <is>
          <t>003/2025/CV</t>
        </is>
      </c>
      <c r="B21" t="inlineStr">
        <is>
          <t>CONTRATAÇÃO DE EMPRESA ESPECIALIZADA EM EVENTOS.</t>
        </is>
      </c>
      <c r="C21" t="inlineStr">
        <is>
          <t>04/12/2025 14:00:00</t>
        </is>
      </c>
      <c r="D21" t="inlineStr">
        <is>
          <t>Finalizada</t>
        </is>
      </c>
      <c r="E21" t="inlineStr"/>
      <c r="F21" t="inlineStr">
        <is>
          <t>08/12/2025 15:14:00</t>
        </is>
      </c>
      <c r="G21" t="inlineStr"/>
      <c r="H21" t="inlineStr"/>
    </row>
  </sheetData>
  <pageMargins left="0.75" right="0.75" top="1" bottom="1" header="0.5" footer="0.5"/>
</worksheet>
</file>

<file path=xl/worksheets/sheet69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007/2026/CP</t>
        </is>
      </c>
      <c r="B2" t="inlineStr">
        <is>
          <t>AQUISIÇÃO DE UTENSÍLIOS E QUIPAMENTOS PARA COZINHA NAS UNID. DE PORTO VELHO, JÍ-PARANÁ, CACOAL E VILHENA</t>
        </is>
      </c>
      <c r="C2" t="inlineStr">
        <is>
          <t>20/05/2026 09:00:00</t>
        </is>
      </c>
      <c r="D2" t="inlineStr">
        <is>
          <t>Finalizada</t>
        </is>
      </c>
      <c r="E2" t="inlineStr"/>
      <c r="F2" t="inlineStr">
        <is>
          <t>28/05/2026 15:38:00</t>
        </is>
      </c>
      <c r="G2" t="inlineStr"/>
      <c r="H2" t="inlineStr"/>
    </row>
    <row r="3">
      <c r="A3" t="inlineStr">
        <is>
          <t>006/2026/CP</t>
        </is>
      </c>
      <c r="B3" t="inlineStr">
        <is>
          <t>REGISTRO DE PREÇOS PARA AQUISIÇÃO DE MESAS TRAPEZOIDAIS, CADEIRAS E CARTEIRAS UNIVERSITÁRIAS</t>
        </is>
      </c>
      <c r="C3" t="inlineStr">
        <is>
          <t>19/05/2026 09:00:00</t>
        </is>
      </c>
      <c r="D3" t="inlineStr">
        <is>
          <t>Finalizada</t>
        </is>
      </c>
      <c r="E3" t="inlineStr"/>
      <c r="F3" t="inlineStr">
        <is>
          <t>22/06/2026 18:00:00</t>
        </is>
      </c>
      <c r="G3" t="inlineStr"/>
      <c r="H3" t="inlineStr"/>
    </row>
    <row r="4">
      <c r="A4" t="inlineStr">
        <is>
          <t>006/2026/CP</t>
        </is>
      </c>
      <c r="B4" t="inlineStr">
        <is>
          <t>REGISTRO DE PREÇOS PARA AQUISIÇÃO DE MESAS TRAPEZOIDAIS, CADEIRAS E CARTEIRAS UNIVERSITÁRIAS</t>
        </is>
      </c>
      <c r="C4" t="inlineStr">
        <is>
          <t>19/05/2026 09:00:00</t>
        </is>
      </c>
      <c r="D4" t="inlineStr">
        <is>
          <t>Finalizada</t>
        </is>
      </c>
      <c r="E4" t="inlineStr"/>
      <c r="F4" t="inlineStr">
        <is>
          <t>22/06/2026 18:00:00</t>
        </is>
      </c>
      <c r="G4" t="inlineStr"/>
      <c r="H4" t="inlineStr"/>
    </row>
    <row r="5">
      <c r="A5" t="inlineStr">
        <is>
          <t>005/2026/CP</t>
        </is>
      </c>
      <c r="B5" t="inlineStr">
        <is>
          <t>REGISTRO DE PREÇOS PARA CONFECÇÃO DE KITS E PERSONALIZADOS INSTITUCIONAIS.</t>
        </is>
      </c>
      <c r="C5" t="inlineStr">
        <is>
          <t>17/04/2026 09:00:00</t>
        </is>
      </c>
      <c r="D5" t="inlineStr">
        <is>
          <t>Finalizada</t>
        </is>
      </c>
      <c r="E5" t="inlineStr"/>
      <c r="F5" t="inlineStr">
        <is>
          <t>23/04/2026 20:40:00</t>
        </is>
      </c>
      <c r="G5" t="inlineStr"/>
      <c r="H5" t="inlineStr"/>
    </row>
    <row r="6">
      <c r="A6" t="inlineStr">
        <is>
          <t>004/2026/CP</t>
        </is>
      </c>
      <c r="B6" t="inlineStr">
        <is>
          <t>REGISTRO DE PREÇOS PARA AQUISIÇÃO DE MATERIAL DE EXPEDIENTE.</t>
        </is>
      </c>
      <c r="C6" t="inlineStr">
        <is>
          <t>02/04/2026 09:00:00</t>
        </is>
      </c>
      <c r="D6" t="inlineStr">
        <is>
          <t>Finalizada</t>
        </is>
      </c>
      <c r="E6" t="inlineStr"/>
      <c r="F6" t="inlineStr">
        <is>
          <t>27/04/2026 20:44:00</t>
        </is>
      </c>
      <c r="G6" t="inlineStr"/>
      <c r="H6" t="inlineStr"/>
    </row>
    <row r="7">
      <c r="A7" t="inlineStr">
        <is>
          <t>003/2026/CP</t>
        </is>
      </c>
      <c r="B7" t="inlineStr">
        <is>
          <t>REGISTRO DE PREÇOS PARA CONFECÇÃO DE UNIFORME</t>
        </is>
      </c>
      <c r="C7" t="inlineStr">
        <is>
          <t>18/03/2026 09:00:00</t>
        </is>
      </c>
      <c r="D7" t="inlineStr">
        <is>
          <t>Finalizada</t>
        </is>
      </c>
      <c r="E7" t="inlineStr"/>
      <c r="F7" t="inlineStr">
        <is>
          <t>25/03/2026 19:16:00</t>
        </is>
      </c>
      <c r="G7" t="inlineStr"/>
      <c r="H7" t="inlineStr"/>
    </row>
    <row r="8">
      <c r="A8" t="inlineStr">
        <is>
          <t>002/2026/CP</t>
        </is>
      </c>
      <c r="B8" t="inlineStr">
        <is>
          <t>AQUISIÇÃO DE UTENSÍLIOS E EQUIPAMENTOS PARA COZINHA</t>
        </is>
      </c>
      <c r="C8" t="inlineStr">
        <is>
          <t>10/03/2026 09:00:00</t>
        </is>
      </c>
      <c r="D8" t="inlineStr">
        <is>
          <t>Finalizada</t>
        </is>
      </c>
      <c r="E8" t="inlineStr"/>
      <c r="F8" t="inlineStr">
        <is>
          <t>20/03/2026 20:48:00</t>
        </is>
      </c>
      <c r="G8" t="inlineStr"/>
      <c r="H8" t="inlineStr"/>
    </row>
    <row r="9">
      <c r="A9" t="inlineStr">
        <is>
          <t>001/2026/CP</t>
        </is>
      </c>
      <c r="B9" t="inlineStr">
        <is>
          <t>REGISTRO DE PREÇOS PARA AQUISIÇÃO DE MATERIAL DE LIMPEZA E CONSUMO.</t>
        </is>
      </c>
      <c r="C9" t="inlineStr">
        <is>
          <t>26/02/2026 09:00:00</t>
        </is>
      </c>
      <c r="D9" t="inlineStr">
        <is>
          <t>Finalizada</t>
        </is>
      </c>
      <c r="E9" t="inlineStr"/>
      <c r="F9" t="inlineStr">
        <is>
          <t>24/03/2026 20:53:00</t>
        </is>
      </c>
      <c r="G9" t="inlineStr"/>
      <c r="H9" t="inlineStr"/>
    </row>
    <row r="10">
      <c r="A10" t="inlineStr">
        <is>
          <t>007/2025/CP</t>
        </is>
      </c>
      <c r="B10" t="inlineStr">
        <is>
          <t>SERVIÇO DE FISCALIZAÇÃO DE OBRA DE REFORMA E AMPLIAÇÃO - JARU E CACOAL</t>
        </is>
      </c>
      <c r="C10" t="inlineStr">
        <is>
          <t>29/10/2025 09:00:00</t>
        </is>
      </c>
      <c r="D10" t="inlineStr">
        <is>
          <t>Finalizada</t>
        </is>
      </c>
      <c r="E10" t="inlineStr"/>
      <c r="F10" t="inlineStr">
        <is>
          <t>04/11/2025 19:07:00</t>
        </is>
      </c>
      <c r="G10" t="inlineStr"/>
      <c r="H10" t="inlineStr"/>
    </row>
    <row r="11">
      <c r="A11" t="inlineStr">
        <is>
          <t>003/2025/CP</t>
        </is>
      </c>
      <c r="B11" t="inlineStr">
        <is>
          <t>REGISTRO DE PREÇOS PARA AQUISIÇÃO DE PRODUTOS, MOBILIÁRIOS E EQUIPAMENTOS PARA COSTURA.</t>
        </is>
      </c>
      <c r="C11" t="inlineStr">
        <is>
          <t>11/04/2025 09:00:00</t>
        </is>
      </c>
      <c r="D11" t="inlineStr">
        <is>
          <t>Finalizada</t>
        </is>
      </c>
      <c r="E11" t="inlineStr"/>
      <c r="F11" t="inlineStr">
        <is>
          <t>07/05/2025 22:00:00</t>
        </is>
      </c>
      <c r="G11" t="inlineStr"/>
      <c r="H11" t="inlineStr"/>
    </row>
    <row r="12">
      <c r="A12" t="inlineStr">
        <is>
          <t>002/2025/CP</t>
        </is>
      </c>
      <c r="B12" t="inlineStr">
        <is>
          <t>REGISTRO DE PRÇOS PARA AQUISIÇÃO DE PRODUTOS MOBILIÁRIOS E EQUIPAMENTOS  DE SAÚDE E BELEZA</t>
        </is>
      </c>
      <c r="C12" t="inlineStr">
        <is>
          <t>28/03/2025 14:00:00</t>
        </is>
      </c>
      <c r="D12" t="inlineStr">
        <is>
          <t>Finalizada</t>
        </is>
      </c>
      <c r="E12" t="inlineStr"/>
      <c r="F12" t="inlineStr">
        <is>
          <t>25/04/2025 15:28:00</t>
        </is>
      </c>
      <c r="G12" t="inlineStr"/>
      <c r="H12" t="inlineStr"/>
    </row>
    <row r="13">
      <c r="A13" t="inlineStr">
        <is>
          <t>002/2025/CP</t>
        </is>
      </c>
      <c r="B13" t="inlineStr">
        <is>
          <t xml:space="preserve">REGISTRO DE PREÇOS PARA AQUISIÇÃO DE PRODUTOS, MOBILIÁRIOS E EQUIPAMENTOS DE SAÚDE E BELEZA.  </t>
        </is>
      </c>
      <c r="C13" t="inlineStr">
        <is>
          <t>28/03/2025 14:00:00</t>
        </is>
      </c>
      <c r="D13" t="inlineStr">
        <is>
          <t>Finalizada</t>
        </is>
      </c>
      <c r="E13" t="inlineStr"/>
      <c r="F13" t="inlineStr">
        <is>
          <t>25/04/2025 18:10:00</t>
        </is>
      </c>
      <c r="G13" t="inlineStr"/>
      <c r="H13" t="inlineStr"/>
    </row>
    <row r="14">
      <c r="A14" t="inlineStr">
        <is>
          <t>001/2025/CP</t>
        </is>
      </c>
      <c r="B14" t="inlineStr">
        <is>
          <t>REGISTRO DE PREÇOS PARA AQUISIÇÃO DE MATERIAL DE EXPEDIENTE</t>
        </is>
      </c>
      <c r="C14" t="inlineStr">
        <is>
          <t>11/03/2025 14:00:00</t>
        </is>
      </c>
      <c r="D14" t="inlineStr">
        <is>
          <t>Finalizada</t>
        </is>
      </c>
      <c r="E14" t="inlineStr"/>
      <c r="F14" t="inlineStr">
        <is>
          <t>09/04/2025 20:08:00</t>
        </is>
      </c>
      <c r="G14" t="inlineStr"/>
      <c r="H14" t="inlineStr"/>
    </row>
    <row r="15">
      <c r="A15" t="inlineStr">
        <is>
          <t>003/2024/CP</t>
        </is>
      </c>
      <c r="B15" t="inlineStr">
        <is>
          <t>REGISTRO DE PREÇOS PARA AQUISIÇÃO DE MATERIAL DE LIMPEZA E CONSUMO.</t>
        </is>
      </c>
      <c r="C15" t="inlineStr">
        <is>
          <t>18/12/2024 09:00:00</t>
        </is>
      </c>
      <c r="D15" t="inlineStr">
        <is>
          <t>Finalizada</t>
        </is>
      </c>
      <c r="E15" t="inlineStr"/>
      <c r="F15" t="inlineStr">
        <is>
          <t>17/01/2025 15:25:00</t>
        </is>
      </c>
      <c r="G15" t="inlineStr"/>
      <c r="H15" t="inlineStr"/>
    </row>
    <row r="16">
      <c r="A16" t="inlineStr">
        <is>
          <t>002/2025/CP</t>
        </is>
      </c>
      <c r="B16" t="inlineStr">
        <is>
          <t>AQUISIÇÃO DE EQUIPAMENTOS PARA COZINHA - JARU</t>
        </is>
      </c>
      <c r="C16" t="inlineStr">
        <is>
          <t>12/12/2024 14:00:00</t>
        </is>
      </c>
      <c r="D16" t="inlineStr">
        <is>
          <t>Finalizada</t>
        </is>
      </c>
      <c r="E16" t="inlineStr"/>
      <c r="F16" t="inlineStr">
        <is>
          <t>21/01/2025 17:00:00</t>
        </is>
      </c>
      <c r="G16" t="inlineStr"/>
      <c r="H16" t="inlineStr"/>
    </row>
    <row r="17">
      <c r="A17" t="inlineStr">
        <is>
          <t>001/2024/CP</t>
        </is>
      </c>
      <c r="B17" t="inlineStr">
        <is>
          <t>VALE ALIMENTAÇÃO</t>
        </is>
      </c>
      <c r="C17" t="inlineStr">
        <is>
          <t>01/11/2024 14:00:00</t>
        </is>
      </c>
      <c r="D17" t="inlineStr">
        <is>
          <t>Finalizada</t>
        </is>
      </c>
      <c r="E17" t="inlineStr"/>
      <c r="F17" t="inlineStr">
        <is>
          <t>19/11/2024 21:43:00</t>
        </is>
      </c>
      <c r="G17" t="inlineStr"/>
      <c r="H17" t="inlineStr"/>
    </row>
    <row r="18">
      <c r="A18" t="inlineStr">
        <is>
          <t>003/2026/CV</t>
        </is>
      </c>
      <c r="B18" t="inlineStr">
        <is>
          <t>CONTRATAÇÃO DE EMPRESA PARA PROJETOS DE ARQUITETURA E ENGENHARIA DA NOVA UNIDADE DO SENAC/RO NA ZONA SUL DE PORTO VELHO.</t>
        </is>
      </c>
      <c r="C18" t="inlineStr">
        <is>
          <t>14/05/2026 09:00:00</t>
        </is>
      </c>
      <c r="D18" t="inlineStr">
        <is>
          <t>Finalizada</t>
        </is>
      </c>
      <c r="E18" t="inlineStr"/>
      <c r="F18" t="inlineStr">
        <is>
          <t>14/05/2026 12:23:00</t>
        </is>
      </c>
      <c r="G18" t="inlineStr"/>
      <c r="H18" t="inlineStr"/>
    </row>
    <row r="19">
      <c r="A19" t="inlineStr">
        <is>
          <t>CONVITE Nº 001/2026/CV</t>
        </is>
      </c>
      <c r="B19" t="inlineStr">
        <is>
          <t>SERVIÇO DE ENGENHARIA PARA EXECUÇÃO DA REFORMA DA SALA DE SAÚDE DA UNIDADE OPRATIVA DO SENAC/VILHENA/RO.</t>
        </is>
      </c>
      <c r="C19" t="inlineStr">
        <is>
          <t>22/01/2026 09:00:00</t>
        </is>
      </c>
      <c r="D19" t="inlineStr">
        <is>
          <t>Finalizada</t>
        </is>
      </c>
      <c r="E19" t="inlineStr"/>
      <c r="F19" t="inlineStr">
        <is>
          <t>27/01/2026 12:47:00</t>
        </is>
      </c>
      <c r="G19" t="inlineStr"/>
      <c r="H19" t="inlineStr"/>
    </row>
    <row r="20">
      <c r="A20" t="inlineStr">
        <is>
          <t>CONVITE Nº 002/2026/CV</t>
        </is>
      </c>
      <c r="B20" t="inlineStr">
        <is>
          <t>SERVIÇO DE HOSPEDAGEM E OUTROS SERVIÇOS.</t>
        </is>
      </c>
      <c r="C20" t="inlineStr">
        <is>
          <t>22/01/2026 09:00:00</t>
        </is>
      </c>
      <c r="D20" t="inlineStr">
        <is>
          <t>Finalizada</t>
        </is>
      </c>
      <c r="E20" t="inlineStr"/>
      <c r="F20" t="inlineStr">
        <is>
          <t>23/01/2026 20:16:00</t>
        </is>
      </c>
      <c r="G20" t="inlineStr"/>
      <c r="H20" t="inlineStr"/>
    </row>
    <row r="21">
      <c r="A21" t="inlineStr">
        <is>
          <t>003/2025/CV</t>
        </is>
      </c>
      <c r="B21" t="inlineStr">
        <is>
          <t>CONTRATAÇÃO DE EMPRESA ESPECIALIZADA EM EVENTOS.</t>
        </is>
      </c>
      <c r="C21" t="inlineStr">
        <is>
          <t>04/12/2025 14:00:00</t>
        </is>
      </c>
      <c r="D21" t="inlineStr">
        <is>
          <t>Finalizada</t>
        </is>
      </c>
      <c r="E21" t="inlineStr"/>
      <c r="F21" t="inlineStr">
        <is>
          <t>08/12/2025 15:14:00</t>
        </is>
      </c>
      <c r="G21" t="inlineStr"/>
      <c r="H21" t="inlineStr"/>
    </row>
  </sheetData>
  <pageMargins left="0.75" right="0.75" top="1" bottom="1" header="0.5" footer="0.5"/>
</worksheet>
</file>

<file path=xl/worksheets/sheet69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R$ 17.372.623,00</t>
        </is>
      </c>
    </row>
    <row r="3">
      <c r="A3" t="inlineStr">
        <is>
          <t>2026</t>
        </is>
      </c>
      <c r="B3" t="inlineStr">
        <is>
          <t>DR Paraná</t>
        </is>
      </c>
      <c r="C3" t="inlineStr">
        <is>
          <t>03.541.088/0001-47</t>
        </is>
      </c>
      <c r="D3" t="inlineStr">
        <is>
          <t>Despesas rateadas</t>
        </is>
      </c>
      <c r="E3" t="inlineStr">
        <is>
          <t>Compartilhamento de estruturas físicas, infraestrutura tecnológica e ações conjuntas entre as Entidades.</t>
        </is>
      </c>
      <c r="F3" t="inlineStr">
        <is>
          <t>R$ 683.226,00</t>
        </is>
      </c>
    </row>
    <row r="4">
      <c r="A4" t="inlineStr">
        <is>
          <t>2026</t>
        </is>
      </c>
      <c r="B4" t="inlineStr">
        <is>
          <t>DR Santa Catarina</t>
        </is>
      </c>
      <c r="C4" t="inlineStr">
        <is>
          <t>03.603.739/0018-24</t>
        </is>
      </c>
      <c r="D4" t="inlineStr">
        <is>
          <t>Despesas rateadas</t>
        </is>
      </c>
      <c r="E4" t="inlineStr">
        <is>
          <t>Compartilhamento de estruturas físicas, infraestrutura tecnológica e ações conjuntas entre as Entidades.</t>
        </is>
      </c>
      <c r="F4" t="inlineStr">
        <is>
          <t>R$ 662.703,00</t>
        </is>
      </c>
    </row>
    <row r="5">
      <c r="A5" t="inlineStr">
        <is>
          <t>2026</t>
        </is>
      </c>
      <c r="B5" t="inlineStr">
        <is>
          <t>Federação do Comércio de Bens, Serviços eTurismo do Estado de Rondônia</t>
        </is>
      </c>
      <c r="C5" t="inlineStr">
        <is>
          <t>33.423.575/0001-76</t>
        </is>
      </c>
      <c r="D5" t="inlineStr">
        <is>
          <t>Transferência Regimental - Federação do Comércio</t>
        </is>
      </c>
      <c r="E5" t="inlineStr">
        <is>
          <t>Contribuição à Federação do Comércio para Administração Superior, com desconto da quota até o máximo de três por cento sobre a cifra da Arrecadação Geral, conforme § 1º do Art.32 do Decreto 61.843 de 05 de dezembro de 1967.</t>
        </is>
      </c>
      <c r="F5" t="inlineStr">
        <is>
          <t>R$ 32.848.711,00</t>
        </is>
      </c>
    </row>
    <row r="6">
      <c r="A6" t="inlineStr">
        <is>
          <t>2026</t>
        </is>
      </c>
      <c r="B6" t="inlineStr">
        <is>
          <t>Receita Federal do Brasil</t>
        </is>
      </c>
      <c r="C6" t="inlineStr">
        <is>
          <t>00.394.460/0058-87</t>
        </is>
      </c>
      <c r="D6" t="inlineStr">
        <is>
          <t>Comissão ao Órgão Arrecadador</t>
        </is>
      </c>
      <c r="E6" t="inlineStr">
        <is>
          <t>Comissão à Receita Federal do Brasil, com desconto da quota de três e meio por cento sobre a cifra da Arrecadação Geral, conforme § 1º do Art.32 do Decreto 61.843 de 05 de dezembro de 1967.</t>
        </is>
      </c>
      <c r="F6" t="inlineStr">
        <is>
          <t>R$ 22.346.062,00</t>
        </is>
      </c>
    </row>
  </sheetData>
  <pageMargins left="0.75" right="0.75" top="1" bottom="1" header="0.5" footer="0.5"/>
</worksheet>
</file>

<file path=xl/worksheets/sheet69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R$ 17.372.623,00</t>
        </is>
      </c>
    </row>
    <row r="3">
      <c r="A3" t="inlineStr">
        <is>
          <t>2026</t>
        </is>
      </c>
      <c r="B3" t="inlineStr">
        <is>
          <t>DR Paraná</t>
        </is>
      </c>
      <c r="C3" t="inlineStr">
        <is>
          <t>03.541.088/0001-47</t>
        </is>
      </c>
      <c r="D3" t="inlineStr">
        <is>
          <t>Despesas rateadas</t>
        </is>
      </c>
      <c r="E3" t="inlineStr">
        <is>
          <t>Compartilhamento de estruturas físicas, infraestrutura tecnológica e ações conjuntas entre as Entidades.</t>
        </is>
      </c>
      <c r="F3" t="inlineStr">
        <is>
          <t>R$ 683.226,00</t>
        </is>
      </c>
    </row>
    <row r="4">
      <c r="A4" t="inlineStr">
        <is>
          <t>2026</t>
        </is>
      </c>
      <c r="B4" t="inlineStr">
        <is>
          <t>DR Santa Catarina</t>
        </is>
      </c>
      <c r="C4" t="inlineStr">
        <is>
          <t>03.603.739/0018-24</t>
        </is>
      </c>
      <c r="D4" t="inlineStr">
        <is>
          <t>Despesas rateadas</t>
        </is>
      </c>
      <c r="E4" t="inlineStr">
        <is>
          <t>Compartilhamento de estruturas físicas, infraestrutura tecnológica e ações conjuntas entre as Entidades.</t>
        </is>
      </c>
      <c r="F4" t="inlineStr">
        <is>
          <t>R$ 662.703,00</t>
        </is>
      </c>
    </row>
    <row r="5">
      <c r="A5" t="inlineStr">
        <is>
          <t>2026</t>
        </is>
      </c>
      <c r="B5" t="inlineStr">
        <is>
          <t>Federação do Comércio de Bens, Serviços eTurismo do Estado de Rondônia</t>
        </is>
      </c>
      <c r="C5" t="inlineStr">
        <is>
          <t>33.423.575/0001-76</t>
        </is>
      </c>
      <c r="D5" t="inlineStr">
        <is>
          <t>Transferência Regimental - Federação do Comércio</t>
        </is>
      </c>
      <c r="E5" t="inlineStr">
        <is>
          <t>Contribuição à Federação do Comércio para Administração Superior, com desconto da quota até o máximo de três por cento sobre a cifra da Arrecadação Geral, conforme § 1º do Art.32 do Decreto 61.843 de 05 de dezembro de 1967.</t>
        </is>
      </c>
      <c r="F5" t="inlineStr">
        <is>
          <t>R$ 32.848.711,00</t>
        </is>
      </c>
    </row>
    <row r="6">
      <c r="A6" t="inlineStr">
        <is>
          <t>2026</t>
        </is>
      </c>
      <c r="B6" t="inlineStr">
        <is>
          <t>Receita Federal do Brasil</t>
        </is>
      </c>
      <c r="C6" t="inlineStr">
        <is>
          <t>00.394.460/0058-87</t>
        </is>
      </c>
      <c r="D6" t="inlineStr">
        <is>
          <t>Comissão ao Órgão Arrecadador</t>
        </is>
      </c>
      <c r="E6" t="inlineStr">
        <is>
          <t>Comissão à Receita Federal do Brasil, com desconto da quota de três e meio por cento sobre a cifra da Arrecadação Geral, conforme § 1º do Art.32 do Decreto 61.843 de 05 de dezembro de 1967.</t>
        </is>
      </c>
      <c r="F6" t="inlineStr">
        <is>
          <t>R$ 22.346.062,00</t>
        </is>
      </c>
    </row>
  </sheetData>
  <pageMargins left="0.75" right="0.75" top="1" bottom="1" header="0.5" footer="0.5"/>
</worksheet>
</file>

<file path=xl/worksheets/sheet69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t>
        </is>
      </c>
      <c r="C2" t="inlineStr">
        <is>
          <t>33.469.172/0001-68</t>
        </is>
      </c>
      <c r="D2" t="inlineStr">
        <is>
          <t>Despesas rateadas</t>
        </is>
      </c>
      <c r="E2" t="inlineStr">
        <is>
          <t>Compartilhamento de estruturas físicas, infraestrutura tecnológica e ações conjuntas entre as Entidades.</t>
        </is>
      </c>
      <c r="F2" t="inlineStr">
        <is>
          <t>R$ 17.372.623,00</t>
        </is>
      </c>
    </row>
    <row r="3">
      <c r="A3" t="inlineStr">
        <is>
          <t>2026</t>
        </is>
      </c>
      <c r="B3" t="inlineStr">
        <is>
          <t>DR Paraná</t>
        </is>
      </c>
      <c r="C3" t="inlineStr">
        <is>
          <t>03.541.088/0001-47</t>
        </is>
      </c>
      <c r="D3" t="inlineStr">
        <is>
          <t>Despesas rateadas</t>
        </is>
      </c>
      <c r="E3" t="inlineStr">
        <is>
          <t>Compartilhamento de estruturas físicas, infraestrutura tecnológica e ações conjuntas entre as Entidades.</t>
        </is>
      </c>
      <c r="F3" t="inlineStr">
        <is>
          <t>R$ 683.226,00</t>
        </is>
      </c>
    </row>
    <row r="4">
      <c r="A4" t="inlineStr">
        <is>
          <t>2026</t>
        </is>
      </c>
      <c r="B4" t="inlineStr">
        <is>
          <t>DR Santa Catarina</t>
        </is>
      </c>
      <c r="C4" t="inlineStr">
        <is>
          <t>03.603.739/0018-24</t>
        </is>
      </c>
      <c r="D4" t="inlineStr">
        <is>
          <t>Despesas rateadas</t>
        </is>
      </c>
      <c r="E4" t="inlineStr">
        <is>
          <t>Compartilhamento de estruturas físicas, infraestrutura tecnológica e ações conjuntas entre as Entidades.</t>
        </is>
      </c>
      <c r="F4" t="inlineStr">
        <is>
          <t>R$ 662.703,00</t>
        </is>
      </c>
    </row>
    <row r="5">
      <c r="A5" t="inlineStr">
        <is>
          <t>2026</t>
        </is>
      </c>
      <c r="B5" t="inlineStr">
        <is>
          <t>Federação do Comércio de Bens, Serviços eTurismo do Estado de Rondônia</t>
        </is>
      </c>
      <c r="C5" t="inlineStr">
        <is>
          <t>33.423.575/0001-76</t>
        </is>
      </c>
      <c r="D5" t="inlineStr">
        <is>
          <t>Transferência Regimental - Federação do Comércio</t>
        </is>
      </c>
      <c r="E5" t="inlineStr">
        <is>
          <t>Contribuição à Federação do Comércio para Administração Superior, com desconto da quota até o máximo de três por cento sobre a cifra da Arrecadação Geral, conforme § 1º do Art.32 do Decreto 61.843 de 05 de dezembro de 1967.</t>
        </is>
      </c>
      <c r="F5" t="inlineStr">
        <is>
          <t>R$ 32.848.711,00</t>
        </is>
      </c>
    </row>
    <row r="6">
      <c r="A6" t="inlineStr">
        <is>
          <t>2026</t>
        </is>
      </c>
      <c r="B6" t="inlineStr">
        <is>
          <t>Receita Federal do Brasil</t>
        </is>
      </c>
      <c r="C6" t="inlineStr">
        <is>
          <t>00.394.460/0058-87</t>
        </is>
      </c>
      <c r="D6" t="inlineStr">
        <is>
          <t>Comissão ao Órgão Arrecadador</t>
        </is>
      </c>
      <c r="E6" t="inlineStr">
        <is>
          <t>Comissão à Receita Federal do Brasil, com desconto da quota de três e meio por cento sobre a cifra da Arrecadação Geral, conforme § 1º do Art.32 do Decreto 61.843 de 05 de dezembro de 1967.</t>
        </is>
      </c>
      <c r="F6" t="inlineStr">
        <is>
          <t>R$ 22.346.062,00</t>
        </is>
      </c>
    </row>
  </sheetData>
  <pageMargins left="0.75" right="0.75" top="1" bottom="1" header="0.5" footer="0.5"/>
</worksheet>
</file>

<file path=xl/worksheets/sheet69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R$21.865.800,00</t>
        </is>
      </c>
      <c r="D2" t="inlineStr">
        <is>
          <t>50,88%</t>
        </is>
      </c>
    </row>
    <row r="3">
      <c r="A3" t="inlineStr">
        <is>
          <t>131100</t>
        </is>
      </c>
      <c r="B3" t="inlineStr">
        <is>
          <t>Aluguéis</t>
        </is>
      </c>
      <c r="C3" t="inlineStr">
        <is>
          <t>R$84.768,00</t>
        </is>
      </c>
      <c r="D3" t="inlineStr">
        <is>
          <t>0,20%</t>
        </is>
      </c>
    </row>
    <row r="4">
      <c r="A4" t="inlineStr">
        <is>
          <t>131530</t>
        </is>
      </c>
      <c r="B4" t="inlineStr">
        <is>
          <t>Taxa de Ocupação de Outros Imóveis</t>
        </is>
      </c>
      <c r="C4" t="inlineStr">
        <is>
          <t>R$8.004,00</t>
        </is>
      </c>
      <c r="D4" t="inlineStr">
        <is>
          <t>0,02%</t>
        </is>
      </c>
    </row>
    <row r="5">
      <c r="A5" t="inlineStr">
        <is>
          <t>132500</t>
        </is>
      </c>
      <c r="B5" t="inlineStr">
        <is>
          <t>Remuneração de Depósitos Bancários</t>
        </is>
      </c>
      <c r="C5" t="inlineStr">
        <is>
          <t>R$3.300.000,00</t>
        </is>
      </c>
      <c r="D5" t="inlineStr">
        <is>
          <t>7,68%</t>
        </is>
      </c>
    </row>
    <row r="6">
      <c r="A6" t="inlineStr">
        <is>
          <t>160016</t>
        </is>
      </c>
      <c r="B6" t="inlineStr">
        <is>
          <t>Serviços Educacionais</t>
        </is>
      </c>
      <c r="C6" t="inlineStr">
        <is>
          <t>R$4.565.796,00</t>
        </is>
      </c>
      <c r="D6" t="inlineStr">
        <is>
          <t>10,62%</t>
        </is>
      </c>
    </row>
    <row r="7">
      <c r="A7" t="inlineStr">
        <is>
          <t>191899</t>
        </is>
      </c>
      <c r="B7" t="inlineStr">
        <is>
          <t>Outras Multas e Juros de Mora</t>
        </is>
      </c>
      <c r="C7" t="inlineStr">
        <is>
          <t>R$46.872,00</t>
        </is>
      </c>
      <c r="D7" t="inlineStr">
        <is>
          <t>0,11%</t>
        </is>
      </c>
    </row>
    <row r="8">
      <c r="A8" t="inlineStr">
        <is>
          <t>192199</t>
        </is>
      </c>
      <c r="B8" t="inlineStr">
        <is>
          <t>Outras Indenizações</t>
        </is>
      </c>
      <c r="C8" t="inlineStr">
        <is>
          <t>R$140.004,00</t>
        </is>
      </c>
      <c r="D8" t="inlineStr">
        <is>
          <t>0,33%</t>
        </is>
      </c>
    </row>
    <row r="9">
      <c r="A9" t="inlineStr">
        <is>
          <t>192299</t>
        </is>
      </c>
      <c r="B9" t="inlineStr">
        <is>
          <t>Outras Restituições</t>
        </is>
      </c>
      <c r="C9" t="inlineStr">
        <is>
          <t>R$21.000,00</t>
        </is>
      </c>
      <c r="D9" t="inlineStr">
        <is>
          <t>0,05%</t>
        </is>
      </c>
    </row>
    <row r="10">
      <c r="A10" t="inlineStr">
        <is>
          <t>199099</t>
        </is>
      </c>
      <c r="B10" t="inlineStr">
        <is>
          <t>Outras Receitas</t>
        </is>
      </c>
      <c r="C10" t="inlineStr">
        <is>
          <t>R$225.216,00</t>
        </is>
      </c>
      <c r="D10" t="inlineStr">
        <is>
          <t>0,52%</t>
        </is>
      </c>
    </row>
    <row r="11">
      <c r="A11" t="inlineStr">
        <is>
          <t>221500</t>
        </is>
      </c>
      <c r="B11" t="inlineStr">
        <is>
          <t>Alienação de Veículos</t>
        </is>
      </c>
      <c r="C11" t="inlineStr">
        <is>
          <t>R$9.948,00</t>
        </is>
      </c>
      <c r="D11" t="inlineStr">
        <is>
          <t>0,02%</t>
        </is>
      </c>
    </row>
    <row r="12">
      <c r="A12" t="inlineStr">
        <is>
          <t>999000</t>
        </is>
      </c>
      <c r="B12" t="inlineStr">
        <is>
          <t>Recursos Arrecadados Exerc. Anteriores</t>
        </is>
      </c>
      <c r="C12" t="inlineStr">
        <is>
          <t>R$12.709.968,00</t>
        </is>
      </c>
      <c r="D12" t="inlineStr">
        <is>
          <t>29,57%</t>
        </is>
      </c>
    </row>
  </sheetData>
  <pageMargins left="0.75" right="0.75" top="1" bottom="1" header="0.5" footer="0.5"/>
</worksheet>
</file>

<file path=xl/worksheets/sheet69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R$10.729.452,00</t>
        </is>
      </c>
      <c r="D2" t="inlineStr">
        <is>
          <t>24,97%</t>
        </is>
      </c>
    </row>
    <row r="3">
      <c r="A3" t="inlineStr">
        <is>
          <t>319013</t>
        </is>
      </c>
      <c r="B3" t="inlineStr">
        <is>
          <t>Obrigações Patronais</t>
        </is>
      </c>
      <c r="C3" t="inlineStr">
        <is>
          <t>R$874.512,00</t>
        </is>
      </c>
      <c r="D3" t="inlineStr">
        <is>
          <t>2,03%</t>
        </is>
      </c>
    </row>
    <row r="4">
      <c r="A4" t="inlineStr">
        <is>
          <t>319016</t>
        </is>
      </c>
      <c r="B4" t="inlineStr">
        <is>
          <t>Outras Despesas Variáveis</t>
        </is>
      </c>
      <c r="C4" t="inlineStr">
        <is>
          <t>R$39.924,00</t>
        </is>
      </c>
      <c r="D4" t="inlineStr">
        <is>
          <t>0,09%</t>
        </is>
      </c>
    </row>
    <row r="5">
      <c r="A5" t="inlineStr">
        <is>
          <t>319091</t>
        </is>
      </c>
      <c r="B5" t="inlineStr">
        <is>
          <t>Sentenças Judiciais - Pessoal e Encargos</t>
        </is>
      </c>
      <c r="C5" t="inlineStr">
        <is>
          <t>R$3.000,00</t>
        </is>
      </c>
      <c r="D5" t="inlineStr">
        <is>
          <t>0,01%</t>
        </is>
      </c>
    </row>
    <row r="6">
      <c r="A6" t="inlineStr">
        <is>
          <t>319094</t>
        </is>
      </c>
      <c r="B6" t="inlineStr">
        <is>
          <t>Indenizações e Restituições Trabalhistas</t>
        </is>
      </c>
      <c r="C6" t="inlineStr">
        <is>
          <t>R$240.000,00</t>
        </is>
      </c>
      <c r="D6" t="inlineStr">
        <is>
          <t>0,56%</t>
        </is>
      </c>
    </row>
    <row r="7">
      <c r="A7" t="inlineStr">
        <is>
          <t>335041</t>
        </is>
      </c>
      <c r="B7" t="inlineStr">
        <is>
          <t>Contribuições</t>
        </is>
      </c>
      <c r="C7" t="inlineStr">
        <is>
          <t>R$169.200,00</t>
        </is>
      </c>
      <c r="D7" t="inlineStr">
        <is>
          <t>0,39%</t>
        </is>
      </c>
    </row>
    <row r="8">
      <c r="A8" t="inlineStr">
        <is>
          <t>339014</t>
        </is>
      </c>
      <c r="B8" t="inlineStr">
        <is>
          <t>Diárias</t>
        </is>
      </c>
      <c r="C8" t="inlineStr">
        <is>
          <t>R$277.704,00</t>
        </is>
      </c>
      <c r="D8" t="inlineStr">
        <is>
          <t>0,65%</t>
        </is>
      </c>
    </row>
    <row r="9">
      <c r="A9" t="inlineStr">
        <is>
          <t>339030</t>
        </is>
      </c>
      <c r="B9" t="inlineStr">
        <is>
          <t>Material de Consumo</t>
        </is>
      </c>
      <c r="C9" t="inlineStr">
        <is>
          <t>R$2.108.712,00</t>
        </is>
      </c>
      <c r="D9" t="inlineStr">
        <is>
          <t>4,91%</t>
        </is>
      </c>
    </row>
    <row r="10">
      <c r="A10" t="inlineStr">
        <is>
          <t>339033</t>
        </is>
      </c>
      <c r="B10" t="inlineStr">
        <is>
          <t>Passagens e Despesas de Locomoção</t>
        </is>
      </c>
      <c r="C10" t="inlineStr">
        <is>
          <t>R$268.356,00</t>
        </is>
      </c>
      <c r="D10" t="inlineStr">
        <is>
          <t>0,62%</t>
        </is>
      </c>
    </row>
    <row r="11">
      <c r="A11" t="inlineStr">
        <is>
          <t>339036</t>
        </is>
      </c>
      <c r="B11" t="inlineStr">
        <is>
          <t>Outros Serviços Terceiros - P. Física</t>
        </is>
      </c>
      <c r="C11" t="inlineStr">
        <is>
          <t>R$14.040,00</t>
        </is>
      </c>
      <c r="D11" t="inlineStr">
        <is>
          <t>0,03%</t>
        </is>
      </c>
    </row>
    <row r="12">
      <c r="A12" t="inlineStr">
        <is>
          <t>339039</t>
        </is>
      </c>
      <c r="B12" t="inlineStr">
        <is>
          <t>Outros Serviços Terceiros - P. Jurídica</t>
        </is>
      </c>
      <c r="C12" t="inlineStr">
        <is>
          <t>R$17.159.784,00</t>
        </is>
      </c>
      <c r="D12" t="inlineStr">
        <is>
          <t>39,93%</t>
        </is>
      </c>
    </row>
    <row r="13">
      <c r="A13" t="inlineStr">
        <is>
          <t>339047</t>
        </is>
      </c>
      <c r="B13" t="inlineStr">
        <is>
          <t>Obrigações Tributárias e Contributivas</t>
        </is>
      </c>
      <c r="C13" t="inlineStr">
        <is>
          <t>R$50.856,00</t>
        </is>
      </c>
      <c r="D13" t="inlineStr">
        <is>
          <t>0,12%</t>
        </is>
      </c>
    </row>
    <row r="14">
      <c r="A14" t="inlineStr">
        <is>
          <t>449051</t>
        </is>
      </c>
      <c r="B14" t="inlineStr">
        <is>
          <t>Obras e Instalações</t>
        </is>
      </c>
      <c r="C14" t="inlineStr">
        <is>
          <t>R$1.215.420,00</t>
        </is>
      </c>
      <c r="D14" t="inlineStr">
        <is>
          <t>2,83%</t>
        </is>
      </c>
    </row>
    <row r="15">
      <c r="A15" t="inlineStr">
        <is>
          <t>449052</t>
        </is>
      </c>
      <c r="B15" t="inlineStr">
        <is>
          <t>Equipamentos e Material Permanente</t>
        </is>
      </c>
      <c r="C15" t="inlineStr">
        <is>
          <t>R$1.438.860,00</t>
        </is>
      </c>
      <c r="D15" t="inlineStr">
        <is>
          <t>3,35%</t>
        </is>
      </c>
    </row>
    <row r="16">
      <c r="A16" t="inlineStr">
        <is>
          <t>459061</t>
        </is>
      </c>
      <c r="B16" t="inlineStr">
        <is>
          <t>Aquisição de Imóveis</t>
        </is>
      </c>
      <c r="C16" t="inlineStr">
        <is>
          <t>R$8.387.556,00</t>
        </is>
      </c>
      <c r="D16" t="inlineStr">
        <is>
          <t>19,52%</t>
        </is>
      </c>
    </row>
  </sheetData>
  <pageMargins left="0.75" right="0.75" top="1" bottom="1" header="0.5" footer="0.5"/>
</worksheet>
</file>

<file path=xl/worksheets/sheet69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R$6.641.639,00</t>
        </is>
      </c>
      <c r="C2" t="inlineStr">
        <is>
          <t>15,45%</t>
        </is>
      </c>
    </row>
    <row r="3">
      <c r="A3" t="inlineStr">
        <is>
          <t>02 - Administração Financeira</t>
        </is>
      </c>
      <c r="B3" t="inlineStr">
        <is>
          <t>R$625.788,00</t>
        </is>
      </c>
      <c r="C3" t="inlineStr">
        <is>
          <t>1,46%</t>
        </is>
      </c>
    </row>
    <row r="4">
      <c r="A4" t="inlineStr">
        <is>
          <t>03 - Formação de Recursos Humanos</t>
        </is>
      </c>
      <c r="B4" t="inlineStr">
        <is>
          <t>R$910.069,00</t>
        </is>
      </c>
      <c r="C4" t="inlineStr">
        <is>
          <t>2,12%</t>
        </is>
      </c>
    </row>
    <row r="5">
      <c r="A5" t="inlineStr">
        <is>
          <t>04 - Comunicação Social</t>
        </is>
      </c>
      <c r="B5" t="inlineStr">
        <is>
          <t>R$1.079.921,00</t>
        </is>
      </c>
      <c r="C5" t="inlineStr">
        <is>
          <t>2,51%</t>
        </is>
      </c>
    </row>
    <row r="6">
      <c r="A6" t="inlineStr">
        <is>
          <t>05 - Atenção Básica</t>
        </is>
      </c>
      <c r="B6" t="inlineStr">
        <is>
          <t>R$4.496,00</t>
        </is>
      </c>
      <c r="C6" t="inlineStr">
        <is>
          <t>0,01%</t>
        </is>
      </c>
    </row>
    <row r="7">
      <c r="A7" t="inlineStr">
        <is>
          <t>06 - Proteção e Benefícios ao Trabalhador</t>
        </is>
      </c>
      <c r="B7" t="inlineStr">
        <is>
          <t>R$2.001.842,00</t>
        </is>
      </c>
      <c r="C7" t="inlineStr">
        <is>
          <t>4,66%</t>
        </is>
      </c>
    </row>
    <row r="8">
      <c r="A8" t="inlineStr">
        <is>
          <t>07 - Empregabilidade</t>
        </is>
      </c>
      <c r="B8" t="inlineStr">
        <is>
          <t>R$31.713.621,00</t>
        </is>
      </c>
      <c r="C8" t="inlineStr">
        <is>
          <t>73,79%</t>
        </is>
      </c>
    </row>
  </sheetData>
  <pageMargins left="0.75" right="0.75" top="1" bottom="1" header="0.5" footer="0.5"/>
</worksheet>
</file>

<file path=xl/worksheets/sheet69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R$30.257.460,00</t>
        </is>
      </c>
      <c r="C2" t="inlineStr">
        <is>
          <t>R$28.441.304,38</t>
        </is>
      </c>
      <c r="D2" t="inlineStr">
        <is>
          <t>94,00%</t>
        </is>
      </c>
      <c r="E2" t="inlineStr">
        <is>
          <t>100,00%</t>
        </is>
      </c>
    </row>
    <row r="3">
      <c r="A3" t="inlineStr">
        <is>
          <t>RECEITA DE CONTRIBUIÇÕES</t>
        </is>
      </c>
      <c r="B3" t="inlineStr">
        <is>
          <t>R$21.865.800,00</t>
        </is>
      </c>
      <c r="C3" t="inlineStr">
        <is>
          <t>R$20.955.279,59</t>
        </is>
      </c>
      <c r="D3" t="inlineStr">
        <is>
          <t>95,84%</t>
        </is>
      </c>
      <c r="E3" t="inlineStr">
        <is>
          <t>73,68%</t>
        </is>
      </c>
    </row>
    <row r="4">
      <c r="A4" t="inlineStr">
        <is>
          <t>Contribuições para o Senac</t>
        </is>
      </c>
      <c r="B4" t="inlineStr">
        <is>
          <t>R$21.865.800,00</t>
        </is>
      </c>
      <c r="C4" t="inlineStr">
        <is>
          <t>R$20.955.279,59</t>
        </is>
      </c>
      <c r="D4" t="inlineStr">
        <is>
          <t>95,84%</t>
        </is>
      </c>
      <c r="E4" t="inlineStr">
        <is>
          <t>73,68%</t>
        </is>
      </c>
    </row>
    <row r="5">
      <c r="A5" t="inlineStr">
        <is>
          <t>RECEITA PATRIMONIAL</t>
        </is>
      </c>
      <c r="B5" t="inlineStr">
        <is>
          <t>R$3.392.772,00</t>
        </is>
      </c>
      <c r="C5" t="inlineStr">
        <is>
          <t>R$3.285.957,59</t>
        </is>
      </c>
      <c r="D5" t="inlineStr">
        <is>
          <t>96,85%</t>
        </is>
      </c>
      <c r="E5" t="inlineStr">
        <is>
          <t>11,55%</t>
        </is>
      </c>
    </row>
    <row r="6">
      <c r="A6" t="inlineStr">
        <is>
          <t>Aluguéis</t>
        </is>
      </c>
      <c r="B6" t="inlineStr">
        <is>
          <t>R$84.768,00</t>
        </is>
      </c>
      <c r="C6" t="inlineStr">
        <is>
          <t>R$65.452,33</t>
        </is>
      </c>
      <c r="D6" t="inlineStr">
        <is>
          <t>77,21%</t>
        </is>
      </c>
      <c r="E6" t="inlineStr">
        <is>
          <t>0,23%</t>
        </is>
      </c>
    </row>
    <row r="7">
      <c r="A7" t="inlineStr">
        <is>
          <t>Taxa de Ocupação de Outros Imóveis</t>
        </is>
      </c>
      <c r="B7" t="inlineStr">
        <is>
          <t>R$8.004,00</t>
        </is>
      </c>
      <c r="C7" t="inlineStr">
        <is>
          <t>R$750,00</t>
        </is>
      </c>
      <c r="D7" t="inlineStr">
        <is>
          <t>9,37%</t>
        </is>
      </c>
      <c r="E7" t="inlineStr">
        <is>
          <t>0,00%</t>
        </is>
      </c>
    </row>
    <row r="8">
      <c r="A8" t="inlineStr">
        <is>
          <t>Remuneração de Depósitos Bancários</t>
        </is>
      </c>
      <c r="B8" t="inlineStr">
        <is>
          <t>R$3.300.000,00</t>
        </is>
      </c>
      <c r="C8" t="inlineStr">
        <is>
          <t>R$3.219.755,26</t>
        </is>
      </c>
      <c r="D8" t="inlineStr">
        <is>
          <t>97,57%</t>
        </is>
      </c>
      <c r="E8" t="inlineStr">
        <is>
          <t>11,32%</t>
        </is>
      </c>
    </row>
    <row r="9">
      <c r="A9" t="inlineStr">
        <is>
          <t>RECEITA DE SERVIÇOS</t>
        </is>
      </c>
      <c r="B9" t="inlineStr">
        <is>
          <t>R$4.565.796,00</t>
        </is>
      </c>
      <c r="C9" t="inlineStr">
        <is>
          <t>R$3.757.708,45</t>
        </is>
      </c>
      <c r="D9" t="inlineStr">
        <is>
          <t>82,30%</t>
        </is>
      </c>
      <c r="E9" t="inlineStr">
        <is>
          <t>13,21%</t>
        </is>
      </c>
    </row>
    <row r="10">
      <c r="A10" t="inlineStr">
        <is>
          <t>Serviços Educacionais</t>
        </is>
      </c>
      <c r="B10" t="inlineStr">
        <is>
          <t>R$4.565.796,00</t>
        </is>
      </c>
      <c r="C10" t="inlineStr">
        <is>
          <t>R$3.757.708,45</t>
        </is>
      </c>
      <c r="D10" t="inlineStr">
        <is>
          <t>82,30%</t>
        </is>
      </c>
      <c r="E10" t="inlineStr">
        <is>
          <t>13,21%</t>
        </is>
      </c>
    </row>
    <row r="11">
      <c r="A11" t="inlineStr">
        <is>
          <t>OUTRAS RECEITAS CORRENTES</t>
        </is>
      </c>
      <c r="B11" t="inlineStr">
        <is>
          <t>R$433.092,00</t>
        </is>
      </c>
      <c r="C11" t="inlineStr">
        <is>
          <t>R$442.358,75</t>
        </is>
      </c>
      <c r="D11" t="inlineStr">
        <is>
          <t>102,14%</t>
        </is>
      </c>
      <c r="E11" t="inlineStr">
        <is>
          <t>1,56%</t>
        </is>
      </c>
    </row>
    <row r="12">
      <c r="A12" t="inlineStr">
        <is>
          <t>Outras Multas e Juros de Mora</t>
        </is>
      </c>
      <c r="B12" t="inlineStr">
        <is>
          <t>R$46.872,00</t>
        </is>
      </c>
      <c r="C12" t="inlineStr">
        <is>
          <t>R$34.796,92</t>
        </is>
      </c>
      <c r="D12" t="inlineStr">
        <is>
          <t>74,24%</t>
        </is>
      </c>
      <c r="E12" t="inlineStr">
        <is>
          <t>0,12%</t>
        </is>
      </c>
    </row>
    <row r="13">
      <c r="A13" t="inlineStr">
        <is>
          <t>Outras Indenizações</t>
        </is>
      </c>
      <c r="B13" t="inlineStr">
        <is>
          <t>R$140.004,00</t>
        </is>
      </c>
      <c r="C13" t="inlineStr">
        <is>
          <t>R$148.840,77</t>
        </is>
      </c>
      <c r="D13" t="inlineStr">
        <is>
          <t>106,31%</t>
        </is>
      </c>
      <c r="E13" t="inlineStr">
        <is>
          <t>0,52%</t>
        </is>
      </c>
    </row>
    <row r="14">
      <c r="A14" t="inlineStr">
        <is>
          <t>Outras Restituições</t>
        </is>
      </c>
      <c r="B14" t="inlineStr">
        <is>
          <t>R$21.000,00</t>
        </is>
      </c>
      <c r="C14" t="inlineStr">
        <is>
          <t>R$16.359,73</t>
        </is>
      </c>
      <c r="D14" t="inlineStr">
        <is>
          <t>77,90%</t>
        </is>
      </c>
      <c r="E14" t="inlineStr">
        <is>
          <t>0,06%</t>
        </is>
      </c>
    </row>
    <row r="15">
      <c r="A15" t="inlineStr">
        <is>
          <t>Outras Receitas</t>
        </is>
      </c>
      <c r="B15" t="inlineStr">
        <is>
          <t>R$225.216,00</t>
        </is>
      </c>
      <c r="C15" t="inlineStr">
        <is>
          <t>R$242.361,33</t>
        </is>
      </c>
      <c r="D15" t="inlineStr">
        <is>
          <t>107,61%</t>
        </is>
      </c>
      <c r="E15" t="inlineStr">
        <is>
          <t>0,85%</t>
        </is>
      </c>
    </row>
    <row r="16">
      <c r="A16" t="inlineStr">
        <is>
          <t>RECEITAS DE CAPITAL</t>
        </is>
      </c>
      <c r="B16" t="inlineStr">
        <is>
          <t>R$9.948,00</t>
        </is>
      </c>
      <c r="C16" t="inlineStr">
        <is>
          <t>R$0,00</t>
        </is>
      </c>
      <c r="D16" t="inlineStr">
        <is>
          <t>0,00%</t>
        </is>
      </c>
      <c r="E16" t="inlineStr">
        <is>
          <t>0,00%</t>
        </is>
      </c>
    </row>
    <row r="17">
      <c r="A17" t="inlineStr">
        <is>
          <t>ALIENAÇÃO DE BENS</t>
        </is>
      </c>
      <c r="B17" t="inlineStr">
        <is>
          <t>R$9.948,00</t>
        </is>
      </c>
      <c r="C17" t="inlineStr">
        <is>
          <t>R$0,00</t>
        </is>
      </c>
      <c r="D17" t="inlineStr">
        <is>
          <t>0,00%</t>
        </is>
      </c>
      <c r="E17" t="inlineStr">
        <is>
          <t>0,00%</t>
        </is>
      </c>
    </row>
    <row r="18">
      <c r="A18" t="inlineStr">
        <is>
          <t>Alienação de Veículos</t>
        </is>
      </c>
      <c r="B18" t="inlineStr">
        <is>
          <t>R$9.948,00</t>
        </is>
      </c>
      <c r="C18" t="inlineStr">
        <is>
          <t>R$0,00</t>
        </is>
      </c>
      <c r="D18" t="inlineStr">
        <is>
          <t>0,00%</t>
        </is>
      </c>
      <c r="E18" t="inlineStr">
        <is>
          <t>0,00%</t>
        </is>
      </c>
    </row>
    <row r="19">
      <c r="A19" t="inlineStr">
        <is>
          <t>RECURSOS ARREC. EXERC. ANTER.</t>
        </is>
      </c>
      <c r="B19" t="inlineStr">
        <is>
          <t>R$12.709.968,00</t>
        </is>
      </c>
      <c r="C19" t="inlineStr">
        <is>
          <t>R$0,00</t>
        </is>
      </c>
      <c r="D19" t="inlineStr">
        <is>
          <t>0,00%</t>
        </is>
      </c>
      <c r="E19" t="inlineStr">
        <is>
          <t>0,00%</t>
        </is>
      </c>
    </row>
    <row r="20">
      <c r="A20" t="inlineStr">
        <is>
          <t>RECURSOS ARRECADADOS EXERC. ANTERIORES</t>
        </is>
      </c>
      <c r="B20" t="inlineStr">
        <is>
          <t>R$12.709.968,00</t>
        </is>
      </c>
      <c r="C20" t="inlineStr">
        <is>
          <t>R$0,00</t>
        </is>
      </c>
      <c r="D20" t="inlineStr">
        <is>
          <t>0,00%</t>
        </is>
      </c>
      <c r="E20" t="inlineStr">
        <is>
          <t>0,00%</t>
        </is>
      </c>
    </row>
    <row r="21">
      <c r="A21" t="inlineStr">
        <is>
          <t>Recursos Arrecadados Exerc. Anteriores</t>
        </is>
      </c>
      <c r="B21" t="inlineStr">
        <is>
          <t>R$12.709.968,00</t>
        </is>
      </c>
      <c r="C21" t="inlineStr">
        <is>
          <t>R$0,00</t>
        </is>
      </c>
      <c r="D21" t="inlineStr">
        <is>
          <t>0,00%</t>
        </is>
      </c>
      <c r="E21" t="inlineStr">
        <is>
          <t>0,00%</t>
        </is>
      </c>
    </row>
  </sheetData>
  <pageMargins left="0.75" right="0.75" top="1" bottom="1" header="0.5" footer="0.5"/>
</worksheet>
</file>

<file path=xl/worksheets/sheet70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R$ 31.935.540,00</t>
        </is>
      </c>
      <c r="C2" t="inlineStr">
        <is>
          <t>R$ 28.480.544,67</t>
        </is>
      </c>
      <c r="D2" t="inlineStr">
        <is>
          <t>89,18%</t>
        </is>
      </c>
      <c r="E2" t="inlineStr">
        <is>
          <t>74,75%</t>
        </is>
      </c>
    </row>
    <row r="3">
      <c r="A3" t="inlineStr">
        <is>
          <t>PESSOAL E ENCARGOS SOCIAIS</t>
        </is>
      </c>
      <c r="B3" t="inlineStr">
        <is>
          <t>R$ 11.886.888,00</t>
        </is>
      </c>
      <c r="C3" t="inlineStr">
        <is>
          <t>R$ 11.250.323,21</t>
        </is>
      </c>
      <c r="D3" t="inlineStr">
        <is>
          <t>94,64%</t>
        </is>
      </c>
      <c r="E3" t="inlineStr">
        <is>
          <t>29,53%</t>
        </is>
      </c>
    </row>
    <row r="4">
      <c r="A4" t="inlineStr">
        <is>
          <t>Vencimentos e Vantagens Fixas</t>
        </is>
      </c>
      <c r="B4" t="inlineStr">
        <is>
          <t>R$ 10.729.452,00</t>
        </is>
      </c>
      <c r="C4" t="inlineStr">
        <is>
          <t>R$ 10.261.698,80</t>
        </is>
      </c>
      <c r="D4" t="inlineStr">
        <is>
          <t>95,64%</t>
        </is>
      </c>
      <c r="E4" t="inlineStr">
        <is>
          <t>26,93%</t>
        </is>
      </c>
    </row>
    <row r="5">
      <c r="A5" t="inlineStr">
        <is>
          <t>Obrigações Patronais</t>
        </is>
      </c>
      <c r="B5" t="inlineStr">
        <is>
          <t>R$ 874.512,00</t>
        </is>
      </c>
      <c r="C5" t="inlineStr">
        <is>
          <t>R$ 803.624,89</t>
        </is>
      </c>
      <c r="D5" t="inlineStr">
        <is>
          <t>91,89%</t>
        </is>
      </c>
      <c r="E5" t="inlineStr">
        <is>
          <t>2,11%</t>
        </is>
      </c>
    </row>
    <row r="6">
      <c r="A6" t="inlineStr">
        <is>
          <t>Outras Despesas Variáveis</t>
        </is>
      </c>
      <c r="B6" t="inlineStr">
        <is>
          <t>R$ 39.924,00</t>
        </is>
      </c>
      <c r="C6" t="inlineStr">
        <is>
          <t>R$ 23.720,51</t>
        </is>
      </c>
      <c r="D6" t="inlineStr">
        <is>
          <t>59,41%</t>
        </is>
      </c>
      <c r="E6" t="inlineStr">
        <is>
          <t>0,06%</t>
        </is>
      </c>
    </row>
    <row r="7">
      <c r="A7" t="inlineStr">
        <is>
          <t>Sentenças Judiciais - Pessoal e Encargos</t>
        </is>
      </c>
      <c r="B7" t="inlineStr">
        <is>
          <t>R$ 3.000,00</t>
        </is>
      </c>
      <c r="C7" t="inlineStr">
        <is>
          <t>R$ 0,00</t>
        </is>
      </c>
      <c r="D7" t="inlineStr">
        <is>
          <t>0,00%</t>
        </is>
      </c>
      <c r="E7" t="inlineStr">
        <is>
          <t>0,00%</t>
        </is>
      </c>
    </row>
    <row r="8">
      <c r="A8" t="inlineStr">
        <is>
          <t>Indenizações e Restituições Trabalhistas</t>
        </is>
      </c>
      <c r="B8" t="inlineStr">
        <is>
          <t>R$ 240.000,00</t>
        </is>
      </c>
      <c r="C8" t="inlineStr">
        <is>
          <t>R$ 161.279,01</t>
        </is>
      </c>
      <c r="D8" t="inlineStr">
        <is>
          <t>67,20%</t>
        </is>
      </c>
      <c r="E8" t="inlineStr">
        <is>
          <t>0,42%</t>
        </is>
      </c>
    </row>
    <row r="9">
      <c r="A9" t="inlineStr">
        <is>
          <t>OUTRAS DESPESAS CORRENTES</t>
        </is>
      </c>
      <c r="B9" t="inlineStr">
        <is>
          <t>R$ 20.048.652,00</t>
        </is>
      </c>
      <c r="C9" t="inlineStr">
        <is>
          <t>R$ 17.230.221,46</t>
        </is>
      </c>
      <c r="D9" t="inlineStr">
        <is>
          <t>85,94%</t>
        </is>
      </c>
      <c r="E9" t="inlineStr">
        <is>
          <t>45,22%</t>
        </is>
      </c>
    </row>
    <row r="10">
      <c r="A10" t="inlineStr">
        <is>
          <t>Contribuições</t>
        </is>
      </c>
      <c r="B10" t="inlineStr">
        <is>
          <t>R$ 169.200,00</t>
        </is>
      </c>
      <c r="C10" t="inlineStr">
        <is>
          <t>R$ 173.527,42</t>
        </is>
      </c>
      <c r="D10" t="inlineStr">
        <is>
          <t>102,56%</t>
        </is>
      </c>
      <c r="E10" t="inlineStr">
        <is>
          <t>0,46%</t>
        </is>
      </c>
    </row>
    <row r="11">
      <c r="A11" t="inlineStr">
        <is>
          <t>Diárias</t>
        </is>
      </c>
      <c r="B11" t="inlineStr">
        <is>
          <t>R$ 277.704,00</t>
        </is>
      </c>
      <c r="C11" t="inlineStr">
        <is>
          <t>R$ 255.866,80</t>
        </is>
      </c>
      <c r="D11" t="inlineStr">
        <is>
          <t>92,14%</t>
        </is>
      </c>
      <c r="E11" t="inlineStr">
        <is>
          <t>0,67%</t>
        </is>
      </c>
    </row>
    <row r="12">
      <c r="A12" t="inlineStr">
        <is>
          <t>Material de Consumo</t>
        </is>
      </c>
      <c r="B12" t="inlineStr">
        <is>
          <t>R$ 2.108.712,00</t>
        </is>
      </c>
      <c r="C12" t="inlineStr">
        <is>
          <t>R$ 1.494.722,32</t>
        </is>
      </c>
      <c r="D12" t="inlineStr">
        <is>
          <t>70,88%</t>
        </is>
      </c>
      <c r="E12" t="inlineStr">
        <is>
          <t>3,92%</t>
        </is>
      </c>
    </row>
    <row r="13">
      <c r="A13" t="inlineStr">
        <is>
          <t>Passagens e Despesas de Locomoção</t>
        </is>
      </c>
      <c r="B13" t="inlineStr">
        <is>
          <t>R$ 268.356,00</t>
        </is>
      </c>
      <c r="C13" t="inlineStr">
        <is>
          <t>R$ 147.691,82</t>
        </is>
      </c>
      <c r="D13" t="inlineStr">
        <is>
          <t>55,04%</t>
        </is>
      </c>
      <c r="E13" t="inlineStr">
        <is>
          <t>0,39%</t>
        </is>
      </c>
    </row>
    <row r="14">
      <c r="A14" t="inlineStr">
        <is>
          <t>Outros Serviços Terceiros - P. Física</t>
        </is>
      </c>
      <c r="B14" t="inlineStr">
        <is>
          <t>R$ 14.040,00</t>
        </is>
      </c>
      <c r="C14" t="inlineStr">
        <is>
          <t>R$ 3.200,00</t>
        </is>
      </c>
      <c r="D14" t="inlineStr">
        <is>
          <t>22,79%</t>
        </is>
      </c>
      <c r="E14" t="inlineStr">
        <is>
          <t>0,01%</t>
        </is>
      </c>
    </row>
    <row r="15">
      <c r="A15" t="inlineStr">
        <is>
          <t>Outros Serviços Terceiros - P. Jurídica</t>
        </is>
      </c>
      <c r="B15" t="inlineStr">
        <is>
          <t>R$ 17.159.784,00</t>
        </is>
      </c>
      <c r="C15" t="inlineStr">
        <is>
          <t>R$ 15.120.433,63</t>
        </is>
      </c>
      <c r="D15" t="inlineStr">
        <is>
          <t>88,12%</t>
        </is>
      </c>
      <c r="E15" t="inlineStr">
        <is>
          <t>39,68%</t>
        </is>
      </c>
    </row>
    <row r="16">
      <c r="A16" t="inlineStr">
        <is>
          <t>Obrigações Tributárias e Contributivas</t>
        </is>
      </c>
      <c r="B16" t="inlineStr">
        <is>
          <t>R$ 50.856,00</t>
        </is>
      </c>
      <c r="C16" t="inlineStr">
        <is>
          <t>R$ 34.779,47</t>
        </is>
      </c>
      <c r="D16" t="inlineStr">
        <is>
          <t>68,39%</t>
        </is>
      </c>
      <c r="E16" t="inlineStr">
        <is>
          <t>0,09%</t>
        </is>
      </c>
    </row>
    <row r="17">
      <c r="A17" t="inlineStr">
        <is>
          <t>DESPESAS DE CAPITAL</t>
        </is>
      </c>
      <c r="B17" t="inlineStr">
        <is>
          <t>R$ 11.041.836,00</t>
        </is>
      </c>
      <c r="C17" t="inlineStr">
        <is>
          <t>R$ 9.621.964,68</t>
        </is>
      </c>
      <c r="D17" t="inlineStr">
        <is>
          <t>87,14%</t>
        </is>
      </c>
      <c r="E17" t="inlineStr">
        <is>
          <t>25,25%</t>
        </is>
      </c>
    </row>
    <row r="18">
      <c r="A18" t="inlineStr">
        <is>
          <t>INVESTIMENTOS</t>
        </is>
      </c>
      <c r="B18" t="inlineStr">
        <is>
          <t>R$ 2.654.280,00</t>
        </is>
      </c>
      <c r="C18" t="inlineStr">
        <is>
          <t>R$ 1.234.464,68</t>
        </is>
      </c>
      <c r="D18" t="inlineStr">
        <is>
          <t>46,51%</t>
        </is>
      </c>
      <c r="E18" t="inlineStr">
        <is>
          <t>3,24%</t>
        </is>
      </c>
    </row>
    <row r="19">
      <c r="A19" t="inlineStr">
        <is>
          <t>Obras e Instalações</t>
        </is>
      </c>
      <c r="B19" t="inlineStr">
        <is>
          <t>R$ 1.215.420,00</t>
        </is>
      </c>
      <c r="C19" t="inlineStr">
        <is>
          <t>R$ 215.414,92</t>
        </is>
      </c>
      <c r="D19" t="inlineStr">
        <is>
          <t>17,72%</t>
        </is>
      </c>
      <c r="E19" t="inlineStr">
        <is>
          <t>0,57%</t>
        </is>
      </c>
    </row>
    <row r="20">
      <c r="A20" t="inlineStr">
        <is>
          <t>Equipamentos e Material Permanente</t>
        </is>
      </c>
      <c r="B20" t="inlineStr">
        <is>
          <t>R$ 1.438.860,00</t>
        </is>
      </c>
      <c r="C20" t="inlineStr">
        <is>
          <t>R$ 1.019.049,76</t>
        </is>
      </c>
      <c r="D20" t="inlineStr">
        <is>
          <t>70,82%</t>
        </is>
      </c>
      <c r="E20" t="inlineStr">
        <is>
          <t>2,67%</t>
        </is>
      </c>
    </row>
    <row r="21">
      <c r="A21" t="inlineStr">
        <is>
          <t>INVERSOES FINANCEIRAS</t>
        </is>
      </c>
      <c r="B21" t="inlineStr">
        <is>
          <t>R$ 8.387.556,00</t>
        </is>
      </c>
      <c r="C21" t="inlineStr">
        <is>
          <t>R$ 8.387.500,00</t>
        </is>
      </c>
      <c r="D21" t="inlineStr">
        <is>
          <t>100,00%</t>
        </is>
      </c>
      <c r="E21" t="inlineStr">
        <is>
          <t>22,01%</t>
        </is>
      </c>
    </row>
  </sheetData>
  <pageMargins left="0.75" right="0.75" top="1" bottom="1" header="0.5" footer="0.5"/>
</worksheet>
</file>

<file path=xl/worksheets/sheet70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R$ 6.641.639,00</t>
        </is>
      </c>
      <c r="C2" t="inlineStr">
        <is>
          <t>R$ 4.006.043,89</t>
        </is>
      </c>
      <c r="D2" t="inlineStr">
        <is>
          <t>60,32%</t>
        </is>
      </c>
      <c r="E2" t="inlineStr">
        <is>
          <t>10,51%</t>
        </is>
      </c>
    </row>
    <row r="3">
      <c r="A3" t="inlineStr">
        <is>
          <t>02 - Administração Financeira</t>
        </is>
      </c>
      <c r="B3" t="inlineStr">
        <is>
          <t>R$ 625.788,00</t>
        </is>
      </c>
      <c r="C3" t="inlineStr">
        <is>
          <t>R$ 601.971,27</t>
        </is>
      </c>
      <c r="D3" t="inlineStr">
        <is>
          <t>96,19%</t>
        </is>
      </c>
      <c r="E3" t="inlineStr">
        <is>
          <t>1,58%</t>
        </is>
      </c>
    </row>
    <row r="4">
      <c r="A4" t="inlineStr">
        <is>
          <t>03 - Formação de Recursos Humanos</t>
        </is>
      </c>
      <c r="B4" t="inlineStr">
        <is>
          <t>R$ 910.069,00</t>
        </is>
      </c>
      <c r="C4" t="inlineStr">
        <is>
          <t>R$ 579.533,94</t>
        </is>
      </c>
      <c r="D4" t="inlineStr">
        <is>
          <t>63,68%</t>
        </is>
      </c>
      <c r="E4" t="inlineStr">
        <is>
          <t>1,52%</t>
        </is>
      </c>
    </row>
    <row r="5">
      <c r="A5" t="inlineStr">
        <is>
          <t>04 - Comunicação Social</t>
        </is>
      </c>
      <c r="B5" t="inlineStr">
        <is>
          <t>R$ 1.079.921,00</t>
        </is>
      </c>
      <c r="C5" t="inlineStr">
        <is>
          <t>R$ 723.587,16</t>
        </is>
      </c>
      <c r="D5" t="inlineStr">
        <is>
          <t>67,00%</t>
        </is>
      </c>
      <c r="E5" t="inlineStr">
        <is>
          <t>1,90%</t>
        </is>
      </c>
    </row>
    <row r="6">
      <c r="A6" t="inlineStr">
        <is>
          <t>05 - Atenção Básica</t>
        </is>
      </c>
      <c r="B6" t="inlineStr">
        <is>
          <t>R$ 4.496,00</t>
        </is>
      </c>
      <c r="C6" t="inlineStr">
        <is>
          <t>R$ 730,00</t>
        </is>
      </c>
      <c r="D6" t="inlineStr">
        <is>
          <t>16,24%</t>
        </is>
      </c>
      <c r="E6" t="inlineStr">
        <is>
          <t>0,00%</t>
        </is>
      </c>
    </row>
    <row r="7">
      <c r="A7" t="inlineStr">
        <is>
          <t>06 - Proteção e Benefícios ao Trabalhador</t>
        </is>
      </c>
      <c r="B7" t="inlineStr">
        <is>
          <t>R$ 2.001.842,00</t>
        </is>
      </c>
      <c r="C7" t="inlineStr">
        <is>
          <t>R$ 1.675.563,94</t>
        </is>
      </c>
      <c r="D7" t="inlineStr">
        <is>
          <t>83,70%</t>
        </is>
      </c>
      <c r="E7" t="inlineStr">
        <is>
          <t>4,40%</t>
        </is>
      </c>
    </row>
    <row r="8">
      <c r="A8" t="inlineStr">
        <is>
          <t>07 - Empregabilidade</t>
        </is>
      </c>
      <c r="B8" t="inlineStr">
        <is>
          <t>R$ 31.713.621,00</t>
        </is>
      </c>
      <c r="C8" t="inlineStr">
        <is>
          <t>R$ 30.515.079,15</t>
        </is>
      </c>
      <c r="D8" t="inlineStr">
        <is>
          <t>96,22%</t>
        </is>
      </c>
      <c r="E8" t="inlineStr">
        <is>
          <t>80,09%</t>
        </is>
      </c>
    </row>
  </sheetData>
  <pageMargins left="0.75" right="0.75" top="1" bottom="1" header="0.5" footer="0.5"/>
</worksheet>
</file>

<file path=xl/worksheets/sheet70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R$25.294.812,00</t>
        </is>
      </c>
      <c r="D2" t="inlineStr">
        <is>
          <t>76,40%</t>
        </is>
      </c>
    </row>
    <row r="3">
      <c r="A3" t="inlineStr">
        <is>
          <t>13110110</t>
        </is>
      </c>
      <c r="B3" t="inlineStr">
        <is>
          <t>Aluguéis e Arrendamentos</t>
        </is>
      </c>
      <c r="C3" t="inlineStr">
        <is>
          <t>R$84.768,00</t>
        </is>
      </c>
      <c r="D3" t="inlineStr">
        <is>
          <t>0,26%</t>
        </is>
      </c>
    </row>
    <row r="4">
      <c r="A4" t="inlineStr">
        <is>
          <t>13110120</t>
        </is>
      </c>
      <c r="B4" t="inlineStr">
        <is>
          <t>Taxas de Ocupação</t>
        </is>
      </c>
      <c r="C4" t="inlineStr">
        <is>
          <t>R$8.004,00</t>
        </is>
      </c>
      <c r="D4" t="inlineStr">
        <is>
          <t>0,02%</t>
        </is>
      </c>
    </row>
    <row r="5">
      <c r="A5" t="inlineStr">
        <is>
          <t>13210100</t>
        </is>
      </c>
      <c r="B5" t="inlineStr">
        <is>
          <t>Remuneração de Depósitos Bancários</t>
        </is>
      </c>
      <c r="C5" t="inlineStr">
        <is>
          <t>R$3.640.008,00</t>
        </is>
      </c>
      <c r="D5" t="inlineStr">
        <is>
          <t>10,99%</t>
        </is>
      </c>
    </row>
    <row r="6">
      <c r="A6" t="inlineStr">
        <is>
          <t>16999900</t>
        </is>
      </c>
      <c r="B6" t="inlineStr">
        <is>
          <t>Serviços Educacionais</t>
        </is>
      </c>
      <c r="C6" t="inlineStr">
        <is>
          <t>R$3.739.104,00</t>
        </is>
      </c>
      <c r="D6" t="inlineStr">
        <is>
          <t>11,29%</t>
        </is>
      </c>
    </row>
    <row r="7">
      <c r="A7" t="inlineStr">
        <is>
          <t>19110900</t>
        </is>
      </c>
      <c r="B7" t="inlineStr">
        <is>
          <t xml:space="preserve">Multas e Juros </t>
        </is>
      </c>
      <c r="C7" t="inlineStr">
        <is>
          <t>R$53.496,00</t>
        </is>
      </c>
      <c r="D7" t="inlineStr">
        <is>
          <t>0,16%</t>
        </is>
      </c>
    </row>
    <row r="8">
      <c r="A8" t="inlineStr">
        <is>
          <t>19219900</t>
        </is>
      </c>
      <c r="B8" t="inlineStr">
        <is>
          <t>Outras Indenizações</t>
        </is>
      </c>
      <c r="C8" t="inlineStr">
        <is>
          <t>R$9.000,00</t>
        </is>
      </c>
      <c r="D8" t="inlineStr">
        <is>
          <t>0,03%</t>
        </is>
      </c>
    </row>
    <row r="9">
      <c r="A9" t="inlineStr">
        <is>
          <t>19229900</t>
        </is>
      </c>
      <c r="B9" t="inlineStr">
        <is>
          <t>Outras Restituições</t>
        </is>
      </c>
      <c r="C9" t="inlineStr">
        <is>
          <t>R$21.000,00</t>
        </is>
      </c>
      <c r="D9" t="inlineStr">
        <is>
          <t>0,06%</t>
        </is>
      </c>
    </row>
    <row r="10">
      <c r="A10" t="inlineStr">
        <is>
          <t>19999900</t>
        </is>
      </c>
      <c r="B10" t="inlineStr">
        <is>
          <t>Outras Receitas Correntes</t>
        </is>
      </c>
      <c r="C10" t="inlineStr">
        <is>
          <t>R$252.000,00</t>
        </is>
      </c>
      <c r="D10" t="inlineStr">
        <is>
          <t>0,76%</t>
        </is>
      </c>
    </row>
    <row r="11">
      <c r="A11" t="inlineStr">
        <is>
          <t>22130100</t>
        </is>
      </c>
      <c r="B11" t="inlineStr">
        <is>
          <t>Alienação de Bens Móveis</t>
        </is>
      </c>
      <c r="C11" t="inlineStr">
        <is>
          <t>R$4.992,00</t>
        </is>
      </c>
      <c r="D11" t="inlineStr">
        <is>
          <t>0,02%</t>
        </is>
      </c>
    </row>
  </sheetData>
  <pageMargins left="0.75" right="0.75" top="1" bottom="1" header="0.5" footer="0.5"/>
</worksheet>
</file>

<file path=xl/worksheets/sheet70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R$11.940.948,00</t>
        </is>
      </c>
      <c r="D2" t="inlineStr">
        <is>
          <t>36,07%</t>
        </is>
      </c>
    </row>
    <row r="3">
      <c r="A3" t="inlineStr">
        <is>
          <t>31901300</t>
        </is>
      </c>
      <c r="B3" t="inlineStr">
        <is>
          <t>Obrigações Patronais</t>
        </is>
      </c>
      <c r="C3" t="inlineStr">
        <is>
          <t>R$965.856,00</t>
        </is>
      </c>
      <c r="D3" t="inlineStr">
        <is>
          <t>2,92%</t>
        </is>
      </c>
    </row>
    <row r="4">
      <c r="A4" t="inlineStr">
        <is>
          <t>31901600</t>
        </is>
      </c>
      <c r="B4" t="inlineStr">
        <is>
          <t>Outras Despesas Variáveis</t>
        </is>
      </c>
      <c r="C4" t="inlineStr">
        <is>
          <t>R$24.996,00</t>
        </is>
      </c>
      <c r="D4" t="inlineStr">
        <is>
          <t>0,08%</t>
        </is>
      </c>
    </row>
    <row r="5">
      <c r="A5" t="inlineStr">
        <is>
          <t>31909100</t>
        </is>
      </c>
      <c r="B5" t="inlineStr">
        <is>
          <t xml:space="preserve">Sentenças Judiciais </t>
        </is>
      </c>
      <c r="C5" t="inlineStr">
        <is>
          <t>R$3.000,00</t>
        </is>
      </c>
      <c r="D5" t="inlineStr">
        <is>
          <t>0,01%</t>
        </is>
      </c>
    </row>
    <row r="6">
      <c r="A6" t="inlineStr">
        <is>
          <t>31909400</t>
        </is>
      </c>
      <c r="B6" t="inlineStr">
        <is>
          <t>Indenizações e Restituições Trabalhistas</t>
        </is>
      </c>
      <c r="C6" t="inlineStr">
        <is>
          <t>R$189.996,00</t>
        </is>
      </c>
      <c r="D6" t="inlineStr">
        <is>
          <t>0,57%</t>
        </is>
      </c>
    </row>
    <row r="7">
      <c r="A7" t="inlineStr">
        <is>
          <t>33504100</t>
        </is>
      </c>
      <c r="B7" t="inlineStr">
        <is>
          <t>Contribuições</t>
        </is>
      </c>
      <c r="C7" t="inlineStr">
        <is>
          <t>R$201.000,00</t>
        </is>
      </c>
      <c r="D7" t="inlineStr">
        <is>
          <t>0,61%</t>
        </is>
      </c>
    </row>
    <row r="8">
      <c r="A8" t="inlineStr">
        <is>
          <t>33901400</t>
        </is>
      </c>
      <c r="B8" t="inlineStr">
        <is>
          <t>Diárias</t>
        </is>
      </c>
      <c r="C8" t="inlineStr">
        <is>
          <t>R$285.192,00</t>
        </is>
      </c>
      <c r="D8" t="inlineStr">
        <is>
          <t>0,86%</t>
        </is>
      </c>
    </row>
    <row r="9">
      <c r="A9" t="inlineStr">
        <is>
          <t>33901800</t>
        </is>
      </c>
      <c r="B9" t="inlineStr">
        <is>
          <t>Auxílio Financeiro a Estudantes</t>
        </is>
      </c>
      <c r="C9" t="inlineStr">
        <is>
          <t>R$24.000,00</t>
        </is>
      </c>
      <c r="D9" t="inlineStr">
        <is>
          <t>0,07%</t>
        </is>
      </c>
    </row>
    <row r="10">
      <c r="A10" t="inlineStr">
        <is>
          <t>33903000</t>
        </is>
      </c>
      <c r="B10" t="inlineStr">
        <is>
          <t>Material de Consumo</t>
        </is>
      </c>
      <c r="C10" t="inlineStr">
        <is>
          <t>R$2.142.324,00</t>
        </is>
      </c>
      <c r="D10" t="inlineStr">
        <is>
          <t>6,47%</t>
        </is>
      </c>
    </row>
    <row r="11">
      <c r="A11" t="inlineStr">
        <is>
          <t>33903300</t>
        </is>
      </c>
      <c r="B11" t="inlineStr">
        <is>
          <t>Passagens e Despesas de Locomoção</t>
        </is>
      </c>
      <c r="C11" t="inlineStr">
        <is>
          <t>R$244.500,00</t>
        </is>
      </c>
      <c r="D11" t="inlineStr">
        <is>
          <t>0,74%</t>
        </is>
      </c>
    </row>
    <row r="12">
      <c r="A12" t="inlineStr">
        <is>
          <t>33903600</t>
        </is>
      </c>
      <c r="B12" t="inlineStr">
        <is>
          <t>Outros Serviços de Terceiros - PF</t>
        </is>
      </c>
      <c r="C12" t="inlineStr">
        <is>
          <t>R$16.032,00</t>
        </is>
      </c>
      <c r="D12" t="inlineStr">
        <is>
          <t>0,05%</t>
        </is>
      </c>
    </row>
    <row r="13">
      <c r="A13" t="inlineStr">
        <is>
          <t>33903900</t>
        </is>
      </c>
      <c r="B13" t="inlineStr">
        <is>
          <t>Outros Serviços Terceiros - P. Jurídica</t>
        </is>
      </c>
      <c r="C13" t="inlineStr">
        <is>
          <t>R$10.381.884,00</t>
        </is>
      </c>
      <c r="D13" t="inlineStr">
        <is>
          <t>31,36%</t>
        </is>
      </c>
    </row>
    <row r="14">
      <c r="A14" t="inlineStr">
        <is>
          <t>33904000</t>
        </is>
      </c>
      <c r="B14" t="inlineStr">
        <is>
          <t>Serv. Tecn. da Inform. Comunicação - PJ.</t>
        </is>
      </c>
      <c r="C14" t="inlineStr">
        <is>
          <t>R$599.292,00</t>
        </is>
      </c>
      <c r="D14" t="inlineStr">
        <is>
          <t>1,81%</t>
        </is>
      </c>
    </row>
    <row r="15">
      <c r="A15" t="inlineStr">
        <is>
          <t>33904700</t>
        </is>
      </c>
      <c r="B15" t="inlineStr">
        <is>
          <t>Obrigações Tributárias e Contributivas</t>
        </is>
      </c>
      <c r="C15" t="inlineStr">
        <is>
          <t>R$86.160,00</t>
        </is>
      </c>
      <c r="D15" t="inlineStr">
        <is>
          <t>0,26%</t>
        </is>
      </c>
    </row>
    <row r="16">
      <c r="A16" t="inlineStr">
        <is>
          <t>33909100</t>
        </is>
      </c>
      <c r="B16" t="inlineStr">
        <is>
          <t>Sentenças Judiciais</t>
        </is>
      </c>
      <c r="C16" t="inlineStr">
        <is>
          <t>R$173.004,00</t>
        </is>
      </c>
      <c r="D16" t="inlineStr">
        <is>
          <t>0,52%</t>
        </is>
      </c>
    </row>
    <row r="17">
      <c r="A17" t="inlineStr">
        <is>
          <t>44905100</t>
        </is>
      </c>
      <c r="B17" t="inlineStr">
        <is>
          <t>Obras e Instalações</t>
        </is>
      </c>
      <c r="C17" t="inlineStr">
        <is>
          <t>R$1.089.996,00</t>
        </is>
      </c>
      <c r="D17" t="inlineStr">
        <is>
          <t>3,29%</t>
        </is>
      </c>
    </row>
    <row r="18">
      <c r="A18" t="inlineStr">
        <is>
          <t>44905200</t>
        </is>
      </c>
      <c r="B18" t="inlineStr">
        <is>
          <t>Equipamentos e Material Permanente</t>
        </is>
      </c>
      <c r="C18" t="inlineStr">
        <is>
          <t>R$3.888.984,00</t>
        </is>
      </c>
      <c r="D18" t="inlineStr">
        <is>
          <t>11,75%</t>
        </is>
      </c>
    </row>
    <row r="19">
      <c r="A19" t="inlineStr">
        <is>
          <t>45906100</t>
        </is>
      </c>
      <c r="B19" t="inlineStr">
        <is>
          <t>Aquisição de Imóveis</t>
        </is>
      </c>
      <c r="C19" t="inlineStr">
        <is>
          <t>R$850.020,00</t>
        </is>
      </c>
      <c r="D19" t="inlineStr">
        <is>
          <t>2,57%</t>
        </is>
      </c>
    </row>
  </sheetData>
  <pageMargins left="0.75" right="0.75" top="1" bottom="1" header="0.5" footer="0.5"/>
</worksheet>
</file>

<file path=xl/worksheets/sheet70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R$ 2.791.975,00</t>
        </is>
      </c>
      <c r="C2" t="inlineStr">
        <is>
          <t>8,43%</t>
        </is>
      </c>
    </row>
    <row r="3">
      <c r="A3" t="inlineStr">
        <is>
          <t>02 - Administração Financeira</t>
        </is>
      </c>
      <c r="B3" t="inlineStr">
        <is>
          <t>R$ 936.049,00</t>
        </is>
      </c>
      <c r="C3" t="inlineStr">
        <is>
          <t>2,83%</t>
        </is>
      </c>
    </row>
    <row r="4">
      <c r="A4" t="inlineStr">
        <is>
          <t>03 - Formação de Recursos Humanos</t>
        </is>
      </c>
      <c r="B4" t="inlineStr">
        <is>
          <t>R$ 824.630,00</t>
        </is>
      </c>
      <c r="C4" t="inlineStr">
        <is>
          <t>2,49%</t>
        </is>
      </c>
    </row>
    <row r="5">
      <c r="A5" t="inlineStr">
        <is>
          <t>04 - Comunicação Social</t>
        </is>
      </c>
      <c r="B5" t="inlineStr">
        <is>
          <t>R$ 2.109.431,00</t>
        </is>
      </c>
      <c r="C5" t="inlineStr">
        <is>
          <t>6,37%</t>
        </is>
      </c>
    </row>
    <row r="6">
      <c r="A6" t="inlineStr">
        <is>
          <t>05 - Atenção Básica</t>
        </is>
      </c>
      <c r="B6" t="inlineStr">
        <is>
          <t>R$ 60.800,00</t>
        </is>
      </c>
      <c r="C6" t="inlineStr">
        <is>
          <t>0,18%</t>
        </is>
      </c>
    </row>
    <row r="7">
      <c r="A7" t="inlineStr">
        <is>
          <t>06 - Proteção e Benefícios ao Trabalhador</t>
        </is>
      </c>
      <c r="B7" t="inlineStr">
        <is>
          <t>R$ 2.973.962,00</t>
        </is>
      </c>
      <c r="C7" t="inlineStr">
        <is>
          <t>8,98%</t>
        </is>
      </c>
    </row>
    <row r="8">
      <c r="A8" t="inlineStr">
        <is>
          <t>07 - Empregabilidade</t>
        </is>
      </c>
      <c r="B8" t="inlineStr">
        <is>
          <t>R$ 23.410.337,00</t>
        </is>
      </c>
      <c r="C8" t="inlineStr">
        <is>
          <t>70,71%</t>
        </is>
      </c>
    </row>
  </sheetData>
  <pageMargins left="0.75" right="0.75" top="1" bottom="1" header="0.5" footer="0.5"/>
</worksheet>
</file>

<file path=xl/worksheets/sheet70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R$33.102.192,00</t>
        </is>
      </c>
      <c r="C2" t="inlineStr">
        <is>
          <t>R$32.612.565,64</t>
        </is>
      </c>
      <c r="D2" t="inlineStr">
        <is>
          <t>98,52%</t>
        </is>
      </c>
      <c r="E2" t="inlineStr">
        <is>
          <t>100,00%</t>
        </is>
      </c>
    </row>
    <row r="3">
      <c r="A3" t="inlineStr">
        <is>
          <t>Contr. para Ent. Privadas Serviço Social e de Formação Prof.</t>
        </is>
      </c>
      <c r="B3" t="inlineStr">
        <is>
          <t>R$25.294.812,00</t>
        </is>
      </c>
      <c r="C3" t="inlineStr">
        <is>
          <t>R$24.236.933,06</t>
        </is>
      </c>
      <c r="D3" t="inlineStr">
        <is>
          <t>95,82%</t>
        </is>
      </c>
      <c r="E3" t="inlineStr">
        <is>
          <t>74,32%</t>
        </is>
      </c>
    </row>
    <row r="4">
      <c r="A4" t="inlineStr">
        <is>
          <t>Contribuições para o Senac</t>
        </is>
      </c>
      <c r="B4" t="inlineStr">
        <is>
          <t>R$25.294.812,00</t>
        </is>
      </c>
      <c r="C4" t="inlineStr">
        <is>
          <t>R$24.236.933,06</t>
        </is>
      </c>
      <c r="D4" t="inlineStr">
        <is>
          <t>95,82%</t>
        </is>
      </c>
      <c r="E4" t="inlineStr">
        <is>
          <t>74,32%</t>
        </is>
      </c>
    </row>
    <row r="5">
      <c r="A5" t="inlineStr">
        <is>
          <t>Receita Patrimonial</t>
        </is>
      </c>
      <c r="B5" t="inlineStr">
        <is>
          <t>R$3.732.780,00</t>
        </is>
      </c>
      <c r="C5" t="inlineStr">
        <is>
          <t>R$4.747.527,29</t>
        </is>
      </c>
      <c r="D5" t="inlineStr">
        <is>
          <t>127,18%</t>
        </is>
      </c>
      <c r="E5" t="inlineStr">
        <is>
          <t>14,56%</t>
        </is>
      </c>
    </row>
    <row r="6">
      <c r="A6" t="inlineStr">
        <is>
          <t>Aluguéis e Arrendamentos</t>
        </is>
      </c>
      <c r="B6" t="inlineStr">
        <is>
          <t>R$84.768,00</t>
        </is>
      </c>
      <c r="C6" t="inlineStr">
        <is>
          <t>R$63.532,36</t>
        </is>
      </c>
      <c r="D6" t="inlineStr">
        <is>
          <t>74,95%</t>
        </is>
      </c>
      <c r="E6" t="inlineStr">
        <is>
          <t>0,19%</t>
        </is>
      </c>
    </row>
    <row r="7">
      <c r="A7" t="inlineStr">
        <is>
          <t>Taxas de Ocupação</t>
        </is>
      </c>
      <c r="B7" t="inlineStr">
        <is>
          <t>R$8.004,00</t>
        </is>
      </c>
      <c r="C7" t="inlineStr">
        <is>
          <t>R$1.340,00</t>
        </is>
      </c>
      <c r="D7" t="inlineStr">
        <is>
          <t>16,74%</t>
        </is>
      </c>
      <c r="E7" t="inlineStr">
        <is>
          <t>0,00%</t>
        </is>
      </c>
    </row>
    <row r="8">
      <c r="A8" t="inlineStr">
        <is>
          <t>Remuneração de Depósitos Bancários</t>
        </is>
      </c>
      <c r="B8" t="inlineStr">
        <is>
          <t>R$3.640.008,00</t>
        </is>
      </c>
      <c r="C8" t="inlineStr">
        <is>
          <t>R$4.682.654,93</t>
        </is>
      </c>
      <c r="D8" t="inlineStr">
        <is>
          <t>128,64%</t>
        </is>
      </c>
      <c r="E8" t="inlineStr">
        <is>
          <t>14,36%</t>
        </is>
      </c>
    </row>
    <row r="9">
      <c r="A9" t="inlineStr">
        <is>
          <t>Receita de Serviços</t>
        </is>
      </c>
      <c r="B9" t="inlineStr">
        <is>
          <t>R$3.739.104,00</t>
        </is>
      </c>
      <c r="C9" t="inlineStr">
        <is>
          <t>R$3.298.156,51</t>
        </is>
      </c>
      <c r="D9" t="inlineStr">
        <is>
          <t>88,21%</t>
        </is>
      </c>
      <c r="E9" t="inlineStr">
        <is>
          <t>10,11%</t>
        </is>
      </c>
    </row>
    <row r="10">
      <c r="A10" t="inlineStr">
        <is>
          <t>Serviços Educacionais</t>
        </is>
      </c>
      <c r="B10" t="inlineStr">
        <is>
          <t>R$3.739.104,00</t>
        </is>
      </c>
      <c r="C10" t="inlineStr">
        <is>
          <t>R$3.298.156,51</t>
        </is>
      </c>
      <c r="D10" t="inlineStr">
        <is>
          <t>88,21%</t>
        </is>
      </c>
      <c r="E10" t="inlineStr">
        <is>
          <t>10,11%</t>
        </is>
      </c>
    </row>
    <row r="11">
      <c r="A11" t="inlineStr">
        <is>
          <t>Outras Receitas Correntes</t>
        </is>
      </c>
      <c r="B11" t="inlineStr">
        <is>
          <t>R$335.496,00</t>
        </is>
      </c>
      <c r="C11" t="inlineStr">
        <is>
          <t>R$329.948,78</t>
        </is>
      </c>
      <c r="D11" t="inlineStr">
        <is>
          <t>98,35%</t>
        </is>
      </c>
      <c r="E11" t="inlineStr">
        <is>
          <t>1,01%</t>
        </is>
      </c>
    </row>
    <row r="12">
      <c r="A12" t="inlineStr">
        <is>
          <t xml:space="preserve">Multas e Juros </t>
        </is>
      </c>
      <c r="B12" t="inlineStr">
        <is>
          <t>R$53.496,00</t>
        </is>
      </c>
      <c r="C12" t="inlineStr">
        <is>
          <t>R$35.367,53</t>
        </is>
      </c>
      <c r="D12" t="inlineStr">
        <is>
          <t>66,11%</t>
        </is>
      </c>
      <c r="E12" t="inlineStr">
        <is>
          <t>0,11%</t>
        </is>
      </c>
    </row>
    <row r="13">
      <c r="A13" t="inlineStr">
        <is>
          <t>Outras Indenizações</t>
        </is>
      </c>
      <c r="B13" t="inlineStr">
        <is>
          <t>R$9.000,00</t>
        </is>
      </c>
      <c r="C13" t="inlineStr">
        <is>
          <t>R$1.711,48</t>
        </is>
      </c>
      <c r="D13" t="inlineStr">
        <is>
          <t>19,02%</t>
        </is>
      </c>
      <c r="E13" t="inlineStr">
        <is>
          <t>0,01%</t>
        </is>
      </c>
    </row>
    <row r="14">
      <c r="A14" t="inlineStr">
        <is>
          <t>Outras Restituições</t>
        </is>
      </c>
      <c r="B14" t="inlineStr">
        <is>
          <t>R$21.000,00</t>
        </is>
      </c>
      <c r="C14" t="inlineStr">
        <is>
          <t>R$10.531,62</t>
        </is>
      </c>
      <c r="D14" t="inlineStr">
        <is>
          <t>50,15%</t>
        </is>
      </c>
      <c r="E14" t="inlineStr">
        <is>
          <t>0,03%</t>
        </is>
      </c>
    </row>
    <row r="15">
      <c r="A15" t="inlineStr">
        <is>
          <t>Outras Receitas Correntes</t>
        </is>
      </c>
      <c r="B15" t="inlineStr">
        <is>
          <t>R$252.000,00</t>
        </is>
      </c>
      <c r="C15" t="inlineStr">
        <is>
          <t>R$282.338,15</t>
        </is>
      </c>
      <c r="D15" t="inlineStr">
        <is>
          <t>112,04%</t>
        </is>
      </c>
      <c r="E15" t="inlineStr">
        <is>
          <t>0,87%</t>
        </is>
      </c>
    </row>
    <row r="16">
      <c r="A16" t="inlineStr">
        <is>
          <t>RECEITAS DE CAPITAL</t>
        </is>
      </c>
      <c r="B16" t="inlineStr">
        <is>
          <t>R$4.992,00</t>
        </is>
      </c>
      <c r="C16" t="inlineStr">
        <is>
          <t>R$0,00</t>
        </is>
      </c>
      <c r="D16" t="inlineStr">
        <is>
          <t>0,00%</t>
        </is>
      </c>
      <c r="E16" t="inlineStr">
        <is>
          <t>0,00%</t>
        </is>
      </c>
    </row>
    <row r="17">
      <c r="A17" t="inlineStr">
        <is>
          <t>Alienação de Bens</t>
        </is>
      </c>
      <c r="B17" t="inlineStr">
        <is>
          <t>R$4.992,00</t>
        </is>
      </c>
      <c r="C17" t="inlineStr">
        <is>
          <t>R$0,00</t>
        </is>
      </c>
      <c r="D17" t="inlineStr">
        <is>
          <t>0,00%</t>
        </is>
      </c>
      <c r="E17" t="inlineStr">
        <is>
          <t>0,00%</t>
        </is>
      </c>
    </row>
    <row r="18">
      <c r="A18" t="inlineStr">
        <is>
          <t>Alienação de Bens Móveis</t>
        </is>
      </c>
      <c r="B18" t="inlineStr">
        <is>
          <t>R$4.992,00</t>
        </is>
      </c>
      <c r="C18" t="inlineStr">
        <is>
          <t>R$0,00</t>
        </is>
      </c>
      <c r="D18" t="inlineStr">
        <is>
          <t>0,00%</t>
        </is>
      </c>
      <c r="E18" t="inlineStr">
        <is>
          <t>0,00%</t>
        </is>
      </c>
    </row>
  </sheetData>
  <pageMargins left="0.75" right="0.75" top="1" bottom="1" header="0.5" footer="0.5"/>
</worksheet>
</file>

<file path=xl/worksheets/sheet70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R$27.278.184,00</t>
        </is>
      </c>
      <c r="C2" t="inlineStr">
        <is>
          <t>R$22.295.854,01</t>
        </is>
      </c>
      <c r="D2" t="inlineStr">
        <is>
          <t>81,74%</t>
        </is>
      </c>
      <c r="E2" t="inlineStr">
        <is>
          <t>84,50%</t>
        </is>
      </c>
    </row>
    <row r="3">
      <c r="A3" t="inlineStr">
        <is>
          <t>Pessoal e Encargos Sociais</t>
        </is>
      </c>
      <c r="B3" t="inlineStr">
        <is>
          <t>R$13.124.796,00</t>
        </is>
      </c>
      <c r="C3" t="inlineStr">
        <is>
          <t>R$12.084.128,89</t>
        </is>
      </c>
      <c r="D3" t="inlineStr">
        <is>
          <t>92,07%</t>
        </is>
      </c>
      <c r="E3" t="inlineStr">
        <is>
          <t>45,80%</t>
        </is>
      </c>
    </row>
    <row r="4">
      <c r="A4" t="inlineStr">
        <is>
          <t>Vencimentos e Vantagens Fixas</t>
        </is>
      </c>
      <c r="B4" t="inlineStr">
        <is>
          <t>R$11.940.948,00</t>
        </is>
      </c>
      <c r="C4" t="inlineStr">
        <is>
          <t>R$11.086.762,98</t>
        </is>
      </c>
      <c r="D4" t="inlineStr">
        <is>
          <t>92,85%</t>
        </is>
      </c>
      <c r="E4" t="inlineStr">
        <is>
          <t>42,02%</t>
        </is>
      </c>
    </row>
    <row r="5">
      <c r="A5" t="inlineStr">
        <is>
          <t>Obrigações Patronais</t>
        </is>
      </c>
      <c r="B5" t="inlineStr">
        <is>
          <t>R$965.856,00</t>
        </is>
      </c>
      <c r="C5" t="inlineStr">
        <is>
          <t>R$883.445,46</t>
        </is>
      </c>
      <c r="D5" t="inlineStr">
        <is>
          <t>91,47%</t>
        </is>
      </c>
      <c r="E5" t="inlineStr">
        <is>
          <t>3,35%</t>
        </is>
      </c>
    </row>
    <row r="6">
      <c r="A6" t="inlineStr">
        <is>
          <t>Outras Despesas Variáveis</t>
        </is>
      </c>
      <c r="B6" t="inlineStr">
        <is>
          <t>R$24.996,00</t>
        </is>
      </c>
      <c r="C6" t="inlineStr">
        <is>
          <t>R$26.243,11</t>
        </is>
      </c>
      <c r="D6" t="inlineStr">
        <is>
          <t>104,99%</t>
        </is>
      </c>
      <c r="E6" t="inlineStr">
        <is>
          <t>0,10%</t>
        </is>
      </c>
    </row>
    <row r="7">
      <c r="A7" t="inlineStr">
        <is>
          <t xml:space="preserve">Sentenças Judiciais </t>
        </is>
      </c>
      <c r="B7" t="inlineStr">
        <is>
          <t>R$3.000,00</t>
        </is>
      </c>
      <c r="C7" t="inlineStr">
        <is>
          <t>R$0,00</t>
        </is>
      </c>
      <c r="D7" t="inlineStr">
        <is>
          <t>0,00%</t>
        </is>
      </c>
      <c r="E7" t="inlineStr">
        <is>
          <t>0,00%</t>
        </is>
      </c>
    </row>
    <row r="8">
      <c r="A8" t="inlineStr">
        <is>
          <t>Indenizações e Restituições Trabalhistas</t>
        </is>
      </c>
      <c r="B8" t="inlineStr">
        <is>
          <t>R$189.996,00</t>
        </is>
      </c>
      <c r="C8" t="inlineStr">
        <is>
          <t>R$87.677,34</t>
        </is>
      </c>
      <c r="D8" t="inlineStr">
        <is>
          <t>46,15%</t>
        </is>
      </c>
      <c r="E8" t="inlineStr">
        <is>
          <t>0,33%</t>
        </is>
      </c>
    </row>
    <row r="9">
      <c r="A9" t="inlineStr">
        <is>
          <t>Outras Despesas Correntes</t>
        </is>
      </c>
      <c r="B9" t="inlineStr">
        <is>
          <t>R$14.153.388,00</t>
        </is>
      </c>
      <c r="C9" t="inlineStr">
        <is>
          <t>R$10.211.725,12</t>
        </is>
      </c>
      <c r="D9" t="inlineStr">
        <is>
          <t>72,15%</t>
        </is>
      </c>
      <c r="E9" t="inlineStr">
        <is>
          <t>38,70%</t>
        </is>
      </c>
    </row>
    <row r="10">
      <c r="A10" t="inlineStr">
        <is>
          <t>Contribuições</t>
        </is>
      </c>
      <c r="B10" t="inlineStr">
        <is>
          <t>R$201.000,00</t>
        </is>
      </c>
      <c r="C10" t="inlineStr">
        <is>
          <t>R$197.091,49</t>
        </is>
      </c>
      <c r="D10" t="inlineStr">
        <is>
          <t>98,06%</t>
        </is>
      </c>
      <c r="E10" t="inlineStr">
        <is>
          <t>0,75%</t>
        </is>
      </c>
    </row>
    <row r="11">
      <c r="A11" t="inlineStr">
        <is>
          <t>Diárias</t>
        </is>
      </c>
      <c r="B11" t="inlineStr">
        <is>
          <t>R$285.192,00</t>
        </is>
      </c>
      <c r="C11" t="inlineStr">
        <is>
          <t>R$288.915,00</t>
        </is>
      </c>
      <c r="D11" t="inlineStr">
        <is>
          <t>101,31%</t>
        </is>
      </c>
      <c r="E11" t="inlineStr">
        <is>
          <t>1,09%</t>
        </is>
      </c>
    </row>
    <row r="12">
      <c r="A12" t="inlineStr">
        <is>
          <t>Auxílio Financeiro a Estudantes</t>
        </is>
      </c>
      <c r="B12" t="inlineStr">
        <is>
          <t>R$24.000,00</t>
        </is>
      </c>
      <c r="C12" t="inlineStr">
        <is>
          <t>R$21.066,65</t>
        </is>
      </c>
      <c r="D12" t="inlineStr">
        <is>
          <t>87,78%</t>
        </is>
      </c>
      <c r="E12" t="inlineStr">
        <is>
          <t>0,08%</t>
        </is>
      </c>
    </row>
    <row r="13">
      <c r="A13" t="inlineStr">
        <is>
          <t>Material de Consumo</t>
        </is>
      </c>
      <c r="B13" t="inlineStr">
        <is>
          <t>R$2.142.324,00</t>
        </is>
      </c>
      <c r="C13" t="inlineStr">
        <is>
          <t>R$1.321.808,86</t>
        </is>
      </c>
      <c r="D13" t="inlineStr">
        <is>
          <t>61,70%</t>
        </is>
      </c>
      <c r="E13" t="inlineStr">
        <is>
          <t>5,01%</t>
        </is>
      </c>
    </row>
    <row r="14">
      <c r="A14" t="inlineStr">
        <is>
          <t>Passagens e Despesas de Locomoção</t>
        </is>
      </c>
      <c r="B14" t="inlineStr">
        <is>
          <t>R$244.500,00</t>
        </is>
      </c>
      <c r="C14" t="inlineStr">
        <is>
          <t>R$183.524,94</t>
        </is>
      </c>
      <c r="D14" t="inlineStr">
        <is>
          <t>75,06%</t>
        </is>
      </c>
      <c r="E14" t="inlineStr">
        <is>
          <t>0,70%</t>
        </is>
      </c>
    </row>
    <row r="15">
      <c r="A15" t="inlineStr">
        <is>
          <t>Outros Serviços de Terceiros - PF</t>
        </is>
      </c>
      <c r="B15" t="inlineStr">
        <is>
          <t>R$16.032,00</t>
        </is>
      </c>
      <c r="C15" t="inlineStr">
        <is>
          <t>R$300,00</t>
        </is>
      </c>
      <c r="D15" t="inlineStr">
        <is>
          <t>1,87%</t>
        </is>
      </c>
      <c r="E15" t="inlineStr">
        <is>
          <t>0,00%</t>
        </is>
      </c>
    </row>
    <row r="16">
      <c r="A16" t="inlineStr">
        <is>
          <t>Outros Serviços Terceiros - P. Jurídica</t>
        </is>
      </c>
      <c r="B16" t="inlineStr">
        <is>
          <t>R$10.381.884,00</t>
        </is>
      </c>
      <c r="C16" t="inlineStr">
        <is>
          <t>R$7.880.870,35</t>
        </is>
      </c>
      <c r="D16" t="inlineStr">
        <is>
          <t>75,91%</t>
        </is>
      </c>
      <c r="E16" t="inlineStr">
        <is>
          <t>29,87%</t>
        </is>
      </c>
    </row>
    <row r="17">
      <c r="A17" t="inlineStr">
        <is>
          <t>Serv. Tecn. da Inform. Comunicação - PJ.</t>
        </is>
      </c>
      <c r="B17" t="inlineStr">
        <is>
          <t>R$599.292,00</t>
        </is>
      </c>
      <c r="C17" t="inlineStr">
        <is>
          <t>R$286.432,87</t>
        </is>
      </c>
      <c r="D17" t="inlineStr">
        <is>
          <t>47,80%</t>
        </is>
      </c>
      <c r="E17" t="inlineStr">
        <is>
          <t>1,09%</t>
        </is>
      </c>
    </row>
    <row r="18">
      <c r="A18" t="inlineStr">
        <is>
          <t>Obrigações Tributárias e Contributivas</t>
        </is>
      </c>
      <c r="B18" t="inlineStr">
        <is>
          <t>R$86.160,00</t>
        </is>
      </c>
      <c r="C18" t="inlineStr">
        <is>
          <t>R$31.264,96</t>
        </is>
      </c>
      <c r="D18" t="inlineStr">
        <is>
          <t>36,29%</t>
        </is>
      </c>
      <c r="E18" t="inlineStr">
        <is>
          <t>0,12%</t>
        </is>
      </c>
    </row>
    <row r="19">
      <c r="A19" t="inlineStr">
        <is>
          <t>Sentenças Judiciais</t>
        </is>
      </c>
      <c r="B19" t="inlineStr">
        <is>
          <t>R$173.004,00</t>
        </is>
      </c>
      <c r="C19" t="inlineStr">
        <is>
          <t>R$0,00</t>
        </is>
      </c>
      <c r="D19" t="inlineStr">
        <is>
          <t>0,00%</t>
        </is>
      </c>
      <c r="E19" t="inlineStr">
        <is>
          <t>0,00%</t>
        </is>
      </c>
    </row>
    <row r="20">
      <c r="A20" t="inlineStr">
        <is>
          <t>Indenizações e Restituições</t>
        </is>
      </c>
      <c r="B20" t="inlineStr">
        <is>
          <t>R$0,00</t>
        </is>
      </c>
      <c r="C20" t="inlineStr">
        <is>
          <t>R$450,00</t>
        </is>
      </c>
      <c r="D20" t="inlineStr">
        <is>
          <t>0,00%</t>
        </is>
      </c>
      <c r="E20" t="inlineStr">
        <is>
          <t>0,00%</t>
        </is>
      </c>
    </row>
    <row r="21">
      <c r="A21" t="inlineStr">
        <is>
          <t>DESPESAS DE CAPITAL</t>
        </is>
      </c>
      <c r="B21" t="inlineStr">
        <is>
          <t>R$5.829.000,00</t>
        </is>
      </c>
      <c r="C21" t="inlineStr">
        <is>
          <t>R$4.090.477,87</t>
        </is>
      </c>
      <c r="D21" t="inlineStr">
        <is>
          <t>70,17%</t>
        </is>
      </c>
      <c r="E21" t="inlineStr">
        <is>
          <t>15,50%</t>
        </is>
      </c>
    </row>
  </sheetData>
  <pageMargins left="0.75" right="0.75" top="1" bottom="1" header="0.5" footer="0.5"/>
</worksheet>
</file>

<file path=xl/worksheets/sheet70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R$2.791.975,00</t>
        </is>
      </c>
      <c r="C2" t="inlineStr">
        <is>
          <t>R$2.461.202,15</t>
        </is>
      </c>
      <c r="D2" t="inlineStr">
        <is>
          <t>88,15%</t>
        </is>
      </c>
      <c r="E2" t="inlineStr">
        <is>
          <t>9,33%</t>
        </is>
      </c>
    </row>
    <row r="3">
      <c r="A3" t="inlineStr">
        <is>
          <t>02 - Administração Financeira</t>
        </is>
      </c>
      <c r="B3" t="inlineStr">
        <is>
          <t>R$936.049,00</t>
        </is>
      </c>
      <c r="C3" t="inlineStr">
        <is>
          <t>R$647.824,62</t>
        </is>
      </c>
      <c r="D3" t="inlineStr">
        <is>
          <t>69,21%</t>
        </is>
      </c>
      <c r="E3" t="inlineStr">
        <is>
          <t>2,46%</t>
        </is>
      </c>
    </row>
    <row r="4">
      <c r="A4" t="inlineStr">
        <is>
          <t>03 - Formação de Recursos Humanos</t>
        </is>
      </c>
      <c r="B4" t="inlineStr">
        <is>
          <t>R$824.630,00</t>
        </is>
      </c>
      <c r="C4" t="inlineStr">
        <is>
          <t>R$765.253,41</t>
        </is>
      </c>
      <c r="D4" t="inlineStr">
        <is>
          <t>92,80%</t>
        </is>
      </c>
      <c r="E4" t="inlineStr">
        <is>
          <t>2,90%</t>
        </is>
      </c>
    </row>
    <row r="5">
      <c r="A5" t="inlineStr">
        <is>
          <t>04 - Comunicação Social</t>
        </is>
      </c>
      <c r="B5" t="inlineStr">
        <is>
          <t>R$2.109.431,00</t>
        </is>
      </c>
      <c r="C5" t="inlineStr">
        <is>
          <t>R$1.518.825,85</t>
        </is>
      </c>
      <c r="D5" t="inlineStr">
        <is>
          <t>72,00%</t>
        </is>
      </c>
      <c r="E5" t="inlineStr">
        <is>
          <t>5,76%</t>
        </is>
      </c>
    </row>
    <row r="6">
      <c r="A6" t="inlineStr">
        <is>
          <t>05 - Atenção Básica</t>
        </is>
      </c>
      <c r="B6" t="inlineStr">
        <is>
          <t>R$60.800,00</t>
        </is>
      </c>
      <c r="C6" t="inlineStr">
        <is>
          <t>R$1.315,00</t>
        </is>
      </c>
      <c r="D6" t="inlineStr">
        <is>
          <t>2,16%</t>
        </is>
      </c>
      <c r="E6" t="inlineStr">
        <is>
          <t>0,00%</t>
        </is>
      </c>
    </row>
    <row r="7">
      <c r="A7" t="inlineStr">
        <is>
          <t>06 - Proteção e Benefícios ao Trabalhador</t>
        </is>
      </c>
      <c r="B7" t="inlineStr">
        <is>
          <t>R$2.973.962,00</t>
        </is>
      </c>
      <c r="C7" t="inlineStr">
        <is>
          <t>R$2.360.458,46</t>
        </is>
      </c>
      <c r="D7" t="inlineStr">
        <is>
          <t>79,37%</t>
        </is>
      </c>
      <c r="E7" t="inlineStr">
        <is>
          <t>8,95%</t>
        </is>
      </c>
    </row>
    <row r="8">
      <c r="A8" t="inlineStr">
        <is>
          <t>07 - Empregabilidade</t>
        </is>
      </c>
      <c r="B8" t="inlineStr">
        <is>
          <t>R$23.410.337,00</t>
        </is>
      </c>
      <c r="C8" t="inlineStr">
        <is>
          <t>R$18.631.452,39</t>
        </is>
      </c>
      <c r="D8" t="inlineStr">
        <is>
          <t>79,59%</t>
        </is>
      </c>
      <c r="E8" t="inlineStr">
        <is>
          <t>70,61%</t>
        </is>
      </c>
    </row>
  </sheetData>
  <pageMargins left="0.75" right="0.75" top="1" bottom="1" header="0.5" footer="0.5"/>
</worksheet>
</file>

<file path=xl/worksheets/sheet70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R$ 29.021.616,00</t>
        </is>
      </c>
      <c r="D2" t="inlineStr">
        <is>
          <t>77,27%</t>
        </is>
      </c>
    </row>
    <row r="3">
      <c r="A3" t="inlineStr">
        <is>
          <t>13110110</t>
        </is>
      </c>
      <c r="B3" t="inlineStr">
        <is>
          <t>Aluguéis e Arrendamentos</t>
        </is>
      </c>
      <c r="C3" t="inlineStr">
        <is>
          <t>R$ 84.768,00</t>
        </is>
      </c>
      <c r="D3" t="inlineStr">
        <is>
          <t>0,23%</t>
        </is>
      </c>
    </row>
    <row r="4">
      <c r="A4" t="inlineStr">
        <is>
          <t>13110120</t>
        </is>
      </c>
      <c r="B4" t="inlineStr">
        <is>
          <t>Taxas de Ocupação</t>
        </is>
      </c>
      <c r="C4" t="inlineStr">
        <is>
          <t>R$ 8.004,00</t>
        </is>
      </c>
      <c r="D4" t="inlineStr">
        <is>
          <t>0,02%</t>
        </is>
      </c>
    </row>
    <row r="5">
      <c r="A5" t="inlineStr">
        <is>
          <t>13210100</t>
        </is>
      </c>
      <c r="B5" t="inlineStr">
        <is>
          <t>Remuneração de Depósitos Bancários</t>
        </is>
      </c>
      <c r="C5" t="inlineStr">
        <is>
          <t>R$ 4.500.000,00</t>
        </is>
      </c>
      <c r="D5" t="inlineStr">
        <is>
          <t>11,98%</t>
        </is>
      </c>
    </row>
    <row r="6">
      <c r="A6" t="inlineStr">
        <is>
          <t>16999900</t>
        </is>
      </c>
      <c r="B6" t="inlineStr">
        <is>
          <t>Serviços Educacionais</t>
        </is>
      </c>
      <c r="C6" t="inlineStr">
        <is>
          <t>R$ 3.622.176,00</t>
        </is>
      </c>
      <c r="D6" t="inlineStr">
        <is>
          <t>9,64%</t>
        </is>
      </c>
    </row>
    <row r="7">
      <c r="A7" t="inlineStr">
        <is>
          <t>19110900</t>
        </is>
      </c>
      <c r="B7" t="inlineStr">
        <is>
          <t xml:space="preserve">Multas e Juros </t>
        </is>
      </c>
      <c r="C7" t="inlineStr">
        <is>
          <t>R$ 30.000,00</t>
        </is>
      </c>
      <c r="D7" t="inlineStr">
        <is>
          <t>0,08%</t>
        </is>
      </c>
    </row>
    <row r="8">
      <c r="A8" t="inlineStr">
        <is>
          <t>19219900</t>
        </is>
      </c>
      <c r="B8" t="inlineStr">
        <is>
          <t>Outras Indenizações</t>
        </is>
      </c>
      <c r="C8" t="inlineStr">
        <is>
          <t>R$ 3.996,00</t>
        </is>
      </c>
      <c r="D8" t="inlineStr">
        <is>
          <t>0,01%</t>
        </is>
      </c>
    </row>
    <row r="9">
      <c r="A9" t="inlineStr">
        <is>
          <t>19229900</t>
        </is>
      </c>
      <c r="B9" t="inlineStr">
        <is>
          <t>Outras Restituições</t>
        </is>
      </c>
      <c r="C9" t="inlineStr">
        <is>
          <t>R$ 20.004,00</t>
        </is>
      </c>
      <c r="D9" t="inlineStr">
        <is>
          <t>0,05%</t>
        </is>
      </c>
    </row>
    <row r="10">
      <c r="A10" t="inlineStr">
        <is>
          <t>19999900</t>
        </is>
      </c>
      <c r="B10" t="inlineStr">
        <is>
          <t>Outras Receitas Correntes</t>
        </is>
      </c>
      <c r="C10" t="inlineStr">
        <is>
          <t>R$ 264.000,00</t>
        </is>
      </c>
      <c r="D10" t="inlineStr">
        <is>
          <t>0,70%</t>
        </is>
      </c>
    </row>
    <row r="11">
      <c r="A11" t="inlineStr">
        <is>
          <t>22130100</t>
        </is>
      </c>
      <c r="B11" t="inlineStr">
        <is>
          <t>Alienação de Bens Móveis</t>
        </is>
      </c>
      <c r="C11" t="inlineStr">
        <is>
          <t>R$ 3.996,00</t>
        </is>
      </c>
      <c r="D11" t="inlineStr">
        <is>
          <t>0,01%</t>
        </is>
      </c>
    </row>
  </sheetData>
  <pageMargins left="0.75" right="0.75" top="1" bottom="1" header="0.5" footer="0.5"/>
</worksheet>
</file>

<file path=xl/worksheets/sheet70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R$ 12.500.376,00</t>
        </is>
      </c>
      <c r="D2" t="inlineStr">
        <is>
          <t>33,28%</t>
        </is>
      </c>
    </row>
    <row r="3">
      <c r="A3" t="inlineStr">
        <is>
          <t>31901300</t>
        </is>
      </c>
      <c r="B3" t="inlineStr">
        <is>
          <t>Obrigações Patronais</t>
        </is>
      </c>
      <c r="C3" t="inlineStr">
        <is>
          <t>R$ 1.000.032,00</t>
        </is>
      </c>
      <c r="D3" t="inlineStr">
        <is>
          <t>2,66%</t>
        </is>
      </c>
    </row>
    <row r="4">
      <c r="A4" t="inlineStr">
        <is>
          <t>31901600</t>
        </is>
      </c>
      <c r="B4" t="inlineStr">
        <is>
          <t>Outras Despesas Variáveis</t>
        </is>
      </c>
      <c r="C4" t="inlineStr">
        <is>
          <t>R$ 24.768,00</t>
        </is>
      </c>
      <c r="D4" t="inlineStr">
        <is>
          <t>0,07%</t>
        </is>
      </c>
    </row>
    <row r="5">
      <c r="A5" t="inlineStr">
        <is>
          <t>31909100</t>
        </is>
      </c>
      <c r="B5" t="inlineStr">
        <is>
          <t xml:space="preserve">Sentenças Judiciais </t>
        </is>
      </c>
      <c r="C5" t="inlineStr">
        <is>
          <t>R$ 3.000,00</t>
        </is>
      </c>
      <c r="D5" t="inlineStr">
        <is>
          <t>0,01%</t>
        </is>
      </c>
    </row>
    <row r="6">
      <c r="A6" t="inlineStr">
        <is>
          <t>31909400</t>
        </is>
      </c>
      <c r="B6" t="inlineStr">
        <is>
          <t>Indenizações e Restituições Trabalhistas</t>
        </is>
      </c>
      <c r="C6" t="inlineStr">
        <is>
          <t>R$ 159.996,00</t>
        </is>
      </c>
      <c r="D6" t="inlineStr">
        <is>
          <t>0,43%</t>
        </is>
      </c>
    </row>
    <row r="7">
      <c r="A7" t="inlineStr">
        <is>
          <t>33504100</t>
        </is>
      </c>
      <c r="B7" t="inlineStr">
        <is>
          <t>Contribuições</t>
        </is>
      </c>
      <c r="C7" t="inlineStr">
        <is>
          <t>R$ 210.000,00</t>
        </is>
      </c>
      <c r="D7" t="inlineStr">
        <is>
          <t>0,56%</t>
        </is>
      </c>
    </row>
    <row r="8">
      <c r="A8" t="inlineStr">
        <is>
          <t>33901400</t>
        </is>
      </c>
      <c r="B8" t="inlineStr">
        <is>
          <t>Diárias</t>
        </is>
      </c>
      <c r="C8" t="inlineStr">
        <is>
          <t>R$ 270.336,00</t>
        </is>
      </c>
      <c r="D8" t="inlineStr">
        <is>
          <t>0,72%</t>
        </is>
      </c>
    </row>
    <row r="9">
      <c r="A9" t="inlineStr">
        <is>
          <t>33903000</t>
        </is>
      </c>
      <c r="B9" t="inlineStr">
        <is>
          <t>Material de Consumo</t>
        </is>
      </c>
      <c r="C9" t="inlineStr">
        <is>
          <t>R$ 2.787.252,00</t>
        </is>
      </c>
      <c r="D9" t="inlineStr">
        <is>
          <t>7,42%</t>
        </is>
      </c>
    </row>
    <row r="10">
      <c r="A10" t="inlineStr">
        <is>
          <t>33903300</t>
        </is>
      </c>
      <c r="B10" t="inlineStr">
        <is>
          <t>Passagens e Despesas de Locomoção</t>
        </is>
      </c>
      <c r="C10" t="inlineStr">
        <is>
          <t>R$ 180.000,00</t>
        </is>
      </c>
      <c r="D10" t="inlineStr">
        <is>
          <t>0,48%</t>
        </is>
      </c>
    </row>
    <row r="11">
      <c r="A11" t="inlineStr">
        <is>
          <t>33903600</t>
        </is>
      </c>
      <c r="B11" t="inlineStr">
        <is>
          <t>Outros Serviços de Terceiros - PF</t>
        </is>
      </c>
      <c r="C11" t="inlineStr">
        <is>
          <t>R$ 6.996,00</t>
        </is>
      </c>
      <c r="D11" t="inlineStr">
        <is>
          <t>0,02%</t>
        </is>
      </c>
    </row>
    <row r="12">
      <c r="A12" t="inlineStr">
        <is>
          <t>33903900</t>
        </is>
      </c>
      <c r="B12" t="inlineStr">
        <is>
          <t>Outros Serviços Terceiros - P. Jurídica</t>
        </is>
      </c>
      <c r="C12" t="inlineStr">
        <is>
          <t>R$ 12.448.068,00</t>
        </is>
      </c>
      <c r="D12" t="inlineStr">
        <is>
          <t>33,14%</t>
        </is>
      </c>
    </row>
    <row r="13">
      <c r="A13" t="inlineStr">
        <is>
          <t>33904000</t>
        </is>
      </c>
      <c r="B13" t="inlineStr">
        <is>
          <t>Serv. Tecn. da Inform. Comunicação - PJ.</t>
        </is>
      </c>
      <c r="C13" t="inlineStr">
        <is>
          <t>R$ 1.961.496,00</t>
        </is>
      </c>
      <c r="D13" t="inlineStr">
        <is>
          <t>5,22%</t>
        </is>
      </c>
    </row>
    <row r="14">
      <c r="A14" t="inlineStr">
        <is>
          <t>33904700</t>
        </is>
      </c>
      <c r="B14" t="inlineStr">
        <is>
          <t>Obrigações Tributárias e Contributivas</t>
        </is>
      </c>
      <c r="C14" t="inlineStr">
        <is>
          <t>R$ 42.684,00</t>
        </is>
      </c>
      <c r="D14" t="inlineStr">
        <is>
          <t>0,11%</t>
        </is>
      </c>
    </row>
    <row r="15">
      <c r="A15" t="inlineStr">
        <is>
          <t>33909100</t>
        </is>
      </c>
      <c r="B15" t="inlineStr">
        <is>
          <t>Sentenças Judiciais</t>
        </is>
      </c>
      <c r="C15" t="inlineStr">
        <is>
          <t>R$ 173.004,00</t>
        </is>
      </c>
      <c r="D15" t="inlineStr">
        <is>
          <t>0,46%</t>
        </is>
      </c>
    </row>
    <row r="16">
      <c r="A16" t="inlineStr">
        <is>
          <t>44905100</t>
        </is>
      </c>
      <c r="B16" t="inlineStr">
        <is>
          <t>Obras e Instalações</t>
        </is>
      </c>
      <c r="C16" t="inlineStr">
        <is>
          <t>R$ 1.536.180,00</t>
        </is>
      </c>
      <c r="D16" t="inlineStr">
        <is>
          <t>4,09%</t>
        </is>
      </c>
    </row>
    <row r="17">
      <c r="A17" t="inlineStr">
        <is>
          <t>44905200</t>
        </is>
      </c>
      <c r="B17" t="inlineStr">
        <is>
          <t>Equipamentos e Material Permanente</t>
        </is>
      </c>
      <c r="C17" t="inlineStr">
        <is>
          <t>R$ 4.254.372,00</t>
        </is>
      </c>
      <c r="D17" t="inlineStr">
        <is>
          <t>11,33%</t>
        </is>
      </c>
    </row>
  </sheetData>
  <pageMargins left="0.75" right="0.75" top="1" bottom="1" header="0.5" footer="0.5"/>
</worksheet>
</file>

<file path=xl/worksheets/sheet71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R$ 2.801.115,00</t>
        </is>
      </c>
      <c r="C2" t="inlineStr">
        <is>
          <t>7,46%</t>
        </is>
      </c>
    </row>
    <row r="3">
      <c r="A3" t="inlineStr">
        <is>
          <t>02 - Administração Financeira</t>
        </is>
      </c>
      <c r="B3" t="inlineStr">
        <is>
          <t>R$ 952.230,00</t>
        </is>
      </c>
      <c r="C3" t="inlineStr">
        <is>
          <t>2,54%</t>
        </is>
      </c>
    </row>
    <row r="4">
      <c r="A4" t="inlineStr">
        <is>
          <t>03 - Formação de Recursos Humanos</t>
        </is>
      </c>
      <c r="B4" t="inlineStr">
        <is>
          <t>R$ 989.355,00</t>
        </is>
      </c>
      <c r="C4" t="inlineStr">
        <is>
          <t>2,63%</t>
        </is>
      </c>
    </row>
    <row r="5">
      <c r="A5" t="inlineStr">
        <is>
          <t>04 - Comunicação Social</t>
        </is>
      </c>
      <c r="B5" t="inlineStr">
        <is>
          <t>R$ 1.982.292,00</t>
        </is>
      </c>
      <c r="C5" t="inlineStr">
        <is>
          <t>5,28%</t>
        </is>
      </c>
    </row>
    <row r="6">
      <c r="A6" t="inlineStr">
        <is>
          <t>05 - Atenção Básica</t>
        </is>
      </c>
      <c r="B6" t="inlineStr">
        <is>
          <t>R$ 180.000,00</t>
        </is>
      </c>
      <c r="C6" t="inlineStr">
        <is>
          <t>0,48%</t>
        </is>
      </c>
    </row>
    <row r="7">
      <c r="A7" t="inlineStr">
        <is>
          <t>06 - Proteção e Benefícios ao Trabalhador</t>
        </is>
      </c>
      <c r="B7" t="inlineStr">
        <is>
          <t>R$ 3.431.768,00</t>
        </is>
      </c>
      <c r="C7" t="inlineStr">
        <is>
          <t>9,14%</t>
        </is>
      </c>
    </row>
    <row r="8">
      <c r="A8" t="inlineStr">
        <is>
          <t>07 - Empregabilidade</t>
        </is>
      </c>
      <c r="B8" t="inlineStr">
        <is>
          <t>R$ 27.221.800,00</t>
        </is>
      </c>
      <c r="C8" t="inlineStr">
        <is>
          <t>72,48%</t>
        </is>
      </c>
    </row>
  </sheetData>
  <pageMargins left="0.75" right="0.75" top="1" bottom="1" header="0.5" footer="0.5"/>
</worksheet>
</file>

<file path=xl/worksheets/sheet71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R$ 37.554.564,00</t>
        </is>
      </c>
      <c r="C2" t="inlineStr">
        <is>
          <t>R$ 19.530.869,48</t>
        </is>
      </c>
      <c r="D2" t="inlineStr">
        <is>
          <t>52,01%</t>
        </is>
      </c>
      <c r="E2" t="inlineStr">
        <is>
          <t>99,94%</t>
        </is>
      </c>
    </row>
    <row r="3">
      <c r="A3" t="inlineStr">
        <is>
          <t>Contr. para Ent. Privadas Serviço Social e de Formação Prof.</t>
        </is>
      </c>
      <c r="B3" t="inlineStr">
        <is>
          <t>R$ 29.021.616,00</t>
        </is>
      </c>
      <c r="C3" t="inlineStr">
        <is>
          <t>R$ 15.088.272,04</t>
        </is>
      </c>
      <c r="D3" t="inlineStr">
        <is>
          <t>51,99%</t>
        </is>
      </c>
      <c r="E3" t="inlineStr">
        <is>
          <t>77,21%</t>
        </is>
      </c>
    </row>
    <row r="4">
      <c r="A4" t="inlineStr">
        <is>
          <t>Contribuições para o Senac</t>
        </is>
      </c>
      <c r="B4" t="inlineStr">
        <is>
          <t>R$ 29.021.616,00</t>
        </is>
      </c>
      <c r="C4" t="inlineStr">
        <is>
          <t>R$ 15.088.272,04</t>
        </is>
      </c>
      <c r="D4" t="inlineStr">
        <is>
          <t>51,99%</t>
        </is>
      </c>
      <c r="E4" t="inlineStr">
        <is>
          <t>77,21%</t>
        </is>
      </c>
    </row>
    <row r="5">
      <c r="A5" t="inlineStr">
        <is>
          <t>Receita Patrimonial</t>
        </is>
      </c>
      <c r="B5" t="inlineStr">
        <is>
          <t>R$ 4.592.772,00</t>
        </is>
      </c>
      <c r="C5" t="inlineStr">
        <is>
          <t>R$ 2.703.243,87</t>
        </is>
      </c>
      <c r="D5" t="inlineStr">
        <is>
          <t>58,86%</t>
        </is>
      </c>
      <c r="E5" t="inlineStr">
        <is>
          <t>13,83%</t>
        </is>
      </c>
    </row>
    <row r="6">
      <c r="A6" t="inlineStr">
        <is>
          <t>Aluguéis e Arrendamentos</t>
        </is>
      </c>
      <c r="B6" t="inlineStr">
        <is>
          <t>R$ 84.768,00</t>
        </is>
      </c>
      <c r="C6" t="inlineStr">
        <is>
          <t>R$ 31.953,51</t>
        </is>
      </c>
      <c r="D6" t="inlineStr">
        <is>
          <t>37,70%</t>
        </is>
      </c>
      <c r="E6" t="inlineStr">
        <is>
          <t>0,16%</t>
        </is>
      </c>
    </row>
    <row r="7">
      <c r="A7" t="inlineStr">
        <is>
          <t>Taxas de Ocupação</t>
        </is>
      </c>
      <c r="B7" t="inlineStr">
        <is>
          <t>R$ 8.004,00</t>
        </is>
      </c>
      <c r="C7" t="inlineStr">
        <is>
          <t>R$ 0,00</t>
        </is>
      </c>
      <c r="D7" t="inlineStr">
        <is>
          <t>0,00%</t>
        </is>
      </c>
      <c r="E7" t="inlineStr">
        <is>
          <t>0,00%</t>
        </is>
      </c>
    </row>
    <row r="8">
      <c r="A8" t="inlineStr">
        <is>
          <t>Remuneração de Depósitos Bancários</t>
        </is>
      </c>
      <c r="B8" t="inlineStr">
        <is>
          <t>R$ 4.500.000,00</t>
        </is>
      </c>
      <c r="C8" t="inlineStr">
        <is>
          <t>R$ 2.671.290,36</t>
        </is>
      </c>
      <c r="D8" t="inlineStr">
        <is>
          <t>59,36%</t>
        </is>
      </c>
      <c r="E8" t="inlineStr">
        <is>
          <t>13,67%</t>
        </is>
      </c>
    </row>
    <row r="9">
      <c r="A9" t="inlineStr">
        <is>
          <t>Receita de Serviços</t>
        </is>
      </c>
      <c r="B9" t="inlineStr">
        <is>
          <t>R$ 3.622.176,00</t>
        </is>
      </c>
      <c r="C9" t="inlineStr">
        <is>
          <t>R$ 1.519.564,03</t>
        </is>
      </c>
      <c r="D9" t="inlineStr">
        <is>
          <t>41,95%</t>
        </is>
      </c>
      <c r="E9" t="inlineStr">
        <is>
          <t>7,78%</t>
        </is>
      </c>
    </row>
    <row r="10">
      <c r="A10" t="inlineStr">
        <is>
          <t>Serviços Educacionais</t>
        </is>
      </c>
      <c r="B10" t="inlineStr">
        <is>
          <t>R$ 3.622.176,00</t>
        </is>
      </c>
      <c r="C10" t="inlineStr">
        <is>
          <t>R$ 1.519.564,03</t>
        </is>
      </c>
      <c r="D10" t="inlineStr">
        <is>
          <t>41,95%</t>
        </is>
      </c>
      <c r="E10" t="inlineStr">
        <is>
          <t>7,78%</t>
        </is>
      </c>
    </row>
    <row r="11">
      <c r="A11" t="inlineStr">
        <is>
          <t>Outras Receitas Correntes</t>
        </is>
      </c>
      <c r="B11" t="inlineStr">
        <is>
          <t>R$ 318.000,00</t>
        </is>
      </c>
      <c r="C11" t="inlineStr">
        <is>
          <t>R$ 219.789,54</t>
        </is>
      </c>
      <c r="D11" t="inlineStr">
        <is>
          <t>69,12%</t>
        </is>
      </c>
      <c r="E11" t="inlineStr">
        <is>
          <t>1,12%</t>
        </is>
      </c>
    </row>
    <row r="12">
      <c r="A12" t="inlineStr">
        <is>
          <t xml:space="preserve">Multas e Juros </t>
        </is>
      </c>
      <c r="B12" t="inlineStr">
        <is>
          <t>R$ 30.000,00</t>
        </is>
      </c>
      <c r="C12" t="inlineStr">
        <is>
          <t>R$ 13.463,85</t>
        </is>
      </c>
      <c r="D12" t="inlineStr">
        <is>
          <t>44,88%</t>
        </is>
      </c>
      <c r="E12" t="inlineStr">
        <is>
          <t>0,07%</t>
        </is>
      </c>
    </row>
    <row r="13">
      <c r="A13" t="inlineStr">
        <is>
          <t>Outras Indenizações</t>
        </is>
      </c>
      <c r="B13" t="inlineStr">
        <is>
          <t>R$ 3.996,00</t>
        </is>
      </c>
      <c r="C13" t="inlineStr">
        <is>
          <t>R$ 1.327,60</t>
        </is>
      </c>
      <c r="D13" t="inlineStr">
        <is>
          <t>33,22%</t>
        </is>
      </c>
      <c r="E13" t="inlineStr">
        <is>
          <t>0,01%</t>
        </is>
      </c>
    </row>
    <row r="14">
      <c r="A14" t="inlineStr">
        <is>
          <t>Outras Restituições</t>
        </is>
      </c>
      <c r="B14" t="inlineStr">
        <is>
          <t>R$ 20.004,00</t>
        </is>
      </c>
      <c r="C14" t="inlineStr">
        <is>
          <t>R$ 6.530,92</t>
        </is>
      </c>
      <c r="D14" t="inlineStr">
        <is>
          <t>32,65%</t>
        </is>
      </c>
      <c r="E14" t="inlineStr">
        <is>
          <t>0,03%</t>
        </is>
      </c>
    </row>
    <row r="15">
      <c r="A15" t="inlineStr">
        <is>
          <t>Outras Receitas Correntes</t>
        </is>
      </c>
      <c r="B15" t="inlineStr">
        <is>
          <t>R$ 264.000,00</t>
        </is>
      </c>
      <c r="C15" t="inlineStr">
        <is>
          <t>R$ 198.467,17</t>
        </is>
      </c>
      <c r="D15" t="inlineStr">
        <is>
          <t>75,18%</t>
        </is>
      </c>
      <c r="E15" t="inlineStr">
        <is>
          <t>1,02%</t>
        </is>
      </c>
    </row>
    <row r="16">
      <c r="A16" t="inlineStr">
        <is>
          <t>RECEITAS DE CAPITAL</t>
        </is>
      </c>
      <c r="B16" t="inlineStr">
        <is>
          <t>R$ 3.996,00</t>
        </is>
      </c>
      <c r="C16" t="inlineStr">
        <is>
          <t>R$ 11.200,00</t>
        </is>
      </c>
      <c r="D16" t="inlineStr">
        <is>
          <t>280,28%</t>
        </is>
      </c>
      <c r="E16" t="inlineStr">
        <is>
          <t>0,06%</t>
        </is>
      </c>
    </row>
    <row r="17">
      <c r="A17" t="inlineStr">
        <is>
          <t>Alienação de Bens</t>
        </is>
      </c>
      <c r="B17" t="inlineStr">
        <is>
          <t>R$ 3.996,00</t>
        </is>
      </c>
      <c r="C17" t="inlineStr">
        <is>
          <t>R$ 11.200,00</t>
        </is>
      </c>
      <c r="D17" t="inlineStr">
        <is>
          <t>280,28%</t>
        </is>
      </c>
      <c r="E17" t="inlineStr">
        <is>
          <t>0,06%</t>
        </is>
      </c>
    </row>
    <row r="18">
      <c r="A18" t="inlineStr">
        <is>
          <t>Alienação de Bens Móveis</t>
        </is>
      </c>
      <c r="B18" t="inlineStr">
        <is>
          <t>R$ 3.996,00</t>
        </is>
      </c>
      <c r="C18" t="inlineStr">
        <is>
          <t>R$ 11.200,00</t>
        </is>
      </c>
      <c r="D18" t="inlineStr">
        <is>
          <t>280,28%</t>
        </is>
      </c>
      <c r="E18" t="inlineStr">
        <is>
          <t>0,06%</t>
        </is>
      </c>
    </row>
  </sheetData>
  <pageMargins left="0.75" right="0.75" top="1" bottom="1" header="0.5" footer="0.5"/>
</worksheet>
</file>

<file path=xl/worksheets/sheet71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R$31.768.008,00</t>
        </is>
      </c>
      <c r="C2" t="inlineStr">
        <is>
          <t>R$12.724.368,62</t>
        </is>
      </c>
      <c r="D2" t="inlineStr">
        <is>
          <t>40,05%</t>
        </is>
      </c>
      <c r="E2" t="inlineStr">
        <is>
          <t>82,55%</t>
        </is>
      </c>
    </row>
    <row r="3">
      <c r="A3" t="inlineStr">
        <is>
          <t>Pessoal e Encargos Sociais</t>
        </is>
      </c>
      <c r="B3" t="inlineStr">
        <is>
          <t>R$13.688.172,00</t>
        </is>
      </c>
      <c r="C3" t="inlineStr">
        <is>
          <t>R$6.297.518,10</t>
        </is>
      </c>
      <c r="D3" t="inlineStr">
        <is>
          <t>46,01%</t>
        </is>
      </c>
      <c r="E3" t="inlineStr">
        <is>
          <t>40,86%</t>
        </is>
      </c>
    </row>
    <row r="4">
      <c r="A4" t="inlineStr">
        <is>
          <t>Vencimentos e Vantagens Fixas</t>
        </is>
      </c>
      <c r="B4" t="inlineStr">
        <is>
          <t>R$12.500.376,00</t>
        </is>
      </c>
      <c r="C4" t="inlineStr">
        <is>
          <t>R$5.742.477,22</t>
        </is>
      </c>
      <c r="D4" t="inlineStr">
        <is>
          <t>45,94%</t>
        </is>
      </c>
      <c r="E4" t="inlineStr">
        <is>
          <t>37,26%</t>
        </is>
      </c>
    </row>
    <row r="5">
      <c r="A5" t="inlineStr">
        <is>
          <t>Obrigações Patronais</t>
        </is>
      </c>
      <c r="B5" t="inlineStr">
        <is>
          <t>R$1.000.032,00</t>
        </is>
      </c>
      <c r="C5" t="inlineStr">
        <is>
          <t>R$481.476,04</t>
        </is>
      </c>
      <c r="D5" t="inlineStr">
        <is>
          <t>48,15%</t>
        </is>
      </c>
      <c r="E5" t="inlineStr">
        <is>
          <t>3,12%</t>
        </is>
      </c>
    </row>
    <row r="6">
      <c r="A6" t="inlineStr">
        <is>
          <t>Outras Despesas Variáveis</t>
        </is>
      </c>
      <c r="B6" t="inlineStr">
        <is>
          <t>R$24.768,00</t>
        </is>
      </c>
      <c r="C6" t="inlineStr">
        <is>
          <t>R$2.855,95</t>
        </is>
      </c>
      <c r="D6" t="inlineStr">
        <is>
          <t>11,53%</t>
        </is>
      </c>
      <c r="E6" t="inlineStr">
        <is>
          <t>0,02%</t>
        </is>
      </c>
    </row>
    <row r="7">
      <c r="A7" t="inlineStr">
        <is>
          <t xml:space="preserve">Sentenças Judiciais </t>
        </is>
      </c>
      <c r="B7" t="inlineStr">
        <is>
          <t>R$3.000,00</t>
        </is>
      </c>
      <c r="C7" t="inlineStr">
        <is>
          <t>R$0,00</t>
        </is>
      </c>
      <c r="D7" t="inlineStr">
        <is>
          <t>0,00%</t>
        </is>
      </c>
      <c r="E7" t="inlineStr">
        <is>
          <t>0,00%</t>
        </is>
      </c>
    </row>
    <row r="8">
      <c r="A8" t="inlineStr">
        <is>
          <t>Indenizações e Restituições Trabalhistas</t>
        </is>
      </c>
      <c r="B8" t="inlineStr">
        <is>
          <t>R$159.996,00</t>
        </is>
      </c>
      <c r="C8" t="inlineStr">
        <is>
          <t>R$70.708,89</t>
        </is>
      </c>
      <c r="D8" t="inlineStr">
        <is>
          <t>44,19%</t>
        </is>
      </c>
      <c r="E8" t="inlineStr">
        <is>
          <t>0,46%</t>
        </is>
      </c>
    </row>
    <row r="9">
      <c r="A9" t="inlineStr">
        <is>
          <t>Outras Despesas Correntes</t>
        </is>
      </c>
      <c r="B9" t="inlineStr">
        <is>
          <t>R$18.079.836,00</t>
        </is>
      </c>
      <c r="C9" t="inlineStr">
        <is>
          <t>R$6.426.850,52</t>
        </is>
      </c>
      <c r="D9" t="inlineStr">
        <is>
          <t>35,55%</t>
        </is>
      </c>
      <c r="E9" t="inlineStr">
        <is>
          <t>41,70%</t>
        </is>
      </c>
    </row>
    <row r="10">
      <c r="A10" t="inlineStr">
        <is>
          <t>Contribuições</t>
        </is>
      </c>
      <c r="B10" t="inlineStr">
        <is>
          <t>R$210.000,00</t>
        </is>
      </c>
      <c r="C10" t="inlineStr">
        <is>
          <t>R$102.035,66</t>
        </is>
      </c>
      <c r="D10" t="inlineStr">
        <is>
          <t>48,59%</t>
        </is>
      </c>
      <c r="E10" t="inlineStr">
        <is>
          <t>0,66%</t>
        </is>
      </c>
    </row>
    <row r="11">
      <c r="A11" t="inlineStr">
        <is>
          <t>Diárias</t>
        </is>
      </c>
      <c r="B11" t="inlineStr">
        <is>
          <t>R$270.336,00</t>
        </is>
      </c>
      <c r="C11" t="inlineStr">
        <is>
          <t>R$140.807,60</t>
        </is>
      </c>
      <c r="D11" t="inlineStr">
        <is>
          <t>52,09%</t>
        </is>
      </c>
      <c r="E11" t="inlineStr">
        <is>
          <t>0,91%</t>
        </is>
      </c>
    </row>
    <row r="12">
      <c r="A12" t="inlineStr">
        <is>
          <t>Material de Consumo</t>
        </is>
      </c>
      <c r="B12" t="inlineStr">
        <is>
          <t>R$2.787.252,00</t>
        </is>
      </c>
      <c r="C12" t="inlineStr">
        <is>
          <t>R$1.248.067,52</t>
        </is>
      </c>
      <c r="D12" t="inlineStr">
        <is>
          <t>44,78%</t>
        </is>
      </c>
      <c r="E12" t="inlineStr">
        <is>
          <t>8,10%</t>
        </is>
      </c>
    </row>
    <row r="13">
      <c r="A13" t="inlineStr">
        <is>
          <t>Passagens e Despesas de Locomoção</t>
        </is>
      </c>
      <c r="B13" t="inlineStr">
        <is>
          <t>R$180.000,00</t>
        </is>
      </c>
      <c r="C13" t="inlineStr">
        <is>
          <t>R$54.211,75</t>
        </is>
      </c>
      <c r="D13" t="inlineStr">
        <is>
          <t>30,12%</t>
        </is>
      </c>
      <c r="E13" t="inlineStr">
        <is>
          <t>0,35%</t>
        </is>
      </c>
    </row>
    <row r="14">
      <c r="A14" t="inlineStr">
        <is>
          <t>Outros Serviços de Terceiros - PF</t>
        </is>
      </c>
      <c r="B14" t="inlineStr">
        <is>
          <t>R$6.996,00</t>
        </is>
      </c>
      <c r="C14" t="inlineStr">
        <is>
          <t>R$0,00</t>
        </is>
      </c>
      <c r="D14" t="inlineStr">
        <is>
          <t>0,00%</t>
        </is>
      </c>
      <c r="E14" t="inlineStr">
        <is>
          <t>0,00%</t>
        </is>
      </c>
    </row>
    <row r="15">
      <c r="A15" t="inlineStr">
        <is>
          <t>Locação de Mão de Obra</t>
        </is>
      </c>
      <c r="B15" t="inlineStr">
        <is>
          <t>R$0,00</t>
        </is>
      </c>
      <c r="C15" t="inlineStr">
        <is>
          <t>R$9.500,00</t>
        </is>
      </c>
      <c r="D15" t="inlineStr">
        <is>
          <t>0,00%</t>
        </is>
      </c>
      <c r="E15" t="inlineStr">
        <is>
          <t>0,06%</t>
        </is>
      </c>
    </row>
    <row r="16">
      <c r="A16" t="inlineStr">
        <is>
          <t>Outros Serviços Terceiros - P. Jurídica</t>
        </is>
      </c>
      <c r="B16" t="inlineStr">
        <is>
          <t>R$12.448.068,00</t>
        </is>
      </c>
      <c r="C16" t="inlineStr">
        <is>
          <t>R$4.722.009,52</t>
        </is>
      </c>
      <c r="D16" t="inlineStr">
        <is>
          <t>37,93%</t>
        </is>
      </c>
      <c r="E16" t="inlineStr">
        <is>
          <t>30,64%</t>
        </is>
      </c>
    </row>
    <row r="17">
      <c r="A17" t="inlineStr">
        <is>
          <t>Serv. Tecn. da Inform. Comunicação - PJ.</t>
        </is>
      </c>
      <c r="B17" t="inlineStr">
        <is>
          <t>R$1.961.496,00</t>
        </is>
      </c>
      <c r="C17" t="inlineStr">
        <is>
          <t>R$125.500,38</t>
        </is>
      </c>
      <c r="D17" t="inlineStr">
        <is>
          <t>6,40%</t>
        </is>
      </c>
      <c r="E17" t="inlineStr">
        <is>
          <t>0,81%</t>
        </is>
      </c>
    </row>
    <row r="18">
      <c r="A18" t="inlineStr">
        <is>
          <t>Obrigações Tributárias e Contributivas</t>
        </is>
      </c>
      <c r="B18" t="inlineStr">
        <is>
          <t>R$42.684,00</t>
        </is>
      </c>
      <c r="C18" t="inlineStr">
        <is>
          <t>R$24.718,09</t>
        </is>
      </c>
      <c r="D18" t="inlineStr">
        <is>
          <t>57,91%</t>
        </is>
      </c>
      <c r="E18" t="inlineStr">
        <is>
          <t>0,16%</t>
        </is>
      </c>
    </row>
    <row r="19">
      <c r="A19" t="inlineStr">
        <is>
          <t>Sentenças Judiciais</t>
        </is>
      </c>
      <c r="B19" t="inlineStr">
        <is>
          <t>R$173.004,00</t>
        </is>
      </c>
      <c r="C19" t="inlineStr">
        <is>
          <t>R$0,00</t>
        </is>
      </c>
      <c r="D19" t="inlineStr">
        <is>
          <t>0,00%</t>
        </is>
      </c>
      <c r="E19" t="inlineStr">
        <is>
          <t>0,00%</t>
        </is>
      </c>
    </row>
    <row r="20">
      <c r="A20" t="inlineStr">
        <is>
          <t>DESPESAS DE CAPITAL</t>
        </is>
      </c>
      <c r="B20" t="inlineStr">
        <is>
          <t>R$5.790.552,00</t>
        </is>
      </c>
      <c r="C20" t="inlineStr">
        <is>
          <t>R$2.689.262,85</t>
        </is>
      </c>
      <c r="D20" t="inlineStr">
        <is>
          <t>46,44%</t>
        </is>
      </c>
      <c r="E20" t="inlineStr">
        <is>
          <t>17,45%</t>
        </is>
      </c>
    </row>
    <row r="21">
      <c r="A21" t="inlineStr">
        <is>
          <t>Investimentos</t>
        </is>
      </c>
      <c r="B21" t="inlineStr">
        <is>
          <t>R$5.790.552,00</t>
        </is>
      </c>
      <c r="C21" t="inlineStr">
        <is>
          <t>R$2.689.262,85</t>
        </is>
      </c>
      <c r="D21" t="inlineStr">
        <is>
          <t>46,44%</t>
        </is>
      </c>
      <c r="E21" t="inlineStr">
        <is>
          <t>17,45%</t>
        </is>
      </c>
    </row>
  </sheetData>
  <pageMargins left="0.75" right="0.75" top="1" bottom="1" header="0.5" footer="0.5"/>
</worksheet>
</file>

<file path=xl/worksheets/sheet7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R$ 2.801.115,00</t>
        </is>
      </c>
      <c r="C2" t="inlineStr">
        <is>
          <t>R$ 1.116.514,47</t>
        </is>
      </c>
      <c r="D2" t="inlineStr">
        <is>
          <t>39,86%</t>
        </is>
      </c>
      <c r="E2" t="inlineStr">
        <is>
          <t>7,24%</t>
        </is>
      </c>
    </row>
    <row r="3">
      <c r="A3" t="inlineStr">
        <is>
          <t>02 - Administração Financeira</t>
        </is>
      </c>
      <c r="B3" t="inlineStr">
        <is>
          <t>R$ 952.230,00</t>
        </is>
      </c>
      <c r="C3" t="inlineStr">
        <is>
          <t>R$ 359.702,47</t>
        </is>
      </c>
      <c r="D3" t="inlineStr">
        <is>
          <t>37,77%</t>
        </is>
      </c>
      <c r="E3" t="inlineStr">
        <is>
          <t>2,33%</t>
        </is>
      </c>
    </row>
    <row r="4">
      <c r="A4" t="inlineStr">
        <is>
          <t>03 - Formação de Recursos Humanos</t>
        </is>
      </c>
      <c r="B4" t="inlineStr">
        <is>
          <t>R$ 989.355,00</t>
        </is>
      </c>
      <c r="C4" t="inlineStr">
        <is>
          <t>R$ 251.438,06</t>
        </is>
      </c>
      <c r="D4" t="inlineStr">
        <is>
          <t>25,41%</t>
        </is>
      </c>
      <c r="E4" t="inlineStr">
        <is>
          <t>1,63%</t>
        </is>
      </c>
    </row>
    <row r="5">
      <c r="A5" t="inlineStr">
        <is>
          <t>04 - Comunicação Social</t>
        </is>
      </c>
      <c r="B5" t="inlineStr">
        <is>
          <t>R$ 1.982.292,00</t>
        </is>
      </c>
      <c r="C5" t="inlineStr">
        <is>
          <t>R$ 1.651.200,25</t>
        </is>
      </c>
      <c r="D5" t="inlineStr">
        <is>
          <t>83,30%</t>
        </is>
      </c>
      <c r="E5" t="inlineStr">
        <is>
          <t>10,71%</t>
        </is>
      </c>
    </row>
    <row r="6">
      <c r="A6" t="inlineStr">
        <is>
          <t>05 - Atenção Básica</t>
        </is>
      </c>
      <c r="B6" t="inlineStr">
        <is>
          <t>R$ 180.000,00</t>
        </is>
      </c>
      <c r="C6" t="inlineStr">
        <is>
          <t>R$ 2.480,00</t>
        </is>
      </c>
      <c r="D6" t="inlineStr">
        <is>
          <t>1,38%</t>
        </is>
      </c>
      <c r="E6" t="inlineStr">
        <is>
          <t>0,02%</t>
        </is>
      </c>
    </row>
    <row r="7">
      <c r="A7" t="inlineStr">
        <is>
          <t>06 - Proteção e Benefícios ao Trabalhador</t>
        </is>
      </c>
      <c r="B7" t="inlineStr">
        <is>
          <t>R$ 3.431.768,00</t>
        </is>
      </c>
      <c r="C7" t="inlineStr">
        <is>
          <t>R$ 1.388.309,63</t>
        </is>
      </c>
      <c r="D7" t="inlineStr">
        <is>
          <t>40,45%</t>
        </is>
      </c>
      <c r="E7" t="inlineStr">
        <is>
          <t>9,01%</t>
        </is>
      </c>
    </row>
    <row r="8">
      <c r="A8" t="inlineStr">
        <is>
          <t>07 - Empregabilidade</t>
        </is>
      </c>
      <c r="B8" t="inlineStr">
        <is>
          <t>R$ 27.221.800,00</t>
        </is>
      </c>
      <c r="C8" t="inlineStr">
        <is>
          <t>R$ 10.643.986,59</t>
        </is>
      </c>
      <c r="D8" t="inlineStr">
        <is>
          <t>39,10%</t>
        </is>
      </c>
      <c r="E8" t="inlineStr">
        <is>
          <t>69,06%</t>
        </is>
      </c>
    </row>
  </sheetData>
  <pageMargins left="0.75" right="0.75" top="1" bottom="1" header="0.5" footer="0.5"/>
</worksheet>
</file>

<file path=xl/worksheets/sheet71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110.853.779,09</t>
        </is>
      </c>
    </row>
    <row r="3">
      <c r="A3" t="inlineStr">
        <is>
          <t>2025</t>
        </is>
      </c>
      <c r="B3" t="inlineStr">
        <is>
          <t>2025</t>
        </is>
      </c>
      <c r="C3" t="inlineStr">
        <is>
          <t>Ativo Circulante</t>
        </is>
      </c>
      <c r="D3" t="inlineStr">
        <is>
          <t>2</t>
        </is>
      </c>
      <c r="E3" t="inlineStr">
        <is>
          <t>40.252.291,54</t>
        </is>
      </c>
    </row>
    <row r="4">
      <c r="A4" t="inlineStr">
        <is>
          <t>2025</t>
        </is>
      </c>
      <c r="B4" t="inlineStr">
        <is>
          <t>2025</t>
        </is>
      </c>
      <c r="C4" t="inlineStr">
        <is>
          <t>Caixa e Equivalentes de Caixa</t>
        </is>
      </c>
      <c r="D4" t="inlineStr">
        <is>
          <t>3</t>
        </is>
      </c>
      <c r="E4" t="inlineStr">
        <is>
          <t>33.260.050,66</t>
        </is>
      </c>
    </row>
    <row r="5">
      <c r="A5" t="inlineStr">
        <is>
          <t>2025</t>
        </is>
      </c>
      <c r="B5" t="inlineStr">
        <is>
          <t>2025</t>
        </is>
      </c>
      <c r="C5" t="inlineStr">
        <is>
          <t>Créditos a Curto Prazo</t>
        </is>
      </c>
      <c r="D5" t="inlineStr">
        <is>
          <t>3</t>
        </is>
      </c>
      <c r="E5" t="inlineStr">
        <is>
          <t>3.391.779,29</t>
        </is>
      </c>
    </row>
    <row r="6">
      <c r="A6" t="inlineStr">
        <is>
          <t>2025</t>
        </is>
      </c>
      <c r="B6" t="inlineStr">
        <is>
          <t>2025</t>
        </is>
      </c>
      <c r="C6" t="inlineStr">
        <is>
          <t>Demais Créditos e Valores a Curto Prazo</t>
        </is>
      </c>
      <c r="D6" t="inlineStr">
        <is>
          <t>3</t>
        </is>
      </c>
      <c r="E6" t="inlineStr">
        <is>
          <t>3.340.729,27</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41.544,85</t>
        </is>
      </c>
    </row>
    <row r="9">
      <c r="A9" t="inlineStr">
        <is>
          <t>2025</t>
        </is>
      </c>
      <c r="B9" t="inlineStr">
        <is>
          <t>2025</t>
        </is>
      </c>
      <c r="C9" t="inlineStr">
        <is>
          <t>VPDs Pagas Antecipadamente</t>
        </is>
      </c>
      <c r="D9" t="inlineStr">
        <is>
          <t>3</t>
        </is>
      </c>
      <c r="E9" t="inlineStr">
        <is>
          <t>218.187,47</t>
        </is>
      </c>
    </row>
    <row r="10">
      <c r="A10" t="inlineStr">
        <is>
          <t>2025</t>
        </is>
      </c>
      <c r="B10" t="inlineStr">
        <is>
          <t>2025</t>
        </is>
      </c>
      <c r="C10" t="inlineStr">
        <is>
          <t>Ativo Não Circulante</t>
        </is>
      </c>
      <c r="D10" t="inlineStr">
        <is>
          <t>2</t>
        </is>
      </c>
      <c r="E10" t="inlineStr">
        <is>
          <t>70.601.487,55</t>
        </is>
      </c>
    </row>
    <row r="11">
      <c r="A11" t="inlineStr">
        <is>
          <t>2025</t>
        </is>
      </c>
      <c r="B11" t="inlineStr">
        <is>
          <t>2025</t>
        </is>
      </c>
      <c r="C11" t="inlineStr">
        <is>
          <t>Ativo Realizável a Longo Prazo</t>
        </is>
      </c>
      <c r="D11" t="inlineStr">
        <is>
          <t>3</t>
        </is>
      </c>
      <c r="E11" t="inlineStr">
        <is>
          <t>93.823,94</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70.507.663,61</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40.346.115,48</t>
        </is>
      </c>
    </row>
    <row r="16">
      <c r="A16" t="inlineStr">
        <is>
          <t>2025</t>
        </is>
      </c>
      <c r="B16" t="inlineStr">
        <is>
          <t>2025</t>
        </is>
      </c>
      <c r="C16" t="inlineStr">
        <is>
          <t>Ativo Permanente</t>
        </is>
      </c>
      <c r="D16" t="inlineStr"/>
      <c r="E16" t="inlineStr">
        <is>
          <t>70.507.663,61</t>
        </is>
      </c>
    </row>
    <row r="17">
      <c r="A17" t="inlineStr">
        <is>
          <t>2025</t>
        </is>
      </c>
      <c r="B17" t="inlineStr">
        <is>
          <t>2025</t>
        </is>
      </c>
      <c r="C17" t="inlineStr">
        <is>
          <t>Saldo dos Atos Potenciais do Ativo</t>
        </is>
      </c>
      <c r="D17" t="inlineStr">
        <is>
          <t>3</t>
        </is>
      </c>
      <c r="E17" t="inlineStr">
        <is>
          <t>95.730.705,49</t>
        </is>
      </c>
    </row>
    <row r="18">
      <c r="A18" t="inlineStr">
        <is>
          <t>2025</t>
        </is>
      </c>
      <c r="B18" t="inlineStr">
        <is>
          <t>2024</t>
        </is>
      </c>
      <c r="C18" t="inlineStr">
        <is>
          <t>ATIVO</t>
        </is>
      </c>
      <c r="D18" t="inlineStr">
        <is>
          <t>1</t>
        </is>
      </c>
      <c r="E18" t="inlineStr">
        <is>
          <t>102.679.117,14</t>
        </is>
      </c>
    </row>
    <row r="19">
      <c r="A19" t="inlineStr">
        <is>
          <t>2025</t>
        </is>
      </c>
      <c r="B19" t="inlineStr">
        <is>
          <t>2024</t>
        </is>
      </c>
      <c r="C19" t="inlineStr">
        <is>
          <t>Ativo Circulante</t>
        </is>
      </c>
      <c r="D19" t="inlineStr">
        <is>
          <t>2</t>
        </is>
      </c>
      <c r="E19" t="inlineStr">
        <is>
          <t>33.421.834,94</t>
        </is>
      </c>
    </row>
    <row r="20">
      <c r="A20" t="inlineStr">
        <is>
          <t>2025</t>
        </is>
      </c>
      <c r="B20" t="inlineStr">
        <is>
          <t>2024</t>
        </is>
      </c>
      <c r="C20" t="inlineStr">
        <is>
          <t>Caixa e Equivalentes de Caixa</t>
        </is>
      </c>
      <c r="D20" t="inlineStr">
        <is>
          <t>3</t>
        </is>
      </c>
      <c r="E20" t="inlineStr">
        <is>
          <t>29.039.706,67</t>
        </is>
      </c>
    </row>
    <row r="21">
      <c r="A21" t="inlineStr">
        <is>
          <t>2025</t>
        </is>
      </c>
      <c r="B21" t="inlineStr">
        <is>
          <t>2024</t>
        </is>
      </c>
      <c r="C21" t="inlineStr">
        <is>
          <t>Créditos a Curto Prazo</t>
        </is>
      </c>
      <c r="D21" t="inlineStr">
        <is>
          <t>3</t>
        </is>
      </c>
      <c r="E21" t="inlineStr">
        <is>
          <t>2.967.682,03</t>
        </is>
      </c>
    </row>
  </sheetData>
  <pageMargins left="0.75" right="0.75" top="1" bottom="1" header="0.5" footer="0.5"/>
</worksheet>
</file>

<file path=xl/worksheets/sheet71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110.853.779,09</t>
        </is>
      </c>
    </row>
    <row r="3">
      <c r="A3" t="inlineStr">
        <is>
          <t>2025</t>
        </is>
      </c>
      <c r="B3" t="inlineStr">
        <is>
          <t>2025</t>
        </is>
      </c>
      <c r="C3" t="inlineStr">
        <is>
          <t>Ativo Circulante</t>
        </is>
      </c>
      <c r="D3" t="inlineStr">
        <is>
          <t>2</t>
        </is>
      </c>
      <c r="E3" t="inlineStr">
        <is>
          <t>40.252.291,54</t>
        </is>
      </c>
    </row>
    <row r="4">
      <c r="A4" t="inlineStr">
        <is>
          <t>2025</t>
        </is>
      </c>
      <c r="B4" t="inlineStr">
        <is>
          <t>2025</t>
        </is>
      </c>
      <c r="C4" t="inlineStr">
        <is>
          <t>Caixa e Equivalentes de Caixa</t>
        </is>
      </c>
      <c r="D4" t="inlineStr">
        <is>
          <t>3</t>
        </is>
      </c>
      <c r="E4" t="inlineStr">
        <is>
          <t>33.260.050,66</t>
        </is>
      </c>
    </row>
    <row r="5">
      <c r="A5" t="inlineStr">
        <is>
          <t>2025</t>
        </is>
      </c>
      <c r="B5" t="inlineStr">
        <is>
          <t>2025</t>
        </is>
      </c>
      <c r="C5" t="inlineStr">
        <is>
          <t>Créditos a Curto Prazo</t>
        </is>
      </c>
      <c r="D5" t="inlineStr">
        <is>
          <t>3</t>
        </is>
      </c>
      <c r="E5" t="inlineStr">
        <is>
          <t>3.391.779,29</t>
        </is>
      </c>
    </row>
    <row r="6">
      <c r="A6" t="inlineStr">
        <is>
          <t>2025</t>
        </is>
      </c>
      <c r="B6" t="inlineStr">
        <is>
          <t>2025</t>
        </is>
      </c>
      <c r="C6" t="inlineStr">
        <is>
          <t>Demais Créditos e Valores a Curto Prazo</t>
        </is>
      </c>
      <c r="D6" t="inlineStr">
        <is>
          <t>3</t>
        </is>
      </c>
      <c r="E6" t="inlineStr">
        <is>
          <t>3.340.729,27</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41.544,85</t>
        </is>
      </c>
    </row>
    <row r="9">
      <c r="A9" t="inlineStr">
        <is>
          <t>2025</t>
        </is>
      </c>
      <c r="B9" t="inlineStr">
        <is>
          <t>2025</t>
        </is>
      </c>
      <c r="C9" t="inlineStr">
        <is>
          <t>VPDs Pagas Antecipadamente</t>
        </is>
      </c>
      <c r="D9" t="inlineStr">
        <is>
          <t>3</t>
        </is>
      </c>
      <c r="E9" t="inlineStr">
        <is>
          <t>218.187,47</t>
        </is>
      </c>
    </row>
    <row r="10">
      <c r="A10" t="inlineStr">
        <is>
          <t>2025</t>
        </is>
      </c>
      <c r="B10" t="inlineStr">
        <is>
          <t>2025</t>
        </is>
      </c>
      <c r="C10" t="inlineStr">
        <is>
          <t>Ativo Não Circulante</t>
        </is>
      </c>
      <c r="D10" t="inlineStr">
        <is>
          <t>2</t>
        </is>
      </c>
      <c r="E10" t="inlineStr">
        <is>
          <t>70.601.487,55</t>
        </is>
      </c>
    </row>
    <row r="11">
      <c r="A11" t="inlineStr">
        <is>
          <t>2025</t>
        </is>
      </c>
      <c r="B11" t="inlineStr">
        <is>
          <t>2025</t>
        </is>
      </c>
      <c r="C11" t="inlineStr">
        <is>
          <t>Ativo Realizável a Longo Prazo</t>
        </is>
      </c>
      <c r="D11" t="inlineStr">
        <is>
          <t>3</t>
        </is>
      </c>
      <c r="E11" t="inlineStr">
        <is>
          <t>93.823,94</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70.507.663,61</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40.346.115,48</t>
        </is>
      </c>
    </row>
    <row r="16">
      <c r="A16" t="inlineStr">
        <is>
          <t>2025</t>
        </is>
      </c>
      <c r="B16" t="inlineStr">
        <is>
          <t>2025</t>
        </is>
      </c>
      <c r="C16" t="inlineStr">
        <is>
          <t>Ativo Permanente</t>
        </is>
      </c>
      <c r="D16" t="inlineStr"/>
      <c r="E16" t="inlineStr">
        <is>
          <t>70.507.663,61</t>
        </is>
      </c>
    </row>
    <row r="17">
      <c r="A17" t="inlineStr">
        <is>
          <t>2025</t>
        </is>
      </c>
      <c r="B17" t="inlineStr">
        <is>
          <t>2025</t>
        </is>
      </c>
      <c r="C17" t="inlineStr">
        <is>
          <t>Saldo dos Atos Potenciais do Ativo</t>
        </is>
      </c>
      <c r="D17" t="inlineStr">
        <is>
          <t>3</t>
        </is>
      </c>
      <c r="E17" t="inlineStr">
        <is>
          <t>95.730.705,49</t>
        </is>
      </c>
    </row>
    <row r="18">
      <c r="A18" t="inlineStr">
        <is>
          <t>2025</t>
        </is>
      </c>
      <c r="B18" t="inlineStr">
        <is>
          <t>2024</t>
        </is>
      </c>
      <c r="C18" t="inlineStr">
        <is>
          <t>ATIVO</t>
        </is>
      </c>
      <c r="D18" t="inlineStr">
        <is>
          <t>1</t>
        </is>
      </c>
      <c r="E18" t="inlineStr">
        <is>
          <t>102.679.117,14</t>
        </is>
      </c>
    </row>
    <row r="19">
      <c r="A19" t="inlineStr">
        <is>
          <t>2025</t>
        </is>
      </c>
      <c r="B19" t="inlineStr">
        <is>
          <t>2024</t>
        </is>
      </c>
      <c r="C19" t="inlineStr">
        <is>
          <t>Ativo Circulante</t>
        </is>
      </c>
      <c r="D19" t="inlineStr">
        <is>
          <t>2</t>
        </is>
      </c>
      <c r="E19" t="inlineStr">
        <is>
          <t>33.421.834,94</t>
        </is>
      </c>
    </row>
    <row r="20">
      <c r="A20" t="inlineStr">
        <is>
          <t>2025</t>
        </is>
      </c>
      <c r="B20" t="inlineStr">
        <is>
          <t>2024</t>
        </is>
      </c>
      <c r="C20" t="inlineStr">
        <is>
          <t>Caixa e Equivalentes de Caixa</t>
        </is>
      </c>
      <c r="D20" t="inlineStr">
        <is>
          <t>3</t>
        </is>
      </c>
      <c r="E20" t="inlineStr">
        <is>
          <t>29.039.706,67</t>
        </is>
      </c>
    </row>
    <row r="21">
      <c r="A21" t="inlineStr">
        <is>
          <t>2025</t>
        </is>
      </c>
      <c r="B21" t="inlineStr">
        <is>
          <t>2024</t>
        </is>
      </c>
      <c r="C21" t="inlineStr">
        <is>
          <t>Créditos a Curto Prazo</t>
        </is>
      </c>
      <c r="D21" t="inlineStr">
        <is>
          <t>3</t>
        </is>
      </c>
      <c r="E21" t="inlineStr">
        <is>
          <t>2.967.682,03</t>
        </is>
      </c>
    </row>
  </sheetData>
  <pageMargins left="0.75" right="0.75" top="1" bottom="1" header="0.5" footer="0.5"/>
</worksheet>
</file>

<file path=xl/worksheets/sheet71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Exercício</t>
        </is>
      </c>
      <c r="B1" t="inlineStr">
        <is>
          <t>Ano</t>
        </is>
      </c>
      <c r="C1" t="inlineStr">
        <is>
          <t>Especificação</t>
        </is>
      </c>
      <c r="D1" t="inlineStr">
        <is>
          <t>Grau</t>
        </is>
      </c>
      <c r="E1" t="inlineStr">
        <is>
          <t>Valor</t>
        </is>
      </c>
    </row>
    <row r="2">
      <c r="A2" t="inlineStr">
        <is>
          <t>2025</t>
        </is>
      </c>
      <c r="B2" t="inlineStr">
        <is>
          <t>2025</t>
        </is>
      </c>
      <c r="C2" t="inlineStr">
        <is>
          <t>ATIVO</t>
        </is>
      </c>
      <c r="D2" t="inlineStr">
        <is>
          <t>1</t>
        </is>
      </c>
      <c r="E2" t="inlineStr">
        <is>
          <t>110.853.779,09</t>
        </is>
      </c>
    </row>
    <row r="3">
      <c r="A3" t="inlineStr">
        <is>
          <t>2025</t>
        </is>
      </c>
      <c r="B3" t="inlineStr">
        <is>
          <t>2025</t>
        </is>
      </c>
      <c r="C3" t="inlineStr">
        <is>
          <t>Ativo Circulante</t>
        </is>
      </c>
      <c r="D3" t="inlineStr">
        <is>
          <t>2</t>
        </is>
      </c>
      <c r="E3" t="inlineStr">
        <is>
          <t>40.252.291,54</t>
        </is>
      </c>
    </row>
    <row r="4">
      <c r="A4" t="inlineStr">
        <is>
          <t>2025</t>
        </is>
      </c>
      <c r="B4" t="inlineStr">
        <is>
          <t>2025</t>
        </is>
      </c>
      <c r="C4" t="inlineStr">
        <is>
          <t>Caixa e Equivalentes de Caixa</t>
        </is>
      </c>
      <c r="D4" t="inlineStr">
        <is>
          <t>3</t>
        </is>
      </c>
      <c r="E4" t="inlineStr">
        <is>
          <t>33.260.050,66</t>
        </is>
      </c>
    </row>
    <row r="5">
      <c r="A5" t="inlineStr">
        <is>
          <t>2025</t>
        </is>
      </c>
      <c r="B5" t="inlineStr">
        <is>
          <t>2025</t>
        </is>
      </c>
      <c r="C5" t="inlineStr">
        <is>
          <t>Créditos a Curto Prazo</t>
        </is>
      </c>
      <c r="D5" t="inlineStr">
        <is>
          <t>3</t>
        </is>
      </c>
      <c r="E5" t="inlineStr">
        <is>
          <t>3.391.779,29</t>
        </is>
      </c>
    </row>
    <row r="6">
      <c r="A6" t="inlineStr">
        <is>
          <t>2025</t>
        </is>
      </c>
      <c r="B6" t="inlineStr">
        <is>
          <t>2025</t>
        </is>
      </c>
      <c r="C6" t="inlineStr">
        <is>
          <t>Demais Créditos e Valores a Curto Prazo</t>
        </is>
      </c>
      <c r="D6" t="inlineStr">
        <is>
          <t>3</t>
        </is>
      </c>
      <c r="E6" t="inlineStr">
        <is>
          <t>3.340.729,27</t>
        </is>
      </c>
    </row>
    <row r="7">
      <c r="A7" t="inlineStr">
        <is>
          <t>2025</t>
        </is>
      </c>
      <c r="B7" t="inlineStr">
        <is>
          <t>2025</t>
        </is>
      </c>
      <c r="C7" t="inlineStr">
        <is>
          <t>Investimentos e aplicações temporárias a curto prazo</t>
        </is>
      </c>
      <c r="D7" t="inlineStr">
        <is>
          <t>3</t>
        </is>
      </c>
      <c r="E7" t="inlineStr">
        <is>
          <t xml:space="preserve"> -   </t>
        </is>
      </c>
    </row>
    <row r="8">
      <c r="A8" t="inlineStr">
        <is>
          <t>2025</t>
        </is>
      </c>
      <c r="B8" t="inlineStr">
        <is>
          <t>2025</t>
        </is>
      </c>
      <c r="C8" t="inlineStr">
        <is>
          <t>Estoques</t>
        </is>
      </c>
      <c r="D8" t="inlineStr">
        <is>
          <t>3</t>
        </is>
      </c>
      <c r="E8" t="inlineStr">
        <is>
          <t>41.544,85</t>
        </is>
      </c>
    </row>
    <row r="9">
      <c r="A9" t="inlineStr">
        <is>
          <t>2025</t>
        </is>
      </c>
      <c r="B9" t="inlineStr">
        <is>
          <t>2025</t>
        </is>
      </c>
      <c r="C9" t="inlineStr">
        <is>
          <t>VPDs Pagas Antecipadamente</t>
        </is>
      </c>
      <c r="D9" t="inlineStr">
        <is>
          <t>3</t>
        </is>
      </c>
      <c r="E9" t="inlineStr">
        <is>
          <t>218.187,47</t>
        </is>
      </c>
    </row>
    <row r="10">
      <c r="A10" t="inlineStr">
        <is>
          <t>2025</t>
        </is>
      </c>
      <c r="B10" t="inlineStr">
        <is>
          <t>2025</t>
        </is>
      </c>
      <c r="C10" t="inlineStr">
        <is>
          <t>Ativo Não Circulante</t>
        </is>
      </c>
      <c r="D10" t="inlineStr">
        <is>
          <t>2</t>
        </is>
      </c>
      <c r="E10" t="inlineStr">
        <is>
          <t>70.601.487,55</t>
        </is>
      </c>
    </row>
    <row r="11">
      <c r="A11" t="inlineStr">
        <is>
          <t>2025</t>
        </is>
      </c>
      <c r="B11" t="inlineStr">
        <is>
          <t>2025</t>
        </is>
      </c>
      <c r="C11" t="inlineStr">
        <is>
          <t>Ativo Realizável a Longo Prazo</t>
        </is>
      </c>
      <c r="D11" t="inlineStr">
        <is>
          <t>3</t>
        </is>
      </c>
      <c r="E11" t="inlineStr">
        <is>
          <t>93.823,94</t>
        </is>
      </c>
    </row>
    <row r="12">
      <c r="A12" t="inlineStr">
        <is>
          <t>2025</t>
        </is>
      </c>
      <c r="B12" t="inlineStr">
        <is>
          <t>2025</t>
        </is>
      </c>
      <c r="C12" t="inlineStr">
        <is>
          <t xml:space="preserve">Investimentos </t>
        </is>
      </c>
      <c r="D12" t="inlineStr">
        <is>
          <t>3</t>
        </is>
      </c>
      <c r="E12" t="inlineStr">
        <is>
          <t xml:space="preserve"> -   </t>
        </is>
      </c>
    </row>
    <row r="13">
      <c r="A13" t="inlineStr">
        <is>
          <t>2025</t>
        </is>
      </c>
      <c r="B13" t="inlineStr">
        <is>
          <t>2025</t>
        </is>
      </c>
      <c r="C13" t="inlineStr">
        <is>
          <t>Imobilizado</t>
        </is>
      </c>
      <c r="D13" t="inlineStr">
        <is>
          <t>3</t>
        </is>
      </c>
      <c r="E13" t="inlineStr">
        <is>
          <t>70.507.663,61</t>
        </is>
      </c>
    </row>
    <row r="14">
      <c r="A14" t="inlineStr">
        <is>
          <t>2025</t>
        </is>
      </c>
      <c r="B14" t="inlineStr">
        <is>
          <t>2025</t>
        </is>
      </c>
      <c r="C14" t="inlineStr">
        <is>
          <t>Intangível</t>
        </is>
      </c>
      <c r="D14" t="inlineStr">
        <is>
          <t>3</t>
        </is>
      </c>
      <c r="E14" t="inlineStr">
        <is>
          <t xml:space="preserve"> -   </t>
        </is>
      </c>
    </row>
    <row r="15">
      <c r="A15" t="inlineStr">
        <is>
          <t>2025</t>
        </is>
      </c>
      <c r="B15" t="inlineStr">
        <is>
          <t>2025</t>
        </is>
      </c>
      <c r="C15" t="inlineStr">
        <is>
          <t>Ativo Financeiro</t>
        </is>
      </c>
      <c r="D15" t="inlineStr"/>
      <c r="E15" t="inlineStr">
        <is>
          <t>40.346.115,48</t>
        </is>
      </c>
    </row>
    <row r="16">
      <c r="A16" t="inlineStr">
        <is>
          <t>2025</t>
        </is>
      </c>
      <c r="B16" t="inlineStr">
        <is>
          <t>2025</t>
        </is>
      </c>
      <c r="C16" t="inlineStr">
        <is>
          <t>Ativo Permanente</t>
        </is>
      </c>
      <c r="D16" t="inlineStr"/>
      <c r="E16" t="inlineStr">
        <is>
          <t>70.507.663,61</t>
        </is>
      </c>
    </row>
    <row r="17">
      <c r="A17" t="inlineStr">
        <is>
          <t>2025</t>
        </is>
      </c>
      <c r="B17" t="inlineStr">
        <is>
          <t>2025</t>
        </is>
      </c>
      <c r="C17" t="inlineStr">
        <is>
          <t>Saldo dos Atos Potenciais do Ativo</t>
        </is>
      </c>
      <c r="D17" t="inlineStr">
        <is>
          <t>3</t>
        </is>
      </c>
      <c r="E17" t="inlineStr">
        <is>
          <t>95.730.705,49</t>
        </is>
      </c>
    </row>
    <row r="18">
      <c r="A18" t="inlineStr">
        <is>
          <t>2025</t>
        </is>
      </c>
      <c r="B18" t="inlineStr">
        <is>
          <t>2024</t>
        </is>
      </c>
      <c r="C18" t="inlineStr">
        <is>
          <t>ATIVO</t>
        </is>
      </c>
      <c r="D18" t="inlineStr">
        <is>
          <t>1</t>
        </is>
      </c>
      <c r="E18" t="inlineStr">
        <is>
          <t>102.679.117,14</t>
        </is>
      </c>
    </row>
    <row r="19">
      <c r="A19" t="inlineStr">
        <is>
          <t>2025</t>
        </is>
      </c>
      <c r="B19" t="inlineStr">
        <is>
          <t>2024</t>
        </is>
      </c>
      <c r="C19" t="inlineStr">
        <is>
          <t>Ativo Circulante</t>
        </is>
      </c>
      <c r="D19" t="inlineStr">
        <is>
          <t>2</t>
        </is>
      </c>
      <c r="E19" t="inlineStr">
        <is>
          <t>33.421.834,94</t>
        </is>
      </c>
    </row>
    <row r="20">
      <c r="A20" t="inlineStr">
        <is>
          <t>2025</t>
        </is>
      </c>
      <c r="B20" t="inlineStr">
        <is>
          <t>2024</t>
        </is>
      </c>
      <c r="C20" t="inlineStr">
        <is>
          <t>Caixa e Equivalentes de Caixa</t>
        </is>
      </c>
      <c r="D20" t="inlineStr">
        <is>
          <t>3</t>
        </is>
      </c>
      <c r="E20" t="inlineStr">
        <is>
          <t>29.039.706,67</t>
        </is>
      </c>
    </row>
    <row r="21">
      <c r="A21" t="inlineStr">
        <is>
          <t>2025</t>
        </is>
      </c>
      <c r="B21" t="inlineStr">
        <is>
          <t>2024</t>
        </is>
      </c>
      <c r="C21" t="inlineStr">
        <is>
          <t>Créditos a Curto Prazo</t>
        </is>
      </c>
      <c r="D21" t="inlineStr">
        <is>
          <t>3</t>
        </is>
      </c>
      <c r="E21" t="inlineStr">
        <is>
          <t>2.967.682,03</t>
        </is>
      </c>
    </row>
  </sheetData>
  <pageMargins left="0.75" right="0.75" top="1" bottom="1" header="0.5" footer="0.5"/>
</worksheet>
</file>

<file path=xl/worksheets/sheet71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002/2025</t>
        </is>
      </c>
      <c r="B2" t="inlineStr">
        <is>
          <t>CONTRATAÇÃO DE EMPRESA ESPECIALIZADA NA PRESTAÇÃO DE SERVIÇOS TÉCNICOS DE ELABORAÇÃO DE PROJETOS EXECUTIVOS DE ARQUITETURA E COMPLEMENTARES DE ENGENHARIA (EM PLATAFORMA BIM), SOB DEMANDA, PARA ATENDER AS NECESSIDADES DO SENAC/RR</t>
        </is>
      </c>
      <c r="C2" t="inlineStr">
        <is>
          <t>06/02/2026 15:00:00</t>
        </is>
      </c>
      <c r="D2" t="inlineStr">
        <is>
          <t>Em processo</t>
        </is>
      </c>
      <c r="E2" t="inlineStr"/>
      <c r="F2" t="inlineStr"/>
      <c r="G2" t="inlineStr"/>
      <c r="H2" t="inlineStr"/>
    </row>
    <row r="3">
      <c r="A3" t="inlineStr">
        <is>
          <t>001/2025</t>
        </is>
      </c>
      <c r="B3" t="inlineStr">
        <is>
          <t>CONTRATAÇÃO DE EMPRESA ESPECIALIZADA EM SERVIÇOS DE ENGENHARIA PARA ADEQUAÇÃO DE LABORATÓRIO DE SIMULAÇÃO REALÍSTICA DE ENFERMAGEM E SALAS TÉCNICAS ADMINISTRATIVAS NO CENTRO DE SÁUDE SENAC.</t>
        </is>
      </c>
      <c r="C3" t="inlineStr">
        <is>
          <t>19/02/2025 09:00:00</t>
        </is>
      </c>
      <c r="D3" t="inlineStr">
        <is>
          <t>Finalizada</t>
        </is>
      </c>
      <c r="E3" t="inlineStr"/>
      <c r="F3" t="inlineStr">
        <is>
          <t>01/04/2025 17:00:00</t>
        </is>
      </c>
      <c r="G3" t="inlineStr"/>
      <c r="H3" t="inlineStr"/>
    </row>
    <row r="4">
      <c r="A4" t="inlineStr">
        <is>
          <t>002/2026</t>
        </is>
      </c>
      <c r="B4" t="inlineStr">
        <is>
          <t>CONTRATAÇÃO DE EMPRESA ESPECIALIZADA EM SERVIÇOS DE ENGENHARIA E/OU CONSTRUÇÃO CIVIL PARA A EXECUÇÃO DE OBRAS DE CONSTRUÇÃO, ADEQUAÇÃO E AMPLIAÇÃO DE ESPAÇOS NO CENTRO DE IDIOMAS MINISTRO PAULO DO VALE PEREIRA FILHO E NA UNIDADE MINISTRO BERNARDO CABRAL, DO SENAC/RR</t>
        </is>
      </c>
      <c r="C4" t="inlineStr">
        <is>
          <t>02/10/2026 09:00:00</t>
        </is>
      </c>
      <c r="D4" t="inlineStr">
        <is>
          <t>Em processo</t>
        </is>
      </c>
      <c r="E4" t="inlineStr"/>
      <c r="F4" t="inlineStr"/>
      <c r="G4" t="inlineStr"/>
      <c r="H4" t="inlineStr"/>
    </row>
    <row r="5">
      <c r="A5" t="inlineStr">
        <is>
          <t>001/2026</t>
        </is>
      </c>
      <c r="B5" t="inlineStr">
        <is>
          <t>LOCAÇÃO DE ESPAÇO FÍSICO RESERVADO PARA LANCHONETE (BISTRÔ) NA UNIDADE MINISTRO ERNANE GALVÊAS DO SENAC/RR.</t>
        </is>
      </c>
      <c r="C5" t="inlineStr">
        <is>
          <t>24/09/2026 15:00:00</t>
        </is>
      </c>
      <c r="D5" t="inlineStr">
        <is>
          <t>Em processo</t>
        </is>
      </c>
      <c r="E5" t="inlineStr"/>
      <c r="F5" t="inlineStr"/>
      <c r="G5" t="inlineStr"/>
      <c r="H5" t="inlineStr"/>
    </row>
    <row r="6">
      <c r="A6" t="inlineStr">
        <is>
          <t>002/2025</t>
        </is>
      </c>
      <c r="B6" t="inlineStr">
        <is>
          <t>LOCAÇÃO DE ESPAÇO FÍSICO RESERVADO PARA LANCHONETE (BISTRÔ) NA UNIDADE MINISTRO ERNANE GALVÊAS DO SENAC/RR.</t>
        </is>
      </c>
      <c r="C6" t="inlineStr">
        <is>
          <t>21/05/2025 09:00:00</t>
        </is>
      </c>
      <c r="D6" t="inlineStr">
        <is>
          <t>Finalizada</t>
        </is>
      </c>
      <c r="E6" t="inlineStr"/>
      <c r="F6" t="inlineStr">
        <is>
          <t>06/06/2025 18:00:00</t>
        </is>
      </c>
      <c r="G6" t="inlineStr"/>
      <c r="H6" t="inlineStr"/>
    </row>
    <row r="7">
      <c r="A7" t="inlineStr">
        <is>
          <t>001/2025</t>
        </is>
      </c>
      <c r="B7" t="inlineStr">
        <is>
          <t>LOCAÇÃO DE ESPAÇO FÍSICO RESERVADO PARA LANCHONETE (BISTRÔ) NA UNIDADE DO CENTRO DE IDIOMAS PAULO DO VALE PEREIRA - SENAC/RR</t>
        </is>
      </c>
      <c r="C7" t="inlineStr">
        <is>
          <t>10/03/2025 09:00:00</t>
        </is>
      </c>
      <c r="D7" t="inlineStr">
        <is>
          <t>Finalizada</t>
        </is>
      </c>
      <c r="E7" t="inlineStr"/>
      <c r="F7" t="inlineStr">
        <is>
          <t>13/03/2025 10:00:00</t>
        </is>
      </c>
      <c r="G7" t="inlineStr"/>
      <c r="H7" t="inlineStr"/>
    </row>
    <row r="8">
      <c r="A8" t="inlineStr">
        <is>
          <t>003/2024</t>
        </is>
      </c>
      <c r="B8" t="inlineStr">
        <is>
          <t>CONTRATAÇÃO DE EMPRESA ESPECIALIZADA EM SERVIÇOS DE ENGENHARIA PARA LIMPEZA E CONSTRUÇÃO DE MURO NO TERRENO ADQUIRIDO PELO SENAC E ADEQUAÇÕES NO MURO DA UNIDADE MINISTRO ERNANE GALVEAS DO SENAC EM RORAIMA</t>
        </is>
      </c>
      <c r="C8" t="inlineStr">
        <is>
          <t>12/02/2025 15:00:00</t>
        </is>
      </c>
      <c r="D8" t="inlineStr">
        <is>
          <t>Finalizada</t>
        </is>
      </c>
      <c r="E8" t="inlineStr"/>
      <c r="F8" t="inlineStr">
        <is>
          <t>12/03/2025 10:00:00</t>
        </is>
      </c>
      <c r="G8" t="inlineStr"/>
      <c r="H8" t="inlineStr"/>
    </row>
    <row r="9">
      <c r="A9" t="inlineStr">
        <is>
          <t>002/2024</t>
        </is>
      </c>
      <c r="B9" t="inlineStr">
        <is>
          <t>CONTRATAÇÃO DE EMPRESA ESPECIALIZADA EM SERVIÇOS DE ENGENHARIA E/OU CONSTRUÇÃO CIVIL PARA EXECUÇÃO DE SERVIÇOS DE ADEQUAÇÃO EM SALAS DA UNIDADE EDUCACIONAL PROFISSIONALIZANTE MINISTRO BERNARDO CABRAL DO SENAC EM RORAIMA.</t>
        </is>
      </c>
      <c r="C9" t="inlineStr">
        <is>
          <t>11/02/2025 15:00:00</t>
        </is>
      </c>
      <c r="D9" t="inlineStr">
        <is>
          <t>Finalizada</t>
        </is>
      </c>
      <c r="E9" t="inlineStr"/>
      <c r="F9" t="inlineStr">
        <is>
          <t>27/02/2025 17:00:00</t>
        </is>
      </c>
      <c r="G9" t="inlineStr"/>
      <c r="H9" t="inlineStr"/>
    </row>
    <row r="10">
      <c r="A10" t="inlineStr">
        <is>
          <t>004/2024</t>
        </is>
      </c>
      <c r="B10" t="inlineStr">
        <is>
          <t>LOCAÇÃO DE ESPAÇO FÍSICO RESERVADO PARA LANCHONETE (BISTRÔ) NA UNIDADE MINISTRO BERNARDO CABRAL DO SENAC/RR.</t>
        </is>
      </c>
      <c r="C10" t="inlineStr">
        <is>
          <t>24/01/2025 15:00:00</t>
        </is>
      </c>
      <c r="D10" t="inlineStr">
        <is>
          <t>Finalizada</t>
        </is>
      </c>
      <c r="E10" t="inlineStr"/>
      <c r="F10" t="inlineStr">
        <is>
          <t>01/02/2025 16:00:00</t>
        </is>
      </c>
      <c r="G10" t="inlineStr"/>
      <c r="H10" t="inlineStr"/>
    </row>
    <row r="11">
      <c r="A11" t="inlineStr">
        <is>
          <t>001/2024</t>
        </is>
      </c>
      <c r="B11" t="inlineStr">
        <is>
          <t>CONTRATAÇÃO DE EMPRESA ESPECIALIZADA EM SERVIÇOS DE ENGENHARIA PARA DEMOLIÇÃO DE EDIFICAÇÃO, LIMPEZA E REGULARIZAÇÃO DE TERRENO DO IMÓVEL ADQUIRIDO PELO SENAC/RR ANEXO À UNIDADE MINISTRO BERNARDO CABRAL</t>
        </is>
      </c>
      <c r="C11" t="inlineStr">
        <is>
          <t>07/08/2024 09:00:00</t>
        </is>
      </c>
      <c r="D11" t="inlineStr">
        <is>
          <t>Finalizada</t>
        </is>
      </c>
      <c r="E11" t="inlineStr"/>
      <c r="F11" t="inlineStr">
        <is>
          <t>22/08/2024 08:00:00</t>
        </is>
      </c>
      <c r="G11" t="inlineStr"/>
      <c r="H11" t="inlineStr"/>
    </row>
    <row r="12">
      <c r="A12" t="inlineStr">
        <is>
          <t>001/2023</t>
        </is>
      </c>
      <c r="B12" t="inlineStr">
        <is>
          <t>CONTRATAÇÃO DE EMPRESA PARA PRESTAÇÃO DE SERVIÇOS DE ADMINISTRAÇÃO E INTERMEDIAÇÃO DO BENEFÍCIO DE VALE ALIMENTAÇÃO, ATRAVÉS DE CRÉDITOS MENSAIS  INSERIDOS EM CARTÕES ELETRÔNICOS</t>
        </is>
      </c>
      <c r="C12" t="inlineStr">
        <is>
          <t>27/10/2023 10:55:00</t>
        </is>
      </c>
      <c r="D12" t="inlineStr">
        <is>
          <t>Em processo</t>
        </is>
      </c>
      <c r="E12" t="inlineStr"/>
      <c r="F12" t="inlineStr"/>
      <c r="G12" t="inlineStr"/>
      <c r="H12" t="inlineStr"/>
    </row>
    <row r="13">
      <c r="A13" t="inlineStr">
        <is>
          <t>001/2025</t>
        </is>
      </c>
      <c r="B13" t="inlineStr">
        <is>
          <t>ALIENAÇÃO DE VEÍCULOS (MOTOCICLETAS)  ATRAVÉS DE LEILÃO</t>
        </is>
      </c>
      <c r="C13" t="inlineStr">
        <is>
          <t>19/12/2025 14:00:00</t>
        </is>
      </c>
      <c r="D13" t="inlineStr">
        <is>
          <t>Em processo</t>
        </is>
      </c>
      <c r="E13" t="inlineStr"/>
      <c r="F13" t="inlineStr"/>
      <c r="G13" t="inlineStr"/>
      <c r="H13" t="inlineStr"/>
    </row>
    <row r="14">
      <c r="A14" t="inlineStr">
        <is>
          <t>032/2026</t>
        </is>
      </c>
      <c r="B14" t="inlineStr">
        <is>
          <t>CONTRATAÇÃO DE EMPRESA ESPECIALIZADA PARA A PRESTAÇÃO DE SERVIÇOS DE MANUTENÇÃO PREVENTIVA E CORRETIVA EM SISTEMAS DE CLIMATIZAÇÃO E EQUIPAMENTOS DE REFRIGERAÇÃO, INCLUINDO O FORNECIMENTO DE MÃO DE OBRA, MATERIAIS, PEÇAS, INSUMOS, BEM COMO SERVIÇOS DE INSTALAÇÃO E DESINSTALAÇÃO</t>
        </is>
      </c>
      <c r="C14" t="inlineStr">
        <is>
          <t>20/10/2026 09:00:00</t>
        </is>
      </c>
      <c r="D14" t="inlineStr">
        <is>
          <t>Em processo</t>
        </is>
      </c>
      <c r="E14" t="inlineStr"/>
      <c r="F14" t="inlineStr"/>
      <c r="G14" t="inlineStr"/>
      <c r="H14" t="inlineStr"/>
    </row>
    <row r="15">
      <c r="A15" t="inlineStr">
        <is>
          <t>039/2026</t>
        </is>
      </c>
      <c r="B15" t="inlineStr">
        <is>
          <t>AQUISIÇÃO DE 05 (CINCO) VEÍCULOS, ZERO QUILÔMETRO (0 KM), DESTINADOS À RENOVAÇÃO DA FROTA DO SENAC/RR, VISANDO ATENDER ÀS NECESSIDADES OPERACIONAIS, ADMINISTRATIVAS E LOGÍSTICAS DA INSTITUIÇÃO.</t>
        </is>
      </c>
      <c r="C15" t="inlineStr">
        <is>
          <t>16/10/2026 09:00:00</t>
        </is>
      </c>
      <c r="D15" t="inlineStr">
        <is>
          <t>Em processo</t>
        </is>
      </c>
      <c r="E15" t="inlineStr"/>
      <c r="F15" t="inlineStr"/>
      <c r="G15" t="inlineStr"/>
      <c r="H15" t="inlineStr"/>
    </row>
    <row r="16">
      <c r="A16" t="inlineStr">
        <is>
          <t>025/2026</t>
        </is>
      </c>
      <c r="B16" t="inlineStr">
        <is>
          <t>EVENTUAL AQUISIÇÃO DE CARNES DE ORIGEM ANIMAL PARA ATENDER AS NECESSIDADES DOS CURSOS E AÇÕES EDUCACIONAIS DOS EIXOS TURISMO &amp; HOSPITALIDADE E PRODUÇÃO ALIMENTÍCIA DAS UNIDADES SENAC/RR.</t>
        </is>
      </c>
      <c r="C16" t="inlineStr">
        <is>
          <t>15/10/2026 15:00:00</t>
        </is>
      </c>
      <c r="D16" t="inlineStr">
        <is>
          <t>Em processo</t>
        </is>
      </c>
      <c r="E16" t="inlineStr"/>
      <c r="F16" t="inlineStr"/>
      <c r="G16" t="inlineStr"/>
      <c r="H16" t="inlineStr"/>
    </row>
    <row r="17">
      <c r="A17" t="inlineStr">
        <is>
          <t>040/2026</t>
        </is>
      </c>
      <c r="B17" t="inlineStr">
        <is>
          <t>CONTRATAÇÃO DE EMPRESA ESPECIALIZADA PARA PRESTAÇÃO DE SERVIÇOS GRÁFICOS PERSONALIZADOS PARA PROMOÇÃO DE MARCA ATRAVÉS DE ÍCONES REGIONAIS.</t>
        </is>
      </c>
      <c r="C17" t="inlineStr">
        <is>
          <t>15/10/2026 09:00:00</t>
        </is>
      </c>
      <c r="D17" t="inlineStr">
        <is>
          <t>Em processo</t>
        </is>
      </c>
      <c r="E17" t="inlineStr"/>
      <c r="F17" t="inlineStr"/>
      <c r="G17" t="inlineStr"/>
      <c r="H17" t="inlineStr"/>
    </row>
    <row r="18">
      <c r="A18" t="inlineStr">
        <is>
          <t>021/2026</t>
        </is>
      </c>
      <c r="B18" t="inlineStr">
        <is>
          <t>EVENTUAL AQUISIÇÃO DE BEBIDAS ALCOOLICAS E NÃO ALCOOLICAS PARA ATENDER AS NECESSIDADES DOS CURSOS E AÇÕES EDUCACIONAIS DOS EIXOS TURISMO &amp; HOSPITALIDADE E PRODUÇÃO ALIMENTÍCIA DAS UNIDADES SENAC/RR.</t>
        </is>
      </c>
      <c r="C18" t="inlineStr">
        <is>
          <t>14/10/2026 15:00:00</t>
        </is>
      </c>
      <c r="D18" t="inlineStr">
        <is>
          <t>Em processo</t>
        </is>
      </c>
      <c r="E18" t="inlineStr"/>
      <c r="F18" t="inlineStr"/>
      <c r="G18" t="inlineStr"/>
      <c r="H18" t="inlineStr"/>
    </row>
    <row r="19">
      <c r="A19" t="inlineStr">
        <is>
          <t>038/2026</t>
        </is>
      </c>
      <c r="B19" t="inlineStr">
        <is>
          <t>EVENTUAL AQUISIÇÃO DE POLPAS DE FRUTAS PARA ATENDER AS NECESSIDADES DOS CURSOS E AÇÕES EDUCACIONAIS DOS EIXOS TURISMO &amp; HOSPITALIDADE E PRODUÇÃO ALIMENTÍCIA DAS UNIDADES SENAC/RR.</t>
        </is>
      </c>
      <c r="C19" t="inlineStr">
        <is>
          <t>13/10/2026 15:00:00</t>
        </is>
      </c>
      <c r="D19" t="inlineStr">
        <is>
          <t>Em processo</t>
        </is>
      </c>
      <c r="E19" t="inlineStr"/>
      <c r="F19" t="inlineStr"/>
      <c r="G19" t="inlineStr"/>
      <c r="H19" t="inlineStr"/>
    </row>
    <row r="20">
      <c r="A20" t="inlineStr">
        <is>
          <t>037/2026</t>
        </is>
      </c>
      <c r="B20" t="inlineStr">
        <is>
          <t>CONTRATAÇÃO DE EMPRESA PARA PRESTAÇÃO DE SERVIÇOS DE LOCAÇÃO DE ENFEITES NATALINOS INCLUINDO FORNECIMENTO, INSTALAÇÃO, MONTAGEM, DESMONTAGEM, MANUTENÇÃO E RETIRADA (SOB DEMANDA) NAS UNIDADES DO SENAC EM RORAIMA.</t>
        </is>
      </c>
      <c r="C20" t="inlineStr">
        <is>
          <t>09/10/2026 09:00:00</t>
        </is>
      </c>
      <c r="D20" t="inlineStr">
        <is>
          <t>Em processo</t>
        </is>
      </c>
      <c r="E20" t="inlineStr"/>
      <c r="F20" t="inlineStr"/>
      <c r="G20" t="inlineStr"/>
      <c r="H20" t="inlineStr"/>
    </row>
    <row r="21">
      <c r="A21" t="inlineStr">
        <is>
          <t>015/2026</t>
        </is>
      </c>
      <c r="B21" t="inlineStr">
        <is>
          <t>CONTRATAÇÃO DE EMPRESA ESPECIALIZADA PARA AQUISIÇÃO DE CAFETEIRAS MULTIBEBIDAS E MAQUINA DE GELO PARA ATENDER OS CURSOS NO SEGMENTO DE GASTRONOMIA DO SENAC RORAIMA</t>
        </is>
      </c>
      <c r="C21" t="inlineStr">
        <is>
          <t>03/09/2026 09:00:00</t>
        </is>
      </c>
      <c r="D21" t="inlineStr">
        <is>
          <t>Finalizada</t>
        </is>
      </c>
      <c r="E21" t="inlineStr"/>
      <c r="F21" t="inlineStr">
        <is>
          <t>08/09/2026 09:00:00</t>
        </is>
      </c>
      <c r="G21" t="inlineStr"/>
      <c r="H21" t="inlineStr"/>
    </row>
  </sheetData>
  <pageMargins left="0.75" right="0.75" top="1" bottom="1" header="0.5" footer="0.5"/>
</worksheet>
</file>

<file path=xl/worksheets/sheet71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002/2025</t>
        </is>
      </c>
      <c r="B2" t="inlineStr">
        <is>
          <t>CONTRATAÇÃO DE EMPRESA ESPECIALIZADA NA PRESTAÇÃO DE SERVIÇOS TÉCNICOS DE ELABORAÇÃO DE PROJETOS EXECUTIVOS DE ARQUITETURA E COMPLEMENTARES DE ENGENHARIA (EM PLATAFORMA BIM), SOB DEMANDA, PARA ATENDER AS NECESSIDADES DO SENAC/RR</t>
        </is>
      </c>
      <c r="C2" t="inlineStr">
        <is>
          <t>06/02/2026 15:00:00</t>
        </is>
      </c>
      <c r="D2" t="inlineStr">
        <is>
          <t>Em processo</t>
        </is>
      </c>
      <c r="E2" t="inlineStr"/>
      <c r="F2" t="inlineStr"/>
      <c r="G2" t="inlineStr"/>
      <c r="H2" t="inlineStr"/>
    </row>
    <row r="3">
      <c r="A3" t="inlineStr">
        <is>
          <t>001/2025</t>
        </is>
      </c>
      <c r="B3" t="inlineStr">
        <is>
          <t>CONTRATAÇÃO DE EMPRESA ESPECIALIZADA EM SERVIÇOS DE ENGENHARIA PARA ADEQUAÇÃO DE LABORATÓRIO DE SIMULAÇÃO REALÍSTICA DE ENFERMAGEM E SALAS TÉCNICAS ADMINISTRATIVAS NO CENTRO DE SÁUDE SENAC.</t>
        </is>
      </c>
      <c r="C3" t="inlineStr">
        <is>
          <t>19/02/2025 09:00:00</t>
        </is>
      </c>
      <c r="D3" t="inlineStr">
        <is>
          <t>Finalizada</t>
        </is>
      </c>
      <c r="E3" t="inlineStr"/>
      <c r="F3" t="inlineStr">
        <is>
          <t>01/04/2025 17:00:00</t>
        </is>
      </c>
      <c r="G3" t="inlineStr"/>
      <c r="H3" t="inlineStr"/>
    </row>
    <row r="4">
      <c r="A4" t="inlineStr">
        <is>
          <t>002/2026</t>
        </is>
      </c>
      <c r="B4" t="inlineStr">
        <is>
          <t>CONTRATAÇÃO DE EMPRESA ESPECIALIZADA EM SERVIÇOS DE ENGENHARIA E/OU CONSTRUÇÃO CIVIL PARA A EXECUÇÃO DE OBRAS DE CONSTRUÇÃO, ADEQUAÇÃO E AMPLIAÇÃO DE ESPAÇOS NO CENTRO DE IDIOMAS MINISTRO PAULO DO VALE PEREIRA FILHO E NA UNIDADE MINISTRO BERNARDO CABRAL, DO SENAC/RR</t>
        </is>
      </c>
      <c r="C4" t="inlineStr">
        <is>
          <t>02/10/2026 09:00:00</t>
        </is>
      </c>
      <c r="D4" t="inlineStr">
        <is>
          <t>Em processo</t>
        </is>
      </c>
      <c r="E4" t="inlineStr"/>
      <c r="F4" t="inlineStr"/>
      <c r="G4" t="inlineStr"/>
      <c r="H4" t="inlineStr"/>
    </row>
    <row r="5">
      <c r="A5" t="inlineStr">
        <is>
          <t>001/2026</t>
        </is>
      </c>
      <c r="B5" t="inlineStr">
        <is>
          <t>LOCAÇÃO DE ESPAÇO FÍSICO RESERVADO PARA LANCHONETE (BISTRÔ) NA UNIDADE MINISTRO ERNANE GALVÊAS DO SENAC/RR.</t>
        </is>
      </c>
      <c r="C5" t="inlineStr">
        <is>
          <t>24/09/2026 15:00:00</t>
        </is>
      </c>
      <c r="D5" t="inlineStr">
        <is>
          <t>Em processo</t>
        </is>
      </c>
      <c r="E5" t="inlineStr"/>
      <c r="F5" t="inlineStr"/>
      <c r="G5" t="inlineStr"/>
      <c r="H5" t="inlineStr"/>
    </row>
    <row r="6">
      <c r="A6" t="inlineStr">
        <is>
          <t>002/2025</t>
        </is>
      </c>
      <c r="B6" t="inlineStr">
        <is>
          <t>LOCAÇÃO DE ESPAÇO FÍSICO RESERVADO PARA LANCHONETE (BISTRÔ) NA UNIDADE MINISTRO ERNANE GALVÊAS DO SENAC/RR.</t>
        </is>
      </c>
      <c r="C6" t="inlineStr">
        <is>
          <t>21/05/2025 09:00:00</t>
        </is>
      </c>
      <c r="D6" t="inlineStr">
        <is>
          <t>Finalizada</t>
        </is>
      </c>
      <c r="E6" t="inlineStr"/>
      <c r="F6" t="inlineStr">
        <is>
          <t>06/06/2025 18:00:00</t>
        </is>
      </c>
      <c r="G6" t="inlineStr"/>
      <c r="H6" t="inlineStr"/>
    </row>
    <row r="7">
      <c r="A7" t="inlineStr">
        <is>
          <t>001/2025</t>
        </is>
      </c>
      <c r="B7" t="inlineStr">
        <is>
          <t>LOCAÇÃO DE ESPAÇO FÍSICO RESERVADO PARA LANCHONETE (BISTRÔ) NA UNIDADE DO CENTRO DE IDIOMAS PAULO DO VALE PEREIRA - SENAC/RR</t>
        </is>
      </c>
      <c r="C7" t="inlineStr">
        <is>
          <t>10/03/2025 09:00:00</t>
        </is>
      </c>
      <c r="D7" t="inlineStr">
        <is>
          <t>Finalizada</t>
        </is>
      </c>
      <c r="E7" t="inlineStr"/>
      <c r="F7" t="inlineStr">
        <is>
          <t>13/03/2025 10:00:00</t>
        </is>
      </c>
      <c r="G7" t="inlineStr"/>
      <c r="H7" t="inlineStr"/>
    </row>
    <row r="8">
      <c r="A8" t="inlineStr">
        <is>
          <t>003/2024</t>
        </is>
      </c>
      <c r="B8" t="inlineStr">
        <is>
          <t>CONTRATAÇÃO DE EMPRESA ESPECIALIZADA EM SERVIÇOS DE ENGENHARIA PARA LIMPEZA E CONSTRUÇÃO DE MURO NO TERRENO ADQUIRIDO PELO SENAC E ADEQUAÇÕES NO MURO DA UNIDADE MINISTRO ERNANE GALVEAS DO SENAC EM RORAIMA</t>
        </is>
      </c>
      <c r="C8" t="inlineStr">
        <is>
          <t>12/02/2025 15:00:00</t>
        </is>
      </c>
      <c r="D8" t="inlineStr">
        <is>
          <t>Finalizada</t>
        </is>
      </c>
      <c r="E8" t="inlineStr"/>
      <c r="F8" t="inlineStr">
        <is>
          <t>12/03/2025 10:00:00</t>
        </is>
      </c>
      <c r="G8" t="inlineStr"/>
      <c r="H8" t="inlineStr"/>
    </row>
    <row r="9">
      <c r="A9" t="inlineStr">
        <is>
          <t>002/2024</t>
        </is>
      </c>
      <c r="B9" t="inlineStr">
        <is>
          <t>CONTRATAÇÃO DE EMPRESA ESPECIALIZADA EM SERVIÇOS DE ENGENHARIA E/OU CONSTRUÇÃO CIVIL PARA EXECUÇÃO DE SERVIÇOS DE ADEQUAÇÃO EM SALAS DA UNIDADE EDUCACIONAL PROFISSIONALIZANTE MINISTRO BERNARDO CABRAL DO SENAC EM RORAIMA.</t>
        </is>
      </c>
      <c r="C9" t="inlineStr">
        <is>
          <t>11/02/2025 15:00:00</t>
        </is>
      </c>
      <c r="D9" t="inlineStr">
        <is>
          <t>Finalizada</t>
        </is>
      </c>
      <c r="E9" t="inlineStr"/>
      <c r="F9" t="inlineStr">
        <is>
          <t>27/02/2025 17:00:00</t>
        </is>
      </c>
      <c r="G9" t="inlineStr"/>
      <c r="H9" t="inlineStr"/>
    </row>
    <row r="10">
      <c r="A10" t="inlineStr">
        <is>
          <t>004/2024</t>
        </is>
      </c>
      <c r="B10" t="inlineStr">
        <is>
          <t>LOCAÇÃO DE ESPAÇO FÍSICO RESERVADO PARA LANCHONETE (BISTRÔ) NA UNIDADE MINISTRO BERNARDO CABRAL DO SENAC/RR.</t>
        </is>
      </c>
      <c r="C10" t="inlineStr">
        <is>
          <t>24/01/2025 15:00:00</t>
        </is>
      </c>
      <c r="D10" t="inlineStr">
        <is>
          <t>Finalizada</t>
        </is>
      </c>
      <c r="E10" t="inlineStr"/>
      <c r="F10" t="inlineStr">
        <is>
          <t>01/02/2025 16:00:00</t>
        </is>
      </c>
      <c r="G10" t="inlineStr"/>
      <c r="H10" t="inlineStr"/>
    </row>
    <row r="11">
      <c r="A11" t="inlineStr">
        <is>
          <t>001/2024</t>
        </is>
      </c>
      <c r="B11" t="inlineStr">
        <is>
          <t>CONTRATAÇÃO DE EMPRESA ESPECIALIZADA EM SERVIÇOS DE ENGENHARIA PARA DEMOLIÇÃO DE EDIFICAÇÃO, LIMPEZA E REGULARIZAÇÃO DE TERRENO DO IMÓVEL ADQUIRIDO PELO SENAC/RR ANEXO À UNIDADE MINISTRO BERNARDO CABRAL</t>
        </is>
      </c>
      <c r="C11" t="inlineStr">
        <is>
          <t>07/08/2024 09:00:00</t>
        </is>
      </c>
      <c r="D11" t="inlineStr">
        <is>
          <t>Finalizada</t>
        </is>
      </c>
      <c r="E11" t="inlineStr"/>
      <c r="F11" t="inlineStr">
        <is>
          <t>22/08/2024 08:00:00</t>
        </is>
      </c>
      <c r="G11" t="inlineStr"/>
      <c r="H11" t="inlineStr"/>
    </row>
    <row r="12">
      <c r="A12" t="inlineStr">
        <is>
          <t>001/2023</t>
        </is>
      </c>
      <c r="B12" t="inlineStr">
        <is>
          <t>CONTRATAÇÃO DE EMPRESA PARA PRESTAÇÃO DE SERVIÇOS DE ADMINISTRAÇÃO E INTERMEDIAÇÃO DO BENEFÍCIO DE VALE ALIMENTAÇÃO, ATRAVÉS DE CRÉDITOS MENSAIS  INSERIDOS EM CARTÕES ELETRÔNICOS</t>
        </is>
      </c>
      <c r="C12" t="inlineStr">
        <is>
          <t>27/10/2023 10:55:00</t>
        </is>
      </c>
      <c r="D12" t="inlineStr">
        <is>
          <t>Em processo</t>
        </is>
      </c>
      <c r="E12" t="inlineStr"/>
      <c r="F12" t="inlineStr"/>
      <c r="G12" t="inlineStr"/>
      <c r="H12" t="inlineStr"/>
    </row>
    <row r="13">
      <c r="A13" t="inlineStr">
        <is>
          <t>001/2025</t>
        </is>
      </c>
      <c r="B13" t="inlineStr">
        <is>
          <t>ALIENAÇÃO DE VEÍCULOS (MOTOCICLETAS)  ATRAVÉS DE LEILÃO</t>
        </is>
      </c>
      <c r="C13" t="inlineStr">
        <is>
          <t>19/12/2025 14:00:00</t>
        </is>
      </c>
      <c r="D13" t="inlineStr">
        <is>
          <t>Em processo</t>
        </is>
      </c>
      <c r="E13" t="inlineStr"/>
      <c r="F13" t="inlineStr"/>
      <c r="G13" t="inlineStr"/>
      <c r="H13" t="inlineStr"/>
    </row>
    <row r="14">
      <c r="A14" t="inlineStr">
        <is>
          <t>032/2026</t>
        </is>
      </c>
      <c r="B14" t="inlineStr">
        <is>
          <t>CONTRATAÇÃO DE EMPRESA ESPECIALIZADA PARA A PRESTAÇÃO DE SERVIÇOS DE MANUTENÇÃO PREVENTIVA E CORRETIVA EM SISTEMAS DE CLIMATIZAÇÃO E EQUIPAMENTOS DE REFRIGERAÇÃO, INCLUINDO O FORNECIMENTO DE MÃO DE OBRA, MATERIAIS, PEÇAS, INSUMOS, BEM COMO SERVIÇOS DE INSTALAÇÃO E DESINSTALAÇÃO</t>
        </is>
      </c>
      <c r="C14" t="inlineStr">
        <is>
          <t>20/10/2026 09:00:00</t>
        </is>
      </c>
      <c r="D14" t="inlineStr">
        <is>
          <t>Em processo</t>
        </is>
      </c>
      <c r="E14" t="inlineStr"/>
      <c r="F14" t="inlineStr"/>
      <c r="G14" t="inlineStr"/>
      <c r="H14" t="inlineStr"/>
    </row>
    <row r="15">
      <c r="A15" t="inlineStr">
        <is>
          <t>039/2026</t>
        </is>
      </c>
      <c r="B15" t="inlineStr">
        <is>
          <t>AQUISIÇÃO DE 05 (CINCO) VEÍCULOS, ZERO QUILÔMETRO (0 KM), DESTINADOS À RENOVAÇÃO DA FROTA DO SENAC/RR, VISANDO ATENDER ÀS NECESSIDADES OPERACIONAIS, ADMINISTRATIVAS E LOGÍSTICAS DA INSTITUIÇÃO.</t>
        </is>
      </c>
      <c r="C15" t="inlineStr">
        <is>
          <t>16/10/2026 09:00:00</t>
        </is>
      </c>
      <c r="D15" t="inlineStr">
        <is>
          <t>Em processo</t>
        </is>
      </c>
      <c r="E15" t="inlineStr"/>
      <c r="F15" t="inlineStr"/>
      <c r="G15" t="inlineStr"/>
      <c r="H15" t="inlineStr"/>
    </row>
    <row r="16">
      <c r="A16" t="inlineStr">
        <is>
          <t>025/2026</t>
        </is>
      </c>
      <c r="B16" t="inlineStr">
        <is>
          <t>EVENTUAL AQUISIÇÃO DE CARNES DE ORIGEM ANIMAL PARA ATENDER AS NECESSIDADES DOS CURSOS E AÇÕES EDUCACIONAIS DOS EIXOS TURISMO &amp; HOSPITALIDADE E PRODUÇÃO ALIMENTÍCIA DAS UNIDADES SENAC/RR.</t>
        </is>
      </c>
      <c r="C16" t="inlineStr">
        <is>
          <t>15/10/2026 15:00:00</t>
        </is>
      </c>
      <c r="D16" t="inlineStr">
        <is>
          <t>Em processo</t>
        </is>
      </c>
      <c r="E16" t="inlineStr"/>
      <c r="F16" t="inlineStr"/>
      <c r="G16" t="inlineStr"/>
      <c r="H16" t="inlineStr"/>
    </row>
    <row r="17">
      <c r="A17" t="inlineStr">
        <is>
          <t>040/2026</t>
        </is>
      </c>
      <c r="B17" t="inlineStr">
        <is>
          <t>CONTRATAÇÃO DE EMPRESA ESPECIALIZADA PARA PRESTAÇÃO DE SERVIÇOS GRÁFICOS PERSONALIZADOS PARA PROMOÇÃO DE MARCA ATRAVÉS DE ÍCONES REGIONAIS.</t>
        </is>
      </c>
      <c r="C17" t="inlineStr">
        <is>
          <t>15/10/2026 09:00:00</t>
        </is>
      </c>
      <c r="D17" t="inlineStr">
        <is>
          <t>Em processo</t>
        </is>
      </c>
      <c r="E17" t="inlineStr"/>
      <c r="F17" t="inlineStr"/>
      <c r="G17" t="inlineStr"/>
      <c r="H17" t="inlineStr"/>
    </row>
    <row r="18">
      <c r="A18" t="inlineStr">
        <is>
          <t>021/2026</t>
        </is>
      </c>
      <c r="B18" t="inlineStr">
        <is>
          <t>EVENTUAL AQUISIÇÃO DE BEBIDAS ALCOOLICAS E NÃO ALCOOLICAS PARA ATENDER AS NECESSIDADES DOS CURSOS E AÇÕES EDUCACIONAIS DOS EIXOS TURISMO &amp; HOSPITALIDADE E PRODUÇÃO ALIMENTÍCIA DAS UNIDADES SENAC/RR.</t>
        </is>
      </c>
      <c r="C18" t="inlineStr">
        <is>
          <t>14/10/2026 15:00:00</t>
        </is>
      </c>
      <c r="D18" t="inlineStr">
        <is>
          <t>Em processo</t>
        </is>
      </c>
      <c r="E18" t="inlineStr"/>
      <c r="F18" t="inlineStr"/>
      <c r="G18" t="inlineStr"/>
      <c r="H18" t="inlineStr"/>
    </row>
    <row r="19">
      <c r="A19" t="inlineStr">
        <is>
          <t>038/2026</t>
        </is>
      </c>
      <c r="B19" t="inlineStr">
        <is>
          <t>EVENTUAL AQUISIÇÃO DE POLPAS DE FRUTAS PARA ATENDER AS NECESSIDADES DOS CURSOS E AÇÕES EDUCACIONAIS DOS EIXOS TURISMO &amp; HOSPITALIDADE E PRODUÇÃO ALIMENTÍCIA DAS UNIDADES SENAC/RR.</t>
        </is>
      </c>
      <c r="C19" t="inlineStr">
        <is>
          <t>13/10/2026 15:00:00</t>
        </is>
      </c>
      <c r="D19" t="inlineStr">
        <is>
          <t>Em processo</t>
        </is>
      </c>
      <c r="E19" t="inlineStr"/>
      <c r="F19" t="inlineStr"/>
      <c r="G19" t="inlineStr"/>
      <c r="H19" t="inlineStr"/>
    </row>
    <row r="20">
      <c r="A20" t="inlineStr">
        <is>
          <t>037/2026</t>
        </is>
      </c>
      <c r="B20" t="inlineStr">
        <is>
          <t>CONTRATAÇÃO DE EMPRESA PARA PRESTAÇÃO DE SERVIÇOS DE LOCAÇÃO DE ENFEITES NATALINOS INCLUINDO FORNECIMENTO, INSTALAÇÃO, MONTAGEM, DESMONTAGEM, MANUTENÇÃO E RETIRADA (SOB DEMANDA) NAS UNIDADES DO SENAC EM RORAIMA.</t>
        </is>
      </c>
      <c r="C20" t="inlineStr">
        <is>
          <t>09/10/2026 09:00:00</t>
        </is>
      </c>
      <c r="D20" t="inlineStr">
        <is>
          <t>Em processo</t>
        </is>
      </c>
      <c r="E20" t="inlineStr"/>
      <c r="F20" t="inlineStr"/>
      <c r="G20" t="inlineStr"/>
      <c r="H20" t="inlineStr"/>
    </row>
    <row r="21">
      <c r="A21" t="inlineStr">
        <is>
          <t>015/2026</t>
        </is>
      </c>
      <c r="B21" t="inlineStr">
        <is>
          <t>CONTRATAÇÃO DE EMPRESA ESPECIALIZADA PARA AQUISIÇÃO DE CAFETEIRAS MULTIBEBIDAS E MAQUINA DE GELO PARA ATENDER OS CURSOS NO SEGMENTO DE GASTRONOMIA DO SENAC RORAIMA</t>
        </is>
      </c>
      <c r="C21" t="inlineStr">
        <is>
          <t>03/09/2026 09:00:00</t>
        </is>
      </c>
      <c r="D21" t="inlineStr">
        <is>
          <t>Finalizada</t>
        </is>
      </c>
      <c r="E21" t="inlineStr"/>
      <c r="F21" t="inlineStr">
        <is>
          <t>08/09/2026 09:00:00</t>
        </is>
      </c>
      <c r="G21" t="inlineStr"/>
      <c r="H21" t="inlineStr"/>
    </row>
  </sheetData>
  <pageMargins left="0.75" right="0.75" top="1" bottom="1" header="0.5" footer="0.5"/>
</worksheet>
</file>

<file path=xl/worksheets/sheet7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002/2025</t>
        </is>
      </c>
      <c r="B2" t="inlineStr">
        <is>
          <t>CONTRATAÇÃO DE EMPRESA ESPECIALIZADA NA PRESTAÇÃO DE SERVIÇOS TÉCNICOS DE ELABORAÇÃO DE PROJETOS EXECUTIVOS DE ARQUITETURA E COMPLEMENTARES DE ENGENHARIA (EM PLATAFORMA BIM), SOB DEMANDA, PARA ATENDER AS NECESSIDADES DO SENAC/RR</t>
        </is>
      </c>
      <c r="C2" t="inlineStr">
        <is>
          <t>06/02/2026 15:00:00</t>
        </is>
      </c>
      <c r="D2" t="inlineStr">
        <is>
          <t>Em processo</t>
        </is>
      </c>
      <c r="E2" t="inlineStr"/>
      <c r="F2" t="inlineStr"/>
      <c r="G2" t="inlineStr"/>
      <c r="H2" t="inlineStr"/>
    </row>
    <row r="3">
      <c r="A3" t="inlineStr">
        <is>
          <t>001/2025</t>
        </is>
      </c>
      <c r="B3" t="inlineStr">
        <is>
          <t>CONTRATAÇÃO DE EMPRESA ESPECIALIZADA EM SERVIÇOS DE ENGENHARIA PARA ADEQUAÇÃO DE LABORATÓRIO DE SIMULAÇÃO REALÍSTICA DE ENFERMAGEM E SALAS TÉCNICAS ADMINISTRATIVAS NO CENTRO DE SÁUDE SENAC.</t>
        </is>
      </c>
      <c r="C3" t="inlineStr">
        <is>
          <t>19/02/2025 09:00:00</t>
        </is>
      </c>
      <c r="D3" t="inlineStr">
        <is>
          <t>Finalizada</t>
        </is>
      </c>
      <c r="E3" t="inlineStr"/>
      <c r="F3" t="inlineStr">
        <is>
          <t>01/04/2025 17:00:00</t>
        </is>
      </c>
      <c r="G3" t="inlineStr"/>
      <c r="H3" t="inlineStr"/>
    </row>
    <row r="4">
      <c r="A4" t="inlineStr">
        <is>
          <t>002/2026</t>
        </is>
      </c>
      <c r="B4" t="inlineStr">
        <is>
          <t>CONTRATAÇÃO DE EMPRESA ESPECIALIZADA EM SERVIÇOS DE ENGENHARIA E/OU CONSTRUÇÃO CIVIL PARA A EXECUÇÃO DE OBRAS DE CONSTRUÇÃO, ADEQUAÇÃO E AMPLIAÇÃO DE ESPAÇOS NO CENTRO DE IDIOMAS MINISTRO PAULO DO VALE PEREIRA FILHO E NA UNIDADE MINISTRO BERNARDO CABRAL, DO SENAC/RR</t>
        </is>
      </c>
      <c r="C4" t="inlineStr">
        <is>
          <t>02/10/2026 09:00:00</t>
        </is>
      </c>
      <c r="D4" t="inlineStr">
        <is>
          <t>Em processo</t>
        </is>
      </c>
      <c r="E4" t="inlineStr"/>
      <c r="F4" t="inlineStr"/>
      <c r="G4" t="inlineStr"/>
      <c r="H4" t="inlineStr"/>
    </row>
    <row r="5">
      <c r="A5" t="inlineStr">
        <is>
          <t>001/2026</t>
        </is>
      </c>
      <c r="B5" t="inlineStr">
        <is>
          <t>LOCAÇÃO DE ESPAÇO FÍSICO RESERVADO PARA LANCHONETE (BISTRÔ) NA UNIDADE MINISTRO ERNANE GALVÊAS DO SENAC/RR.</t>
        </is>
      </c>
      <c r="C5" t="inlineStr">
        <is>
          <t>24/09/2026 15:00:00</t>
        </is>
      </c>
      <c r="D5" t="inlineStr">
        <is>
          <t>Em processo</t>
        </is>
      </c>
      <c r="E5" t="inlineStr"/>
      <c r="F5" t="inlineStr"/>
      <c r="G5" t="inlineStr"/>
      <c r="H5" t="inlineStr"/>
    </row>
    <row r="6">
      <c r="A6" t="inlineStr">
        <is>
          <t>002/2025</t>
        </is>
      </c>
      <c r="B6" t="inlineStr">
        <is>
          <t>LOCAÇÃO DE ESPAÇO FÍSICO RESERVADO PARA LANCHONETE (BISTRÔ) NA UNIDADE MINISTRO ERNANE GALVÊAS DO SENAC/RR.</t>
        </is>
      </c>
      <c r="C6" t="inlineStr">
        <is>
          <t>21/05/2025 09:00:00</t>
        </is>
      </c>
      <c r="D6" t="inlineStr">
        <is>
          <t>Finalizada</t>
        </is>
      </c>
      <c r="E6" t="inlineStr"/>
      <c r="F6" t="inlineStr">
        <is>
          <t>06/06/2025 18:00:00</t>
        </is>
      </c>
      <c r="G6" t="inlineStr"/>
      <c r="H6" t="inlineStr"/>
    </row>
    <row r="7">
      <c r="A7" t="inlineStr">
        <is>
          <t>001/2025</t>
        </is>
      </c>
      <c r="B7" t="inlineStr">
        <is>
          <t>LOCAÇÃO DE ESPAÇO FÍSICO RESERVADO PARA LANCHONETE (BISTRÔ) NA UNIDADE DO CENTRO DE IDIOMAS PAULO DO VALE PEREIRA - SENAC/RR</t>
        </is>
      </c>
      <c r="C7" t="inlineStr">
        <is>
          <t>10/03/2025 09:00:00</t>
        </is>
      </c>
      <c r="D7" t="inlineStr">
        <is>
          <t>Finalizada</t>
        </is>
      </c>
      <c r="E7" t="inlineStr"/>
      <c r="F7" t="inlineStr">
        <is>
          <t>13/03/2025 10:00:00</t>
        </is>
      </c>
      <c r="G7" t="inlineStr"/>
      <c r="H7" t="inlineStr"/>
    </row>
    <row r="8">
      <c r="A8" t="inlineStr">
        <is>
          <t>003/2024</t>
        </is>
      </c>
      <c r="B8" t="inlineStr">
        <is>
          <t>CONTRATAÇÃO DE EMPRESA ESPECIALIZADA EM SERVIÇOS DE ENGENHARIA PARA LIMPEZA E CONSTRUÇÃO DE MURO NO TERRENO ADQUIRIDO PELO SENAC E ADEQUAÇÕES NO MURO DA UNIDADE MINISTRO ERNANE GALVEAS DO SENAC EM RORAIMA</t>
        </is>
      </c>
      <c r="C8" t="inlineStr">
        <is>
          <t>12/02/2025 15:00:00</t>
        </is>
      </c>
      <c r="D8" t="inlineStr">
        <is>
          <t>Finalizada</t>
        </is>
      </c>
      <c r="E8" t="inlineStr"/>
      <c r="F8" t="inlineStr">
        <is>
          <t>12/03/2025 10:00:00</t>
        </is>
      </c>
      <c r="G8" t="inlineStr"/>
      <c r="H8" t="inlineStr"/>
    </row>
    <row r="9">
      <c r="A9" t="inlineStr">
        <is>
          <t>002/2024</t>
        </is>
      </c>
      <c r="B9" t="inlineStr">
        <is>
          <t>CONTRATAÇÃO DE EMPRESA ESPECIALIZADA EM SERVIÇOS DE ENGENHARIA E/OU CONSTRUÇÃO CIVIL PARA EXECUÇÃO DE SERVIÇOS DE ADEQUAÇÃO EM SALAS DA UNIDADE EDUCACIONAL PROFISSIONALIZANTE MINISTRO BERNARDO CABRAL DO SENAC EM RORAIMA.</t>
        </is>
      </c>
      <c r="C9" t="inlineStr">
        <is>
          <t>11/02/2025 15:00:00</t>
        </is>
      </c>
      <c r="D9" t="inlineStr">
        <is>
          <t>Finalizada</t>
        </is>
      </c>
      <c r="E9" t="inlineStr"/>
      <c r="F9" t="inlineStr">
        <is>
          <t>27/02/2025 17:00:00</t>
        </is>
      </c>
      <c r="G9" t="inlineStr"/>
      <c r="H9" t="inlineStr"/>
    </row>
    <row r="10">
      <c r="A10" t="inlineStr">
        <is>
          <t>004/2024</t>
        </is>
      </c>
      <c r="B10" t="inlineStr">
        <is>
          <t>LOCAÇÃO DE ESPAÇO FÍSICO RESERVADO PARA LANCHONETE (BISTRÔ) NA UNIDADE MINISTRO BERNARDO CABRAL DO SENAC/RR.</t>
        </is>
      </c>
      <c r="C10" t="inlineStr">
        <is>
          <t>24/01/2025 15:00:00</t>
        </is>
      </c>
      <c r="D10" t="inlineStr">
        <is>
          <t>Finalizada</t>
        </is>
      </c>
      <c r="E10" t="inlineStr"/>
      <c r="F10" t="inlineStr">
        <is>
          <t>01/02/2025 16:00:00</t>
        </is>
      </c>
      <c r="G10" t="inlineStr"/>
      <c r="H10" t="inlineStr"/>
    </row>
    <row r="11">
      <c r="A11" t="inlineStr">
        <is>
          <t>001/2024</t>
        </is>
      </c>
      <c r="B11" t="inlineStr">
        <is>
          <t>CONTRATAÇÃO DE EMPRESA ESPECIALIZADA EM SERVIÇOS DE ENGENHARIA PARA DEMOLIÇÃO DE EDIFICAÇÃO, LIMPEZA E REGULARIZAÇÃO DE TERRENO DO IMÓVEL ADQUIRIDO PELO SENAC/RR ANEXO À UNIDADE MINISTRO BERNARDO CABRAL</t>
        </is>
      </c>
      <c r="C11" t="inlineStr">
        <is>
          <t>07/08/2024 09:00:00</t>
        </is>
      </c>
      <c r="D11" t="inlineStr">
        <is>
          <t>Finalizada</t>
        </is>
      </c>
      <c r="E11" t="inlineStr"/>
      <c r="F11" t="inlineStr">
        <is>
          <t>22/08/2024 08:00:00</t>
        </is>
      </c>
      <c r="G11" t="inlineStr"/>
      <c r="H11" t="inlineStr"/>
    </row>
    <row r="12">
      <c r="A12" t="inlineStr">
        <is>
          <t>001/2023</t>
        </is>
      </c>
      <c r="B12" t="inlineStr">
        <is>
          <t>CONTRATAÇÃO DE EMPRESA PARA PRESTAÇÃO DE SERVIÇOS DE ADMINISTRAÇÃO E INTERMEDIAÇÃO DO BENEFÍCIO DE VALE ALIMENTAÇÃO, ATRAVÉS DE CRÉDITOS MENSAIS  INSERIDOS EM CARTÕES ELETRÔNICOS</t>
        </is>
      </c>
      <c r="C12" t="inlineStr">
        <is>
          <t>27/10/2023 10:55:00</t>
        </is>
      </c>
      <c r="D12" t="inlineStr">
        <is>
          <t>Em processo</t>
        </is>
      </c>
      <c r="E12" t="inlineStr"/>
      <c r="F12" t="inlineStr"/>
      <c r="G12" t="inlineStr"/>
      <c r="H12" t="inlineStr"/>
    </row>
    <row r="13">
      <c r="A13" t="inlineStr">
        <is>
          <t>001/2025</t>
        </is>
      </c>
      <c r="B13" t="inlineStr">
        <is>
          <t>ALIENAÇÃO DE VEÍCULOS (MOTOCICLETAS)  ATRAVÉS DE LEILÃO</t>
        </is>
      </c>
      <c r="C13" t="inlineStr">
        <is>
          <t>19/12/2025 14:00:00</t>
        </is>
      </c>
      <c r="D13" t="inlineStr">
        <is>
          <t>Em processo</t>
        </is>
      </c>
      <c r="E13" t="inlineStr"/>
      <c r="F13" t="inlineStr"/>
      <c r="G13" t="inlineStr"/>
      <c r="H13" t="inlineStr"/>
    </row>
    <row r="14">
      <c r="A14" t="inlineStr">
        <is>
          <t>032/2026</t>
        </is>
      </c>
      <c r="B14" t="inlineStr">
        <is>
          <t>CONTRATAÇÃO DE EMPRESA ESPECIALIZADA PARA A PRESTAÇÃO DE SERVIÇOS DE MANUTENÇÃO PREVENTIVA E CORRETIVA EM SISTEMAS DE CLIMATIZAÇÃO E EQUIPAMENTOS DE REFRIGERAÇÃO, INCLUINDO O FORNECIMENTO DE MÃO DE OBRA, MATERIAIS, PEÇAS, INSUMOS, BEM COMO SERVIÇOS DE INSTALAÇÃO E DESINSTALAÇÃO</t>
        </is>
      </c>
      <c r="C14" t="inlineStr">
        <is>
          <t>20/10/2026 09:00:00</t>
        </is>
      </c>
      <c r="D14" t="inlineStr">
        <is>
          <t>Em processo</t>
        </is>
      </c>
      <c r="E14" t="inlineStr"/>
      <c r="F14" t="inlineStr"/>
      <c r="G14" t="inlineStr"/>
      <c r="H14" t="inlineStr"/>
    </row>
    <row r="15">
      <c r="A15" t="inlineStr">
        <is>
          <t>039/2026</t>
        </is>
      </c>
      <c r="B15" t="inlineStr">
        <is>
          <t>AQUISIÇÃO DE 05 (CINCO) VEÍCULOS, ZERO QUILÔMETRO (0 KM), DESTINADOS À RENOVAÇÃO DA FROTA DO SENAC/RR, VISANDO ATENDER ÀS NECESSIDADES OPERACIONAIS, ADMINISTRATIVAS E LOGÍSTICAS DA INSTITUIÇÃO.</t>
        </is>
      </c>
      <c r="C15" t="inlineStr">
        <is>
          <t>16/10/2026 09:00:00</t>
        </is>
      </c>
      <c r="D15" t="inlineStr">
        <is>
          <t>Em processo</t>
        </is>
      </c>
      <c r="E15" t="inlineStr"/>
      <c r="F15" t="inlineStr"/>
      <c r="G15" t="inlineStr"/>
      <c r="H15" t="inlineStr"/>
    </row>
    <row r="16">
      <c r="A16" t="inlineStr">
        <is>
          <t>025/2026</t>
        </is>
      </c>
      <c r="B16" t="inlineStr">
        <is>
          <t>EVENTUAL AQUISIÇÃO DE CARNES DE ORIGEM ANIMAL PARA ATENDER AS NECESSIDADES DOS CURSOS E AÇÕES EDUCACIONAIS DOS EIXOS TURISMO &amp; HOSPITALIDADE E PRODUÇÃO ALIMENTÍCIA DAS UNIDADES SENAC/RR.</t>
        </is>
      </c>
      <c r="C16" t="inlineStr">
        <is>
          <t>15/10/2026 15:00:00</t>
        </is>
      </c>
      <c r="D16" t="inlineStr">
        <is>
          <t>Em processo</t>
        </is>
      </c>
      <c r="E16" t="inlineStr"/>
      <c r="F16" t="inlineStr"/>
      <c r="G16" t="inlineStr"/>
      <c r="H16" t="inlineStr"/>
    </row>
    <row r="17">
      <c r="A17" t="inlineStr">
        <is>
          <t>040/2026</t>
        </is>
      </c>
      <c r="B17" t="inlineStr">
        <is>
          <t>CONTRATAÇÃO DE EMPRESA ESPECIALIZADA PARA PRESTAÇÃO DE SERVIÇOS GRÁFICOS PERSONALIZADOS PARA PROMOÇÃO DE MARCA ATRAVÉS DE ÍCONES REGIONAIS.</t>
        </is>
      </c>
      <c r="C17" t="inlineStr">
        <is>
          <t>15/10/2026 09:00:00</t>
        </is>
      </c>
      <c r="D17" t="inlineStr">
        <is>
          <t>Em processo</t>
        </is>
      </c>
      <c r="E17" t="inlineStr"/>
      <c r="F17" t="inlineStr"/>
      <c r="G17" t="inlineStr"/>
      <c r="H17" t="inlineStr"/>
    </row>
    <row r="18">
      <c r="A18" t="inlineStr">
        <is>
          <t>021/2026</t>
        </is>
      </c>
      <c r="B18" t="inlineStr">
        <is>
          <t>EVENTUAL AQUISIÇÃO DE BEBIDAS ALCOOLICAS E NÃO ALCOOLICAS PARA ATENDER AS NECESSIDADES DOS CURSOS E AÇÕES EDUCACIONAIS DOS EIXOS TURISMO &amp; HOSPITALIDADE E PRODUÇÃO ALIMENTÍCIA DAS UNIDADES SENAC/RR.</t>
        </is>
      </c>
      <c r="C18" t="inlineStr">
        <is>
          <t>14/10/2026 15:00:00</t>
        </is>
      </c>
      <c r="D18" t="inlineStr">
        <is>
          <t>Em processo</t>
        </is>
      </c>
      <c r="E18" t="inlineStr"/>
      <c r="F18" t="inlineStr"/>
      <c r="G18" t="inlineStr"/>
      <c r="H18" t="inlineStr"/>
    </row>
    <row r="19">
      <c r="A19" t="inlineStr">
        <is>
          <t>038/2026</t>
        </is>
      </c>
      <c r="B19" t="inlineStr">
        <is>
          <t>EVENTUAL AQUISIÇÃO DE POLPAS DE FRUTAS PARA ATENDER AS NECESSIDADES DOS CURSOS E AÇÕES EDUCACIONAIS DOS EIXOS TURISMO &amp; HOSPITALIDADE E PRODUÇÃO ALIMENTÍCIA DAS UNIDADES SENAC/RR.</t>
        </is>
      </c>
      <c r="C19" t="inlineStr">
        <is>
          <t>13/10/2026 15:00:00</t>
        </is>
      </c>
      <c r="D19" t="inlineStr">
        <is>
          <t>Em processo</t>
        </is>
      </c>
      <c r="E19" t="inlineStr"/>
      <c r="F19" t="inlineStr"/>
      <c r="G19" t="inlineStr"/>
      <c r="H19" t="inlineStr"/>
    </row>
    <row r="20">
      <c r="A20" t="inlineStr">
        <is>
          <t>037/2026</t>
        </is>
      </c>
      <c r="B20" t="inlineStr">
        <is>
          <t>CONTRATAÇÃO DE EMPRESA PARA PRESTAÇÃO DE SERVIÇOS DE LOCAÇÃO DE ENFEITES NATALINOS INCLUINDO FORNECIMENTO, INSTALAÇÃO, MONTAGEM, DESMONTAGEM, MANUTENÇÃO E RETIRADA (SOB DEMANDA) NAS UNIDADES DO SENAC EM RORAIMA.</t>
        </is>
      </c>
      <c r="C20" t="inlineStr">
        <is>
          <t>09/10/2026 09:00:00</t>
        </is>
      </c>
      <c r="D20" t="inlineStr">
        <is>
          <t>Em processo</t>
        </is>
      </c>
      <c r="E20" t="inlineStr"/>
      <c r="F20" t="inlineStr"/>
      <c r="G20" t="inlineStr"/>
      <c r="H20" t="inlineStr"/>
    </row>
    <row r="21">
      <c r="A21" t="inlineStr">
        <is>
          <t>015/2026</t>
        </is>
      </c>
      <c r="B21" t="inlineStr">
        <is>
          <t>CONTRATAÇÃO DE EMPRESA ESPECIALIZADA PARA AQUISIÇÃO DE CAFETEIRAS MULTIBEBIDAS E MAQUINA DE GELO PARA ATENDER OS CURSOS NO SEGMENTO DE GASTRONOMIA DO SENAC RORAIMA</t>
        </is>
      </c>
      <c r="C21" t="inlineStr">
        <is>
          <t>03/09/2026 09:00:00</t>
        </is>
      </c>
      <c r="D21" t="inlineStr">
        <is>
          <t>Finalizada</t>
        </is>
      </c>
      <c r="E21" t="inlineStr"/>
      <c r="F21" t="inlineStr">
        <is>
          <t>08/09/2026 09:00:00</t>
        </is>
      </c>
      <c r="G21" t="inlineStr"/>
      <c r="H21" t="inlineStr"/>
    </row>
  </sheetData>
  <pageMargins left="0.75" right="0.75" top="1" bottom="1" header="0.5" footer="0.5"/>
</worksheet>
</file>

<file path=xl/worksheets/sheet720.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AQUISIÇÃO DE LIVROS DIDÁTICOS PARA ATENDER AS NECESSIDADES DO CENTRO DE IDIOMAS NOS PRÓXIMOS SEMESTRES (2026.1/2026.2)</t>
        </is>
      </c>
      <c r="B2" t="inlineStr">
        <is>
          <t>A PAGINA DISTRIBUIDORA DE LIVROS LTDA</t>
        </is>
      </c>
      <c r="C2">
        <f>"01795809000110"</f>
        <v/>
      </c>
      <c r="D2" t="inlineStr">
        <is>
          <t>Pregão Presencial</t>
        </is>
      </c>
      <c r="E2" t="inlineStr">
        <is>
          <t>07/01/2026 00:00:00</t>
        </is>
      </c>
      <c r="F2" t="inlineStr">
        <is>
          <t>07/01/2027</t>
        </is>
      </c>
      <c r="G2" t="inlineStr">
        <is>
          <t>Ativo</t>
        </is>
      </c>
      <c r="H2" t="inlineStr">
        <is>
          <t>Ordinária</t>
        </is>
      </c>
      <c r="I2" t="inlineStr">
        <is>
          <t>3.3.90.30</t>
        </is>
      </c>
      <c r="J2" t="inlineStr">
        <is>
          <t>4159816,89</t>
        </is>
      </c>
      <c r="K2" t="inlineStr">
        <is>
          <t>358857,94</t>
        </is>
      </c>
      <c r="L2" t="inlineStr"/>
    </row>
    <row r="3">
      <c r="A3" t="inlineStr">
        <is>
          <t>CONTRATAÇÃO DE EMPRESA PARA FORNECIMENTO DE VALE ALIMENTAÇÃO, POR DEMANDA, NO SENAC/RR.</t>
        </is>
      </c>
      <c r="B3" t="inlineStr">
        <is>
          <t>PLUXEE BENEFICIO BRASIL S.A</t>
        </is>
      </c>
      <c r="C3">
        <f>"69034668000156"</f>
        <v/>
      </c>
      <c r="D3" t="inlineStr">
        <is>
          <t>Inexigibilidade</t>
        </is>
      </c>
      <c r="E3" t="inlineStr">
        <is>
          <t>16/04/2024 00:00:00</t>
        </is>
      </c>
      <c r="F3" t="inlineStr">
        <is>
          <t>16/04/2027</t>
        </is>
      </c>
      <c r="G3" t="inlineStr">
        <is>
          <t>Ativo</t>
        </is>
      </c>
      <c r="H3" t="inlineStr">
        <is>
          <t>Ordinária</t>
        </is>
      </c>
      <c r="I3" t="inlineStr">
        <is>
          <t>3.3.90.39</t>
        </is>
      </c>
      <c r="J3" t="inlineStr">
        <is>
          <t>2520000,00</t>
        </is>
      </c>
      <c r="K3" t="inlineStr">
        <is>
          <t>4356360,00</t>
        </is>
      </c>
      <c r="L3" t="inlineStr"/>
    </row>
    <row r="4">
      <c r="A4" t="inlineStr">
        <is>
          <t>PRESTAÇÃO DE SERV. DE ENGENHARIA E/OU CONSTRUÇÃO CIVIL PARA MANUT. PREDIAL PREV. E CORRET., REFORMA, ADEQ., ADAPT., REPAROS E/OU REVIT. COM FORNEC. DE MATERIAIS, EQUIP. E MÃO DE OBRA, NA FORMA ESTABELECIDA NAS PLANILHAS DE SERV. E INSUMOS DIVERSOS DESCRITOS NO SINAPI</t>
        </is>
      </c>
      <c r="B4" t="inlineStr">
        <is>
          <t>SOUSA SERVIÇOS DE CARTOGRAFIA LTDA</t>
        </is>
      </c>
      <c r="C4">
        <f>"20656199000118"</f>
        <v/>
      </c>
      <c r="D4" t="inlineStr">
        <is>
          <t>Pregão Presencial</t>
        </is>
      </c>
      <c r="E4" t="inlineStr">
        <is>
          <t>17/03/2026 00:00:00</t>
        </is>
      </c>
      <c r="F4" t="inlineStr">
        <is>
          <t>17/03/2027</t>
        </is>
      </c>
      <c r="G4" t="inlineStr">
        <is>
          <t>Ativo</t>
        </is>
      </c>
      <c r="H4" t="inlineStr">
        <is>
          <t>Ordinária</t>
        </is>
      </c>
      <c r="I4" t="inlineStr">
        <is>
          <t>3.3.90.39</t>
        </is>
      </c>
      <c r="J4" t="inlineStr">
        <is>
          <t>1719019,41</t>
        </is>
      </c>
      <c r="K4" t="inlineStr">
        <is>
          <t>0,00</t>
        </is>
      </c>
      <c r="L4" t="inlineStr"/>
    </row>
    <row r="5">
      <c r="A5" t="inlineStr">
        <is>
          <t>PRESTAÇÃO DE SERVIÇOS DE AGENCIAMENTO DE PASSAGENS AÉREAS DOMÉSTICAS NACIONAIS E INTERNACIONAIS, PASSAGENS TERRESTRES, HOSPEDAGEM, EMISSÃO DE SEGURO DE ASSISTÊNCIA, MARCAÇÃO DE ASSENTOS E OUTROS SERVIÇOS NO MESMO RAMO DE ATIVIDADE</t>
        </is>
      </c>
      <c r="B5" t="inlineStr">
        <is>
          <t>WC VIAGENS E TURISMO LTDA</t>
        </is>
      </c>
      <c r="C5">
        <f>"13480254000104"</f>
        <v/>
      </c>
      <c r="D5" t="inlineStr">
        <is>
          <t>Pregão Presencial</t>
        </is>
      </c>
      <c r="E5" t="inlineStr">
        <is>
          <t>23/02/2026 00:00:00</t>
        </is>
      </c>
      <c r="F5" t="inlineStr">
        <is>
          <t>23/02/2027</t>
        </is>
      </c>
      <c r="G5" t="inlineStr">
        <is>
          <t>Ativo</t>
        </is>
      </c>
      <c r="H5" t="inlineStr">
        <is>
          <t>Ordinária</t>
        </is>
      </c>
      <c r="I5" t="inlineStr">
        <is>
          <t>3.3.90.39</t>
        </is>
      </c>
      <c r="J5" t="inlineStr">
        <is>
          <t>1000000,00</t>
        </is>
      </c>
      <c r="K5" t="inlineStr">
        <is>
          <t>108727,20</t>
        </is>
      </c>
      <c r="L5" t="inlineStr"/>
    </row>
    <row r="6">
      <c r="A6" t="inlineStr">
        <is>
          <t>CONTRATAÇÃO DE EMPRESA PARA FORNECIMENTO DE RECARGAS DE VALES TRANSPORTES POR DEMANDAS E CONFORME A NECESSIDADE DO SENAC/RR</t>
        </is>
      </c>
      <c r="B6" t="inlineStr">
        <is>
          <t>CIDADE DE BOA VISTA TRANSPORTES URBANOS LTDA</t>
        </is>
      </c>
      <c r="C6">
        <f>"06353071000235"</f>
        <v/>
      </c>
      <c r="D6" t="inlineStr">
        <is>
          <t>Inexigibilidade</t>
        </is>
      </c>
      <c r="E6" t="inlineStr">
        <is>
          <t>24/03/2022 00:00:00</t>
        </is>
      </c>
      <c r="F6" t="inlineStr">
        <is>
          <t>24/03/2027</t>
        </is>
      </c>
      <c r="G6" t="inlineStr">
        <is>
          <t>Ativo</t>
        </is>
      </c>
      <c r="H6" t="inlineStr">
        <is>
          <t>Ordinária</t>
        </is>
      </c>
      <c r="I6" t="inlineStr">
        <is>
          <t>3.3.90.39</t>
        </is>
      </c>
      <c r="J6" t="inlineStr">
        <is>
          <t>813645,50</t>
        </is>
      </c>
      <c r="K6" t="inlineStr">
        <is>
          <t>113882,49</t>
        </is>
      </c>
      <c r="L6" t="inlineStr"/>
    </row>
    <row r="7">
      <c r="A7" t="inlineStr">
        <is>
          <t xml:space="preserve">AQUISIÇÃO DE LANCHES PARA ALUNOS PSG DE IRACEMA, SÃO JOÃO DA BALIZA E RORAINOPOLIS. </t>
        </is>
      </c>
      <c r="B7" t="inlineStr">
        <is>
          <t>SESC - ADMINISTRAÇÃO REGIONAL NO ESTADO DE RORAIMA</t>
        </is>
      </c>
      <c r="C7">
        <f>"03488834000186"</f>
        <v/>
      </c>
      <c r="D7" t="inlineStr">
        <is>
          <t>Dispensa</t>
        </is>
      </c>
      <c r="E7" t="inlineStr">
        <is>
          <t>10/10/2023 00:00:00</t>
        </is>
      </c>
      <c r="F7" t="inlineStr">
        <is>
          <t>10/07/2026</t>
        </is>
      </c>
      <c r="G7" t="inlineStr">
        <is>
          <t>Ativo</t>
        </is>
      </c>
      <c r="H7" t="inlineStr">
        <is>
          <t>Ordinária</t>
        </is>
      </c>
      <c r="I7" t="inlineStr">
        <is>
          <t>3.3.90.30</t>
        </is>
      </c>
      <c r="J7" t="inlineStr">
        <is>
          <t>763200,00</t>
        </is>
      </c>
      <c r="K7" t="inlineStr">
        <is>
          <t>1100592,00</t>
        </is>
      </c>
      <c r="L7" t="inlineStr"/>
    </row>
    <row r="8">
      <c r="A8" t="inlineStr">
        <is>
          <t>AQUISIÇÃO DE 2 (DOIS) VEÍCULO CABINE DUPLA TIPO CAMIONETE PICK-UP PARA ATENDER AS NECESSIDADES DE RENOVAÇÃO DA FROTA DO SENAC/RR,</t>
        </is>
      </c>
      <c r="B8" t="inlineStr">
        <is>
          <t>TOYOLEX AUTOS S/A</t>
        </is>
      </c>
      <c r="C8">
        <f>"07234453002094"</f>
        <v/>
      </c>
      <c r="D8" t="inlineStr">
        <is>
          <t>Dispensa</t>
        </is>
      </c>
      <c r="E8" t="inlineStr">
        <is>
          <t>07/11/2025 00:00:00</t>
        </is>
      </c>
      <c r="F8" t="inlineStr">
        <is>
          <t>07/11/2026</t>
        </is>
      </c>
      <c r="G8" t="inlineStr">
        <is>
          <t>Ativo</t>
        </is>
      </c>
      <c r="H8" t="inlineStr">
        <is>
          <t>Ordinária</t>
        </is>
      </c>
      <c r="I8" t="inlineStr">
        <is>
          <t>4.4.90.52</t>
        </is>
      </c>
      <c r="J8" t="inlineStr">
        <is>
          <t>570000,00</t>
        </is>
      </c>
      <c r="K8" t="inlineStr">
        <is>
          <t>570000,00</t>
        </is>
      </c>
      <c r="L8" t="inlineStr"/>
    </row>
    <row r="9">
      <c r="A9" t="inlineStr">
        <is>
          <t>CONTRATAÇÃO DE EMPRESA ESPECIALIZADA PARA FORNECIMENTO DE FARDAMENTO E CAMISAS INSTITUCIONAIS, PARA ATENDER A DEMANDA DE COLABORADORES E ALUNOS, DE ACORDO COM AS NECESSIDADES DAS UNIDADES OPERACIONAIS DO SERVIÇO NACIONAL DE APRENDIZAGEM COMERCIAL - SENAC/RR</t>
        </is>
      </c>
      <c r="B9" t="inlineStr">
        <is>
          <t>E N DA SILVA JUNIOR - EPP</t>
        </is>
      </c>
      <c r="C9">
        <f>"13114479000210"</f>
        <v/>
      </c>
      <c r="D9" t="inlineStr">
        <is>
          <t>Pregão Presencial</t>
        </is>
      </c>
      <c r="E9" t="inlineStr">
        <is>
          <t>25/06/2025 00:00:00</t>
        </is>
      </c>
      <c r="F9" t="inlineStr">
        <is>
          <t>25/06/2026</t>
        </is>
      </c>
      <c r="G9" t="inlineStr">
        <is>
          <t>Ativo</t>
        </is>
      </c>
      <c r="H9" t="inlineStr">
        <is>
          <t>Ordinária</t>
        </is>
      </c>
      <c r="I9" t="inlineStr">
        <is>
          <t>3.3.90.30</t>
        </is>
      </c>
      <c r="J9" t="inlineStr">
        <is>
          <t>496246,00</t>
        </is>
      </c>
      <c r="K9" t="inlineStr">
        <is>
          <t>246351,02</t>
        </is>
      </c>
      <c r="L9" t="inlineStr"/>
    </row>
    <row r="10">
      <c r="A10" t="inlineStr">
        <is>
          <t>CONTRATAÇÃO DE EMPRESA ESPECIALIZADA PARA SERVIÇOS DE MANUTENÇÃO PREDITIVA, PREVENTIV? E CORRETIVA DAS USINAS FOTOVOLTAICAS INSTALADAS NAS UNIDADES D? SENAC, COM O FORNECIMENTO DE PEÇAS, MATERIAIS, INSUMOS E MÃO DE OBRA</t>
        </is>
      </c>
      <c r="B10" t="inlineStr">
        <is>
          <t>NEW ENERGY SERVIÇOS E PROJETOS</t>
        </is>
      </c>
      <c r="C10">
        <f>"53754640000153"</f>
        <v/>
      </c>
      <c r="D10" t="inlineStr">
        <is>
          <t>Pregão Presencial</t>
        </is>
      </c>
      <c r="E10" t="inlineStr">
        <is>
          <t>04/11/2025 00:00:00</t>
        </is>
      </c>
      <c r="F10" t="inlineStr">
        <is>
          <t>04/11/2026</t>
        </is>
      </c>
      <c r="G10" t="inlineStr">
        <is>
          <t>Ativo</t>
        </is>
      </c>
      <c r="H10" t="inlineStr">
        <is>
          <t>Ordinária</t>
        </is>
      </c>
      <c r="I10" t="inlineStr">
        <is>
          <t>3.3.90.30</t>
        </is>
      </c>
      <c r="J10" t="inlineStr">
        <is>
          <t>460000,00</t>
        </is>
      </c>
      <c r="K10" t="inlineStr">
        <is>
          <t>223245,00</t>
        </is>
      </c>
      <c r="L10" t="inlineStr"/>
    </row>
    <row r="11">
      <c r="A11" t="inlineStr">
        <is>
          <t>A EVENTUAL AQUISIÇÃO DE GÊNEROS ALIMENTÍCIOS PARA ATENDER AS NECESSIDADES DOS CURSOS E AÇÕES EDUCACIONAIS DOS EIXOS TURISMO &amp; HOSPITALIDADE E PRODUÇÃO ALIMENTÍCIA DAS UNIDADES SENAC/RR</t>
        </is>
      </c>
      <c r="B11" t="inlineStr">
        <is>
          <t>V.B. NETO MPRENDIMENTOS</t>
        </is>
      </c>
      <c r="C11">
        <f>"31247913000130"</f>
        <v/>
      </c>
      <c r="D11" t="inlineStr">
        <is>
          <t>Pregão Presencial</t>
        </is>
      </c>
      <c r="E11" t="inlineStr">
        <is>
          <t>06/02/2026 00:00:00</t>
        </is>
      </c>
      <c r="F11" t="inlineStr">
        <is>
          <t>06/02/2027</t>
        </is>
      </c>
      <c r="G11" t="inlineStr">
        <is>
          <t>Ativo</t>
        </is>
      </c>
      <c r="H11" t="inlineStr">
        <is>
          <t>Ordinária</t>
        </is>
      </c>
      <c r="I11" t="inlineStr">
        <is>
          <t>3.3.90.30</t>
        </is>
      </c>
      <c r="J11" t="inlineStr">
        <is>
          <t>454906,25</t>
        </is>
      </c>
      <c r="K11" t="inlineStr">
        <is>
          <t>62872,16</t>
        </is>
      </c>
      <c r="L11" t="inlineStr"/>
    </row>
    <row r="12">
      <c r="A12" t="inlineStr">
        <is>
          <t xml:space="preserve">CONTRATAÇÃO DE EMPRESA ESPECIALIZADA PARA PRESTAÇÃO DE SERVIÇOS CONTINUADOS DE MANUTENÇÃO PREVENTIVA E CORRETIVA DE CENTRAIS DE AR-CONDICIONADO </t>
        </is>
      </c>
      <c r="B12" t="inlineStr">
        <is>
          <t>P.I.P DE DEUS E CIA LTDA- EPP</t>
        </is>
      </c>
      <c r="C12">
        <f>"14453518000195"</f>
        <v/>
      </c>
      <c r="D12" t="inlineStr">
        <is>
          <t>Pregão Presencial</t>
        </is>
      </c>
      <c r="E12" t="inlineStr">
        <is>
          <t>24/06/2025 00:00:00</t>
        </is>
      </c>
      <c r="F12" t="inlineStr">
        <is>
          <t>26/12/2026</t>
        </is>
      </c>
      <c r="G12" t="inlineStr">
        <is>
          <t>Ativo</t>
        </is>
      </c>
      <c r="H12" t="inlineStr">
        <is>
          <t>Ordinária</t>
        </is>
      </c>
      <c r="I12" t="inlineStr">
        <is>
          <t>3.3.90.39</t>
        </is>
      </c>
      <c r="J12" t="inlineStr">
        <is>
          <t>436000,00</t>
        </is>
      </c>
      <c r="K12" t="inlineStr">
        <is>
          <t>178496,03</t>
        </is>
      </c>
      <c r="L12" t="inlineStr"/>
    </row>
    <row r="13">
      <c r="A13" t="inlineStr">
        <is>
          <t>OBTENÇÃO DE REGISTRO DE PREÇOS PARA FUTURA AQUISIÇÃO DE PRODUTOS E MATERIAIS DE LIMPEZA E HIGIENIZAÇÃO, COM ENTREGAS PARCELADAS, A SEREM APLICADOS DE ACORDO COM AS NECESSIDADES DAS UNIDADES DO SENAC EM RORAIMA</t>
        </is>
      </c>
      <c r="B13" t="inlineStr">
        <is>
          <t>H. T. DE A. COELHO LTDA</t>
        </is>
      </c>
      <c r="C13">
        <f>"09000731000101"</f>
        <v/>
      </c>
      <c r="D13" t="inlineStr">
        <is>
          <t>Pregão Presencial</t>
        </is>
      </c>
      <c r="E13" t="inlineStr">
        <is>
          <t>28/07/2025 00:00:00</t>
        </is>
      </c>
      <c r="F13" t="inlineStr">
        <is>
          <t>27/07/2026</t>
        </is>
      </c>
      <c r="G13" t="inlineStr">
        <is>
          <t>Ativo</t>
        </is>
      </c>
      <c r="H13" t="inlineStr">
        <is>
          <t>Ordinária</t>
        </is>
      </c>
      <c r="I13" t="inlineStr">
        <is>
          <t>3.3.90.30</t>
        </is>
      </c>
      <c r="J13" t="inlineStr">
        <is>
          <t>288000,00</t>
        </is>
      </c>
      <c r="K13" t="inlineStr">
        <is>
          <t>68342,79</t>
        </is>
      </c>
      <c r="L13" t="inlineStr"/>
    </row>
    <row r="14">
      <c r="A14" t="inlineStr">
        <is>
          <t>CONTRATAÇÃO DE EMPRESA ESPECIALIZADA PARA RENOVAÇÃO DA GARANTIA DA SOLUÇÃO DE FIREWALL - CHECKPOINT (EOS - END OS SUPPORT) POR 03 ANOS, NAS UNIDADES DO SENAC RORAIMA.</t>
        </is>
      </c>
      <c r="B14" t="inlineStr">
        <is>
          <t>CONVERGE DATA TECNOLOGIA DA INFORMAÇÃO LTDA</t>
        </is>
      </c>
      <c r="C14">
        <f>"20621724000160"</f>
        <v/>
      </c>
      <c r="D14" t="inlineStr">
        <is>
          <t>Pregão Presencial</t>
        </is>
      </c>
      <c r="E14" t="inlineStr">
        <is>
          <t>15/06/2023 00:00:00</t>
        </is>
      </c>
      <c r="F14" t="inlineStr">
        <is>
          <t>15/06/2026</t>
        </is>
      </c>
      <c r="G14" t="inlineStr">
        <is>
          <t>Ativo</t>
        </is>
      </c>
      <c r="H14" t="inlineStr">
        <is>
          <t>Ordinária</t>
        </is>
      </c>
      <c r="I14" t="inlineStr">
        <is>
          <t>3.3.90.39</t>
        </is>
      </c>
      <c r="J14" t="inlineStr">
        <is>
          <t>236000,00</t>
        </is>
      </c>
      <c r="K14" t="inlineStr">
        <is>
          <t>236000,00</t>
        </is>
      </c>
      <c r="L14" t="inlineStr"/>
    </row>
    <row r="15">
      <c r="A15" t="inlineStr">
        <is>
          <t>A EVENTUAL AQUISIÇÃO DE QUEIJOS, FRIOS, EMBUTIDOS, DEFUMADOS E CONGELADOS PARA ATENDER AS NECESSIDADES DOS CURSOS E AÇÕES EDUCACIONAIS DOS EIXOS TURISMO &amp; HOSPITALIDADE E PRODUÇÃO ALIMENTÍCIA DAS UNIDADES SENAC/RR,</t>
        </is>
      </c>
      <c r="B15" t="inlineStr">
        <is>
          <t>V.B. NETO MPRENDIMENTOS</t>
        </is>
      </c>
      <c r="C15">
        <f>"31247913000130"</f>
        <v/>
      </c>
      <c r="D15" t="inlineStr">
        <is>
          <t>Pregão Presencial</t>
        </is>
      </c>
      <c r="E15" t="inlineStr">
        <is>
          <t>06/02/2026 00:00:00</t>
        </is>
      </c>
      <c r="F15" t="inlineStr">
        <is>
          <t>06/02/2027</t>
        </is>
      </c>
      <c r="G15" t="inlineStr">
        <is>
          <t>Ativo</t>
        </is>
      </c>
      <c r="H15" t="inlineStr">
        <is>
          <t>Ordinária</t>
        </is>
      </c>
      <c r="I15" t="inlineStr">
        <is>
          <t>3.3.90.30</t>
        </is>
      </c>
      <c r="J15" t="inlineStr">
        <is>
          <t>235000,00</t>
        </is>
      </c>
      <c r="K15" t="inlineStr">
        <is>
          <t>17037,19</t>
        </is>
      </c>
      <c r="L15" t="inlineStr"/>
    </row>
    <row r="16">
      <c r="A16" t="inlineStr">
        <is>
          <t xml:space="preserve"> REGISTRAR PREÇO PARA EVENTUAL PRESTAÇÃO DE SERVIÇOS GRÁFICOS, PERSONALIZADOS, PADRONIZADOS, AQUISIÇÃO DE PAPÉIS GRÁFICOS PARA UTILIZAÇÃO NA MINI GRÁFICA</t>
        </is>
      </c>
      <c r="B16" t="inlineStr">
        <is>
          <t>INDUSTRIA E COMERCIO IORIS LTDA EPP</t>
        </is>
      </c>
      <c r="C16">
        <f>"84041011000100"</f>
        <v/>
      </c>
      <c r="D16" t="inlineStr">
        <is>
          <t>Pregão Presencial</t>
        </is>
      </c>
      <c r="E16" t="inlineStr">
        <is>
          <t>03/07/2024 00:00:00</t>
        </is>
      </c>
      <c r="F16" t="inlineStr">
        <is>
          <t>02/07/2026</t>
        </is>
      </c>
      <c r="G16" t="inlineStr">
        <is>
          <t>Ativo</t>
        </is>
      </c>
      <c r="H16" t="inlineStr">
        <is>
          <t>Ordinária</t>
        </is>
      </c>
      <c r="I16" t="inlineStr">
        <is>
          <t>3.3.90.30</t>
        </is>
      </c>
      <c r="J16" t="inlineStr">
        <is>
          <t>209349,36</t>
        </is>
      </c>
      <c r="K16" t="inlineStr">
        <is>
          <t>252578,56</t>
        </is>
      </c>
      <c r="L16" t="inlineStr"/>
    </row>
    <row r="17">
      <c r="A17" t="inlineStr">
        <is>
          <t>LOCAÇÃO E AQUISIÇÃO DE ESTRUTURA E DECORAÇÃO PARA AÇÕES E EVENTOS DO SENAC RORAIMA</t>
        </is>
      </c>
      <c r="B17" t="inlineStr">
        <is>
          <t>ARCNETI MAQUINAS E EQUIPAMENTOS LTDA</t>
        </is>
      </c>
      <c r="C17">
        <f>"08044934000137"</f>
        <v/>
      </c>
      <c r="D17" t="inlineStr">
        <is>
          <t>Pregão Presencial</t>
        </is>
      </c>
      <c r="E17" t="inlineStr">
        <is>
          <t>03/11/2025 00:00:00</t>
        </is>
      </c>
      <c r="F17" t="inlineStr">
        <is>
          <t>03/11/2026</t>
        </is>
      </c>
      <c r="G17" t="inlineStr">
        <is>
          <t>Ativo</t>
        </is>
      </c>
      <c r="H17" t="inlineStr">
        <is>
          <t>Ordinária</t>
        </is>
      </c>
      <c r="I17" t="inlineStr">
        <is>
          <t>3.3.90.30</t>
        </is>
      </c>
      <c r="J17" t="inlineStr">
        <is>
          <t>202300,00</t>
        </is>
      </c>
      <c r="K17" t="inlineStr">
        <is>
          <t>38802,00</t>
        </is>
      </c>
      <c r="L17" t="inlineStr"/>
    </row>
    <row r="18">
      <c r="A18" t="inlineStr">
        <is>
          <t>AQUISIÇÃO DE MOBILIÁRIO PARA O LABORATÓRIO DE SAÚDE DO SENAC RORAIMA CONTEMPLADO NO PROGRAMA NACIONAL DE FOMENTO E INOVAÇÃO PARA A AREA DA SAÚDE PARA ESTRUTURAÇÃO DE UMA SALA NO CENTRO PEDAGÓGICO DE SAÚDE SENAC/RR.</t>
        </is>
      </c>
      <c r="B18" t="inlineStr">
        <is>
          <t>COMERCIAL JANDAIA LTDA</t>
        </is>
      </c>
      <c r="C18">
        <f>"22379413000161"</f>
        <v/>
      </c>
      <c r="D18" t="inlineStr">
        <is>
          <t>Pregão Presencial</t>
        </is>
      </c>
      <c r="E18" t="inlineStr">
        <is>
          <t>06/02/2026 00:00:00</t>
        </is>
      </c>
      <c r="F18" t="inlineStr">
        <is>
          <t>06/02/2027</t>
        </is>
      </c>
      <c r="G18" t="inlineStr">
        <is>
          <t>Ativo</t>
        </is>
      </c>
      <c r="H18" t="inlineStr">
        <is>
          <t>Ordinária</t>
        </is>
      </c>
      <c r="I18" t="inlineStr">
        <is>
          <t>4.4.90.52</t>
        </is>
      </c>
      <c r="J18" t="inlineStr">
        <is>
          <t>199250,00</t>
        </is>
      </c>
      <c r="K18" t="inlineStr">
        <is>
          <t>167656,00</t>
        </is>
      </c>
      <c r="L18" t="inlineStr"/>
    </row>
    <row r="19">
      <c r="A19" t="inlineStr">
        <is>
          <t>ADESÃO A ATA DE REGISTRO DE PREÇO PARA FUTURA E EVENTUAL CONTRATAÇÃO DE PESSOA JURÍDICA ESPECIALIZADA NA PRESTAÇÃO DE SERVIÇOS MECÂNICOS EM GERAL DE FORMA PREVENTIVA E CORRETIVA SOB DEMANDA</t>
        </is>
      </c>
      <c r="B19" t="inlineStr">
        <is>
          <t>MARANHÃO DO KARRÃO LTDA</t>
        </is>
      </c>
      <c r="C19">
        <f>"07087246000191"</f>
        <v/>
      </c>
      <c r="D19" t="inlineStr">
        <is>
          <t>Pregão Presencial</t>
        </is>
      </c>
      <c r="E19" t="inlineStr">
        <is>
          <t>06/09/2024 00:00:00</t>
        </is>
      </c>
      <c r="F19" t="inlineStr">
        <is>
          <t>05/09/2026</t>
        </is>
      </c>
      <c r="G19" t="inlineStr">
        <is>
          <t>Ativo</t>
        </is>
      </c>
      <c r="H19" t="inlineStr">
        <is>
          <t>Ordinária</t>
        </is>
      </c>
      <c r="I19" t="inlineStr">
        <is>
          <t>3.3.90.39</t>
        </is>
      </c>
      <c r="J19" t="inlineStr">
        <is>
          <t>189000,00</t>
        </is>
      </c>
      <c r="K19" t="inlineStr">
        <is>
          <t>100986,47</t>
        </is>
      </c>
      <c r="L19" t="inlineStr"/>
    </row>
    <row r="20">
      <c r="A20" t="inlineStr">
        <is>
          <t>EVENTUAL CONTRATAÇÃO DE EMPRESA ESPECIALIZADA PARA PRESTAÇÃO DE SERVIÇO DE INTÉRPRETE DË LIBRAS PARA ATENDER AS NECESSIDADES DO SENAC RR CONFORME DEMANDAS.</t>
        </is>
      </c>
      <c r="B20" t="inlineStr">
        <is>
          <t>TRADUZ BRASIL SERVIÇO LTDA</t>
        </is>
      </c>
      <c r="C20">
        <f>"46721242000175"</f>
        <v/>
      </c>
      <c r="D20" t="inlineStr">
        <is>
          <t>Pregão Presencial</t>
        </is>
      </c>
      <c r="E20" t="inlineStr">
        <is>
          <t>11/03/2026 00:00:00</t>
        </is>
      </c>
      <c r="F20" t="inlineStr">
        <is>
          <t>11/03/2027</t>
        </is>
      </c>
      <c r="G20" t="inlineStr">
        <is>
          <t>Ativo</t>
        </is>
      </c>
      <c r="H20" t="inlineStr">
        <is>
          <t>Ordinária</t>
        </is>
      </c>
      <c r="I20" t="inlineStr">
        <is>
          <t>3.3.90.39</t>
        </is>
      </c>
      <c r="J20" t="inlineStr">
        <is>
          <t>188500,00</t>
        </is>
      </c>
      <c r="K20" t="inlineStr">
        <is>
          <t>62500,00</t>
        </is>
      </c>
      <c r="L20" t="inlineStr"/>
    </row>
    <row r="21">
      <c r="A21" t="inlineStr">
        <is>
          <t>AQUISIÇÃO DE PRODUTO - EXAME INTERNACIONAL DE PROFICIÊNCIA EM LÍNGUA INGLESA TOEFL (TEST OF ENGLISH AS A FOREIGN LANGUAGE) PARA ATENDER DEMANDA DE ALUNOS DO CENTRO DE IDIOMAS DO SENAC RORAIMA</t>
        </is>
      </c>
      <c r="B21" t="inlineStr">
        <is>
          <t>MASTERTEST EDUCATIONAL LTDA</t>
        </is>
      </c>
      <c r="C21">
        <f>"40273987000132"</f>
        <v/>
      </c>
      <c r="D21" t="inlineStr">
        <is>
          <t>Inexigibilidade</t>
        </is>
      </c>
      <c r="E21" t="inlineStr">
        <is>
          <t>26/03/2026 00:00:00</t>
        </is>
      </c>
      <c r="F21" t="inlineStr">
        <is>
          <t>26/03/2027</t>
        </is>
      </c>
      <c r="G21" t="inlineStr">
        <is>
          <t>Ativo</t>
        </is>
      </c>
      <c r="H21" t="inlineStr">
        <is>
          <t>Ordinária</t>
        </is>
      </c>
      <c r="I21" t="inlineStr">
        <is>
          <t>3.3.90.30</t>
        </is>
      </c>
      <c r="J21" t="inlineStr">
        <is>
          <t>158400,00</t>
        </is>
      </c>
      <c r="K21" t="inlineStr">
        <is>
          <t>0,00</t>
        </is>
      </c>
      <c r="L21" t="inlineStr"/>
    </row>
  </sheetData>
  <pageMargins left="0.75" right="0.75" top="1" bottom="1" header="0.5" footer="0.5"/>
</worksheet>
</file>

<file path=xl/worksheets/sheet7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AQUISIÇÃO DE LIVROS DIDÁTICOS PARA ATENDER AS NECESSIDADES DO CENTRO DE IDIOMAS NOS PRÓXIMOS SEMESTRES (2026.1/2026.2)</t>
        </is>
      </c>
      <c r="B2" t="inlineStr">
        <is>
          <t>A PAGINA DISTRIBUIDORA DE LIVROS LTDA</t>
        </is>
      </c>
      <c r="C2">
        <f>"01795809000110"</f>
        <v/>
      </c>
      <c r="D2" t="inlineStr">
        <is>
          <t>Pregão Presencial</t>
        </is>
      </c>
      <c r="E2" t="inlineStr">
        <is>
          <t>07/01/2026 00:00:00</t>
        </is>
      </c>
      <c r="F2" t="inlineStr">
        <is>
          <t>07/01/2027</t>
        </is>
      </c>
      <c r="G2" t="inlineStr">
        <is>
          <t>Ativo</t>
        </is>
      </c>
      <c r="H2" t="inlineStr">
        <is>
          <t>Ordinária</t>
        </is>
      </c>
      <c r="I2" t="inlineStr">
        <is>
          <t>3.3.90.30</t>
        </is>
      </c>
      <c r="J2" t="inlineStr">
        <is>
          <t>4159816,89</t>
        </is>
      </c>
      <c r="K2" t="inlineStr">
        <is>
          <t>358857,94</t>
        </is>
      </c>
      <c r="L2" t="inlineStr"/>
    </row>
    <row r="3">
      <c r="A3" t="inlineStr">
        <is>
          <t>CONTRATAÇÃO DE EMPRESA PARA FORNECIMENTO DE VALE ALIMENTAÇÃO, POR DEMANDA, NO SENAC/RR.</t>
        </is>
      </c>
      <c r="B3" t="inlineStr">
        <is>
          <t>PLUXEE BENEFICIO BRASIL S.A</t>
        </is>
      </c>
      <c r="C3">
        <f>"69034668000156"</f>
        <v/>
      </c>
      <c r="D3" t="inlineStr">
        <is>
          <t>Inexigibilidade</t>
        </is>
      </c>
      <c r="E3" t="inlineStr">
        <is>
          <t>16/04/2024 00:00:00</t>
        </is>
      </c>
      <c r="F3" t="inlineStr">
        <is>
          <t>16/04/2027</t>
        </is>
      </c>
      <c r="G3" t="inlineStr">
        <is>
          <t>Ativo</t>
        </is>
      </c>
      <c r="H3" t="inlineStr">
        <is>
          <t>Ordinária</t>
        </is>
      </c>
      <c r="I3" t="inlineStr">
        <is>
          <t>3.3.90.39</t>
        </is>
      </c>
      <c r="J3" t="inlineStr">
        <is>
          <t>2520000,00</t>
        </is>
      </c>
      <c r="K3" t="inlineStr">
        <is>
          <t>4356360,00</t>
        </is>
      </c>
      <c r="L3" t="inlineStr"/>
    </row>
    <row r="4">
      <c r="A4" t="inlineStr">
        <is>
          <t>PRESTAÇÃO DE SERV. DE ENGENHARIA E/OU CONSTRUÇÃO CIVIL PARA MANUT. PREDIAL PREV. E CORRET., REFORMA, ADEQ., ADAPT., REPAROS E/OU REVIT. COM FORNEC. DE MATERIAIS, EQUIP. E MÃO DE OBRA, NA FORMA ESTABELECIDA NAS PLANILHAS DE SERV. E INSUMOS DIVERSOS DESCRITOS NO SINAPI</t>
        </is>
      </c>
      <c r="B4" t="inlineStr">
        <is>
          <t>SOUSA SERVIÇOS DE CARTOGRAFIA LTDA</t>
        </is>
      </c>
      <c r="C4">
        <f>"20656199000118"</f>
        <v/>
      </c>
      <c r="D4" t="inlineStr">
        <is>
          <t>Pregão Presencial</t>
        </is>
      </c>
      <c r="E4" t="inlineStr">
        <is>
          <t>17/03/2026 00:00:00</t>
        </is>
      </c>
      <c r="F4" t="inlineStr">
        <is>
          <t>17/03/2027</t>
        </is>
      </c>
      <c r="G4" t="inlineStr">
        <is>
          <t>Ativo</t>
        </is>
      </c>
      <c r="H4" t="inlineStr">
        <is>
          <t>Ordinária</t>
        </is>
      </c>
      <c r="I4" t="inlineStr">
        <is>
          <t>3.3.90.39</t>
        </is>
      </c>
      <c r="J4" t="inlineStr">
        <is>
          <t>1719019,41</t>
        </is>
      </c>
      <c r="K4" t="inlineStr">
        <is>
          <t>0,00</t>
        </is>
      </c>
      <c r="L4" t="inlineStr"/>
    </row>
    <row r="5">
      <c r="A5" t="inlineStr">
        <is>
          <t>PRESTAÇÃO DE SERVIÇOS DE AGENCIAMENTO DE PASSAGENS AÉREAS DOMÉSTICAS NACIONAIS E INTERNACIONAIS, PASSAGENS TERRESTRES, HOSPEDAGEM, EMISSÃO DE SEGURO DE ASSISTÊNCIA, MARCAÇÃO DE ASSENTOS E OUTROS SERVIÇOS NO MESMO RAMO DE ATIVIDADE</t>
        </is>
      </c>
      <c r="B5" t="inlineStr">
        <is>
          <t>WC VIAGENS E TURISMO LTDA</t>
        </is>
      </c>
      <c r="C5">
        <f>"13480254000104"</f>
        <v/>
      </c>
      <c r="D5" t="inlineStr">
        <is>
          <t>Pregão Presencial</t>
        </is>
      </c>
      <c r="E5" t="inlineStr">
        <is>
          <t>23/02/2026 00:00:00</t>
        </is>
      </c>
      <c r="F5" t="inlineStr">
        <is>
          <t>23/02/2027</t>
        </is>
      </c>
      <c r="G5" t="inlineStr">
        <is>
          <t>Ativo</t>
        </is>
      </c>
      <c r="H5" t="inlineStr">
        <is>
          <t>Ordinária</t>
        </is>
      </c>
      <c r="I5" t="inlineStr">
        <is>
          <t>3.3.90.39</t>
        </is>
      </c>
      <c r="J5" t="inlineStr">
        <is>
          <t>1000000,00</t>
        </is>
      </c>
      <c r="K5" t="inlineStr">
        <is>
          <t>108727,20</t>
        </is>
      </c>
      <c r="L5" t="inlineStr"/>
    </row>
    <row r="6">
      <c r="A6" t="inlineStr">
        <is>
          <t>CONTRATAÇÃO DE EMPRESA PARA FORNECIMENTO DE RECARGAS DE VALES TRANSPORTES POR DEMANDAS E CONFORME A NECESSIDADE DO SENAC/RR</t>
        </is>
      </c>
      <c r="B6" t="inlineStr">
        <is>
          <t>CIDADE DE BOA VISTA TRANSPORTES URBANOS LTDA</t>
        </is>
      </c>
      <c r="C6">
        <f>"06353071000235"</f>
        <v/>
      </c>
      <c r="D6" t="inlineStr">
        <is>
          <t>Inexigibilidade</t>
        </is>
      </c>
      <c r="E6" t="inlineStr">
        <is>
          <t>24/03/2022 00:00:00</t>
        </is>
      </c>
      <c r="F6" t="inlineStr">
        <is>
          <t>24/03/2027</t>
        </is>
      </c>
      <c r="G6" t="inlineStr">
        <is>
          <t>Ativo</t>
        </is>
      </c>
      <c r="H6" t="inlineStr">
        <is>
          <t>Ordinária</t>
        </is>
      </c>
      <c r="I6" t="inlineStr">
        <is>
          <t>3.3.90.39</t>
        </is>
      </c>
      <c r="J6" t="inlineStr">
        <is>
          <t>813645,50</t>
        </is>
      </c>
      <c r="K6" t="inlineStr">
        <is>
          <t>113882,49</t>
        </is>
      </c>
      <c r="L6" t="inlineStr"/>
    </row>
    <row r="7">
      <c r="A7" t="inlineStr">
        <is>
          <t xml:space="preserve">AQUISIÇÃO DE LANCHES PARA ALUNOS PSG DE IRACEMA, SÃO JOÃO DA BALIZA E RORAINOPOLIS. </t>
        </is>
      </c>
      <c r="B7" t="inlineStr">
        <is>
          <t>SESC - ADMINISTRAÇÃO REGIONAL NO ESTADO DE RORAIMA</t>
        </is>
      </c>
      <c r="C7">
        <f>"03488834000186"</f>
        <v/>
      </c>
      <c r="D7" t="inlineStr">
        <is>
          <t>Dispensa</t>
        </is>
      </c>
      <c r="E7" t="inlineStr">
        <is>
          <t>10/10/2023 00:00:00</t>
        </is>
      </c>
      <c r="F7" t="inlineStr">
        <is>
          <t>10/07/2026</t>
        </is>
      </c>
      <c r="G7" t="inlineStr">
        <is>
          <t>Ativo</t>
        </is>
      </c>
      <c r="H7" t="inlineStr">
        <is>
          <t>Ordinária</t>
        </is>
      </c>
      <c r="I7" t="inlineStr">
        <is>
          <t>3.3.90.30</t>
        </is>
      </c>
      <c r="J7" t="inlineStr">
        <is>
          <t>763200,00</t>
        </is>
      </c>
      <c r="K7" t="inlineStr">
        <is>
          <t>1100592,00</t>
        </is>
      </c>
      <c r="L7" t="inlineStr"/>
    </row>
    <row r="8">
      <c r="A8" t="inlineStr">
        <is>
          <t>AQUISIÇÃO DE 2 (DOIS) VEÍCULO CABINE DUPLA TIPO CAMIONETE PICK-UP PARA ATENDER AS NECESSIDADES DE RENOVAÇÃO DA FROTA DO SENAC/RR,</t>
        </is>
      </c>
      <c r="B8" t="inlineStr">
        <is>
          <t>TOYOLEX AUTOS S/A</t>
        </is>
      </c>
      <c r="C8">
        <f>"07234453002094"</f>
        <v/>
      </c>
      <c r="D8" t="inlineStr">
        <is>
          <t>Dispensa</t>
        </is>
      </c>
      <c r="E8" t="inlineStr">
        <is>
          <t>07/11/2025 00:00:00</t>
        </is>
      </c>
      <c r="F8" t="inlineStr">
        <is>
          <t>07/11/2026</t>
        </is>
      </c>
      <c r="G8" t="inlineStr">
        <is>
          <t>Ativo</t>
        </is>
      </c>
      <c r="H8" t="inlineStr">
        <is>
          <t>Ordinária</t>
        </is>
      </c>
      <c r="I8" t="inlineStr">
        <is>
          <t>4.4.90.52</t>
        </is>
      </c>
      <c r="J8" t="inlineStr">
        <is>
          <t>570000,00</t>
        </is>
      </c>
      <c r="K8" t="inlineStr">
        <is>
          <t>570000,00</t>
        </is>
      </c>
      <c r="L8" t="inlineStr"/>
    </row>
    <row r="9">
      <c r="A9" t="inlineStr">
        <is>
          <t>CONTRATAÇÃO DE EMPRESA ESPECIALIZADA PARA FORNECIMENTO DE FARDAMENTO E CAMISAS INSTITUCIONAIS, PARA ATENDER A DEMANDA DE COLABORADORES E ALUNOS, DE ACORDO COM AS NECESSIDADES DAS UNIDADES OPERACIONAIS DO SERVIÇO NACIONAL DE APRENDIZAGEM COMERCIAL - SENAC/RR</t>
        </is>
      </c>
      <c r="B9" t="inlineStr">
        <is>
          <t>E N DA SILVA JUNIOR - EPP</t>
        </is>
      </c>
      <c r="C9">
        <f>"13114479000210"</f>
        <v/>
      </c>
      <c r="D9" t="inlineStr">
        <is>
          <t>Pregão Presencial</t>
        </is>
      </c>
      <c r="E9" t="inlineStr">
        <is>
          <t>25/06/2025 00:00:00</t>
        </is>
      </c>
      <c r="F9" t="inlineStr">
        <is>
          <t>25/06/2026</t>
        </is>
      </c>
      <c r="G9" t="inlineStr">
        <is>
          <t>Ativo</t>
        </is>
      </c>
      <c r="H9" t="inlineStr">
        <is>
          <t>Ordinária</t>
        </is>
      </c>
      <c r="I9" t="inlineStr">
        <is>
          <t>3.3.90.30</t>
        </is>
      </c>
      <c r="J9" t="inlineStr">
        <is>
          <t>496246,00</t>
        </is>
      </c>
      <c r="K9" t="inlineStr">
        <is>
          <t>246351,02</t>
        </is>
      </c>
      <c r="L9" t="inlineStr"/>
    </row>
    <row r="10">
      <c r="A10" t="inlineStr">
        <is>
          <t>CONTRATAÇÃO DE EMPRESA ESPECIALIZADA PARA SERVIÇOS DE MANUTENÇÃO PREDITIVA, PREVENTIV? E CORRETIVA DAS USINAS FOTOVOLTAICAS INSTALADAS NAS UNIDADES D? SENAC, COM O FORNECIMENTO DE PEÇAS, MATERIAIS, INSUMOS E MÃO DE OBRA</t>
        </is>
      </c>
      <c r="B10" t="inlineStr">
        <is>
          <t>NEW ENERGY SERVIÇOS E PROJETOS</t>
        </is>
      </c>
      <c r="C10">
        <f>"53754640000153"</f>
        <v/>
      </c>
      <c r="D10" t="inlineStr">
        <is>
          <t>Pregão Presencial</t>
        </is>
      </c>
      <c r="E10" t="inlineStr">
        <is>
          <t>04/11/2025 00:00:00</t>
        </is>
      </c>
      <c r="F10" t="inlineStr">
        <is>
          <t>04/11/2026</t>
        </is>
      </c>
      <c r="G10" t="inlineStr">
        <is>
          <t>Ativo</t>
        </is>
      </c>
      <c r="H10" t="inlineStr">
        <is>
          <t>Ordinária</t>
        </is>
      </c>
      <c r="I10" t="inlineStr">
        <is>
          <t>3.3.90.30</t>
        </is>
      </c>
      <c r="J10" t="inlineStr">
        <is>
          <t>460000,00</t>
        </is>
      </c>
      <c r="K10" t="inlineStr">
        <is>
          <t>223245,00</t>
        </is>
      </c>
      <c r="L10" t="inlineStr"/>
    </row>
    <row r="11">
      <c r="A11" t="inlineStr">
        <is>
          <t>A EVENTUAL AQUISIÇÃO DE GÊNEROS ALIMENTÍCIOS PARA ATENDER AS NECESSIDADES DOS CURSOS E AÇÕES EDUCACIONAIS DOS EIXOS TURISMO &amp; HOSPITALIDADE E PRODUÇÃO ALIMENTÍCIA DAS UNIDADES SENAC/RR</t>
        </is>
      </c>
      <c r="B11" t="inlineStr">
        <is>
          <t>V.B. NETO MPRENDIMENTOS</t>
        </is>
      </c>
      <c r="C11">
        <f>"31247913000130"</f>
        <v/>
      </c>
      <c r="D11" t="inlineStr">
        <is>
          <t>Pregão Presencial</t>
        </is>
      </c>
      <c r="E11" t="inlineStr">
        <is>
          <t>06/02/2026 00:00:00</t>
        </is>
      </c>
      <c r="F11" t="inlineStr">
        <is>
          <t>06/02/2027</t>
        </is>
      </c>
      <c r="G11" t="inlineStr">
        <is>
          <t>Ativo</t>
        </is>
      </c>
      <c r="H11" t="inlineStr">
        <is>
          <t>Ordinária</t>
        </is>
      </c>
      <c r="I11" t="inlineStr">
        <is>
          <t>3.3.90.30</t>
        </is>
      </c>
      <c r="J11" t="inlineStr">
        <is>
          <t>454906,25</t>
        </is>
      </c>
      <c r="K11" t="inlineStr">
        <is>
          <t>62872,16</t>
        </is>
      </c>
      <c r="L11" t="inlineStr"/>
    </row>
    <row r="12">
      <c r="A12" t="inlineStr">
        <is>
          <t xml:space="preserve">CONTRATAÇÃO DE EMPRESA ESPECIALIZADA PARA PRESTAÇÃO DE SERVIÇOS CONTINUADOS DE MANUTENÇÃO PREVENTIVA E CORRETIVA DE CENTRAIS DE AR-CONDICIONADO </t>
        </is>
      </c>
      <c r="B12" t="inlineStr">
        <is>
          <t>P.I.P DE DEUS E CIA LTDA- EPP</t>
        </is>
      </c>
      <c r="C12">
        <f>"14453518000195"</f>
        <v/>
      </c>
      <c r="D12" t="inlineStr">
        <is>
          <t>Pregão Presencial</t>
        </is>
      </c>
      <c r="E12" t="inlineStr">
        <is>
          <t>24/06/2025 00:00:00</t>
        </is>
      </c>
      <c r="F12" t="inlineStr">
        <is>
          <t>26/12/2026</t>
        </is>
      </c>
      <c r="G12" t="inlineStr">
        <is>
          <t>Ativo</t>
        </is>
      </c>
      <c r="H12" t="inlineStr">
        <is>
          <t>Ordinária</t>
        </is>
      </c>
      <c r="I12" t="inlineStr">
        <is>
          <t>3.3.90.39</t>
        </is>
      </c>
      <c r="J12" t="inlineStr">
        <is>
          <t>436000,00</t>
        </is>
      </c>
      <c r="K12" t="inlineStr">
        <is>
          <t>178496,03</t>
        </is>
      </c>
      <c r="L12" t="inlineStr"/>
    </row>
    <row r="13">
      <c r="A13" t="inlineStr">
        <is>
          <t>OBTENÇÃO DE REGISTRO DE PREÇOS PARA FUTURA AQUISIÇÃO DE PRODUTOS E MATERIAIS DE LIMPEZA E HIGIENIZAÇÃO, COM ENTREGAS PARCELADAS, A SEREM APLICADOS DE ACORDO COM AS NECESSIDADES DAS UNIDADES DO SENAC EM RORAIMA</t>
        </is>
      </c>
      <c r="B13" t="inlineStr">
        <is>
          <t>H. T. DE A. COELHO LTDA</t>
        </is>
      </c>
      <c r="C13">
        <f>"09000731000101"</f>
        <v/>
      </c>
      <c r="D13" t="inlineStr">
        <is>
          <t>Pregão Presencial</t>
        </is>
      </c>
      <c r="E13" t="inlineStr">
        <is>
          <t>28/07/2025 00:00:00</t>
        </is>
      </c>
      <c r="F13" t="inlineStr">
        <is>
          <t>27/07/2026</t>
        </is>
      </c>
      <c r="G13" t="inlineStr">
        <is>
          <t>Ativo</t>
        </is>
      </c>
      <c r="H13" t="inlineStr">
        <is>
          <t>Ordinária</t>
        </is>
      </c>
      <c r="I13" t="inlineStr">
        <is>
          <t>3.3.90.30</t>
        </is>
      </c>
      <c r="J13" t="inlineStr">
        <is>
          <t>288000,00</t>
        </is>
      </c>
      <c r="K13" t="inlineStr">
        <is>
          <t>68342,79</t>
        </is>
      </c>
      <c r="L13" t="inlineStr"/>
    </row>
    <row r="14">
      <c r="A14" t="inlineStr">
        <is>
          <t>CONTRATAÇÃO DE EMPRESA ESPECIALIZADA PARA RENOVAÇÃO DA GARANTIA DA SOLUÇÃO DE FIREWALL - CHECKPOINT (EOS - END OS SUPPORT) POR 03 ANOS, NAS UNIDADES DO SENAC RORAIMA.</t>
        </is>
      </c>
      <c r="B14" t="inlineStr">
        <is>
          <t>CONVERGE DATA TECNOLOGIA DA INFORMAÇÃO LTDA</t>
        </is>
      </c>
      <c r="C14">
        <f>"20621724000160"</f>
        <v/>
      </c>
      <c r="D14" t="inlineStr">
        <is>
          <t>Pregão Presencial</t>
        </is>
      </c>
      <c r="E14" t="inlineStr">
        <is>
          <t>15/06/2023 00:00:00</t>
        </is>
      </c>
      <c r="F14" t="inlineStr">
        <is>
          <t>15/06/2026</t>
        </is>
      </c>
      <c r="G14" t="inlineStr">
        <is>
          <t>Ativo</t>
        </is>
      </c>
      <c r="H14" t="inlineStr">
        <is>
          <t>Ordinária</t>
        </is>
      </c>
      <c r="I14" t="inlineStr">
        <is>
          <t>3.3.90.39</t>
        </is>
      </c>
      <c r="J14" t="inlineStr">
        <is>
          <t>236000,00</t>
        </is>
      </c>
      <c r="K14" t="inlineStr">
        <is>
          <t>236000,00</t>
        </is>
      </c>
      <c r="L14" t="inlineStr"/>
    </row>
    <row r="15">
      <c r="A15" t="inlineStr">
        <is>
          <t>A EVENTUAL AQUISIÇÃO DE QUEIJOS, FRIOS, EMBUTIDOS, DEFUMADOS E CONGELADOS PARA ATENDER AS NECESSIDADES DOS CURSOS E AÇÕES EDUCACIONAIS DOS EIXOS TURISMO &amp; HOSPITALIDADE E PRODUÇÃO ALIMENTÍCIA DAS UNIDADES SENAC/RR,</t>
        </is>
      </c>
      <c r="B15" t="inlineStr">
        <is>
          <t>V.B. NETO MPRENDIMENTOS</t>
        </is>
      </c>
      <c r="C15">
        <f>"31247913000130"</f>
        <v/>
      </c>
      <c r="D15" t="inlineStr">
        <is>
          <t>Pregão Presencial</t>
        </is>
      </c>
      <c r="E15" t="inlineStr">
        <is>
          <t>06/02/2026 00:00:00</t>
        </is>
      </c>
      <c r="F15" t="inlineStr">
        <is>
          <t>06/02/2027</t>
        </is>
      </c>
      <c r="G15" t="inlineStr">
        <is>
          <t>Ativo</t>
        </is>
      </c>
      <c r="H15" t="inlineStr">
        <is>
          <t>Ordinária</t>
        </is>
      </c>
      <c r="I15" t="inlineStr">
        <is>
          <t>3.3.90.30</t>
        </is>
      </c>
      <c r="J15" t="inlineStr">
        <is>
          <t>235000,00</t>
        </is>
      </c>
      <c r="K15" t="inlineStr">
        <is>
          <t>17037,19</t>
        </is>
      </c>
      <c r="L15" t="inlineStr"/>
    </row>
    <row r="16">
      <c r="A16" t="inlineStr">
        <is>
          <t xml:space="preserve"> REGISTRAR PREÇO PARA EVENTUAL PRESTAÇÃO DE SERVIÇOS GRÁFICOS, PERSONALIZADOS, PADRONIZADOS, AQUISIÇÃO DE PAPÉIS GRÁFICOS PARA UTILIZAÇÃO NA MINI GRÁFICA</t>
        </is>
      </c>
      <c r="B16" t="inlineStr">
        <is>
          <t>INDUSTRIA E COMERCIO IORIS LTDA EPP</t>
        </is>
      </c>
      <c r="C16">
        <f>"84041011000100"</f>
        <v/>
      </c>
      <c r="D16" t="inlineStr">
        <is>
          <t>Pregão Presencial</t>
        </is>
      </c>
      <c r="E16" t="inlineStr">
        <is>
          <t>03/07/2024 00:00:00</t>
        </is>
      </c>
      <c r="F16" t="inlineStr">
        <is>
          <t>02/07/2026</t>
        </is>
      </c>
      <c r="G16" t="inlineStr">
        <is>
          <t>Ativo</t>
        </is>
      </c>
      <c r="H16" t="inlineStr">
        <is>
          <t>Ordinária</t>
        </is>
      </c>
      <c r="I16" t="inlineStr">
        <is>
          <t>3.3.90.30</t>
        </is>
      </c>
      <c r="J16" t="inlineStr">
        <is>
          <t>209349,36</t>
        </is>
      </c>
      <c r="K16" t="inlineStr">
        <is>
          <t>252578,56</t>
        </is>
      </c>
      <c r="L16" t="inlineStr"/>
    </row>
    <row r="17">
      <c r="A17" t="inlineStr">
        <is>
          <t>LOCAÇÃO E AQUISIÇÃO DE ESTRUTURA E DECORAÇÃO PARA AÇÕES E EVENTOS DO SENAC RORAIMA</t>
        </is>
      </c>
      <c r="B17" t="inlineStr">
        <is>
          <t>ARCNETI MAQUINAS E EQUIPAMENTOS LTDA</t>
        </is>
      </c>
      <c r="C17">
        <f>"08044934000137"</f>
        <v/>
      </c>
      <c r="D17" t="inlineStr">
        <is>
          <t>Pregão Presencial</t>
        </is>
      </c>
      <c r="E17" t="inlineStr">
        <is>
          <t>03/11/2025 00:00:00</t>
        </is>
      </c>
      <c r="F17" t="inlineStr">
        <is>
          <t>03/11/2026</t>
        </is>
      </c>
      <c r="G17" t="inlineStr">
        <is>
          <t>Ativo</t>
        </is>
      </c>
      <c r="H17" t="inlineStr">
        <is>
          <t>Ordinária</t>
        </is>
      </c>
      <c r="I17" t="inlineStr">
        <is>
          <t>3.3.90.30</t>
        </is>
      </c>
      <c r="J17" t="inlineStr">
        <is>
          <t>202300,00</t>
        </is>
      </c>
      <c r="K17" t="inlineStr">
        <is>
          <t>38802,00</t>
        </is>
      </c>
      <c r="L17" t="inlineStr"/>
    </row>
    <row r="18">
      <c r="A18" t="inlineStr">
        <is>
          <t>AQUISIÇÃO DE MOBILIÁRIO PARA O LABORATÓRIO DE SAÚDE DO SENAC RORAIMA CONTEMPLADO NO PROGRAMA NACIONAL DE FOMENTO E INOVAÇÃO PARA A AREA DA SAÚDE PARA ESTRUTURAÇÃO DE UMA SALA NO CENTRO PEDAGÓGICO DE SAÚDE SENAC/RR.</t>
        </is>
      </c>
      <c r="B18" t="inlineStr">
        <is>
          <t>COMERCIAL JANDAIA LTDA</t>
        </is>
      </c>
      <c r="C18">
        <f>"22379413000161"</f>
        <v/>
      </c>
      <c r="D18" t="inlineStr">
        <is>
          <t>Pregão Presencial</t>
        </is>
      </c>
      <c r="E18" t="inlineStr">
        <is>
          <t>06/02/2026 00:00:00</t>
        </is>
      </c>
      <c r="F18" t="inlineStr">
        <is>
          <t>06/02/2027</t>
        </is>
      </c>
      <c r="G18" t="inlineStr">
        <is>
          <t>Ativo</t>
        </is>
      </c>
      <c r="H18" t="inlineStr">
        <is>
          <t>Ordinária</t>
        </is>
      </c>
      <c r="I18" t="inlineStr">
        <is>
          <t>4.4.90.52</t>
        </is>
      </c>
      <c r="J18" t="inlineStr">
        <is>
          <t>199250,00</t>
        </is>
      </c>
      <c r="K18" t="inlineStr">
        <is>
          <t>167656,00</t>
        </is>
      </c>
      <c r="L18" t="inlineStr"/>
    </row>
    <row r="19">
      <c r="A19" t="inlineStr">
        <is>
          <t>ADESÃO A ATA DE REGISTRO DE PREÇO PARA FUTURA E EVENTUAL CONTRATAÇÃO DE PESSOA JURÍDICA ESPECIALIZADA NA PRESTAÇÃO DE SERVIÇOS MECÂNICOS EM GERAL DE FORMA PREVENTIVA E CORRETIVA SOB DEMANDA</t>
        </is>
      </c>
      <c r="B19" t="inlineStr">
        <is>
          <t>MARANHÃO DO KARRÃO LTDA</t>
        </is>
      </c>
      <c r="C19">
        <f>"07087246000191"</f>
        <v/>
      </c>
      <c r="D19" t="inlineStr">
        <is>
          <t>Pregão Presencial</t>
        </is>
      </c>
      <c r="E19" t="inlineStr">
        <is>
          <t>06/09/2024 00:00:00</t>
        </is>
      </c>
      <c r="F19" t="inlineStr">
        <is>
          <t>05/09/2026</t>
        </is>
      </c>
      <c r="G19" t="inlineStr">
        <is>
          <t>Ativo</t>
        </is>
      </c>
      <c r="H19" t="inlineStr">
        <is>
          <t>Ordinária</t>
        </is>
      </c>
      <c r="I19" t="inlineStr">
        <is>
          <t>3.3.90.39</t>
        </is>
      </c>
      <c r="J19" t="inlineStr">
        <is>
          <t>189000,00</t>
        </is>
      </c>
      <c r="K19" t="inlineStr">
        <is>
          <t>100986,47</t>
        </is>
      </c>
      <c r="L19" t="inlineStr"/>
    </row>
    <row r="20">
      <c r="A20" t="inlineStr">
        <is>
          <t>EVENTUAL CONTRATAÇÃO DE EMPRESA ESPECIALIZADA PARA PRESTAÇÃO DE SERVIÇO DE INTÉRPRETE DË LIBRAS PARA ATENDER AS NECESSIDADES DO SENAC RR CONFORME DEMANDAS.</t>
        </is>
      </c>
      <c r="B20" t="inlineStr">
        <is>
          <t>TRADUZ BRASIL SERVIÇO LTDA</t>
        </is>
      </c>
      <c r="C20">
        <f>"46721242000175"</f>
        <v/>
      </c>
      <c r="D20" t="inlineStr">
        <is>
          <t>Pregão Presencial</t>
        </is>
      </c>
      <c r="E20" t="inlineStr">
        <is>
          <t>11/03/2026 00:00:00</t>
        </is>
      </c>
      <c r="F20" t="inlineStr">
        <is>
          <t>11/03/2027</t>
        </is>
      </c>
      <c r="G20" t="inlineStr">
        <is>
          <t>Ativo</t>
        </is>
      </c>
      <c r="H20" t="inlineStr">
        <is>
          <t>Ordinária</t>
        </is>
      </c>
      <c r="I20" t="inlineStr">
        <is>
          <t>3.3.90.39</t>
        </is>
      </c>
      <c r="J20" t="inlineStr">
        <is>
          <t>188500,00</t>
        </is>
      </c>
      <c r="K20" t="inlineStr">
        <is>
          <t>62500,00</t>
        </is>
      </c>
      <c r="L20" t="inlineStr"/>
    </row>
    <row r="21">
      <c r="A21" t="inlineStr">
        <is>
          <t>AQUISIÇÃO DE PRODUTO - EXAME INTERNACIONAL DE PROFICIÊNCIA EM LÍNGUA INGLESA TOEFL (TEST OF ENGLISH AS A FOREIGN LANGUAGE) PARA ATENDER DEMANDA DE ALUNOS DO CENTRO DE IDIOMAS DO SENAC RORAIMA</t>
        </is>
      </c>
      <c r="B21" t="inlineStr">
        <is>
          <t>MASTERTEST EDUCATIONAL LTDA</t>
        </is>
      </c>
      <c r="C21">
        <f>"40273987000132"</f>
        <v/>
      </c>
      <c r="D21" t="inlineStr">
        <is>
          <t>Inexigibilidade</t>
        </is>
      </c>
      <c r="E21" t="inlineStr">
        <is>
          <t>26/03/2026 00:00:00</t>
        </is>
      </c>
      <c r="F21" t="inlineStr">
        <is>
          <t>26/03/2027</t>
        </is>
      </c>
      <c r="G21" t="inlineStr">
        <is>
          <t>Ativo</t>
        </is>
      </c>
      <c r="H21" t="inlineStr">
        <is>
          <t>Ordinária</t>
        </is>
      </c>
      <c r="I21" t="inlineStr">
        <is>
          <t>3.3.90.30</t>
        </is>
      </c>
      <c r="J21" t="inlineStr">
        <is>
          <t>158400,00</t>
        </is>
      </c>
      <c r="K21" t="inlineStr">
        <is>
          <t>0,00</t>
        </is>
      </c>
      <c r="L21" t="inlineStr"/>
    </row>
  </sheetData>
  <pageMargins left="0.75" right="0.75" top="1" bottom="1" header="0.5" footer="0.5"/>
</worksheet>
</file>

<file path=xl/worksheets/sheet72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AQUISIÇÃO DE LIVROS DIDÁTICOS PARA ATENDER AS NECESSIDADES DO CENTRO DE IDIOMAS NOS PRÓXIMOS SEMESTRES (2026.1/2026.2)</t>
        </is>
      </c>
      <c r="B2" t="inlineStr">
        <is>
          <t>A PAGINA DISTRIBUIDORA DE LIVROS LTDA</t>
        </is>
      </c>
      <c r="C2">
        <f>"01795809000110"</f>
        <v/>
      </c>
      <c r="D2" t="inlineStr">
        <is>
          <t>Pregão Presencial</t>
        </is>
      </c>
      <c r="E2" t="inlineStr">
        <is>
          <t>07/01/2026 00:00:00</t>
        </is>
      </c>
      <c r="F2" t="inlineStr">
        <is>
          <t>07/01/2027</t>
        </is>
      </c>
      <c r="G2" t="inlineStr">
        <is>
          <t>Ativo</t>
        </is>
      </c>
      <c r="H2" t="inlineStr">
        <is>
          <t>Ordinária</t>
        </is>
      </c>
      <c r="I2" t="inlineStr">
        <is>
          <t>3.3.90.30</t>
        </is>
      </c>
      <c r="J2" t="inlineStr">
        <is>
          <t>4159816,89</t>
        </is>
      </c>
      <c r="K2" t="inlineStr">
        <is>
          <t>358857,94</t>
        </is>
      </c>
      <c r="L2" t="inlineStr"/>
    </row>
    <row r="3">
      <c r="A3" t="inlineStr">
        <is>
          <t>CONTRATAÇÃO DE EMPRESA PARA FORNECIMENTO DE VALE ALIMENTAÇÃO, POR DEMANDA, NO SENAC/RR.</t>
        </is>
      </c>
      <c r="B3" t="inlineStr">
        <is>
          <t>PLUXEE BENEFICIO BRASIL S.A</t>
        </is>
      </c>
      <c r="C3">
        <f>"69034668000156"</f>
        <v/>
      </c>
      <c r="D3" t="inlineStr">
        <is>
          <t>Inexigibilidade</t>
        </is>
      </c>
      <c r="E3" t="inlineStr">
        <is>
          <t>16/04/2024 00:00:00</t>
        </is>
      </c>
      <c r="F3" t="inlineStr">
        <is>
          <t>16/04/2027</t>
        </is>
      </c>
      <c r="G3" t="inlineStr">
        <is>
          <t>Ativo</t>
        </is>
      </c>
      <c r="H3" t="inlineStr">
        <is>
          <t>Ordinária</t>
        </is>
      </c>
      <c r="I3" t="inlineStr">
        <is>
          <t>3.3.90.39</t>
        </is>
      </c>
      <c r="J3" t="inlineStr">
        <is>
          <t>2520000,00</t>
        </is>
      </c>
      <c r="K3" t="inlineStr">
        <is>
          <t>4356360,00</t>
        </is>
      </c>
      <c r="L3" t="inlineStr"/>
    </row>
    <row r="4">
      <c r="A4" t="inlineStr">
        <is>
          <t>PRESTAÇÃO DE SERV. DE ENGENHARIA E/OU CONSTRUÇÃO CIVIL PARA MANUT. PREDIAL PREV. E CORRET., REFORMA, ADEQ., ADAPT., REPAROS E/OU REVIT. COM FORNEC. DE MATERIAIS, EQUIP. E MÃO DE OBRA, NA FORMA ESTABELECIDA NAS PLANILHAS DE SERV. E INSUMOS DIVERSOS DESCRITOS NO SINAPI</t>
        </is>
      </c>
      <c r="B4" t="inlineStr">
        <is>
          <t>SOUSA SERVIÇOS DE CARTOGRAFIA LTDA</t>
        </is>
      </c>
      <c r="C4">
        <f>"20656199000118"</f>
        <v/>
      </c>
      <c r="D4" t="inlineStr">
        <is>
          <t>Pregão Presencial</t>
        </is>
      </c>
      <c r="E4" t="inlineStr">
        <is>
          <t>17/03/2026 00:00:00</t>
        </is>
      </c>
      <c r="F4" t="inlineStr">
        <is>
          <t>17/03/2027</t>
        </is>
      </c>
      <c r="G4" t="inlineStr">
        <is>
          <t>Ativo</t>
        </is>
      </c>
      <c r="H4" t="inlineStr">
        <is>
          <t>Ordinária</t>
        </is>
      </c>
      <c r="I4" t="inlineStr">
        <is>
          <t>3.3.90.39</t>
        </is>
      </c>
      <c r="J4" t="inlineStr">
        <is>
          <t>1719019,41</t>
        </is>
      </c>
      <c r="K4" t="inlineStr">
        <is>
          <t>0,00</t>
        </is>
      </c>
      <c r="L4" t="inlineStr"/>
    </row>
    <row r="5">
      <c r="A5" t="inlineStr">
        <is>
          <t>PRESTAÇÃO DE SERVIÇOS DE AGENCIAMENTO DE PASSAGENS AÉREAS DOMÉSTICAS NACIONAIS E INTERNACIONAIS, PASSAGENS TERRESTRES, HOSPEDAGEM, EMISSÃO DE SEGURO DE ASSISTÊNCIA, MARCAÇÃO DE ASSENTOS E OUTROS SERVIÇOS NO MESMO RAMO DE ATIVIDADE</t>
        </is>
      </c>
      <c r="B5" t="inlineStr">
        <is>
          <t>WC VIAGENS E TURISMO LTDA</t>
        </is>
      </c>
      <c r="C5">
        <f>"13480254000104"</f>
        <v/>
      </c>
      <c r="D5" t="inlineStr">
        <is>
          <t>Pregão Presencial</t>
        </is>
      </c>
      <c r="E5" t="inlineStr">
        <is>
          <t>23/02/2026 00:00:00</t>
        </is>
      </c>
      <c r="F5" t="inlineStr">
        <is>
          <t>23/02/2027</t>
        </is>
      </c>
      <c r="G5" t="inlineStr">
        <is>
          <t>Ativo</t>
        </is>
      </c>
      <c r="H5" t="inlineStr">
        <is>
          <t>Ordinária</t>
        </is>
      </c>
      <c r="I5" t="inlineStr">
        <is>
          <t>3.3.90.39</t>
        </is>
      </c>
      <c r="J5" t="inlineStr">
        <is>
          <t>1000000,00</t>
        </is>
      </c>
      <c r="K5" t="inlineStr">
        <is>
          <t>108727,20</t>
        </is>
      </c>
      <c r="L5" t="inlineStr"/>
    </row>
    <row r="6">
      <c r="A6" t="inlineStr">
        <is>
          <t>CONTRATAÇÃO DE EMPRESA PARA FORNECIMENTO DE RECARGAS DE VALES TRANSPORTES POR DEMANDAS E CONFORME A NECESSIDADE DO SENAC/RR</t>
        </is>
      </c>
      <c r="B6" t="inlineStr">
        <is>
          <t>CIDADE DE BOA VISTA TRANSPORTES URBANOS LTDA</t>
        </is>
      </c>
      <c r="C6">
        <f>"06353071000235"</f>
        <v/>
      </c>
      <c r="D6" t="inlineStr">
        <is>
          <t>Inexigibilidade</t>
        </is>
      </c>
      <c r="E6" t="inlineStr">
        <is>
          <t>24/03/2022 00:00:00</t>
        </is>
      </c>
      <c r="F6" t="inlineStr">
        <is>
          <t>24/03/2027</t>
        </is>
      </c>
      <c r="G6" t="inlineStr">
        <is>
          <t>Ativo</t>
        </is>
      </c>
      <c r="H6" t="inlineStr">
        <is>
          <t>Ordinária</t>
        </is>
      </c>
      <c r="I6" t="inlineStr">
        <is>
          <t>3.3.90.39</t>
        </is>
      </c>
      <c r="J6" t="inlineStr">
        <is>
          <t>813645,50</t>
        </is>
      </c>
      <c r="K6" t="inlineStr">
        <is>
          <t>113882,49</t>
        </is>
      </c>
      <c r="L6" t="inlineStr"/>
    </row>
    <row r="7">
      <c r="A7" t="inlineStr">
        <is>
          <t xml:space="preserve">AQUISIÇÃO DE LANCHES PARA ALUNOS PSG DE IRACEMA, SÃO JOÃO DA BALIZA E RORAINOPOLIS. </t>
        </is>
      </c>
      <c r="B7" t="inlineStr">
        <is>
          <t>SESC - ADMINISTRAÇÃO REGIONAL NO ESTADO DE RORAIMA</t>
        </is>
      </c>
      <c r="C7">
        <f>"03488834000186"</f>
        <v/>
      </c>
      <c r="D7" t="inlineStr">
        <is>
          <t>Dispensa</t>
        </is>
      </c>
      <c r="E7" t="inlineStr">
        <is>
          <t>10/10/2023 00:00:00</t>
        </is>
      </c>
      <c r="F7" t="inlineStr">
        <is>
          <t>10/07/2026</t>
        </is>
      </c>
      <c r="G7" t="inlineStr">
        <is>
          <t>Ativo</t>
        </is>
      </c>
      <c r="H7" t="inlineStr">
        <is>
          <t>Ordinária</t>
        </is>
      </c>
      <c r="I7" t="inlineStr">
        <is>
          <t>3.3.90.30</t>
        </is>
      </c>
      <c r="J7" t="inlineStr">
        <is>
          <t>763200,00</t>
        </is>
      </c>
      <c r="K7" t="inlineStr">
        <is>
          <t>1100592,00</t>
        </is>
      </c>
      <c r="L7" t="inlineStr"/>
    </row>
    <row r="8">
      <c r="A8" t="inlineStr">
        <is>
          <t>AQUISIÇÃO DE 2 (DOIS) VEÍCULO CABINE DUPLA TIPO CAMIONETE PICK-UP PARA ATENDER AS NECESSIDADES DE RENOVAÇÃO DA FROTA DO SENAC/RR,</t>
        </is>
      </c>
      <c r="B8" t="inlineStr">
        <is>
          <t>TOYOLEX AUTOS S/A</t>
        </is>
      </c>
      <c r="C8">
        <f>"07234453002094"</f>
        <v/>
      </c>
      <c r="D8" t="inlineStr">
        <is>
          <t>Dispensa</t>
        </is>
      </c>
      <c r="E8" t="inlineStr">
        <is>
          <t>07/11/2025 00:00:00</t>
        </is>
      </c>
      <c r="F8" t="inlineStr">
        <is>
          <t>07/11/2026</t>
        </is>
      </c>
      <c r="G8" t="inlineStr">
        <is>
          <t>Ativo</t>
        </is>
      </c>
      <c r="H8" t="inlineStr">
        <is>
          <t>Ordinária</t>
        </is>
      </c>
      <c r="I8" t="inlineStr">
        <is>
          <t>4.4.90.52</t>
        </is>
      </c>
      <c r="J8" t="inlineStr">
        <is>
          <t>570000,00</t>
        </is>
      </c>
      <c r="K8" t="inlineStr">
        <is>
          <t>570000,00</t>
        </is>
      </c>
      <c r="L8" t="inlineStr"/>
    </row>
    <row r="9">
      <c r="A9" t="inlineStr">
        <is>
          <t>CONTRATAÇÃO DE EMPRESA ESPECIALIZADA PARA FORNECIMENTO DE FARDAMENTO E CAMISAS INSTITUCIONAIS, PARA ATENDER A DEMANDA DE COLABORADORES E ALUNOS, DE ACORDO COM AS NECESSIDADES DAS UNIDADES OPERACIONAIS DO SERVIÇO NACIONAL DE APRENDIZAGEM COMERCIAL - SENAC/RR</t>
        </is>
      </c>
      <c r="B9" t="inlineStr">
        <is>
          <t>E N DA SILVA JUNIOR - EPP</t>
        </is>
      </c>
      <c r="C9">
        <f>"13114479000210"</f>
        <v/>
      </c>
      <c r="D9" t="inlineStr">
        <is>
          <t>Pregão Presencial</t>
        </is>
      </c>
      <c r="E9" t="inlineStr">
        <is>
          <t>25/06/2025 00:00:00</t>
        </is>
      </c>
      <c r="F9" t="inlineStr">
        <is>
          <t>25/06/2026</t>
        </is>
      </c>
      <c r="G9" t="inlineStr">
        <is>
          <t>Ativo</t>
        </is>
      </c>
      <c r="H9" t="inlineStr">
        <is>
          <t>Ordinária</t>
        </is>
      </c>
      <c r="I9" t="inlineStr">
        <is>
          <t>3.3.90.30</t>
        </is>
      </c>
      <c r="J9" t="inlineStr">
        <is>
          <t>496246,00</t>
        </is>
      </c>
      <c r="K9" t="inlineStr">
        <is>
          <t>246351,02</t>
        </is>
      </c>
      <c r="L9" t="inlineStr"/>
    </row>
    <row r="10">
      <c r="A10" t="inlineStr">
        <is>
          <t>CONTRATAÇÃO DE EMPRESA ESPECIALIZADA PARA SERVIÇOS DE MANUTENÇÃO PREDITIVA, PREVENTIV? E CORRETIVA DAS USINAS FOTOVOLTAICAS INSTALADAS NAS UNIDADES D? SENAC, COM O FORNECIMENTO DE PEÇAS, MATERIAIS, INSUMOS E MÃO DE OBRA</t>
        </is>
      </c>
      <c r="B10" t="inlineStr">
        <is>
          <t>NEW ENERGY SERVIÇOS E PROJETOS</t>
        </is>
      </c>
      <c r="C10">
        <f>"53754640000153"</f>
        <v/>
      </c>
      <c r="D10" t="inlineStr">
        <is>
          <t>Pregão Presencial</t>
        </is>
      </c>
      <c r="E10" t="inlineStr">
        <is>
          <t>04/11/2025 00:00:00</t>
        </is>
      </c>
      <c r="F10" t="inlineStr">
        <is>
          <t>04/11/2026</t>
        </is>
      </c>
      <c r="G10" t="inlineStr">
        <is>
          <t>Ativo</t>
        </is>
      </c>
      <c r="H10" t="inlineStr">
        <is>
          <t>Ordinária</t>
        </is>
      </c>
      <c r="I10" t="inlineStr">
        <is>
          <t>3.3.90.30</t>
        </is>
      </c>
      <c r="J10" t="inlineStr">
        <is>
          <t>460000,00</t>
        </is>
      </c>
      <c r="K10" t="inlineStr">
        <is>
          <t>223245,00</t>
        </is>
      </c>
      <c r="L10" t="inlineStr"/>
    </row>
    <row r="11">
      <c r="A11" t="inlineStr">
        <is>
          <t>A EVENTUAL AQUISIÇÃO DE GÊNEROS ALIMENTÍCIOS PARA ATENDER AS NECESSIDADES DOS CURSOS E AÇÕES EDUCACIONAIS DOS EIXOS TURISMO &amp; HOSPITALIDADE E PRODUÇÃO ALIMENTÍCIA DAS UNIDADES SENAC/RR</t>
        </is>
      </c>
      <c r="B11" t="inlineStr">
        <is>
          <t>V.B. NETO MPRENDIMENTOS</t>
        </is>
      </c>
      <c r="C11">
        <f>"31247913000130"</f>
        <v/>
      </c>
      <c r="D11" t="inlineStr">
        <is>
          <t>Pregão Presencial</t>
        </is>
      </c>
      <c r="E11" t="inlineStr">
        <is>
          <t>06/02/2026 00:00:00</t>
        </is>
      </c>
      <c r="F11" t="inlineStr">
        <is>
          <t>06/02/2027</t>
        </is>
      </c>
      <c r="G11" t="inlineStr">
        <is>
          <t>Ativo</t>
        </is>
      </c>
      <c r="H11" t="inlineStr">
        <is>
          <t>Ordinária</t>
        </is>
      </c>
      <c r="I11" t="inlineStr">
        <is>
          <t>3.3.90.30</t>
        </is>
      </c>
      <c r="J11" t="inlineStr">
        <is>
          <t>454906,25</t>
        </is>
      </c>
      <c r="K11" t="inlineStr">
        <is>
          <t>62872,16</t>
        </is>
      </c>
      <c r="L11" t="inlineStr"/>
    </row>
    <row r="12">
      <c r="A12" t="inlineStr">
        <is>
          <t xml:space="preserve">CONTRATAÇÃO DE EMPRESA ESPECIALIZADA PARA PRESTAÇÃO DE SERVIÇOS CONTINUADOS DE MANUTENÇÃO PREVENTIVA E CORRETIVA DE CENTRAIS DE AR-CONDICIONADO </t>
        </is>
      </c>
      <c r="B12" t="inlineStr">
        <is>
          <t>P.I.P DE DEUS E CIA LTDA- EPP</t>
        </is>
      </c>
      <c r="C12">
        <f>"14453518000195"</f>
        <v/>
      </c>
      <c r="D12" t="inlineStr">
        <is>
          <t>Pregão Presencial</t>
        </is>
      </c>
      <c r="E12" t="inlineStr">
        <is>
          <t>24/06/2025 00:00:00</t>
        </is>
      </c>
      <c r="F12" t="inlineStr">
        <is>
          <t>26/12/2026</t>
        </is>
      </c>
      <c r="G12" t="inlineStr">
        <is>
          <t>Ativo</t>
        </is>
      </c>
      <c r="H12" t="inlineStr">
        <is>
          <t>Ordinária</t>
        </is>
      </c>
      <c r="I12" t="inlineStr">
        <is>
          <t>3.3.90.39</t>
        </is>
      </c>
      <c r="J12" t="inlineStr">
        <is>
          <t>436000,00</t>
        </is>
      </c>
      <c r="K12" t="inlineStr">
        <is>
          <t>178496,03</t>
        </is>
      </c>
      <c r="L12" t="inlineStr"/>
    </row>
    <row r="13">
      <c r="A13" t="inlineStr">
        <is>
          <t>OBTENÇÃO DE REGISTRO DE PREÇOS PARA FUTURA AQUISIÇÃO DE PRODUTOS E MATERIAIS DE LIMPEZA E HIGIENIZAÇÃO, COM ENTREGAS PARCELADAS, A SEREM APLICADOS DE ACORDO COM AS NECESSIDADES DAS UNIDADES DO SENAC EM RORAIMA</t>
        </is>
      </c>
      <c r="B13" t="inlineStr">
        <is>
          <t>H. T. DE A. COELHO LTDA</t>
        </is>
      </c>
      <c r="C13">
        <f>"09000731000101"</f>
        <v/>
      </c>
      <c r="D13" t="inlineStr">
        <is>
          <t>Pregão Presencial</t>
        </is>
      </c>
      <c r="E13" t="inlineStr">
        <is>
          <t>28/07/2025 00:00:00</t>
        </is>
      </c>
      <c r="F13" t="inlineStr">
        <is>
          <t>27/07/2026</t>
        </is>
      </c>
      <c r="G13" t="inlineStr">
        <is>
          <t>Ativo</t>
        </is>
      </c>
      <c r="H13" t="inlineStr">
        <is>
          <t>Ordinária</t>
        </is>
      </c>
      <c r="I13" t="inlineStr">
        <is>
          <t>3.3.90.30</t>
        </is>
      </c>
      <c r="J13" t="inlineStr">
        <is>
          <t>288000,00</t>
        </is>
      </c>
      <c r="K13" t="inlineStr">
        <is>
          <t>68342,79</t>
        </is>
      </c>
      <c r="L13" t="inlineStr"/>
    </row>
    <row r="14">
      <c r="A14" t="inlineStr">
        <is>
          <t>CONTRATAÇÃO DE EMPRESA ESPECIALIZADA PARA RENOVAÇÃO DA GARANTIA DA SOLUÇÃO DE FIREWALL - CHECKPOINT (EOS - END OS SUPPORT) POR 03 ANOS, NAS UNIDADES DO SENAC RORAIMA.</t>
        </is>
      </c>
      <c r="B14" t="inlineStr">
        <is>
          <t>CONVERGE DATA TECNOLOGIA DA INFORMAÇÃO LTDA</t>
        </is>
      </c>
      <c r="C14">
        <f>"20621724000160"</f>
        <v/>
      </c>
      <c r="D14" t="inlineStr">
        <is>
          <t>Pregão Presencial</t>
        </is>
      </c>
      <c r="E14" t="inlineStr">
        <is>
          <t>15/06/2023 00:00:00</t>
        </is>
      </c>
      <c r="F14" t="inlineStr">
        <is>
          <t>15/06/2026</t>
        </is>
      </c>
      <c r="G14" t="inlineStr">
        <is>
          <t>Ativo</t>
        </is>
      </c>
      <c r="H14" t="inlineStr">
        <is>
          <t>Ordinária</t>
        </is>
      </c>
      <c r="I14" t="inlineStr">
        <is>
          <t>3.3.90.39</t>
        </is>
      </c>
      <c r="J14" t="inlineStr">
        <is>
          <t>236000,00</t>
        </is>
      </c>
      <c r="K14" t="inlineStr">
        <is>
          <t>236000,00</t>
        </is>
      </c>
      <c r="L14" t="inlineStr"/>
    </row>
    <row r="15">
      <c r="A15" t="inlineStr">
        <is>
          <t>A EVENTUAL AQUISIÇÃO DE QUEIJOS, FRIOS, EMBUTIDOS, DEFUMADOS E CONGELADOS PARA ATENDER AS NECESSIDADES DOS CURSOS E AÇÕES EDUCACIONAIS DOS EIXOS TURISMO &amp; HOSPITALIDADE E PRODUÇÃO ALIMENTÍCIA DAS UNIDADES SENAC/RR,</t>
        </is>
      </c>
      <c r="B15" t="inlineStr">
        <is>
          <t>V.B. NETO MPRENDIMENTOS</t>
        </is>
      </c>
      <c r="C15">
        <f>"31247913000130"</f>
        <v/>
      </c>
      <c r="D15" t="inlineStr">
        <is>
          <t>Pregão Presencial</t>
        </is>
      </c>
      <c r="E15" t="inlineStr">
        <is>
          <t>06/02/2026 00:00:00</t>
        </is>
      </c>
      <c r="F15" t="inlineStr">
        <is>
          <t>06/02/2027</t>
        </is>
      </c>
      <c r="G15" t="inlineStr">
        <is>
          <t>Ativo</t>
        </is>
      </c>
      <c r="H15" t="inlineStr">
        <is>
          <t>Ordinária</t>
        </is>
      </c>
      <c r="I15" t="inlineStr">
        <is>
          <t>3.3.90.30</t>
        </is>
      </c>
      <c r="J15" t="inlineStr">
        <is>
          <t>235000,00</t>
        </is>
      </c>
      <c r="K15" t="inlineStr">
        <is>
          <t>17037,19</t>
        </is>
      </c>
      <c r="L15" t="inlineStr"/>
    </row>
    <row r="16">
      <c r="A16" t="inlineStr">
        <is>
          <t xml:space="preserve"> REGISTRAR PREÇO PARA EVENTUAL PRESTAÇÃO DE SERVIÇOS GRÁFICOS, PERSONALIZADOS, PADRONIZADOS, AQUISIÇÃO DE PAPÉIS GRÁFICOS PARA UTILIZAÇÃO NA MINI GRÁFICA</t>
        </is>
      </c>
      <c r="B16" t="inlineStr">
        <is>
          <t>INDUSTRIA E COMERCIO IORIS LTDA EPP</t>
        </is>
      </c>
      <c r="C16">
        <f>"84041011000100"</f>
        <v/>
      </c>
      <c r="D16" t="inlineStr">
        <is>
          <t>Pregão Presencial</t>
        </is>
      </c>
      <c r="E16" t="inlineStr">
        <is>
          <t>03/07/2024 00:00:00</t>
        </is>
      </c>
      <c r="F16" t="inlineStr">
        <is>
          <t>02/07/2026</t>
        </is>
      </c>
      <c r="G16" t="inlineStr">
        <is>
          <t>Ativo</t>
        </is>
      </c>
      <c r="H16" t="inlineStr">
        <is>
          <t>Ordinária</t>
        </is>
      </c>
      <c r="I16" t="inlineStr">
        <is>
          <t>3.3.90.30</t>
        </is>
      </c>
      <c r="J16" t="inlineStr">
        <is>
          <t>209349,36</t>
        </is>
      </c>
      <c r="K16" t="inlineStr">
        <is>
          <t>252578,56</t>
        </is>
      </c>
      <c r="L16" t="inlineStr"/>
    </row>
    <row r="17">
      <c r="A17" t="inlineStr">
        <is>
          <t>LOCAÇÃO E AQUISIÇÃO DE ESTRUTURA E DECORAÇÃO PARA AÇÕES E EVENTOS DO SENAC RORAIMA</t>
        </is>
      </c>
      <c r="B17" t="inlineStr">
        <is>
          <t>ARCNETI MAQUINAS E EQUIPAMENTOS LTDA</t>
        </is>
      </c>
      <c r="C17">
        <f>"08044934000137"</f>
        <v/>
      </c>
      <c r="D17" t="inlineStr">
        <is>
          <t>Pregão Presencial</t>
        </is>
      </c>
      <c r="E17" t="inlineStr">
        <is>
          <t>03/11/2025 00:00:00</t>
        </is>
      </c>
      <c r="F17" t="inlineStr">
        <is>
          <t>03/11/2026</t>
        </is>
      </c>
      <c r="G17" t="inlineStr">
        <is>
          <t>Ativo</t>
        </is>
      </c>
      <c r="H17" t="inlineStr">
        <is>
          <t>Ordinária</t>
        </is>
      </c>
      <c r="I17" t="inlineStr">
        <is>
          <t>3.3.90.30</t>
        </is>
      </c>
      <c r="J17" t="inlineStr">
        <is>
          <t>202300,00</t>
        </is>
      </c>
      <c r="K17" t="inlineStr">
        <is>
          <t>38802,00</t>
        </is>
      </c>
      <c r="L17" t="inlineStr"/>
    </row>
    <row r="18">
      <c r="A18" t="inlineStr">
        <is>
          <t>AQUISIÇÃO DE MOBILIÁRIO PARA O LABORATÓRIO DE SAÚDE DO SENAC RORAIMA CONTEMPLADO NO PROGRAMA NACIONAL DE FOMENTO E INOVAÇÃO PARA A AREA DA SAÚDE PARA ESTRUTURAÇÃO DE UMA SALA NO CENTRO PEDAGÓGICO DE SAÚDE SENAC/RR.</t>
        </is>
      </c>
      <c r="B18" t="inlineStr">
        <is>
          <t>COMERCIAL JANDAIA LTDA</t>
        </is>
      </c>
      <c r="C18">
        <f>"22379413000161"</f>
        <v/>
      </c>
      <c r="D18" t="inlineStr">
        <is>
          <t>Pregão Presencial</t>
        </is>
      </c>
      <c r="E18" t="inlineStr">
        <is>
          <t>06/02/2026 00:00:00</t>
        </is>
      </c>
      <c r="F18" t="inlineStr">
        <is>
          <t>06/02/2027</t>
        </is>
      </c>
      <c r="G18" t="inlineStr">
        <is>
          <t>Ativo</t>
        </is>
      </c>
      <c r="H18" t="inlineStr">
        <is>
          <t>Ordinária</t>
        </is>
      </c>
      <c r="I18" t="inlineStr">
        <is>
          <t>4.4.90.52</t>
        </is>
      </c>
      <c r="J18" t="inlineStr">
        <is>
          <t>199250,00</t>
        </is>
      </c>
      <c r="K18" t="inlineStr">
        <is>
          <t>167656,00</t>
        </is>
      </c>
      <c r="L18" t="inlineStr"/>
    </row>
    <row r="19">
      <c r="A19" t="inlineStr">
        <is>
          <t>ADESÃO A ATA DE REGISTRO DE PREÇO PARA FUTURA E EVENTUAL CONTRATAÇÃO DE PESSOA JURÍDICA ESPECIALIZADA NA PRESTAÇÃO DE SERVIÇOS MECÂNICOS EM GERAL DE FORMA PREVENTIVA E CORRETIVA SOB DEMANDA</t>
        </is>
      </c>
      <c r="B19" t="inlineStr">
        <is>
          <t>MARANHÃO DO KARRÃO LTDA</t>
        </is>
      </c>
      <c r="C19">
        <f>"07087246000191"</f>
        <v/>
      </c>
      <c r="D19" t="inlineStr">
        <is>
          <t>Pregão Presencial</t>
        </is>
      </c>
      <c r="E19" t="inlineStr">
        <is>
          <t>06/09/2024 00:00:00</t>
        </is>
      </c>
      <c r="F19" t="inlineStr">
        <is>
          <t>05/09/2026</t>
        </is>
      </c>
      <c r="G19" t="inlineStr">
        <is>
          <t>Ativo</t>
        </is>
      </c>
      <c r="H19" t="inlineStr">
        <is>
          <t>Ordinária</t>
        </is>
      </c>
      <c r="I19" t="inlineStr">
        <is>
          <t>3.3.90.39</t>
        </is>
      </c>
      <c r="J19" t="inlineStr">
        <is>
          <t>189000,00</t>
        </is>
      </c>
      <c r="K19" t="inlineStr">
        <is>
          <t>100986,47</t>
        </is>
      </c>
      <c r="L19" t="inlineStr"/>
    </row>
    <row r="20">
      <c r="A20" t="inlineStr">
        <is>
          <t>EVENTUAL CONTRATAÇÃO DE EMPRESA ESPECIALIZADA PARA PRESTAÇÃO DE SERVIÇO DE INTÉRPRETE DË LIBRAS PARA ATENDER AS NECESSIDADES DO SENAC RR CONFORME DEMANDAS.</t>
        </is>
      </c>
      <c r="B20" t="inlineStr">
        <is>
          <t>TRADUZ BRASIL SERVIÇO LTDA</t>
        </is>
      </c>
      <c r="C20">
        <f>"46721242000175"</f>
        <v/>
      </c>
      <c r="D20" t="inlineStr">
        <is>
          <t>Pregão Presencial</t>
        </is>
      </c>
      <c r="E20" t="inlineStr">
        <is>
          <t>11/03/2026 00:00:00</t>
        </is>
      </c>
      <c r="F20" t="inlineStr">
        <is>
          <t>11/03/2027</t>
        </is>
      </c>
      <c r="G20" t="inlineStr">
        <is>
          <t>Ativo</t>
        </is>
      </c>
      <c r="H20" t="inlineStr">
        <is>
          <t>Ordinária</t>
        </is>
      </c>
      <c r="I20" t="inlineStr">
        <is>
          <t>3.3.90.39</t>
        </is>
      </c>
      <c r="J20" t="inlineStr">
        <is>
          <t>188500,00</t>
        </is>
      </c>
      <c r="K20" t="inlineStr">
        <is>
          <t>62500,00</t>
        </is>
      </c>
      <c r="L20" t="inlineStr"/>
    </row>
    <row r="21">
      <c r="A21" t="inlineStr">
        <is>
          <t>AQUISIÇÃO DE PRODUTO - EXAME INTERNACIONAL DE PROFICIÊNCIA EM LÍNGUA INGLESA TOEFL (TEST OF ENGLISH AS A FOREIGN LANGUAGE) PARA ATENDER DEMANDA DE ALUNOS DO CENTRO DE IDIOMAS DO SENAC RORAIMA</t>
        </is>
      </c>
      <c r="B21" t="inlineStr">
        <is>
          <t>MASTERTEST EDUCATIONAL LTDA</t>
        </is>
      </c>
      <c r="C21">
        <f>"40273987000132"</f>
        <v/>
      </c>
      <c r="D21" t="inlineStr">
        <is>
          <t>Inexigibilidade</t>
        </is>
      </c>
      <c r="E21" t="inlineStr">
        <is>
          <t>26/03/2026 00:00:00</t>
        </is>
      </c>
      <c r="F21" t="inlineStr">
        <is>
          <t>26/03/2027</t>
        </is>
      </c>
      <c r="G21" t="inlineStr">
        <is>
          <t>Ativo</t>
        </is>
      </c>
      <c r="H21" t="inlineStr">
        <is>
          <t>Ordinária</t>
        </is>
      </c>
      <c r="I21" t="inlineStr">
        <is>
          <t>3.3.90.30</t>
        </is>
      </c>
      <c r="J21" t="inlineStr">
        <is>
          <t>158400,00</t>
        </is>
      </c>
      <c r="K21" t="inlineStr">
        <is>
          <t>0,00</t>
        </is>
      </c>
      <c r="L21" t="inlineStr"/>
    </row>
  </sheetData>
  <pageMargins left="0.75" right="0.75" top="1" bottom="1" header="0.5" footer="0.5"/>
</worksheet>
</file>

<file path=xl/worksheets/sheet72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R$ 181.885,42</t>
        </is>
      </c>
    </row>
    <row r="3">
      <c r="A3" t="inlineStr">
        <is>
          <t>2026</t>
        </is>
      </c>
      <c r="B3" t="inlineStr">
        <is>
          <t>Departamento Regioanl - Distrito Federal</t>
        </is>
      </c>
      <c r="C3" t="inlineStr">
        <is>
          <t>03.296.968/0001-03</t>
        </is>
      </c>
      <c r="D3" t="inlineStr">
        <is>
          <t>Despesas rateadas</t>
        </is>
      </c>
      <c r="E3" t="inlineStr">
        <is>
          <t>Compartilhamento de estruturas físicas, infraestrutura tecnológica e ações conjuntas entre as Entidades.</t>
        </is>
      </c>
      <c r="F3" t="inlineStr">
        <is>
          <t>R$ 12.784,80</t>
        </is>
      </c>
    </row>
    <row r="4">
      <c r="A4" t="inlineStr">
        <is>
          <t>2026</t>
        </is>
      </c>
      <c r="B4" t="inlineStr">
        <is>
          <t>Departamento Regional - Rio Grande do Sul</t>
        </is>
      </c>
      <c r="C4" t="inlineStr">
        <is>
          <t>03.422.707/0001-84</t>
        </is>
      </c>
      <c r="D4" t="inlineStr">
        <is>
          <t>Despesas rateadas</t>
        </is>
      </c>
      <c r="E4" t="inlineStr">
        <is>
          <t>Compartilhamento de estruturas físicas, infraestrutura tecnológica e ações conjuntas entre as Entidades.</t>
        </is>
      </c>
      <c r="F4" t="inlineStr">
        <is>
          <t>R$ 339.703,31</t>
        </is>
      </c>
    </row>
    <row r="5">
      <c r="A5" t="inlineStr">
        <is>
          <t>2026</t>
        </is>
      </c>
      <c r="B5" t="inlineStr">
        <is>
          <t>Departamento Regional - Santa Catarina</t>
        </is>
      </c>
      <c r="C5" t="inlineStr">
        <is>
          <t>03.603.739/0018-24</t>
        </is>
      </c>
      <c r="D5" t="inlineStr">
        <is>
          <t>Despesas rateadas</t>
        </is>
      </c>
      <c r="E5" t="inlineStr">
        <is>
          <t>Compartilhamento de estruturas físicas, infraestrutura tecnológica e ações conjuntas entre as Entidades.</t>
        </is>
      </c>
      <c r="F5" t="inlineStr">
        <is>
          <t>R$ 1.278,75</t>
        </is>
      </c>
    </row>
    <row r="6">
      <c r="A6" t="inlineStr">
        <is>
          <t>2026</t>
        </is>
      </c>
      <c r="B6" t="inlineStr">
        <is>
          <t>Departamento Regional - São Paulo</t>
        </is>
      </c>
      <c r="C6" t="inlineStr">
        <is>
          <t>03.709.814/0001-98</t>
        </is>
      </c>
      <c r="D6" t="inlineStr">
        <is>
          <t>Despesas rateadas</t>
        </is>
      </c>
      <c r="E6" t="inlineStr">
        <is>
          <t>Compartilhamento de estruturas físicas, infraestrutura tecnológica e ações conjuntas entre as Entidades.</t>
        </is>
      </c>
      <c r="F6" t="inlineStr">
        <is>
          <t>R$ 56.521,65</t>
        </is>
      </c>
    </row>
    <row r="7">
      <c r="A7" t="inlineStr">
        <is>
          <t>2026</t>
        </is>
      </c>
      <c r="B7" t="inlineStr">
        <is>
          <t>Federação do comérico de bens e turismo do estado de Roraima</t>
        </is>
      </c>
      <c r="C7" t="inlineStr">
        <is>
          <t>84.007.442/0001-50</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R$ 102.035,66</t>
        </is>
      </c>
    </row>
    <row r="8">
      <c r="A8" t="inlineStr">
        <is>
          <t>2026</t>
        </is>
      </c>
      <c r="B8" t="inlineStr">
        <is>
          <t>Receita Federal do Brasil</t>
        </is>
      </c>
      <c r="C8" t="inlineStr">
        <is>
          <t>00.394.460/0058-87</t>
        </is>
      </c>
      <c r="D8" t="inlineStr">
        <is>
          <t>Transferência Regimental - Comissão ao órgão arrecadador</t>
        </is>
      </c>
      <c r="E8" t="inlineStr">
        <is>
          <t>Comissão à Receita Federal do Brasil, com desconto da quota de três e meio por cento sobre a cifra da Arrecadação Geral, conforme § 1º do Art.32 do Decreto 61.843 de 05 de dezembro de 1967.</t>
        </is>
      </c>
      <c r="F8" t="inlineStr">
        <is>
          <t>R$ 69.412,02</t>
        </is>
      </c>
    </row>
    <row r="9">
      <c r="A9" t="inlineStr">
        <is>
          <t>2026</t>
        </is>
      </c>
      <c r="B9" t="inlineStr">
        <is>
          <t>Serviço Social do Comércio - SESC</t>
        </is>
      </c>
      <c r="C9" t="inlineStr">
        <is>
          <t>03.488.834/0001-86</t>
        </is>
      </c>
      <c r="D9" t="inlineStr">
        <is>
          <t>Despesas rateadas</t>
        </is>
      </c>
      <c r="E9" t="inlineStr">
        <is>
          <t>Compartilhamento de estruturas físicas, infraestrutura tecnológica e ações conjuntas entre as Entidades.</t>
        </is>
      </c>
      <c r="F9" t="inlineStr">
        <is>
          <t>R$ 21.871,22</t>
        </is>
      </c>
    </row>
  </sheetData>
  <pageMargins left="0.75" right="0.75" top="1" bottom="1" header="0.5" footer="0.5"/>
</worksheet>
</file>

<file path=xl/worksheets/sheet72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R$ 181.885,42</t>
        </is>
      </c>
    </row>
    <row r="3">
      <c r="A3" t="inlineStr">
        <is>
          <t>2026</t>
        </is>
      </c>
      <c r="B3" t="inlineStr">
        <is>
          <t>Departamento Regioanl - Distrito Federal</t>
        </is>
      </c>
      <c r="C3" t="inlineStr">
        <is>
          <t>03.296.968/0001-03</t>
        </is>
      </c>
      <c r="D3" t="inlineStr">
        <is>
          <t>Despesas rateadas</t>
        </is>
      </c>
      <c r="E3" t="inlineStr">
        <is>
          <t>Compartilhamento de estruturas físicas, infraestrutura tecnológica e ações conjuntas entre as Entidades.</t>
        </is>
      </c>
      <c r="F3" t="inlineStr">
        <is>
          <t>R$ 12.784,80</t>
        </is>
      </c>
    </row>
    <row r="4">
      <c r="A4" t="inlineStr">
        <is>
          <t>2026</t>
        </is>
      </c>
      <c r="B4" t="inlineStr">
        <is>
          <t>Departamento Regional - Rio Grande do Sul</t>
        </is>
      </c>
      <c r="C4" t="inlineStr">
        <is>
          <t>03.422.707/0001-84</t>
        </is>
      </c>
      <c r="D4" t="inlineStr">
        <is>
          <t>Despesas rateadas</t>
        </is>
      </c>
      <c r="E4" t="inlineStr">
        <is>
          <t>Compartilhamento de estruturas físicas, infraestrutura tecnológica e ações conjuntas entre as Entidades.</t>
        </is>
      </c>
      <c r="F4" t="inlineStr">
        <is>
          <t>R$ 339.703,31</t>
        </is>
      </c>
    </row>
    <row r="5">
      <c r="A5" t="inlineStr">
        <is>
          <t>2026</t>
        </is>
      </c>
      <c r="B5" t="inlineStr">
        <is>
          <t>Departamento Regional - Santa Catarina</t>
        </is>
      </c>
      <c r="C5" t="inlineStr">
        <is>
          <t>03.603.739/0018-24</t>
        </is>
      </c>
      <c r="D5" t="inlineStr">
        <is>
          <t>Despesas rateadas</t>
        </is>
      </c>
      <c r="E5" t="inlineStr">
        <is>
          <t>Compartilhamento de estruturas físicas, infraestrutura tecnológica e ações conjuntas entre as Entidades.</t>
        </is>
      </c>
      <c r="F5" t="inlineStr">
        <is>
          <t>R$ 1.278,75</t>
        </is>
      </c>
    </row>
    <row r="6">
      <c r="A6" t="inlineStr">
        <is>
          <t>2026</t>
        </is>
      </c>
      <c r="B6" t="inlineStr">
        <is>
          <t>Departamento Regional - São Paulo</t>
        </is>
      </c>
      <c r="C6" t="inlineStr">
        <is>
          <t>03.709.814/0001-98</t>
        </is>
      </c>
      <c r="D6" t="inlineStr">
        <is>
          <t>Despesas rateadas</t>
        </is>
      </c>
      <c r="E6" t="inlineStr">
        <is>
          <t>Compartilhamento de estruturas físicas, infraestrutura tecnológica e ações conjuntas entre as Entidades.</t>
        </is>
      </c>
      <c r="F6" t="inlineStr">
        <is>
          <t>R$ 56.521,65</t>
        </is>
      </c>
    </row>
    <row r="7">
      <c r="A7" t="inlineStr">
        <is>
          <t>2026</t>
        </is>
      </c>
      <c r="B7" t="inlineStr">
        <is>
          <t>Federação do comérico de bens e turismo do estado de Roraima</t>
        </is>
      </c>
      <c r="C7" t="inlineStr">
        <is>
          <t>84.007.442/0001-50</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R$ 102.035,66</t>
        </is>
      </c>
    </row>
    <row r="8">
      <c r="A8" t="inlineStr">
        <is>
          <t>2026</t>
        </is>
      </c>
      <c r="B8" t="inlineStr">
        <is>
          <t>Receita Federal do Brasil</t>
        </is>
      </c>
      <c r="C8" t="inlineStr">
        <is>
          <t>00.394.460/0058-87</t>
        </is>
      </c>
      <c r="D8" t="inlineStr">
        <is>
          <t>Transferência Regimental - Comissão ao órgão arrecadador</t>
        </is>
      </c>
      <c r="E8" t="inlineStr">
        <is>
          <t>Comissão à Receita Federal do Brasil, com desconto da quota de três e meio por cento sobre a cifra da Arrecadação Geral, conforme § 1º do Art.32 do Decreto 61.843 de 05 de dezembro de 1967.</t>
        </is>
      </c>
      <c r="F8" t="inlineStr">
        <is>
          <t>R$ 69.412,02</t>
        </is>
      </c>
    </row>
    <row r="9">
      <c r="A9" t="inlineStr">
        <is>
          <t>2026</t>
        </is>
      </c>
      <c r="B9" t="inlineStr">
        <is>
          <t>Serviço Social do Comércio - SESC</t>
        </is>
      </c>
      <c r="C9" t="inlineStr">
        <is>
          <t>03.488.834/0001-86</t>
        </is>
      </c>
      <c r="D9" t="inlineStr">
        <is>
          <t>Despesas rateadas</t>
        </is>
      </c>
      <c r="E9" t="inlineStr">
        <is>
          <t>Compartilhamento de estruturas físicas, infraestrutura tecnológica e ações conjuntas entre as Entidades.</t>
        </is>
      </c>
      <c r="F9" t="inlineStr">
        <is>
          <t>R$ 21.871,22</t>
        </is>
      </c>
    </row>
  </sheetData>
  <pageMargins left="0.75" right="0.75" top="1" bottom="1" header="0.5" footer="0.5"/>
</worksheet>
</file>

<file path=xl/worksheets/sheet72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DN</t>
        </is>
      </c>
      <c r="C2" t="inlineStr">
        <is>
          <t>33.469.172/0001-68</t>
        </is>
      </c>
      <c r="D2" t="inlineStr">
        <is>
          <t>Despesas rateadas</t>
        </is>
      </c>
      <c r="E2" t="inlineStr">
        <is>
          <t>Compartilhamento de estruturas físicas, infraestrutura tecnológica e ações conjuntas entre as Entidades.</t>
        </is>
      </c>
      <c r="F2" t="inlineStr">
        <is>
          <t>R$ 181.885,42</t>
        </is>
      </c>
    </row>
    <row r="3">
      <c r="A3" t="inlineStr">
        <is>
          <t>2026</t>
        </is>
      </c>
      <c r="B3" t="inlineStr">
        <is>
          <t>Departamento Regioanl - Distrito Federal</t>
        </is>
      </c>
      <c r="C3" t="inlineStr">
        <is>
          <t>03.296.968/0001-03</t>
        </is>
      </c>
      <c r="D3" t="inlineStr">
        <is>
          <t>Despesas rateadas</t>
        </is>
      </c>
      <c r="E3" t="inlineStr">
        <is>
          <t>Compartilhamento de estruturas físicas, infraestrutura tecnológica e ações conjuntas entre as Entidades.</t>
        </is>
      </c>
      <c r="F3" t="inlineStr">
        <is>
          <t>R$ 12.784,80</t>
        </is>
      </c>
    </row>
    <row r="4">
      <c r="A4" t="inlineStr">
        <is>
          <t>2026</t>
        </is>
      </c>
      <c r="B4" t="inlineStr">
        <is>
          <t>Departamento Regional - Rio Grande do Sul</t>
        </is>
      </c>
      <c r="C4" t="inlineStr">
        <is>
          <t>03.422.707/0001-84</t>
        </is>
      </c>
      <c r="D4" t="inlineStr">
        <is>
          <t>Despesas rateadas</t>
        </is>
      </c>
      <c r="E4" t="inlineStr">
        <is>
          <t>Compartilhamento de estruturas físicas, infraestrutura tecnológica e ações conjuntas entre as Entidades.</t>
        </is>
      </c>
      <c r="F4" t="inlineStr">
        <is>
          <t>R$ 339.703,31</t>
        </is>
      </c>
    </row>
    <row r="5">
      <c r="A5" t="inlineStr">
        <is>
          <t>2026</t>
        </is>
      </c>
      <c r="B5" t="inlineStr">
        <is>
          <t>Departamento Regional - Santa Catarina</t>
        </is>
      </c>
      <c r="C5" t="inlineStr">
        <is>
          <t>03.603.739/0018-24</t>
        </is>
      </c>
      <c r="D5" t="inlineStr">
        <is>
          <t>Despesas rateadas</t>
        </is>
      </c>
      <c r="E5" t="inlineStr">
        <is>
          <t>Compartilhamento de estruturas físicas, infraestrutura tecnológica e ações conjuntas entre as Entidades.</t>
        </is>
      </c>
      <c r="F5" t="inlineStr">
        <is>
          <t>R$ 1.278,75</t>
        </is>
      </c>
    </row>
    <row r="6">
      <c r="A6" t="inlineStr">
        <is>
          <t>2026</t>
        </is>
      </c>
      <c r="B6" t="inlineStr">
        <is>
          <t>Departamento Regional - São Paulo</t>
        </is>
      </c>
      <c r="C6" t="inlineStr">
        <is>
          <t>03.709.814/0001-98</t>
        </is>
      </c>
      <c r="D6" t="inlineStr">
        <is>
          <t>Despesas rateadas</t>
        </is>
      </c>
      <c r="E6" t="inlineStr">
        <is>
          <t>Compartilhamento de estruturas físicas, infraestrutura tecnológica e ações conjuntas entre as Entidades.</t>
        </is>
      </c>
      <c r="F6" t="inlineStr">
        <is>
          <t>R$ 56.521,65</t>
        </is>
      </c>
    </row>
    <row r="7">
      <c r="A7" t="inlineStr">
        <is>
          <t>2026</t>
        </is>
      </c>
      <c r="B7" t="inlineStr">
        <is>
          <t>Federação do comérico de bens e turismo do estado de Roraima</t>
        </is>
      </c>
      <c r="C7" t="inlineStr">
        <is>
          <t>84.007.442/0001-50</t>
        </is>
      </c>
      <c r="D7" t="inlineStr">
        <is>
          <t>Transferência Regimental - Federação do comércio</t>
        </is>
      </c>
      <c r="E7" t="inlineStr">
        <is>
          <t>Contribuição à Federação do Comércio para Administração Superior, com desconto da quota até o máximo de três por cento sobre a cifra da Arrecadação Geral, conforme § 1º do Art.32 do Decreto 61.843 de 05 de dezembro de 1967.</t>
        </is>
      </c>
      <c r="F7" t="inlineStr">
        <is>
          <t>R$ 102.035,66</t>
        </is>
      </c>
    </row>
    <row r="8">
      <c r="A8" t="inlineStr">
        <is>
          <t>2026</t>
        </is>
      </c>
      <c r="B8" t="inlineStr">
        <is>
          <t>Receita Federal do Brasil</t>
        </is>
      </c>
      <c r="C8" t="inlineStr">
        <is>
          <t>00.394.460/0058-87</t>
        </is>
      </c>
      <c r="D8" t="inlineStr">
        <is>
          <t>Transferência Regimental - Comissão ao órgão arrecadador</t>
        </is>
      </c>
      <c r="E8" t="inlineStr">
        <is>
          <t>Comissão à Receita Federal do Brasil, com desconto da quota de três e meio por cento sobre a cifra da Arrecadação Geral, conforme § 1º do Art.32 do Decreto 61.843 de 05 de dezembro de 1967.</t>
        </is>
      </c>
      <c r="F8" t="inlineStr">
        <is>
          <t>R$ 69.412,02</t>
        </is>
      </c>
    </row>
    <row r="9">
      <c r="A9" t="inlineStr">
        <is>
          <t>2026</t>
        </is>
      </c>
      <c r="B9" t="inlineStr">
        <is>
          <t>Serviço Social do Comércio - SESC</t>
        </is>
      </c>
      <c r="C9" t="inlineStr">
        <is>
          <t>03.488.834/0001-86</t>
        </is>
      </c>
      <c r="D9" t="inlineStr">
        <is>
          <t>Despesas rateadas</t>
        </is>
      </c>
      <c r="E9" t="inlineStr">
        <is>
          <t>Compartilhamento de estruturas físicas, infraestrutura tecnológica e ações conjuntas entre as Entidades.</t>
        </is>
      </c>
      <c r="F9" t="inlineStr">
        <is>
          <t>R$ 21.871,22</t>
        </is>
      </c>
    </row>
  </sheetData>
  <pageMargins left="0.75" right="0.75" top="1" bottom="1" header="0.5" footer="0.5"/>
</worksheet>
</file>

<file path=xl/worksheets/sheet72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R$208.568.400,00</t>
        </is>
      </c>
      <c r="D2" t="inlineStr">
        <is>
          <t>37,11%</t>
        </is>
      </c>
    </row>
    <row r="3">
      <c r="A3" t="inlineStr">
        <is>
          <t>131530</t>
        </is>
      </c>
      <c r="B3" t="inlineStr">
        <is>
          <t>Taxa de Ocupação de Outros Imóveis</t>
        </is>
      </c>
      <c r="C3" t="inlineStr">
        <is>
          <t>R$246.036,00</t>
        </is>
      </c>
      <c r="D3" t="inlineStr">
        <is>
          <t>0,04%</t>
        </is>
      </c>
    </row>
    <row r="4">
      <c r="A4" t="inlineStr">
        <is>
          <t>132500</t>
        </is>
      </c>
      <c r="B4" t="inlineStr">
        <is>
          <t>Remuneração de Depósitos Bancários</t>
        </is>
      </c>
      <c r="C4" t="inlineStr">
        <is>
          <t>R$131.479.500,00</t>
        </is>
      </c>
      <c r="D4" t="inlineStr">
        <is>
          <t>23,39%</t>
        </is>
      </c>
    </row>
    <row r="5">
      <c r="A5" t="inlineStr">
        <is>
          <t>160016</t>
        </is>
      </c>
      <c r="B5" t="inlineStr">
        <is>
          <t>Serviços Educacionais</t>
        </is>
      </c>
      <c r="C5" t="inlineStr">
        <is>
          <t>R$220.704.252,00</t>
        </is>
      </c>
      <c r="D5" t="inlineStr">
        <is>
          <t>39,27%</t>
        </is>
      </c>
    </row>
    <row r="6">
      <c r="A6" t="inlineStr">
        <is>
          <t>191899</t>
        </is>
      </c>
      <c r="B6" t="inlineStr">
        <is>
          <t>Outras Multas e Juros de Mora</t>
        </is>
      </c>
      <c r="C6" t="inlineStr">
        <is>
          <t>R$825.348,00</t>
        </is>
      </c>
      <c r="D6" t="inlineStr">
        <is>
          <t>0,15%</t>
        </is>
      </c>
    </row>
    <row r="7">
      <c r="A7" t="inlineStr">
        <is>
          <t>192199</t>
        </is>
      </c>
      <c r="B7" t="inlineStr">
        <is>
          <t>Outras Indenizações</t>
        </is>
      </c>
      <c r="C7" t="inlineStr">
        <is>
          <t>R$18.000,00</t>
        </is>
      </c>
      <c r="D7" t="inlineStr">
        <is>
          <t>0,00%</t>
        </is>
      </c>
    </row>
    <row r="8">
      <c r="A8" t="inlineStr">
        <is>
          <t>192299</t>
        </is>
      </c>
      <c r="B8" t="inlineStr">
        <is>
          <t>Outras Restituições</t>
        </is>
      </c>
      <c r="C8" t="inlineStr">
        <is>
          <t>R$18.000,00</t>
        </is>
      </c>
      <c r="D8" t="inlineStr">
        <is>
          <t>0,00%</t>
        </is>
      </c>
    </row>
    <row r="9">
      <c r="A9" t="inlineStr">
        <is>
          <t>199099</t>
        </is>
      </c>
      <c r="B9" t="inlineStr">
        <is>
          <t>Outras Receitas</t>
        </is>
      </c>
      <c r="C9" t="inlineStr">
        <is>
          <t>R$200.532,00</t>
        </is>
      </c>
      <c r="D9" t="inlineStr">
        <is>
          <t>0,04%</t>
        </is>
      </c>
    </row>
  </sheetData>
  <pageMargins left="0.75" right="0.75" top="1" bottom="1" header="0.5" footer="0.5"/>
</worksheet>
</file>

<file path=xl/worksheets/sheet72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R$ 162.835.152,00</t>
        </is>
      </c>
      <c r="D2" t="inlineStr">
        <is>
          <t>28,97%</t>
        </is>
      </c>
    </row>
    <row r="3">
      <c r="A3" t="inlineStr">
        <is>
          <t>319013</t>
        </is>
      </c>
      <c r="B3" t="inlineStr">
        <is>
          <t>Obrigações Patronais</t>
        </is>
      </c>
      <c r="C3" t="inlineStr">
        <is>
          <t>R$ 20.769.792,00</t>
        </is>
      </c>
      <c r="D3" t="inlineStr">
        <is>
          <t>3,70%</t>
        </is>
      </c>
    </row>
    <row r="4">
      <c r="A4" t="inlineStr">
        <is>
          <t>319016</t>
        </is>
      </c>
      <c r="B4" t="inlineStr">
        <is>
          <t>Outras Despesas Variáveis</t>
        </is>
      </c>
      <c r="C4" t="inlineStr">
        <is>
          <t>R$ 302.112,00</t>
        </is>
      </c>
      <c r="D4" t="inlineStr">
        <is>
          <t>0,05%</t>
        </is>
      </c>
    </row>
    <row r="5">
      <c r="A5" t="inlineStr">
        <is>
          <t>319091</t>
        </is>
      </c>
      <c r="B5" t="inlineStr">
        <is>
          <t>Sentenças Judiciais - Pessoal e Encargos</t>
        </is>
      </c>
      <c r="C5" t="inlineStr">
        <is>
          <t>R$ 5.100.000,00</t>
        </is>
      </c>
      <c r="D5" t="inlineStr">
        <is>
          <t>0,91%</t>
        </is>
      </c>
    </row>
    <row r="6">
      <c r="A6" t="inlineStr">
        <is>
          <t>319094</t>
        </is>
      </c>
      <c r="B6" t="inlineStr">
        <is>
          <t>Indenizações e Restituições Trabalhistas</t>
        </is>
      </c>
      <c r="C6" t="inlineStr">
        <is>
          <t>R$ 4.909.224,00</t>
        </is>
      </c>
      <c r="D6" t="inlineStr">
        <is>
          <t>0,87%</t>
        </is>
      </c>
    </row>
    <row r="7">
      <c r="A7" t="inlineStr">
        <is>
          <t>335041</t>
        </is>
      </c>
      <c r="B7" t="inlineStr">
        <is>
          <t>Contribuições</t>
        </is>
      </c>
      <c r="C7" t="inlineStr">
        <is>
          <t>R$ 6.118.800,00</t>
        </is>
      </c>
      <c r="D7" t="inlineStr">
        <is>
          <t>1,09%</t>
        </is>
      </c>
    </row>
    <row r="8">
      <c r="A8" t="inlineStr">
        <is>
          <t>339014</t>
        </is>
      </c>
      <c r="B8" t="inlineStr">
        <is>
          <t>Diárias</t>
        </is>
      </c>
      <c r="C8" t="inlineStr">
        <is>
          <t>R$ 2.732.952,00</t>
        </is>
      </c>
      <c r="D8" t="inlineStr">
        <is>
          <t>0,49%</t>
        </is>
      </c>
    </row>
    <row r="9">
      <c r="A9" t="inlineStr">
        <is>
          <t>339018</t>
        </is>
      </c>
      <c r="B9" t="inlineStr">
        <is>
          <t>Auxílio Financeiro a Estudantes</t>
        </is>
      </c>
      <c r="C9" t="inlineStr">
        <is>
          <t>R$ 7.485.924,00</t>
        </is>
      </c>
      <c r="D9" t="inlineStr">
        <is>
          <t>1,33%</t>
        </is>
      </c>
    </row>
    <row r="10">
      <c r="A10" t="inlineStr">
        <is>
          <t>339030</t>
        </is>
      </c>
      <c r="B10" t="inlineStr">
        <is>
          <t>Material de Consumo</t>
        </is>
      </c>
      <c r="C10" t="inlineStr">
        <is>
          <t>R$ 19.857.000,00</t>
        </is>
      </c>
      <c r="D10" t="inlineStr">
        <is>
          <t>3,53%</t>
        </is>
      </c>
    </row>
    <row r="11">
      <c r="A11" t="inlineStr">
        <is>
          <t>339033</t>
        </is>
      </c>
      <c r="B11" t="inlineStr">
        <is>
          <t>Passagens e Despesas de Locomoção</t>
        </is>
      </c>
      <c r="C11" t="inlineStr">
        <is>
          <t>R$ 3.490.608,00</t>
        </is>
      </c>
      <c r="D11" t="inlineStr">
        <is>
          <t>0,62%</t>
        </is>
      </c>
    </row>
    <row r="12">
      <c r="A12" t="inlineStr">
        <is>
          <t>339036</t>
        </is>
      </c>
      <c r="B12" t="inlineStr">
        <is>
          <t>Outros Serviços Terceiros - P. Física</t>
        </is>
      </c>
      <c r="C12" t="inlineStr">
        <is>
          <t>R$ 13.524.516,00</t>
        </is>
      </c>
      <c r="D12" t="inlineStr">
        <is>
          <t>2,41%</t>
        </is>
      </c>
    </row>
    <row r="13">
      <c r="A13" t="inlineStr">
        <is>
          <t>339037</t>
        </is>
      </c>
      <c r="B13" t="inlineStr">
        <is>
          <t>Locação de Mão de Obra</t>
        </is>
      </c>
      <c r="C13" t="inlineStr">
        <is>
          <t>R$ 11.199.996,00</t>
        </is>
      </c>
      <c r="D13" t="inlineStr">
        <is>
          <t>1,99%</t>
        </is>
      </c>
    </row>
    <row r="14">
      <c r="A14" t="inlineStr">
        <is>
          <t>339039</t>
        </is>
      </c>
      <c r="B14" t="inlineStr">
        <is>
          <t>Outros Serviços Terceiros - P. Jurídica</t>
        </is>
      </c>
      <c r="C14" t="inlineStr">
        <is>
          <t>R$ 230.582.988,00</t>
        </is>
      </c>
      <c r="D14" t="inlineStr">
        <is>
          <t>41,02%</t>
        </is>
      </c>
    </row>
    <row r="15">
      <c r="A15" t="inlineStr">
        <is>
          <t>339047</t>
        </is>
      </c>
      <c r="B15" t="inlineStr">
        <is>
          <t>Obrigações Tributárias e Contributivas</t>
        </is>
      </c>
      <c r="C15" t="inlineStr">
        <is>
          <t>R$ 759.612,00</t>
        </is>
      </c>
      <c r="D15" t="inlineStr">
        <is>
          <t>0,14%</t>
        </is>
      </c>
    </row>
    <row r="16">
      <c r="A16" t="inlineStr">
        <is>
          <t>339091</t>
        </is>
      </c>
      <c r="B16" t="inlineStr">
        <is>
          <t>Sentenças Judiciais-Outras DespCorrentes</t>
        </is>
      </c>
      <c r="C16" t="inlineStr">
        <is>
          <t>R$ 2.125.200,00</t>
        </is>
      </c>
      <c r="D16" t="inlineStr">
        <is>
          <t>0,38%</t>
        </is>
      </c>
    </row>
    <row r="17">
      <c r="A17" t="inlineStr">
        <is>
          <t>449051</t>
        </is>
      </c>
      <c r="B17" t="inlineStr">
        <is>
          <t>Obras e Instalações</t>
        </is>
      </c>
      <c r="C17" t="inlineStr">
        <is>
          <t>R$ 34.030.812,00</t>
        </is>
      </c>
      <c r="D17" t="inlineStr">
        <is>
          <t>6,05%</t>
        </is>
      </c>
    </row>
    <row r="18">
      <c r="A18" t="inlineStr">
        <is>
          <t>449052</t>
        </is>
      </c>
      <c r="B18" t="inlineStr">
        <is>
          <t>Equipamentos e Material Permanente</t>
        </is>
      </c>
      <c r="C18" t="inlineStr">
        <is>
          <t>R$ 36.235.380,00</t>
        </is>
      </c>
      <c r="D18" t="inlineStr">
        <is>
          <t>6,45%</t>
        </is>
      </c>
    </row>
  </sheetData>
  <pageMargins left="0.75" right="0.75" top="1" bottom="1" header="0.5" footer="0.5"/>
</worksheet>
</file>

<file path=xl/worksheets/sheet72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R$70.505.064,00</t>
        </is>
      </c>
      <c r="C2" t="inlineStr">
        <is>
          <t>12,54%</t>
        </is>
      </c>
    </row>
    <row r="3">
      <c r="A3" t="inlineStr">
        <is>
          <t>02 - Administração Financeira</t>
        </is>
      </c>
      <c r="B3" t="inlineStr">
        <is>
          <t>R$15.651.936,00</t>
        </is>
      </c>
      <c r="C3" t="inlineStr">
        <is>
          <t>2,78%</t>
        </is>
      </c>
    </row>
    <row r="4">
      <c r="A4" t="inlineStr">
        <is>
          <t>03 - Formação de Recursos Humanos</t>
        </is>
      </c>
      <c r="B4" t="inlineStr">
        <is>
          <t>R$4.968.048,00</t>
        </is>
      </c>
      <c r="C4" t="inlineStr">
        <is>
          <t>0,88%</t>
        </is>
      </c>
    </row>
    <row r="5">
      <c r="A5" t="inlineStr">
        <is>
          <t>04 - Comunicação Social</t>
        </is>
      </c>
      <c r="B5" t="inlineStr">
        <is>
          <t>R$18.432.840,00</t>
        </is>
      </c>
      <c r="C5" t="inlineStr">
        <is>
          <t>3,28%</t>
        </is>
      </c>
    </row>
    <row r="6">
      <c r="A6" t="inlineStr">
        <is>
          <t>05 - Atenção Básica</t>
        </is>
      </c>
      <c r="B6" t="inlineStr">
        <is>
          <t>R$11.866.200,00</t>
        </is>
      </c>
      <c r="C6" t="inlineStr">
        <is>
          <t>2,11%</t>
        </is>
      </c>
    </row>
    <row r="7">
      <c r="A7" t="inlineStr">
        <is>
          <t>06 - Proteção e Benefícios ao Trabalhador</t>
        </is>
      </c>
      <c r="B7" t="inlineStr">
        <is>
          <t>R$26.511.120,00</t>
        </is>
      </c>
      <c r="C7" t="inlineStr">
        <is>
          <t>4,72%</t>
        </is>
      </c>
    </row>
    <row r="8">
      <c r="A8" t="inlineStr">
        <is>
          <t>07 - Empregabilidade</t>
        </is>
      </c>
      <c r="B8" t="inlineStr">
        <is>
          <t>R$414.124.860,00</t>
        </is>
      </c>
      <c r="C8" t="inlineStr">
        <is>
          <t>73,68%</t>
        </is>
      </c>
    </row>
  </sheetData>
  <pageMargins left="0.75" right="0.75" top="1" bottom="1" header="0.5" footer="0.5"/>
</worksheet>
</file>

<file path=xl/worksheets/sheet72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R$562.060.068,00</t>
        </is>
      </c>
      <c r="C2" t="inlineStr">
        <is>
          <t>R$554.059.099,52</t>
        </is>
      </c>
      <c r="D2" t="inlineStr">
        <is>
          <t>98,58%</t>
        </is>
      </c>
      <c r="E2" t="inlineStr">
        <is>
          <t>100,00%</t>
        </is>
      </c>
    </row>
    <row r="3">
      <c r="A3" t="inlineStr">
        <is>
          <t>RECEITA DE CONTRIBUIÇÕES</t>
        </is>
      </c>
      <c r="B3" t="inlineStr">
        <is>
          <t>R$208.568.400,00</t>
        </is>
      </c>
      <c r="C3" t="inlineStr">
        <is>
          <t>R$214.139.519,89</t>
        </is>
      </c>
      <c r="D3" t="inlineStr">
        <is>
          <t>102,67%</t>
        </is>
      </c>
      <c r="E3" t="inlineStr">
        <is>
          <t>38,65%</t>
        </is>
      </c>
    </row>
    <row r="4">
      <c r="A4" t="inlineStr">
        <is>
          <t>Contribuições para o Senac</t>
        </is>
      </c>
      <c r="B4" t="inlineStr">
        <is>
          <t>R$208.568.400,00</t>
        </is>
      </c>
      <c r="C4" t="inlineStr">
        <is>
          <t>R$214.139.519,89</t>
        </is>
      </c>
      <c r="D4" t="inlineStr">
        <is>
          <t>102,67%</t>
        </is>
      </c>
      <c r="E4" t="inlineStr">
        <is>
          <t>38,65%</t>
        </is>
      </c>
    </row>
    <row r="5">
      <c r="A5" t="inlineStr">
        <is>
          <t>RECEITA PATRIMONIAL</t>
        </is>
      </c>
      <c r="B5" t="inlineStr">
        <is>
          <t>R$131.725.536,00</t>
        </is>
      </c>
      <c r="C5" t="inlineStr">
        <is>
          <t>R$133.866.574,55</t>
        </is>
      </c>
      <c r="D5" t="inlineStr">
        <is>
          <t>101,63%</t>
        </is>
      </c>
      <c r="E5" t="inlineStr">
        <is>
          <t>24,16%</t>
        </is>
      </c>
    </row>
    <row r="6">
      <c r="A6" t="inlineStr">
        <is>
          <t>Taxa de Ocupação de Outros Imóveis</t>
        </is>
      </c>
      <c r="B6" t="inlineStr">
        <is>
          <t>R$246.036,00</t>
        </is>
      </c>
      <c r="C6" t="inlineStr">
        <is>
          <t>R$258.769,65</t>
        </is>
      </c>
      <c r="D6" t="inlineStr">
        <is>
          <t>105,18%</t>
        </is>
      </c>
      <c r="E6" t="inlineStr">
        <is>
          <t>0,05%</t>
        </is>
      </c>
    </row>
    <row r="7">
      <c r="A7" t="inlineStr">
        <is>
          <t>Remuneração de Depósitos Bancários</t>
        </is>
      </c>
      <c r="B7" t="inlineStr">
        <is>
          <t>R$131.479.500,00</t>
        </is>
      </c>
      <c r="C7" t="inlineStr">
        <is>
          <t>R$133.607.804,90</t>
        </is>
      </c>
      <c r="D7" t="inlineStr">
        <is>
          <t>101,62%</t>
        </is>
      </c>
      <c r="E7" t="inlineStr">
        <is>
          <t>24,11%</t>
        </is>
      </c>
    </row>
    <row r="8">
      <c r="A8" t="inlineStr">
        <is>
          <t>RECEITA DE SERVIÇOS</t>
        </is>
      </c>
      <c r="B8" t="inlineStr">
        <is>
          <t>R$220.704.252,00</t>
        </is>
      </c>
      <c r="C8" t="inlineStr">
        <is>
          <t>R$205.096.739,59</t>
        </is>
      </c>
      <c r="D8" t="inlineStr">
        <is>
          <t>92,93%</t>
        </is>
      </c>
      <c r="E8" t="inlineStr">
        <is>
          <t>37,02%</t>
        </is>
      </c>
    </row>
    <row r="9">
      <c r="A9" t="inlineStr">
        <is>
          <t>Serviços Educacionais</t>
        </is>
      </c>
      <c r="B9" t="inlineStr">
        <is>
          <t>R$220.704.252,00</t>
        </is>
      </c>
      <c r="C9" t="inlineStr">
        <is>
          <t>R$205.096.739,59</t>
        </is>
      </c>
      <c r="D9" t="inlineStr">
        <is>
          <t>92,93%</t>
        </is>
      </c>
      <c r="E9" t="inlineStr">
        <is>
          <t>37,02%</t>
        </is>
      </c>
    </row>
    <row r="10">
      <c r="A10" t="inlineStr">
        <is>
          <t>OUTRAS RECEITAS CORRENTES</t>
        </is>
      </c>
      <c r="B10" t="inlineStr">
        <is>
          <t>R$1.061.880,00</t>
        </is>
      </c>
      <c r="C10" t="inlineStr">
        <is>
          <t>R$956.265,49</t>
        </is>
      </c>
      <c r="D10" t="inlineStr">
        <is>
          <t>90,05%</t>
        </is>
      </c>
      <c r="E10" t="inlineStr">
        <is>
          <t>0,17%</t>
        </is>
      </c>
    </row>
    <row r="11">
      <c r="A11" t="inlineStr">
        <is>
          <t>Outras Multas e Juros de Mora</t>
        </is>
      </c>
      <c r="B11" t="inlineStr">
        <is>
          <t>R$825.348,00</t>
        </is>
      </c>
      <c r="C11" t="inlineStr">
        <is>
          <t>R$600.687,65</t>
        </is>
      </c>
      <c r="D11" t="inlineStr">
        <is>
          <t>72,78%</t>
        </is>
      </c>
      <c r="E11" t="inlineStr">
        <is>
          <t>0,11%</t>
        </is>
      </c>
    </row>
    <row r="12">
      <c r="A12" t="inlineStr">
        <is>
          <t>Outras Indenizações</t>
        </is>
      </c>
      <c r="B12" t="inlineStr">
        <is>
          <t>R$18.000,00</t>
        </is>
      </c>
      <c r="C12" t="inlineStr">
        <is>
          <t>R$4.597,17</t>
        </is>
      </c>
      <c r="D12" t="inlineStr">
        <is>
          <t>25,54%</t>
        </is>
      </c>
      <c r="E12" t="inlineStr">
        <is>
          <t>0,00%</t>
        </is>
      </c>
    </row>
    <row r="13">
      <c r="A13" t="inlineStr">
        <is>
          <t>Outras Restituições</t>
        </is>
      </c>
      <c r="B13" t="inlineStr">
        <is>
          <t>R$18.000,00</t>
        </is>
      </c>
      <c r="C13" t="inlineStr">
        <is>
          <t>R$23.893,59</t>
        </is>
      </c>
      <c r="D13" t="inlineStr">
        <is>
          <t>132,74%</t>
        </is>
      </c>
      <c r="E13" t="inlineStr">
        <is>
          <t>0,00%</t>
        </is>
      </c>
    </row>
    <row r="14">
      <c r="A14" t="inlineStr">
        <is>
          <t>Outras Receitas</t>
        </is>
      </c>
      <c r="B14" t="inlineStr">
        <is>
          <t>R$200.532,00</t>
        </is>
      </c>
      <c r="C14" t="inlineStr">
        <is>
          <t>R$327.087,08</t>
        </is>
      </c>
      <c r="D14" t="inlineStr">
        <is>
          <t>163,11%</t>
        </is>
      </c>
      <c r="E14" t="inlineStr">
        <is>
          <t>0,06%</t>
        </is>
      </c>
    </row>
  </sheetData>
  <pageMargins left="0.75" right="0.75" top="1" bottom="1" header="0.5" footer="0.5"/>
</worksheet>
</file>

<file path=xl/worksheets/sheet73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R$ 491.793.876,00</t>
        </is>
      </c>
      <c r="C2" t="inlineStr">
        <is>
          <t>R$ 419.489.453,48</t>
        </is>
      </c>
      <c r="D2" t="inlineStr">
        <is>
          <t>85,30%</t>
        </is>
      </c>
      <c r="E2" t="inlineStr">
        <is>
          <t>93,09%</t>
        </is>
      </c>
    </row>
    <row r="3">
      <c r="A3" t="inlineStr">
        <is>
          <t>PESSOAL E ENCARGOS SOCIAIS</t>
        </is>
      </c>
      <c r="B3" t="inlineStr">
        <is>
          <t>R$ 193.916.280,00</t>
        </is>
      </c>
      <c r="C3" t="inlineStr">
        <is>
          <t>R$ 169.185.591,42</t>
        </is>
      </c>
      <c r="D3" t="inlineStr">
        <is>
          <t>87,25%</t>
        </is>
      </c>
      <c r="E3" t="inlineStr">
        <is>
          <t>37,54%</t>
        </is>
      </c>
    </row>
    <row r="4">
      <c r="A4" t="inlineStr">
        <is>
          <t>Vencimentos e Vantagens Fixas</t>
        </is>
      </c>
      <c r="B4" t="inlineStr">
        <is>
          <t>R$ 162.835.152,00</t>
        </is>
      </c>
      <c r="C4" t="inlineStr">
        <is>
          <t>R$ 148.194.479,45</t>
        </is>
      </c>
      <c r="D4" t="inlineStr">
        <is>
          <t>91,01%</t>
        </is>
      </c>
      <c r="E4" t="inlineStr">
        <is>
          <t>32,88%</t>
        </is>
      </c>
    </row>
    <row r="5">
      <c r="A5" t="inlineStr">
        <is>
          <t>Obrigações Patronais</t>
        </is>
      </c>
      <c r="B5" t="inlineStr">
        <is>
          <t>R$ 20.769.792,00</t>
        </is>
      </c>
      <c r="C5" t="inlineStr">
        <is>
          <t>R$ 15.126.555,60</t>
        </is>
      </c>
      <c r="D5" t="inlineStr">
        <is>
          <t>72,83%</t>
        </is>
      </c>
      <c r="E5" t="inlineStr">
        <is>
          <t>3,36%</t>
        </is>
      </c>
    </row>
    <row r="6">
      <c r="A6" t="inlineStr">
        <is>
          <t>Outras Despesas Variáveis</t>
        </is>
      </c>
      <c r="B6" t="inlineStr">
        <is>
          <t>R$ 302.112,00</t>
        </is>
      </c>
      <c r="C6" t="inlineStr">
        <is>
          <t>R$ 318.606,85</t>
        </is>
      </c>
      <c r="D6" t="inlineStr">
        <is>
          <t>105,46%</t>
        </is>
      </c>
      <c r="E6" t="inlineStr">
        <is>
          <t>0,07%</t>
        </is>
      </c>
    </row>
    <row r="7">
      <c r="A7" t="inlineStr">
        <is>
          <t>Sentenças Judiciais - Pessoal e Encargos</t>
        </is>
      </c>
      <c r="B7" t="inlineStr">
        <is>
          <t>R$ 5.100.000,00</t>
        </is>
      </c>
      <c r="C7" t="inlineStr">
        <is>
          <t>R$ 1.841.953,63</t>
        </is>
      </c>
      <c r="D7" t="inlineStr">
        <is>
          <t>36,12%</t>
        </is>
      </c>
      <c r="E7" t="inlineStr">
        <is>
          <t>0,41%</t>
        </is>
      </c>
    </row>
    <row r="8">
      <c r="A8" t="inlineStr">
        <is>
          <t>Indenizações e Restituições Trabalhistas</t>
        </is>
      </c>
      <c r="B8" t="inlineStr">
        <is>
          <t>R$ 4.909.224,00</t>
        </is>
      </c>
      <c r="C8" t="inlineStr">
        <is>
          <t>R$ 3.703.995,89</t>
        </is>
      </c>
      <c r="D8" t="inlineStr">
        <is>
          <t>75,45%</t>
        </is>
      </c>
      <c r="E8" t="inlineStr">
        <is>
          <t>0,82%</t>
        </is>
      </c>
    </row>
    <row r="9">
      <c r="A9" t="inlineStr">
        <is>
          <t>OUTRAS DESPESAS CORRENTES</t>
        </is>
      </c>
      <c r="B9" t="inlineStr">
        <is>
          <t>R$ 297.877.596,00</t>
        </is>
      </c>
      <c r="C9" t="inlineStr">
        <is>
          <t>R$ 250.303.862,06</t>
        </is>
      </c>
      <c r="D9" t="inlineStr">
        <is>
          <t>84,03%</t>
        </is>
      </c>
      <c r="E9" t="inlineStr">
        <is>
          <t>55,54%</t>
        </is>
      </c>
    </row>
    <row r="10">
      <c r="A10" t="inlineStr">
        <is>
          <t>Contribuições</t>
        </is>
      </c>
      <c r="B10" t="inlineStr">
        <is>
          <t>R$ 6.118.800,00</t>
        </is>
      </c>
      <c r="C10" t="inlineStr">
        <is>
          <t>R$ 6.257.966,75</t>
        </is>
      </c>
      <c r="D10" t="inlineStr">
        <is>
          <t>102,27%</t>
        </is>
      </c>
      <c r="E10" t="inlineStr">
        <is>
          <t>1,39%</t>
        </is>
      </c>
    </row>
    <row r="11">
      <c r="A11" t="inlineStr">
        <is>
          <t>Diárias</t>
        </is>
      </c>
      <c r="B11" t="inlineStr">
        <is>
          <t>R$ 2.732.952,00</t>
        </is>
      </c>
      <c r="C11" t="inlineStr">
        <is>
          <t>R$ 1.916.189,36</t>
        </is>
      </c>
      <c r="D11" t="inlineStr">
        <is>
          <t>70,11%</t>
        </is>
      </c>
      <c r="E11" t="inlineStr">
        <is>
          <t>0,43%</t>
        </is>
      </c>
    </row>
    <row r="12">
      <c r="A12" t="inlineStr">
        <is>
          <t>Auxílio Financeiro a Estudantes</t>
        </is>
      </c>
      <c r="B12" t="inlineStr">
        <is>
          <t>R$ 7.485.924,00</t>
        </is>
      </c>
      <c r="C12" t="inlineStr">
        <is>
          <t>R$ 75.905,55</t>
        </is>
      </c>
      <c r="D12" t="inlineStr">
        <is>
          <t>1,01%</t>
        </is>
      </c>
      <c r="E12" t="inlineStr">
        <is>
          <t>0,02%</t>
        </is>
      </c>
    </row>
    <row r="13">
      <c r="A13" t="inlineStr">
        <is>
          <t>Material de Consumo</t>
        </is>
      </c>
      <c r="B13" t="inlineStr">
        <is>
          <t>R$ 19.857.000,00</t>
        </is>
      </c>
      <c r="C13" t="inlineStr">
        <is>
          <t>R$ 12.479.248,51</t>
        </is>
      </c>
      <c r="D13" t="inlineStr">
        <is>
          <t>62,85%</t>
        </is>
      </c>
      <c r="E13" t="inlineStr">
        <is>
          <t>2,77%</t>
        </is>
      </c>
    </row>
    <row r="14">
      <c r="A14" t="inlineStr">
        <is>
          <t>Passagens e Despesas de Locomoção</t>
        </is>
      </c>
      <c r="B14" t="inlineStr">
        <is>
          <t>R$ 3.490.608,00</t>
        </is>
      </c>
      <c r="C14" t="inlineStr">
        <is>
          <t>R$ 2.349.712,26</t>
        </is>
      </c>
      <c r="D14" t="inlineStr">
        <is>
          <t>67,32%</t>
        </is>
      </c>
      <c r="E14" t="inlineStr">
        <is>
          <t>0,52%</t>
        </is>
      </c>
    </row>
    <row r="15">
      <c r="A15" t="inlineStr">
        <is>
          <t>Outros Serviços Terceiros - P. Física</t>
        </is>
      </c>
      <c r="B15" t="inlineStr">
        <is>
          <t>R$ 13.524.516,00</t>
        </is>
      </c>
      <c r="C15" t="inlineStr">
        <is>
          <t>R$ 14.015.882,70</t>
        </is>
      </c>
      <c r="D15" t="inlineStr">
        <is>
          <t>103,63%</t>
        </is>
      </c>
      <c r="E15" t="inlineStr">
        <is>
          <t>3,11%</t>
        </is>
      </c>
    </row>
    <row r="16">
      <c r="A16" t="inlineStr">
        <is>
          <t>Locação de Mão de Obra</t>
        </is>
      </c>
      <c r="B16" t="inlineStr">
        <is>
          <t>R$ 11.199.996,00</t>
        </is>
      </c>
      <c r="C16" t="inlineStr">
        <is>
          <t>R$ 9.095.496,47</t>
        </is>
      </c>
      <c r="D16" t="inlineStr">
        <is>
          <t>81,21%</t>
        </is>
      </c>
      <c r="E16" t="inlineStr">
        <is>
          <t>2,02%</t>
        </is>
      </c>
    </row>
    <row r="17">
      <c r="A17" t="inlineStr">
        <is>
          <t>Outros Serviços Terceiros - P. Jurídica</t>
        </is>
      </c>
      <c r="B17" t="inlineStr">
        <is>
          <t>R$ 230.582.988,00</t>
        </is>
      </c>
      <c r="C17" t="inlineStr">
        <is>
          <t>R$ 202.680.720,50</t>
        </is>
      </c>
      <c r="D17" t="inlineStr">
        <is>
          <t>87,90%</t>
        </is>
      </c>
      <c r="E17" t="inlineStr">
        <is>
          <t>44,98%</t>
        </is>
      </c>
    </row>
    <row r="18">
      <c r="A18" t="inlineStr">
        <is>
          <t>Obrigações Tributárias e Contributivas</t>
        </is>
      </c>
      <c r="B18" t="inlineStr">
        <is>
          <t>R$ 759.612,00</t>
        </is>
      </c>
      <c r="C18" t="inlineStr">
        <is>
          <t>R$ 569.506,93</t>
        </is>
      </c>
      <c r="D18" t="inlineStr">
        <is>
          <t>74,97%</t>
        </is>
      </c>
      <c r="E18" t="inlineStr">
        <is>
          <t>0,13%</t>
        </is>
      </c>
    </row>
    <row r="19">
      <c r="A19" t="inlineStr">
        <is>
          <t>Sentenças Judiciais-Outras DespCorrentes</t>
        </is>
      </c>
      <c r="B19" t="inlineStr">
        <is>
          <t>R$ 2.125.200,00</t>
        </is>
      </c>
      <c r="C19" t="inlineStr">
        <is>
          <t>R$ 863.233,03</t>
        </is>
      </c>
      <c r="D19" t="inlineStr">
        <is>
          <t>40,62%</t>
        </is>
      </c>
      <c r="E19" t="inlineStr">
        <is>
          <t>0,19%</t>
        </is>
      </c>
    </row>
    <row r="20">
      <c r="A20" t="inlineStr">
        <is>
          <t>DESPESAS DE CAPITAL</t>
        </is>
      </c>
      <c r="B20" t="inlineStr">
        <is>
          <t>R$ 70.266.192,00</t>
        </is>
      </c>
      <c r="C20" t="inlineStr">
        <is>
          <t>R$ 31.160.544,36</t>
        </is>
      </c>
      <c r="D20" t="inlineStr">
        <is>
          <t>44,35%</t>
        </is>
      </c>
      <c r="E20" t="inlineStr">
        <is>
          <t>6,91%</t>
        </is>
      </c>
    </row>
    <row r="21">
      <c r="A21" t="inlineStr">
        <is>
          <t>INVESTIMENTOS</t>
        </is>
      </c>
      <c r="B21" t="inlineStr">
        <is>
          <t>R$ 70.266.192,00</t>
        </is>
      </c>
      <c r="C21" t="inlineStr">
        <is>
          <t>R$ 31.160.544,36</t>
        </is>
      </c>
      <c r="D21" t="inlineStr">
        <is>
          <t>44,35%</t>
        </is>
      </c>
      <c r="E21" t="inlineStr">
        <is>
          <t>6,91%</t>
        </is>
      </c>
    </row>
  </sheetData>
  <pageMargins left="0.75" right="0.75" top="1" bottom="1" header="0.5" footer="0.5"/>
</worksheet>
</file>

<file path=xl/worksheets/sheet73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R$ 70.505.064,00</t>
        </is>
      </c>
      <c r="C2" t="inlineStr">
        <is>
          <t>R$ 42.443.744,94</t>
        </is>
      </c>
      <c r="D2" t="inlineStr">
        <is>
          <t>60,20%</t>
        </is>
      </c>
      <c r="E2" t="inlineStr">
        <is>
          <t>9,42%</t>
        </is>
      </c>
    </row>
    <row r="3">
      <c r="A3" t="inlineStr">
        <is>
          <t>02 - Administração Financeira</t>
        </is>
      </c>
      <c r="B3" t="inlineStr">
        <is>
          <t>R$ 15.651.936,00</t>
        </is>
      </c>
      <c r="C3" t="inlineStr">
        <is>
          <t>R$ 13.216.553,09</t>
        </is>
      </c>
      <c r="D3" t="inlineStr">
        <is>
          <t>84,44%</t>
        </is>
      </c>
      <c r="E3" t="inlineStr">
        <is>
          <t>2,93%</t>
        </is>
      </c>
    </row>
    <row r="4">
      <c r="A4" t="inlineStr">
        <is>
          <t>03 - Formação de Recursos Humanos</t>
        </is>
      </c>
      <c r="B4" t="inlineStr">
        <is>
          <t>R$ 4.968.048,00</t>
        </is>
      </c>
      <c r="C4" t="inlineStr">
        <is>
          <t>R$ 1.846.983,86</t>
        </is>
      </c>
      <c r="D4" t="inlineStr">
        <is>
          <t>37,18%</t>
        </is>
      </c>
      <c r="E4" t="inlineStr">
        <is>
          <t>0,41%</t>
        </is>
      </c>
    </row>
    <row r="5">
      <c r="A5" t="inlineStr">
        <is>
          <t>04 - Comunicação Social</t>
        </is>
      </c>
      <c r="B5" t="inlineStr">
        <is>
          <t>R$ 18.432.840,00</t>
        </is>
      </c>
      <c r="C5" t="inlineStr">
        <is>
          <t>R$ 17.770.938,70</t>
        </is>
      </c>
      <c r="D5" t="inlineStr">
        <is>
          <t>96,41%</t>
        </is>
      </c>
      <c r="E5" t="inlineStr">
        <is>
          <t>3,94%</t>
        </is>
      </c>
    </row>
    <row r="6">
      <c r="A6" t="inlineStr">
        <is>
          <t>05 - Atenção Básica</t>
        </is>
      </c>
      <c r="B6" t="inlineStr">
        <is>
          <t>R$ 11.866.200,00</t>
        </is>
      </c>
      <c r="C6" t="inlineStr">
        <is>
          <t>R$ 9.296.290,68</t>
        </is>
      </c>
      <c r="D6" t="inlineStr">
        <is>
          <t>78,34%</t>
        </is>
      </c>
      <c r="E6" t="inlineStr">
        <is>
          <t>2,06%</t>
        </is>
      </c>
    </row>
    <row r="7">
      <c r="A7" t="inlineStr">
        <is>
          <t>06 - Proteção e Benefícios ao Trabalhador</t>
        </is>
      </c>
      <c r="B7" t="inlineStr">
        <is>
          <t>R$ 26.511.120,00</t>
        </is>
      </c>
      <c r="C7" t="inlineStr">
        <is>
          <t>R$ 19.473.904,10</t>
        </is>
      </c>
      <c r="D7" t="inlineStr">
        <is>
          <t>73,46%</t>
        </is>
      </c>
      <c r="E7" t="inlineStr">
        <is>
          <t>4,32%</t>
        </is>
      </c>
    </row>
    <row r="8">
      <c r="A8" t="inlineStr">
        <is>
          <t>07 - Empregabilidade</t>
        </is>
      </c>
      <c r="B8" t="inlineStr">
        <is>
          <t>R$ 414.124.860,00</t>
        </is>
      </c>
      <c r="C8" t="inlineStr">
        <is>
          <t>R$ 346.601.582,47</t>
        </is>
      </c>
      <c r="D8" t="inlineStr">
        <is>
          <t>83,69%</t>
        </is>
      </c>
      <c r="E8" t="inlineStr">
        <is>
          <t>76,91%</t>
        </is>
      </c>
    </row>
  </sheetData>
  <pageMargins left="0.75" right="0.75" top="1" bottom="1" header="0.5" footer="0.5"/>
</worksheet>
</file>

<file path=xl/worksheets/sheet73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R$251.113.224,00</t>
        </is>
      </c>
      <c r="D2" t="inlineStr">
        <is>
          <t>45,45%</t>
        </is>
      </c>
    </row>
    <row r="3">
      <c r="A3" t="inlineStr">
        <is>
          <t>13110120</t>
        </is>
      </c>
      <c r="B3" t="inlineStr">
        <is>
          <t>Taxas de Ocupação</t>
        </is>
      </c>
      <c r="C3" t="inlineStr">
        <is>
          <t>R$442.968,00</t>
        </is>
      </c>
      <c r="D3" t="inlineStr">
        <is>
          <t>0,08%</t>
        </is>
      </c>
    </row>
    <row r="4">
      <c r="A4" t="inlineStr">
        <is>
          <t>13210100</t>
        </is>
      </c>
      <c r="B4" t="inlineStr">
        <is>
          <t>Remuneração de Depósitos Bancários</t>
        </is>
      </c>
      <c r="C4" t="inlineStr">
        <is>
          <t>R$26.921.832,00</t>
        </is>
      </c>
      <c r="D4" t="inlineStr">
        <is>
          <t>4,87%</t>
        </is>
      </c>
    </row>
    <row r="5">
      <c r="A5" t="inlineStr">
        <is>
          <t>16999900</t>
        </is>
      </c>
      <c r="B5" t="inlineStr">
        <is>
          <t>Serviços Educacionais</t>
        </is>
      </c>
      <c r="C5" t="inlineStr">
        <is>
          <t>R$210.715.464,00</t>
        </is>
      </c>
      <c r="D5" t="inlineStr">
        <is>
          <t>38,14%</t>
        </is>
      </c>
    </row>
    <row r="6">
      <c r="A6" t="inlineStr">
        <is>
          <t>19110900</t>
        </is>
      </c>
      <c r="B6" t="inlineStr">
        <is>
          <t xml:space="preserve">Multas e Juros </t>
        </is>
      </c>
      <c r="C6" t="inlineStr">
        <is>
          <t>R$752.364,00</t>
        </is>
      </c>
      <c r="D6" t="inlineStr">
        <is>
          <t>0,14%</t>
        </is>
      </c>
    </row>
    <row r="7">
      <c r="A7" t="inlineStr">
        <is>
          <t>19219900</t>
        </is>
      </c>
      <c r="B7" t="inlineStr">
        <is>
          <t>Outras Indenizações</t>
        </is>
      </c>
      <c r="C7" t="inlineStr">
        <is>
          <t>R$22.080,00</t>
        </is>
      </c>
      <c r="D7" t="inlineStr">
        <is>
          <t>0,00%</t>
        </is>
      </c>
    </row>
    <row r="8">
      <c r="A8" t="inlineStr">
        <is>
          <t>19229900</t>
        </is>
      </c>
      <c r="B8" t="inlineStr">
        <is>
          <t>Outras Restituições</t>
        </is>
      </c>
      <c r="C8" t="inlineStr">
        <is>
          <t>R$24.144,00</t>
        </is>
      </c>
      <c r="D8" t="inlineStr">
        <is>
          <t>0,00%</t>
        </is>
      </c>
    </row>
    <row r="9">
      <c r="A9" t="inlineStr">
        <is>
          <t>19999900</t>
        </is>
      </c>
      <c r="B9" t="inlineStr">
        <is>
          <t>Outras Receitas Correntes</t>
        </is>
      </c>
      <c r="C9" t="inlineStr">
        <is>
          <t>R$170.724,00</t>
        </is>
      </c>
      <c r="D9" t="inlineStr">
        <is>
          <t>0,03%</t>
        </is>
      </c>
    </row>
    <row r="10">
      <c r="A10" t="inlineStr">
        <is>
          <t>22210100</t>
        </is>
      </c>
      <c r="B10" t="inlineStr">
        <is>
          <t>Alienação de Bens Imóveis</t>
        </is>
      </c>
      <c r="C10" t="inlineStr">
        <is>
          <t>R$6.000.000,00</t>
        </is>
      </c>
      <c r="D10" t="inlineStr">
        <is>
          <t>1,09%</t>
        </is>
      </c>
    </row>
    <row r="11">
      <c r="A11" t="inlineStr">
        <is>
          <t>99999910</t>
        </is>
      </c>
      <c r="B11" t="inlineStr">
        <is>
          <t>Recurso Arrecadado em Exerc. Anteriores</t>
        </is>
      </c>
      <c r="C11" t="inlineStr">
        <is>
          <t>R$56.372.808,00</t>
        </is>
      </c>
      <c r="D11" t="inlineStr">
        <is>
          <t>10,20%</t>
        </is>
      </c>
    </row>
  </sheetData>
  <pageMargins left="0.75" right="0.75" top="1" bottom="1" header="0.5" footer="0.5"/>
</worksheet>
</file>

<file path=xl/worksheets/sheet73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R$172.195.884,00</t>
        </is>
      </c>
      <c r="D2" t="inlineStr">
        <is>
          <t>31,16%</t>
        </is>
      </c>
    </row>
    <row r="3">
      <c r="A3" t="inlineStr">
        <is>
          <t>31901300</t>
        </is>
      </c>
      <c r="B3" t="inlineStr">
        <is>
          <t>Obrigações Patronais</t>
        </is>
      </c>
      <c r="C3" t="inlineStr">
        <is>
          <t>R$13.685.640,00</t>
        </is>
      </c>
      <c r="D3" t="inlineStr">
        <is>
          <t>2,48%</t>
        </is>
      </c>
    </row>
    <row r="4">
      <c r="A4" t="inlineStr">
        <is>
          <t>31901600</t>
        </is>
      </c>
      <c r="B4" t="inlineStr">
        <is>
          <t>Outras Despesas Variáveis</t>
        </is>
      </c>
      <c r="C4" t="inlineStr">
        <is>
          <t>R$322.308,00</t>
        </is>
      </c>
      <c r="D4" t="inlineStr">
        <is>
          <t>0,06%</t>
        </is>
      </c>
    </row>
    <row r="5">
      <c r="A5" t="inlineStr">
        <is>
          <t>31909100</t>
        </is>
      </c>
      <c r="B5" t="inlineStr">
        <is>
          <t xml:space="preserve">Sentenças Judiciais </t>
        </is>
      </c>
      <c r="C5" t="inlineStr">
        <is>
          <t>R$3.462.360,00</t>
        </is>
      </c>
      <c r="D5" t="inlineStr">
        <is>
          <t>0,63%</t>
        </is>
      </c>
    </row>
    <row r="6">
      <c r="A6" t="inlineStr">
        <is>
          <t>31909400</t>
        </is>
      </c>
      <c r="B6" t="inlineStr">
        <is>
          <t>Indenizações e Restituições Trabalhistas</t>
        </is>
      </c>
      <c r="C6" t="inlineStr">
        <is>
          <t>R$5.154.024,00</t>
        </is>
      </c>
      <c r="D6" t="inlineStr">
        <is>
          <t>0,93%</t>
        </is>
      </c>
    </row>
    <row r="7">
      <c r="A7" t="inlineStr">
        <is>
          <t>33504100</t>
        </is>
      </c>
      <c r="B7" t="inlineStr">
        <is>
          <t>Contribuições</t>
        </is>
      </c>
      <c r="C7" t="inlineStr">
        <is>
          <t>R$7.278.000,00</t>
        </is>
      </c>
      <c r="D7" t="inlineStr">
        <is>
          <t>1,32%</t>
        </is>
      </c>
    </row>
    <row r="8">
      <c r="A8" t="inlineStr">
        <is>
          <t>33901400</t>
        </is>
      </c>
      <c r="B8" t="inlineStr">
        <is>
          <t>Diárias</t>
        </is>
      </c>
      <c r="C8" t="inlineStr">
        <is>
          <t>R$3.271.500,00</t>
        </is>
      </c>
      <c r="D8" t="inlineStr">
        <is>
          <t>0,59%</t>
        </is>
      </c>
    </row>
    <row r="9">
      <c r="A9" t="inlineStr">
        <is>
          <t>33901800</t>
        </is>
      </c>
      <c r="B9" t="inlineStr">
        <is>
          <t>Auxílio Financeiro a Estudantes</t>
        </is>
      </c>
      <c r="C9" t="inlineStr">
        <is>
          <t>R$477.444,00</t>
        </is>
      </c>
      <c r="D9" t="inlineStr">
        <is>
          <t>0,09%</t>
        </is>
      </c>
    </row>
    <row r="10">
      <c r="A10" t="inlineStr">
        <is>
          <t>33903000</t>
        </is>
      </c>
      <c r="B10" t="inlineStr">
        <is>
          <t>Material de Consumo</t>
        </is>
      </c>
      <c r="C10" t="inlineStr">
        <is>
          <t>R$20.113.992,00</t>
        </is>
      </c>
      <c r="D10" t="inlineStr">
        <is>
          <t>3,64%</t>
        </is>
      </c>
    </row>
    <row r="11">
      <c r="A11" t="inlineStr">
        <is>
          <t>33903300</t>
        </is>
      </c>
      <c r="B11" t="inlineStr">
        <is>
          <t>Passagens e Despesas de Locomoção</t>
        </is>
      </c>
      <c r="C11" t="inlineStr">
        <is>
          <t>R$2.297.712,00</t>
        </is>
      </c>
      <c r="D11" t="inlineStr">
        <is>
          <t>0,42%</t>
        </is>
      </c>
    </row>
    <row r="12">
      <c r="A12" t="inlineStr">
        <is>
          <t>33903600</t>
        </is>
      </c>
      <c r="B12" t="inlineStr">
        <is>
          <t>Outros Serviços de Terceiros - PF</t>
        </is>
      </c>
      <c r="C12" t="inlineStr">
        <is>
          <t>R$14.052.408,00</t>
        </is>
      </c>
      <c r="D12" t="inlineStr">
        <is>
          <t>2,54%</t>
        </is>
      </c>
    </row>
    <row r="13">
      <c r="A13" t="inlineStr">
        <is>
          <t>33903700</t>
        </is>
      </c>
      <c r="B13" t="inlineStr">
        <is>
          <t>Locação de Mão de Obra</t>
        </is>
      </c>
      <c r="C13" t="inlineStr">
        <is>
          <t>R$10.649.964,00</t>
        </is>
      </c>
      <c r="D13" t="inlineStr">
        <is>
          <t>1,93%</t>
        </is>
      </c>
    </row>
    <row r="14">
      <c r="A14" t="inlineStr">
        <is>
          <t>33903900</t>
        </is>
      </c>
      <c r="B14" t="inlineStr">
        <is>
          <t>Outros Serviços Terceiros - P. Jurídica</t>
        </is>
      </c>
      <c r="C14" t="inlineStr">
        <is>
          <t>R$185.337.444,00</t>
        </is>
      </c>
      <c r="D14" t="inlineStr">
        <is>
          <t>33,54%</t>
        </is>
      </c>
    </row>
    <row r="15">
      <c r="A15" t="inlineStr">
        <is>
          <t>33904000</t>
        </is>
      </c>
      <c r="B15" t="inlineStr">
        <is>
          <t>Serv. Tecn. da Inform. Comunicação - PJ.</t>
        </is>
      </c>
      <c r="C15" t="inlineStr">
        <is>
          <t>R$22.069.404,00</t>
        </is>
      </c>
      <c r="D15" t="inlineStr">
        <is>
          <t>3,99%</t>
        </is>
      </c>
    </row>
    <row r="16">
      <c r="A16" t="inlineStr">
        <is>
          <t>33904700</t>
        </is>
      </c>
      <c r="B16" t="inlineStr">
        <is>
          <t>Obrigações Tributárias e Contributivas</t>
        </is>
      </c>
      <c r="C16" t="inlineStr">
        <is>
          <t>R$879.660,00</t>
        </is>
      </c>
      <c r="D16" t="inlineStr">
        <is>
          <t>0,16%</t>
        </is>
      </c>
    </row>
    <row r="17">
      <c r="A17" t="inlineStr">
        <is>
          <t>33909100</t>
        </is>
      </c>
      <c r="B17" t="inlineStr">
        <is>
          <t>Sentenças Judiciais</t>
        </is>
      </c>
      <c r="C17" t="inlineStr">
        <is>
          <t>R$4.839.996,00</t>
        </is>
      </c>
      <c r="D17" t="inlineStr">
        <is>
          <t>0,88%</t>
        </is>
      </c>
    </row>
    <row r="18">
      <c r="A18" t="inlineStr">
        <is>
          <t>33909300</t>
        </is>
      </c>
      <c r="B18" t="inlineStr">
        <is>
          <t>Indenizações e Restituições</t>
        </is>
      </c>
      <c r="C18" t="inlineStr">
        <is>
          <t>R$60.000,00</t>
        </is>
      </c>
      <c r="D18" t="inlineStr">
        <is>
          <t>0,01%</t>
        </is>
      </c>
    </row>
    <row r="19">
      <c r="A19" t="inlineStr">
        <is>
          <t>44905100</t>
        </is>
      </c>
      <c r="B19" t="inlineStr">
        <is>
          <t>Obras e Instalações</t>
        </is>
      </c>
      <c r="C19" t="inlineStr">
        <is>
          <t>R$18.602.904,00</t>
        </is>
      </c>
      <c r="D19" t="inlineStr">
        <is>
          <t>3,37%</t>
        </is>
      </c>
    </row>
    <row r="20">
      <c r="A20" t="inlineStr">
        <is>
          <t>44905200</t>
        </is>
      </c>
      <c r="B20" t="inlineStr">
        <is>
          <t>Equipamentos e Material Permanente</t>
        </is>
      </c>
      <c r="C20" t="inlineStr">
        <is>
          <t>R$34.784.964,00</t>
        </is>
      </c>
      <c r="D20" t="inlineStr">
        <is>
          <t>6,30%</t>
        </is>
      </c>
    </row>
    <row r="21">
      <c r="A21" t="inlineStr">
        <is>
          <t>45906100</t>
        </is>
      </c>
      <c r="B21" t="inlineStr">
        <is>
          <t>Aquisição de Imóveis</t>
        </is>
      </c>
      <c r="C21" t="inlineStr">
        <is>
          <t>R$33.000.000,00</t>
        </is>
      </c>
      <c r="D21" t="inlineStr">
        <is>
          <t>5,97%</t>
        </is>
      </c>
    </row>
  </sheetData>
  <pageMargins left="0.75" right="0.75" top="1" bottom="1" header="0.5" footer="0.5"/>
</worksheet>
</file>

<file path=xl/worksheets/sheet73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R$ 80.927.105,00</t>
        </is>
      </c>
      <c r="C2" t="inlineStr">
        <is>
          <t>14,65%</t>
        </is>
      </c>
    </row>
    <row r="3">
      <c r="A3" t="inlineStr">
        <is>
          <t>02 - Administração Financeira</t>
        </is>
      </c>
      <c r="B3" t="inlineStr">
        <is>
          <t>R$ 15.316.916,00</t>
        </is>
      </c>
      <c r="C3" t="inlineStr">
        <is>
          <t>2,77%</t>
        </is>
      </c>
    </row>
    <row r="4">
      <c r="A4" t="inlineStr">
        <is>
          <t>03 - Formação de Recursos Humanos</t>
        </is>
      </c>
      <c r="B4" t="inlineStr">
        <is>
          <t>R$ 1.744.872,00</t>
        </is>
      </c>
      <c r="C4" t="inlineStr">
        <is>
          <t>0,32%</t>
        </is>
      </c>
    </row>
    <row r="5">
      <c r="A5" t="inlineStr">
        <is>
          <t>04 - Comunicação Social</t>
        </is>
      </c>
      <c r="B5" t="inlineStr">
        <is>
          <t>R$ 26.327.531,00</t>
        </is>
      </c>
      <c r="C5" t="inlineStr">
        <is>
          <t>4,76%</t>
        </is>
      </c>
    </row>
    <row r="6">
      <c r="A6" t="inlineStr">
        <is>
          <t>05 - Atenção Básica</t>
        </is>
      </c>
      <c r="B6" t="inlineStr">
        <is>
          <t>R$ 10.395.720,00</t>
        </is>
      </c>
      <c r="C6" t="inlineStr">
        <is>
          <t>1,88%</t>
        </is>
      </c>
    </row>
    <row r="7">
      <c r="A7" t="inlineStr">
        <is>
          <t>06 - Proteção e Benefícios ao Trabalhador</t>
        </is>
      </c>
      <c r="B7" t="inlineStr">
        <is>
          <t>R$ 21.299.111,00</t>
        </is>
      </c>
      <c r="C7" t="inlineStr">
        <is>
          <t>3,85%</t>
        </is>
      </c>
    </row>
    <row r="8">
      <c r="A8" t="inlineStr">
        <is>
          <t>07 - Empregabilidade</t>
        </is>
      </c>
      <c r="B8" t="inlineStr">
        <is>
          <t>R$ 396.524.353,00</t>
        </is>
      </c>
      <c r="C8" t="inlineStr">
        <is>
          <t>71,76%</t>
        </is>
      </c>
    </row>
  </sheetData>
  <pageMargins left="0.75" right="0.75" top="1" bottom="1" header="0.5" footer="0.5"/>
</worksheet>
</file>

<file path=xl/worksheets/sheet73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R$ 490.162.800,00</t>
        </is>
      </c>
      <c r="C2" t="inlineStr">
        <is>
          <t>R$ 478.346.732,74</t>
        </is>
      </c>
      <c r="D2" t="inlineStr">
        <is>
          <t>97,59%</t>
        </is>
      </c>
      <c r="E2" t="inlineStr">
        <is>
          <t>100,00%</t>
        </is>
      </c>
    </row>
    <row r="3">
      <c r="A3" t="inlineStr">
        <is>
          <t>Contr. para Ent. Privadas Serviço Social e de Formação Prof.</t>
        </is>
      </c>
      <c r="B3" t="inlineStr">
        <is>
          <t>R$ 251.113.224,00</t>
        </is>
      </c>
      <c r="C3" t="inlineStr">
        <is>
          <t>R$ 244.072.949,65</t>
        </is>
      </c>
      <c r="D3" t="inlineStr">
        <is>
          <t>97,20%</t>
        </is>
      </c>
      <c r="E3" t="inlineStr">
        <is>
          <t>51,02%</t>
        </is>
      </c>
    </row>
    <row r="4">
      <c r="A4" t="inlineStr">
        <is>
          <t>Contribuições para o Senac</t>
        </is>
      </c>
      <c r="B4" t="inlineStr">
        <is>
          <t>R$ 251.113.224,00</t>
        </is>
      </c>
      <c r="C4" t="inlineStr">
        <is>
          <t>R$ 244.072.949,65</t>
        </is>
      </c>
      <c r="D4" t="inlineStr">
        <is>
          <t>97,20%</t>
        </is>
      </c>
      <c r="E4" t="inlineStr">
        <is>
          <t>51,02%</t>
        </is>
      </c>
    </row>
    <row r="5">
      <c r="A5" t="inlineStr">
        <is>
          <t>Receita Patrimonial</t>
        </is>
      </c>
      <c r="B5" t="inlineStr">
        <is>
          <t>R$ 27.364.800,00</t>
        </is>
      </c>
      <c r="C5" t="inlineStr">
        <is>
          <t>R$ 31.636.615,73</t>
        </is>
      </c>
      <c r="D5" t="inlineStr">
        <is>
          <t>115,61%</t>
        </is>
      </c>
      <c r="E5" t="inlineStr">
        <is>
          <t>6,61%</t>
        </is>
      </c>
    </row>
    <row r="6">
      <c r="A6" t="inlineStr">
        <is>
          <t>Taxas de Ocupação</t>
        </is>
      </c>
      <c r="B6" t="inlineStr">
        <is>
          <t>R$ 442.968,00</t>
        </is>
      </c>
      <c r="C6" t="inlineStr">
        <is>
          <t>R$ 449.473,22</t>
        </is>
      </c>
      <c r="D6" t="inlineStr">
        <is>
          <t>101,47%</t>
        </is>
      </c>
      <c r="E6" t="inlineStr">
        <is>
          <t>0,09%</t>
        </is>
      </c>
    </row>
    <row r="7">
      <c r="A7" t="inlineStr">
        <is>
          <t>Remuneração de Depósitos Bancários</t>
        </is>
      </c>
      <c r="B7" t="inlineStr">
        <is>
          <t>R$ 26.921.832,00</t>
        </is>
      </c>
      <c r="C7" t="inlineStr">
        <is>
          <t>R$ 31.187.142,51</t>
        </is>
      </c>
      <c r="D7" t="inlineStr">
        <is>
          <t>115,84%</t>
        </is>
      </c>
      <c r="E7" t="inlineStr">
        <is>
          <t>6,52%</t>
        </is>
      </c>
    </row>
    <row r="8">
      <c r="A8" t="inlineStr">
        <is>
          <t>Receita de Serviços</t>
        </is>
      </c>
      <c r="B8" t="inlineStr">
        <is>
          <t>R$ 210.715.464,00</t>
        </is>
      </c>
      <c r="C8" t="inlineStr">
        <is>
          <t>R$ 200.573.380,61</t>
        </is>
      </c>
      <c r="D8" t="inlineStr">
        <is>
          <t>95,19%</t>
        </is>
      </c>
      <c r="E8" t="inlineStr">
        <is>
          <t>41,93%</t>
        </is>
      </c>
    </row>
    <row r="9">
      <c r="A9" t="inlineStr">
        <is>
          <t>Serviços Educacionais</t>
        </is>
      </c>
      <c r="B9" t="inlineStr">
        <is>
          <t>R$ 210.715.464,00</t>
        </is>
      </c>
      <c r="C9" t="inlineStr">
        <is>
          <t>R$ 200.573.380,61</t>
        </is>
      </c>
      <c r="D9" t="inlineStr">
        <is>
          <t>95,19%</t>
        </is>
      </c>
      <c r="E9" t="inlineStr">
        <is>
          <t>41,93%</t>
        </is>
      </c>
    </row>
    <row r="10">
      <c r="A10" t="inlineStr">
        <is>
          <t>Outras Receitas Correntes</t>
        </is>
      </c>
      <c r="B10" t="inlineStr">
        <is>
          <t>R$ 969.312,00</t>
        </is>
      </c>
      <c r="C10" t="inlineStr">
        <is>
          <t>R$ 2.063.786,75</t>
        </is>
      </c>
      <c r="D10" t="inlineStr">
        <is>
          <t>212,91%</t>
        </is>
      </c>
      <c r="E10" t="inlineStr">
        <is>
          <t>0,43%</t>
        </is>
      </c>
    </row>
    <row r="11">
      <c r="A11" t="inlineStr">
        <is>
          <t xml:space="preserve">Multas e Juros </t>
        </is>
      </c>
      <c r="B11" t="inlineStr">
        <is>
          <t>R$ 752.364,00</t>
        </is>
      </c>
      <c r="C11" t="inlineStr">
        <is>
          <t>R$ 727.610,56</t>
        </is>
      </c>
      <c r="D11" t="inlineStr">
        <is>
          <t>96,71%</t>
        </is>
      </c>
      <c r="E11" t="inlineStr">
        <is>
          <t>0,15%</t>
        </is>
      </c>
    </row>
    <row r="12">
      <c r="A12" t="inlineStr">
        <is>
          <t>Outras Indenizações</t>
        </is>
      </c>
      <c r="B12" t="inlineStr">
        <is>
          <t>R$ 22.080,00</t>
        </is>
      </c>
      <c r="C12" t="inlineStr">
        <is>
          <t>R$ 8.580,00</t>
        </is>
      </c>
      <c r="D12" t="inlineStr">
        <is>
          <t>38,86%</t>
        </is>
      </c>
      <c r="E12" t="inlineStr">
        <is>
          <t>0,00%</t>
        </is>
      </c>
    </row>
    <row r="13">
      <c r="A13" t="inlineStr">
        <is>
          <t>Outras Restituições</t>
        </is>
      </c>
      <c r="B13" t="inlineStr">
        <is>
          <t>R$ 24.144,00</t>
        </is>
      </c>
      <c r="C13" t="inlineStr">
        <is>
          <t>R$ 49.172,22</t>
        </is>
      </c>
      <c r="D13" t="inlineStr">
        <is>
          <t>203,66%</t>
        </is>
      </c>
      <c r="E13" t="inlineStr">
        <is>
          <t>0,01%</t>
        </is>
      </c>
    </row>
    <row r="14">
      <c r="A14" t="inlineStr">
        <is>
          <t>Outras Receitas Correntes</t>
        </is>
      </c>
      <c r="B14" t="inlineStr">
        <is>
          <t>R$ 170.724,00</t>
        </is>
      </c>
      <c r="C14" t="inlineStr">
        <is>
          <t>R$ 1.278.423,97</t>
        </is>
      </c>
      <c r="D14" t="inlineStr">
        <is>
          <t>748,82%</t>
        </is>
      </c>
      <c r="E14" t="inlineStr">
        <is>
          <t>0,27%</t>
        </is>
      </c>
    </row>
    <row r="15">
      <c r="A15" t="inlineStr">
        <is>
          <t>RECEITAS DE CAPITAL</t>
        </is>
      </c>
      <c r="B15" t="inlineStr">
        <is>
          <t>R$ 6.000.000,00</t>
        </is>
      </c>
      <c r="C15" t="inlineStr">
        <is>
          <t>R$ 0,00</t>
        </is>
      </c>
      <c r="D15" t="inlineStr">
        <is>
          <t>0,00%</t>
        </is>
      </c>
      <c r="E15" t="inlineStr">
        <is>
          <t>0,00%</t>
        </is>
      </c>
    </row>
    <row r="16">
      <c r="A16" t="inlineStr">
        <is>
          <t>Alienação de Bens</t>
        </is>
      </c>
      <c r="B16" t="inlineStr">
        <is>
          <t>R$ 6.000.000,00</t>
        </is>
      </c>
      <c r="C16" t="inlineStr">
        <is>
          <t>R$ 0,00</t>
        </is>
      </c>
      <c r="D16" t="inlineStr">
        <is>
          <t>0,00%</t>
        </is>
      </c>
      <c r="E16" t="inlineStr">
        <is>
          <t>0,00%</t>
        </is>
      </c>
    </row>
    <row r="17">
      <c r="A17" t="inlineStr">
        <is>
          <t>Alienação de Bens Imóveis</t>
        </is>
      </c>
      <c r="B17" t="inlineStr">
        <is>
          <t>R$ 6.000.000,00</t>
        </is>
      </c>
      <c r="C17" t="inlineStr">
        <is>
          <t>R$ 0,00</t>
        </is>
      </c>
      <c r="D17" t="inlineStr">
        <is>
          <t>0,00%</t>
        </is>
      </c>
      <c r="E17" t="inlineStr">
        <is>
          <t>0,00%</t>
        </is>
      </c>
    </row>
    <row r="18">
      <c r="A18" t="inlineStr">
        <is>
          <t>RECURSOS ARREC. EXERC. ANTER.</t>
        </is>
      </c>
      <c r="B18" t="inlineStr">
        <is>
          <t>R$ 56.372.808,00</t>
        </is>
      </c>
      <c r="C18" t="inlineStr">
        <is>
          <t>R$ 0,00</t>
        </is>
      </c>
      <c r="D18" t="inlineStr">
        <is>
          <t>0,00%</t>
        </is>
      </c>
      <c r="E18" t="inlineStr">
        <is>
          <t>0,00%</t>
        </is>
      </c>
    </row>
    <row r="19">
      <c r="A19" t="inlineStr">
        <is>
          <t>Recurso Arrecadado em Exerc. Anteriores</t>
        </is>
      </c>
      <c r="B19" t="inlineStr">
        <is>
          <t>R$ 56.372.808,00</t>
        </is>
      </c>
      <c r="C19" t="inlineStr">
        <is>
          <t>R$ 0,00</t>
        </is>
      </c>
      <c r="D19" t="inlineStr">
        <is>
          <t>0,00%</t>
        </is>
      </c>
      <c r="E19" t="inlineStr">
        <is>
          <t>0,00%</t>
        </is>
      </c>
    </row>
    <row r="20">
      <c r="A20" t="inlineStr">
        <is>
          <t>Recurso Arrecadado em Exerc. Anteriores</t>
        </is>
      </c>
      <c r="B20" t="inlineStr">
        <is>
          <t>R$ 56.372.808,00</t>
        </is>
      </c>
      <c r="C20" t="inlineStr">
        <is>
          <t>R$ 0,00</t>
        </is>
      </c>
      <c r="D20" t="inlineStr">
        <is>
          <t>0,00%</t>
        </is>
      </c>
      <c r="E20" t="inlineStr">
        <is>
          <t>0,00%</t>
        </is>
      </c>
    </row>
  </sheetData>
  <pageMargins left="0.75" right="0.75" top="1" bottom="1" header="0.5" footer="0.5"/>
</worksheet>
</file>

<file path=xl/worksheets/sheet73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R$466.147.740,00</t>
        </is>
      </c>
      <c r="C2" t="inlineStr">
        <is>
          <t>R$396.147.482,90</t>
        </is>
      </c>
      <c r="D2" t="inlineStr">
        <is>
          <t>84,98%</t>
        </is>
      </c>
      <c r="E2" t="inlineStr">
        <is>
          <t>85,15%</t>
        </is>
      </c>
    </row>
    <row r="3">
      <c r="A3" t="inlineStr">
        <is>
          <t>Pessoal e Encargos Sociais</t>
        </is>
      </c>
      <c r="B3" t="inlineStr">
        <is>
          <t>R$194.820.216,00</t>
        </is>
      </c>
      <c r="C3" t="inlineStr">
        <is>
          <t>R$188.800.921,40</t>
        </is>
      </c>
      <c r="D3" t="inlineStr">
        <is>
          <t>96,91%</t>
        </is>
      </c>
      <c r="E3" t="inlineStr">
        <is>
          <t>40,58%</t>
        </is>
      </c>
    </row>
    <row r="4">
      <c r="A4" t="inlineStr">
        <is>
          <t>Vencimentos e Vantagens Fixas</t>
        </is>
      </c>
      <c r="B4" t="inlineStr">
        <is>
          <t>R$172.195.884,00</t>
        </is>
      </c>
      <c r="C4" t="inlineStr">
        <is>
          <t>R$169.251.141,02</t>
        </is>
      </c>
      <c r="D4" t="inlineStr">
        <is>
          <t>98,29%</t>
        </is>
      </c>
      <c r="E4" t="inlineStr">
        <is>
          <t>36,38%</t>
        </is>
      </c>
    </row>
    <row r="5">
      <c r="A5" t="inlineStr">
        <is>
          <t>Obrigações Patronais</t>
        </is>
      </c>
      <c r="B5" t="inlineStr">
        <is>
          <t>R$13.685.640,00</t>
        </is>
      </c>
      <c r="C5" t="inlineStr">
        <is>
          <t>R$13.279.014,26</t>
        </is>
      </c>
      <c r="D5" t="inlineStr">
        <is>
          <t>97,03%</t>
        </is>
      </c>
      <c r="E5" t="inlineStr">
        <is>
          <t>2,85%</t>
        </is>
      </c>
    </row>
    <row r="6">
      <c r="A6" t="inlineStr">
        <is>
          <t>Outras Despesas Variáveis</t>
        </is>
      </c>
      <c r="B6" t="inlineStr">
        <is>
          <t>R$322.308,00</t>
        </is>
      </c>
      <c r="C6" t="inlineStr">
        <is>
          <t>R$316.267,93</t>
        </is>
      </c>
      <c r="D6" t="inlineStr">
        <is>
          <t>98,13%</t>
        </is>
      </c>
      <c r="E6" t="inlineStr">
        <is>
          <t>0,07%</t>
        </is>
      </c>
    </row>
    <row r="7">
      <c r="A7" t="inlineStr">
        <is>
          <t xml:space="preserve">Sentenças Judiciais </t>
        </is>
      </c>
      <c r="B7" t="inlineStr">
        <is>
          <t>R$3.462.360,00</t>
        </is>
      </c>
      <c r="C7" t="inlineStr">
        <is>
          <t>R$2.178.839,60</t>
        </is>
      </c>
      <c r="D7" t="inlineStr">
        <is>
          <t>62,93%</t>
        </is>
      </c>
      <c r="E7" t="inlineStr">
        <is>
          <t>0,47%</t>
        </is>
      </c>
    </row>
    <row r="8">
      <c r="A8" t="inlineStr">
        <is>
          <t>Indenizações e Restituições Trabalhistas</t>
        </is>
      </c>
      <c r="B8" t="inlineStr">
        <is>
          <t>R$5.154.024,00</t>
        </is>
      </c>
      <c r="C8" t="inlineStr">
        <is>
          <t>R$3.775.658,59</t>
        </is>
      </c>
      <c r="D8" t="inlineStr">
        <is>
          <t>73,26%</t>
        </is>
      </c>
      <c r="E8" t="inlineStr">
        <is>
          <t>0,81%</t>
        </is>
      </c>
    </row>
    <row r="9">
      <c r="A9" t="inlineStr">
        <is>
          <t>Outras Despesas Correntes</t>
        </is>
      </c>
      <c r="B9" t="inlineStr">
        <is>
          <t>R$271.327.524,00</t>
        </is>
      </c>
      <c r="C9" t="inlineStr">
        <is>
          <t>R$207.346.561,50</t>
        </is>
      </c>
      <c r="D9" t="inlineStr">
        <is>
          <t>76,42%</t>
        </is>
      </c>
      <c r="E9" t="inlineStr">
        <is>
          <t>44,57%</t>
        </is>
      </c>
    </row>
    <row r="10">
      <c r="A10" t="inlineStr">
        <is>
          <t>Contribuições</t>
        </is>
      </c>
      <c r="B10" t="inlineStr">
        <is>
          <t>R$7.278.000,00</t>
        </is>
      </c>
      <c r="C10" t="inlineStr">
        <is>
          <t>R$7.032.686,15</t>
        </is>
      </c>
      <c r="D10" t="inlineStr">
        <is>
          <t>96,63%</t>
        </is>
      </c>
      <c r="E10" t="inlineStr">
        <is>
          <t>1,51%</t>
        </is>
      </c>
    </row>
    <row r="11">
      <c r="A11" t="inlineStr">
        <is>
          <t>Diárias</t>
        </is>
      </c>
      <c r="B11" t="inlineStr">
        <is>
          <t>R$3.271.500,00</t>
        </is>
      </c>
      <c r="C11" t="inlineStr">
        <is>
          <t>R$3.255.679,78</t>
        </is>
      </c>
      <c r="D11" t="inlineStr">
        <is>
          <t>99,52%</t>
        </is>
      </c>
      <c r="E11" t="inlineStr">
        <is>
          <t>0,70%</t>
        </is>
      </c>
    </row>
    <row r="12">
      <c r="A12" t="inlineStr">
        <is>
          <t>Auxílio Financeiro a Estudantes</t>
        </is>
      </c>
      <c r="B12" t="inlineStr">
        <is>
          <t>R$477.444,00</t>
        </is>
      </c>
      <c r="C12" t="inlineStr">
        <is>
          <t>R$229.039,42</t>
        </is>
      </c>
      <c r="D12" t="inlineStr">
        <is>
          <t>47,97%</t>
        </is>
      </c>
      <c r="E12" t="inlineStr">
        <is>
          <t>0,05%</t>
        </is>
      </c>
    </row>
    <row r="13">
      <c r="A13" t="inlineStr">
        <is>
          <t>Material de Consumo</t>
        </is>
      </c>
      <c r="B13" t="inlineStr">
        <is>
          <t>R$20.113.992,00</t>
        </is>
      </c>
      <c r="C13" t="inlineStr">
        <is>
          <t>R$15.990.123,54</t>
        </is>
      </c>
      <c r="D13" t="inlineStr">
        <is>
          <t>79,50%</t>
        </is>
      </c>
      <c r="E13" t="inlineStr">
        <is>
          <t>3,44%</t>
        </is>
      </c>
    </row>
    <row r="14">
      <c r="A14" t="inlineStr">
        <is>
          <t>Passagens e Despesas de Locomoção</t>
        </is>
      </c>
      <c r="B14" t="inlineStr">
        <is>
          <t>R$2.297.712,00</t>
        </is>
      </c>
      <c r="C14" t="inlineStr">
        <is>
          <t>R$2.265.905,52</t>
        </is>
      </c>
      <c r="D14" t="inlineStr">
        <is>
          <t>98,62%</t>
        </is>
      </c>
      <c r="E14" t="inlineStr">
        <is>
          <t>0,49%</t>
        </is>
      </c>
    </row>
    <row r="15">
      <c r="A15" t="inlineStr">
        <is>
          <t>Outros Serviços de Terceiros - PF</t>
        </is>
      </c>
      <c r="B15" t="inlineStr">
        <is>
          <t>R$14.052.408,00</t>
        </is>
      </c>
      <c r="C15" t="inlineStr">
        <is>
          <t>R$14.134.922,40</t>
        </is>
      </c>
      <c r="D15" t="inlineStr">
        <is>
          <t>100,59%</t>
        </is>
      </c>
      <c r="E15" t="inlineStr">
        <is>
          <t>3,04%</t>
        </is>
      </c>
    </row>
    <row r="16">
      <c r="A16" t="inlineStr">
        <is>
          <t>Locação de Mão de Obra</t>
        </is>
      </c>
      <c r="B16" t="inlineStr">
        <is>
          <t>R$10.649.964,00</t>
        </is>
      </c>
      <c r="C16" t="inlineStr">
        <is>
          <t>R$10.548.497,12</t>
        </is>
      </c>
      <c r="D16" t="inlineStr">
        <is>
          <t>99,05%</t>
        </is>
      </c>
      <c r="E16" t="inlineStr">
        <is>
          <t>2,27%</t>
        </is>
      </c>
    </row>
    <row r="17">
      <c r="A17" t="inlineStr">
        <is>
          <t>Outros Serviços Terceiros - P. Jurídica</t>
        </is>
      </c>
      <c r="B17" t="inlineStr">
        <is>
          <t>R$185.337.444,00</t>
        </is>
      </c>
      <c r="C17" t="inlineStr">
        <is>
          <t>R$130.014.339,87</t>
        </is>
      </c>
      <c r="D17" t="inlineStr">
        <is>
          <t>70,15%</t>
        </is>
      </c>
      <c r="E17" t="inlineStr">
        <is>
          <t>27,95%</t>
        </is>
      </c>
    </row>
    <row r="18">
      <c r="A18" t="inlineStr">
        <is>
          <t>Serv. Tecn. da Inform. Comunicação - PJ.</t>
        </is>
      </c>
      <c r="B18" t="inlineStr">
        <is>
          <t>R$22.069.404,00</t>
        </is>
      </c>
      <c r="C18" t="inlineStr">
        <is>
          <t>R$20.646.111,91</t>
        </is>
      </c>
      <c r="D18" t="inlineStr">
        <is>
          <t>93,55%</t>
        </is>
      </c>
      <c r="E18" t="inlineStr">
        <is>
          <t>4,44%</t>
        </is>
      </c>
    </row>
    <row r="19">
      <c r="A19" t="inlineStr">
        <is>
          <t>Obrigações Tributárias e Contributivas</t>
        </is>
      </c>
      <c r="B19" t="inlineStr">
        <is>
          <t>R$879.660,00</t>
        </is>
      </c>
      <c r="C19" t="inlineStr">
        <is>
          <t>R$593.701,12</t>
        </is>
      </c>
      <c r="D19" t="inlineStr">
        <is>
          <t>67,49%</t>
        </is>
      </c>
      <c r="E19" t="inlineStr">
        <is>
          <t>0,13%</t>
        </is>
      </c>
    </row>
    <row r="20">
      <c r="A20" t="inlineStr">
        <is>
          <t>Sentenças Judiciais</t>
        </is>
      </c>
      <c r="B20" t="inlineStr">
        <is>
          <t>R$4.839.996,00</t>
        </is>
      </c>
      <c r="C20" t="inlineStr">
        <is>
          <t>R$2.631.554,67</t>
        </is>
      </c>
      <c r="D20" t="inlineStr">
        <is>
          <t>54,37%</t>
        </is>
      </c>
      <c r="E20" t="inlineStr">
        <is>
          <t>0,57%</t>
        </is>
      </c>
    </row>
    <row r="21">
      <c r="A21" t="inlineStr">
        <is>
          <t>Indenizações e Restituições</t>
        </is>
      </c>
      <c r="B21" t="inlineStr">
        <is>
          <t>R$60.000,00</t>
        </is>
      </c>
      <c r="C21" t="inlineStr">
        <is>
          <t>R$4.000,00</t>
        </is>
      </c>
      <c r="D21" t="inlineStr">
        <is>
          <t>6,67%</t>
        </is>
      </c>
      <c r="E21" t="inlineStr">
        <is>
          <t>0,00%</t>
        </is>
      </c>
    </row>
  </sheetData>
  <pageMargins left="0.75" right="0.75" top="1" bottom="1" header="0.5" footer="0.5"/>
</worksheet>
</file>

<file path=xl/worksheets/sheet73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R$80.927.105,00</t>
        </is>
      </c>
      <c r="C2" t="inlineStr">
        <is>
          <t>R$54.475.086,57</t>
        </is>
      </c>
      <c r="D2" t="inlineStr">
        <is>
          <t>67,31%</t>
        </is>
      </c>
      <c r="E2" t="inlineStr">
        <is>
          <t>11,71%</t>
        </is>
      </c>
    </row>
    <row r="3">
      <c r="A3" t="inlineStr">
        <is>
          <t>02 - Administração Financeira</t>
        </is>
      </c>
      <c r="B3" t="inlineStr">
        <is>
          <t>R$15.316.916,00</t>
        </is>
      </c>
      <c r="C3" t="inlineStr">
        <is>
          <t>R$14.521.266,23</t>
        </is>
      </c>
      <c r="D3" t="inlineStr">
        <is>
          <t>94,81%</t>
        </is>
      </c>
      <c r="E3" t="inlineStr">
        <is>
          <t>3,12%</t>
        </is>
      </c>
    </row>
    <row r="4">
      <c r="A4" t="inlineStr">
        <is>
          <t>03 - Formação de Recursos Humanos</t>
        </is>
      </c>
      <c r="B4" t="inlineStr">
        <is>
          <t>R$1.744.872,00</t>
        </is>
      </c>
      <c r="C4" t="inlineStr">
        <is>
          <t>R$2.443.379,02</t>
        </is>
      </c>
      <c r="D4" t="inlineStr">
        <is>
          <t>140,03%</t>
        </is>
      </c>
      <c r="E4" t="inlineStr">
        <is>
          <t>0,53%</t>
        </is>
      </c>
    </row>
    <row r="5">
      <c r="A5" t="inlineStr">
        <is>
          <t>04 - Comunicação Social</t>
        </is>
      </c>
      <c r="B5" t="inlineStr">
        <is>
          <t>R$26.327.531,00</t>
        </is>
      </c>
      <c r="C5" t="inlineStr">
        <is>
          <t>R$21.056.499,28</t>
        </is>
      </c>
      <c r="D5" t="inlineStr">
        <is>
          <t>79,98%</t>
        </is>
      </c>
      <c r="E5" t="inlineStr">
        <is>
          <t>4,53%</t>
        </is>
      </c>
    </row>
    <row r="6">
      <c r="A6" t="inlineStr">
        <is>
          <t>05 - Atenção Básica</t>
        </is>
      </c>
      <c r="B6" t="inlineStr">
        <is>
          <t>R$10.395.720,00</t>
        </is>
      </c>
      <c r="C6" t="inlineStr">
        <is>
          <t>R$11.168.036,46</t>
        </is>
      </c>
      <c r="D6" t="inlineStr">
        <is>
          <t>107,43%</t>
        </is>
      </c>
      <c r="E6" t="inlineStr">
        <is>
          <t>2,40%</t>
        </is>
      </c>
    </row>
    <row r="7">
      <c r="A7" t="inlineStr">
        <is>
          <t>06 - Proteção e Benefícios ao Trabalhador</t>
        </is>
      </c>
      <c r="B7" t="inlineStr">
        <is>
          <t>R$21.299.111,00</t>
        </is>
      </c>
      <c r="C7" t="inlineStr">
        <is>
          <t>R$17.011.624,63</t>
        </is>
      </c>
      <c r="D7" t="inlineStr">
        <is>
          <t>79,87%</t>
        </is>
      </c>
      <c r="E7" t="inlineStr">
        <is>
          <t>3,66%</t>
        </is>
      </c>
    </row>
    <row r="8">
      <c r="A8" t="inlineStr">
        <is>
          <t>07 - Empregabilidade</t>
        </is>
      </c>
      <c r="B8" t="inlineStr">
        <is>
          <t>R$396.524.353,00</t>
        </is>
      </c>
      <c r="C8" t="inlineStr">
        <is>
          <t>R$344.548.602,25</t>
        </is>
      </c>
      <c r="D8" t="inlineStr">
        <is>
          <t>86,89%</t>
        </is>
      </c>
      <c r="E8" t="inlineStr">
        <is>
          <t>74,06%</t>
        </is>
      </c>
    </row>
  </sheetData>
  <pageMargins left="0.75" right="0.75" top="1" bottom="1" header="0.5" footer="0.5"/>
</worksheet>
</file>

<file path=xl/worksheets/sheet73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R$263.876.928,00</t>
        </is>
      </c>
      <c r="D2" t="inlineStr">
        <is>
          <t>49,98%</t>
        </is>
      </c>
    </row>
    <row r="3">
      <c r="A3" t="inlineStr">
        <is>
          <t>13110120</t>
        </is>
      </c>
      <c r="B3" t="inlineStr">
        <is>
          <t>Taxas de Ocupação</t>
        </is>
      </c>
      <c r="C3" t="inlineStr">
        <is>
          <t>R$396.000,00</t>
        </is>
      </c>
      <c r="D3" t="inlineStr">
        <is>
          <t>0,08%</t>
        </is>
      </c>
    </row>
    <row r="4">
      <c r="A4" t="inlineStr">
        <is>
          <t>13210100</t>
        </is>
      </c>
      <c r="B4" t="inlineStr">
        <is>
          <t>Remuneração de Depósitos Bancários</t>
        </is>
      </c>
      <c r="C4" t="inlineStr">
        <is>
          <t>R$28.400.004,00</t>
        </is>
      </c>
      <c r="D4" t="inlineStr">
        <is>
          <t>5,38%</t>
        </is>
      </c>
    </row>
    <row r="5">
      <c r="A5" t="inlineStr">
        <is>
          <t>16999900</t>
        </is>
      </c>
      <c r="B5" t="inlineStr">
        <is>
          <t>Serviços Educacionais</t>
        </is>
      </c>
      <c r="C5" t="inlineStr">
        <is>
          <t>R$210.726.060,00</t>
        </is>
      </c>
      <c r="D5" t="inlineStr">
        <is>
          <t>39,91%</t>
        </is>
      </c>
    </row>
    <row r="6">
      <c r="A6" t="inlineStr">
        <is>
          <t>19110900</t>
        </is>
      </c>
      <c r="B6" t="inlineStr">
        <is>
          <t xml:space="preserve">Multas e Juros </t>
        </is>
      </c>
      <c r="C6" t="inlineStr">
        <is>
          <t>R$720.000,00</t>
        </is>
      </c>
      <c r="D6" t="inlineStr">
        <is>
          <t>0,14%</t>
        </is>
      </c>
    </row>
    <row r="7">
      <c r="A7" t="inlineStr">
        <is>
          <t>19219900</t>
        </is>
      </c>
      <c r="B7" t="inlineStr">
        <is>
          <t>Outras Indenizações</t>
        </is>
      </c>
      <c r="C7" t="inlineStr">
        <is>
          <t>R$24.000,00</t>
        </is>
      </c>
      <c r="D7" t="inlineStr">
        <is>
          <t>0,00%</t>
        </is>
      </c>
    </row>
    <row r="8">
      <c r="A8" t="inlineStr">
        <is>
          <t>19229900</t>
        </is>
      </c>
      <c r="B8" t="inlineStr">
        <is>
          <t>Outras Restituições</t>
        </is>
      </c>
      <c r="C8" t="inlineStr">
        <is>
          <t>R$24.000,00</t>
        </is>
      </c>
      <c r="D8" t="inlineStr">
        <is>
          <t>0,00%</t>
        </is>
      </c>
    </row>
    <row r="9">
      <c r="A9" t="inlineStr">
        <is>
          <t>19999900</t>
        </is>
      </c>
      <c r="B9" t="inlineStr">
        <is>
          <t>Outras Receitas Correntes</t>
        </is>
      </c>
      <c r="C9" t="inlineStr">
        <is>
          <t>R$168.000,00</t>
        </is>
      </c>
      <c r="D9" t="inlineStr">
        <is>
          <t>0,03%</t>
        </is>
      </c>
    </row>
    <row r="10">
      <c r="A10" t="inlineStr">
        <is>
          <t>99999910</t>
        </is>
      </c>
      <c r="B10" t="inlineStr">
        <is>
          <t>Recurso Arrecadado em Exerc. Anteriores</t>
        </is>
      </c>
      <c r="C10" t="inlineStr">
        <is>
          <t>R$23.621.052,00</t>
        </is>
      </c>
      <c r="D10" t="inlineStr">
        <is>
          <t>4,47%</t>
        </is>
      </c>
    </row>
  </sheetData>
  <pageMargins left="0.75" right="0.75" top="1" bottom="1" header="0.5" footer="0.5"/>
</worksheet>
</file>

<file path=xl/worksheets/sheet73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R$180.051.396,00</t>
        </is>
      </c>
      <c r="D2" t="inlineStr">
        <is>
          <t>34,10%</t>
        </is>
      </c>
    </row>
    <row r="3">
      <c r="A3" t="inlineStr">
        <is>
          <t>31901300</t>
        </is>
      </c>
      <c r="B3" t="inlineStr">
        <is>
          <t>Obrigações Patronais</t>
        </is>
      </c>
      <c r="C3" t="inlineStr">
        <is>
          <t>R$14.573.556,00</t>
        </is>
      </c>
      <c r="D3" t="inlineStr">
        <is>
          <t>2,76%</t>
        </is>
      </c>
    </row>
    <row r="4">
      <c r="A4" t="inlineStr">
        <is>
          <t>31901600</t>
        </is>
      </c>
      <c r="B4" t="inlineStr">
        <is>
          <t>Outras Despesas Variáveis</t>
        </is>
      </c>
      <c r="C4" t="inlineStr">
        <is>
          <t>R$343.260,00</t>
        </is>
      </c>
      <c r="D4" t="inlineStr">
        <is>
          <t>0,07%</t>
        </is>
      </c>
    </row>
    <row r="5">
      <c r="A5" t="inlineStr">
        <is>
          <t>31909100</t>
        </is>
      </c>
      <c r="B5" t="inlineStr">
        <is>
          <t xml:space="preserve">Sentenças Judiciais </t>
        </is>
      </c>
      <c r="C5" t="inlineStr">
        <is>
          <t>R$4.656.000,00</t>
        </is>
      </c>
      <c r="D5" t="inlineStr">
        <is>
          <t>0,88%</t>
        </is>
      </c>
    </row>
    <row r="6">
      <c r="A6" t="inlineStr">
        <is>
          <t>31909400</t>
        </is>
      </c>
      <c r="B6" t="inlineStr">
        <is>
          <t>Indenizações e Restituições Trabalhistas</t>
        </is>
      </c>
      <c r="C6" t="inlineStr">
        <is>
          <t>R$5.318.520,00</t>
        </is>
      </c>
      <c r="D6" t="inlineStr">
        <is>
          <t>1,01%</t>
        </is>
      </c>
    </row>
    <row r="7">
      <c r="A7" t="inlineStr">
        <is>
          <t>33504100</t>
        </is>
      </c>
      <c r="B7" t="inlineStr">
        <is>
          <t>Contribuições</t>
        </is>
      </c>
      <c r="C7" t="inlineStr">
        <is>
          <t>R$7.668.000,00</t>
        </is>
      </c>
      <c r="D7" t="inlineStr">
        <is>
          <t>1,45%</t>
        </is>
      </c>
    </row>
    <row r="8">
      <c r="A8" t="inlineStr">
        <is>
          <t>33901400</t>
        </is>
      </c>
      <c r="B8" t="inlineStr">
        <is>
          <t>Diárias</t>
        </is>
      </c>
      <c r="C8" t="inlineStr">
        <is>
          <t>R$3.847.728,00</t>
        </is>
      </c>
      <c r="D8" t="inlineStr">
        <is>
          <t>0,73%</t>
        </is>
      </c>
    </row>
    <row r="9">
      <c r="A9" t="inlineStr">
        <is>
          <t>33901800</t>
        </is>
      </c>
      <c r="B9" t="inlineStr">
        <is>
          <t>Auxílio Financeiro a Estudantes</t>
        </is>
      </c>
      <c r="C9" t="inlineStr">
        <is>
          <t>R$270.000,00</t>
        </is>
      </c>
      <c r="D9" t="inlineStr">
        <is>
          <t>0,05%</t>
        </is>
      </c>
    </row>
    <row r="10">
      <c r="A10" t="inlineStr">
        <is>
          <t>33903000</t>
        </is>
      </c>
      <c r="B10" t="inlineStr">
        <is>
          <t>Material de Consumo</t>
        </is>
      </c>
      <c r="C10" t="inlineStr">
        <is>
          <t>R$18.119.016,00</t>
        </is>
      </c>
      <c r="D10" t="inlineStr">
        <is>
          <t>3,43%</t>
        </is>
      </c>
    </row>
    <row r="11">
      <c r="A11" t="inlineStr">
        <is>
          <t>33903300</t>
        </is>
      </c>
      <c r="B11" t="inlineStr">
        <is>
          <t>Passagens e Despesas de Locomoção</t>
        </is>
      </c>
      <c r="C11" t="inlineStr">
        <is>
          <t>R$2.122.992,00</t>
        </is>
      </c>
      <c r="D11" t="inlineStr">
        <is>
          <t>0,40%</t>
        </is>
      </c>
    </row>
    <row r="12">
      <c r="A12" t="inlineStr">
        <is>
          <t>33903600</t>
        </is>
      </c>
      <c r="B12" t="inlineStr">
        <is>
          <t>Outros Serviços de Terceiros - PF</t>
        </is>
      </c>
      <c r="C12" t="inlineStr">
        <is>
          <t>R$15.718.140,00</t>
        </is>
      </c>
      <c r="D12" t="inlineStr">
        <is>
          <t>2,98%</t>
        </is>
      </c>
    </row>
    <row r="13">
      <c r="A13" t="inlineStr">
        <is>
          <t>33903700</t>
        </is>
      </c>
      <c r="B13" t="inlineStr">
        <is>
          <t>Locação de Mão de Obra</t>
        </is>
      </c>
      <c r="C13" t="inlineStr">
        <is>
          <t>R$7.658.160,00</t>
        </is>
      </c>
      <c r="D13" t="inlineStr">
        <is>
          <t>1,45%</t>
        </is>
      </c>
    </row>
    <row r="14">
      <c r="A14" t="inlineStr">
        <is>
          <t>33903900</t>
        </is>
      </c>
      <c r="B14" t="inlineStr">
        <is>
          <t>Outros Serviços Terceiros - P. Jurídica</t>
        </is>
      </c>
      <c r="C14" t="inlineStr">
        <is>
          <t>R$166.827.240,00</t>
        </is>
      </c>
      <c r="D14" t="inlineStr">
        <is>
          <t>31,60%</t>
        </is>
      </c>
    </row>
    <row r="15">
      <c r="A15" t="inlineStr">
        <is>
          <t>33904000</t>
        </is>
      </c>
      <c r="B15" t="inlineStr">
        <is>
          <t>Serv. Tecn. da Inform. Comunicação - PJ.</t>
        </is>
      </c>
      <c r="C15" t="inlineStr">
        <is>
          <t>R$25.753.512,00</t>
        </is>
      </c>
      <c r="D15" t="inlineStr">
        <is>
          <t>4,88%</t>
        </is>
      </c>
    </row>
    <row r="16">
      <c r="A16" t="inlineStr">
        <is>
          <t>33904700</t>
        </is>
      </c>
      <c r="B16" t="inlineStr">
        <is>
          <t>Obrigações Tributárias e Contributivas</t>
        </is>
      </c>
      <c r="C16" t="inlineStr">
        <is>
          <t>R$951.384,00</t>
        </is>
      </c>
      <c r="D16" t="inlineStr">
        <is>
          <t>0,18%</t>
        </is>
      </c>
    </row>
    <row r="17">
      <c r="A17" t="inlineStr">
        <is>
          <t>33909100</t>
        </is>
      </c>
      <c r="B17" t="inlineStr">
        <is>
          <t>Sentenças Judiciais</t>
        </is>
      </c>
      <c r="C17" t="inlineStr">
        <is>
          <t>R$3.534.000,00</t>
        </is>
      </c>
      <c r="D17" t="inlineStr">
        <is>
          <t>0,67%</t>
        </is>
      </c>
    </row>
    <row r="18">
      <c r="A18" t="inlineStr">
        <is>
          <t>33909300</t>
        </is>
      </c>
      <c r="B18" t="inlineStr">
        <is>
          <t>Indenizações e Restituições</t>
        </is>
      </c>
      <c r="C18" t="inlineStr">
        <is>
          <t>R$60.000,00</t>
        </is>
      </c>
      <c r="D18" t="inlineStr">
        <is>
          <t>0,01%</t>
        </is>
      </c>
    </row>
    <row r="19">
      <c r="A19" t="inlineStr">
        <is>
          <t>44905100</t>
        </is>
      </c>
      <c r="B19" t="inlineStr">
        <is>
          <t>Obras e Instalações</t>
        </is>
      </c>
      <c r="C19" t="inlineStr">
        <is>
          <t>R$19.550.004,00</t>
        </is>
      </c>
      <c r="D19" t="inlineStr">
        <is>
          <t>3,70%</t>
        </is>
      </c>
    </row>
    <row r="20">
      <c r="A20" t="inlineStr">
        <is>
          <t>44905200</t>
        </is>
      </c>
      <c r="B20" t="inlineStr">
        <is>
          <t>Equipamentos e Material Permanente</t>
        </is>
      </c>
      <c r="C20" t="inlineStr">
        <is>
          <t>R$30.933.132,00</t>
        </is>
      </c>
      <c r="D20" t="inlineStr">
        <is>
          <t>5,86%</t>
        </is>
      </c>
    </row>
    <row r="21">
      <c r="A21" t="inlineStr">
        <is>
          <t>45906100</t>
        </is>
      </c>
      <c r="B21" t="inlineStr">
        <is>
          <t>Aquisição de Imóveis</t>
        </is>
      </c>
      <c r="C21" t="inlineStr">
        <is>
          <t>R$20.000.004,00</t>
        </is>
      </c>
      <c r="D21" t="inlineStr">
        <is>
          <t>3,79%</t>
        </is>
      </c>
    </row>
  </sheetData>
  <pageMargins left="0.75" right="0.75" top="1" bottom="1" header="0.5" footer="0.5"/>
</worksheet>
</file>

<file path=xl/worksheets/sheet74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R$ 71.779.741,00</t>
        </is>
      </c>
      <c r="C2" t="inlineStr">
        <is>
          <t>13,60%</t>
        </is>
      </c>
    </row>
    <row r="3">
      <c r="A3" t="inlineStr">
        <is>
          <t>02 - Administração Financeira</t>
        </is>
      </c>
      <c r="B3" t="inlineStr">
        <is>
          <t>R$ 15.966.630,00</t>
        </is>
      </c>
      <c r="C3" t="inlineStr">
        <is>
          <t>3,02%</t>
        </is>
      </c>
    </row>
    <row r="4">
      <c r="A4" t="inlineStr">
        <is>
          <t>03 - Formação de Recursos Humanos</t>
        </is>
      </c>
      <c r="B4" t="inlineStr">
        <is>
          <t>R$ 1.707.385,00</t>
        </is>
      </c>
      <c r="C4" t="inlineStr">
        <is>
          <t>0,32%</t>
        </is>
      </c>
    </row>
    <row r="5">
      <c r="A5" t="inlineStr">
        <is>
          <t>04 - Comunicação Social</t>
        </is>
      </c>
      <c r="B5" t="inlineStr">
        <is>
          <t>R$ 30.661.216,00</t>
        </is>
      </c>
      <c r="C5" t="inlineStr">
        <is>
          <t>5,81%</t>
        </is>
      </c>
    </row>
    <row r="6">
      <c r="A6" t="inlineStr">
        <is>
          <t>05 - Atenção Básica</t>
        </is>
      </c>
      <c r="B6" t="inlineStr">
        <is>
          <t>R$ 10.581.749,00</t>
        </is>
      </c>
      <c r="C6" t="inlineStr">
        <is>
          <t>2,00%</t>
        </is>
      </c>
    </row>
    <row r="7">
      <c r="A7" t="inlineStr">
        <is>
          <t>06 - Proteção e Benefícios ao Trabalhador</t>
        </is>
      </c>
      <c r="B7" t="inlineStr">
        <is>
          <t>R$ 22.178.987,00</t>
        </is>
      </c>
      <c r="C7" t="inlineStr">
        <is>
          <t>4,20%</t>
        </is>
      </c>
    </row>
    <row r="8">
      <c r="A8" t="inlineStr">
        <is>
          <t>07 - Empregabilidade</t>
        </is>
      </c>
      <c r="B8" t="inlineStr">
        <is>
          <t>R$ 375.080.336,00</t>
        </is>
      </c>
      <c r="C8" t="inlineStr">
        <is>
          <t>71,04%</t>
        </is>
      </c>
    </row>
  </sheetData>
  <pageMargins left="0.75" right="0.75" top="1" bottom="1" header="0.5" footer="0.5"/>
</worksheet>
</file>

<file path=xl/worksheets/sheet74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R$ 504.334.992,00</t>
        </is>
      </c>
      <c r="C2" t="inlineStr">
        <is>
          <t>R$ 234.451.511,75</t>
        </is>
      </c>
      <c r="D2" t="inlineStr">
        <is>
          <t>46,49%</t>
        </is>
      </c>
      <c r="E2" t="inlineStr">
        <is>
          <t>100,00%</t>
        </is>
      </c>
    </row>
    <row r="3">
      <c r="A3" t="inlineStr">
        <is>
          <t>Contr. para Ent. Privadas Serviço Social e de Formação Prof.</t>
        </is>
      </c>
      <c r="B3" t="inlineStr">
        <is>
          <t>R$ 263.876.928,00</t>
        </is>
      </c>
      <c r="C3" t="inlineStr">
        <is>
          <t>R$ 122.286.519,87</t>
        </is>
      </c>
      <c r="D3" t="inlineStr">
        <is>
          <t>46,34%</t>
        </is>
      </c>
      <c r="E3" t="inlineStr">
        <is>
          <t>52,16%</t>
        </is>
      </c>
    </row>
    <row r="4">
      <c r="A4" t="inlineStr">
        <is>
          <t>Contribuições para o Senac</t>
        </is>
      </c>
      <c r="B4" t="inlineStr">
        <is>
          <t>R$ 263.876.928,00</t>
        </is>
      </c>
      <c r="C4" t="inlineStr">
        <is>
          <t>R$ 122.286.519,87</t>
        </is>
      </c>
      <c r="D4" t="inlineStr">
        <is>
          <t>46,34%</t>
        </is>
      </c>
      <c r="E4" t="inlineStr">
        <is>
          <t>52,16%</t>
        </is>
      </c>
    </row>
    <row r="5">
      <c r="A5" t="inlineStr">
        <is>
          <t>Receita Patrimonial</t>
        </is>
      </c>
      <c r="B5" t="inlineStr">
        <is>
          <t>R$ 28.796.004,00</t>
        </is>
      </c>
      <c r="C5" t="inlineStr">
        <is>
          <t>R$ 15.348.836,69</t>
        </is>
      </c>
      <c r="D5" t="inlineStr">
        <is>
          <t>53,30%</t>
        </is>
      </c>
      <c r="E5" t="inlineStr">
        <is>
          <t>6,55%</t>
        </is>
      </c>
    </row>
    <row r="6">
      <c r="A6" t="inlineStr">
        <is>
          <t>Taxas de Ocupação</t>
        </is>
      </c>
      <c r="B6" t="inlineStr">
        <is>
          <t>R$ 396.000,00</t>
        </is>
      </c>
      <c r="C6" t="inlineStr">
        <is>
          <t>R$ 132.608,46</t>
        </is>
      </c>
      <c r="D6" t="inlineStr">
        <is>
          <t>33,49%</t>
        </is>
      </c>
      <c r="E6" t="inlineStr">
        <is>
          <t>0,06%</t>
        </is>
      </c>
    </row>
    <row r="7">
      <c r="A7" t="inlineStr">
        <is>
          <t>Remuneração de Depósitos Bancários</t>
        </is>
      </c>
      <c r="B7" t="inlineStr">
        <is>
          <t>R$ 28.400.004,00</t>
        </is>
      </c>
      <c r="C7" t="inlineStr">
        <is>
          <t>R$ 15.216.228,23</t>
        </is>
      </c>
      <c r="D7" t="inlineStr">
        <is>
          <t>53,58%</t>
        </is>
      </c>
      <c r="E7" t="inlineStr">
        <is>
          <t>6,49%</t>
        </is>
      </c>
    </row>
    <row r="8">
      <c r="A8" t="inlineStr">
        <is>
          <t>Receita de Serviços</t>
        </is>
      </c>
      <c r="B8" t="inlineStr">
        <is>
          <t>R$ 210.726.060,00</t>
        </is>
      </c>
      <c r="C8" t="inlineStr">
        <is>
          <t>R$ 94.972.482,73</t>
        </is>
      </c>
      <c r="D8" t="inlineStr">
        <is>
          <t>45,07%</t>
        </is>
      </c>
      <c r="E8" t="inlineStr">
        <is>
          <t>40,51%</t>
        </is>
      </c>
    </row>
    <row r="9">
      <c r="A9" t="inlineStr">
        <is>
          <t>Serviços Educacionais</t>
        </is>
      </c>
      <c r="B9" t="inlineStr">
        <is>
          <t>R$ 210.726.060,00</t>
        </is>
      </c>
      <c r="C9" t="inlineStr">
        <is>
          <t>R$ 94.972.482,73</t>
        </is>
      </c>
      <c r="D9" t="inlineStr">
        <is>
          <t>45,07%</t>
        </is>
      </c>
      <c r="E9" t="inlineStr">
        <is>
          <t>40,51%</t>
        </is>
      </c>
    </row>
    <row r="10">
      <c r="A10" t="inlineStr">
        <is>
          <t>Outras Receitas Correntes</t>
        </is>
      </c>
      <c r="B10" t="inlineStr">
        <is>
          <t>R$ 936.000,00</t>
        </is>
      </c>
      <c r="C10" t="inlineStr">
        <is>
          <t>R$ 1.843.672,46</t>
        </is>
      </c>
      <c r="D10" t="inlineStr">
        <is>
          <t>196,97%</t>
        </is>
      </c>
      <c r="E10" t="inlineStr">
        <is>
          <t>0,79%</t>
        </is>
      </c>
    </row>
    <row r="11">
      <c r="A11" t="inlineStr">
        <is>
          <t xml:space="preserve">Multas e Juros </t>
        </is>
      </c>
      <c r="B11" t="inlineStr">
        <is>
          <t>R$ 720.000,00</t>
        </is>
      </c>
      <c r="C11" t="inlineStr">
        <is>
          <t>R$ 390.071,16</t>
        </is>
      </c>
      <c r="D11" t="inlineStr">
        <is>
          <t>54,18%</t>
        </is>
      </c>
      <c r="E11" t="inlineStr">
        <is>
          <t>0,17%</t>
        </is>
      </c>
    </row>
    <row r="12">
      <c r="A12" t="inlineStr">
        <is>
          <t>Outras Indenizações</t>
        </is>
      </c>
      <c r="B12" t="inlineStr">
        <is>
          <t>R$ 24.000,00</t>
        </is>
      </c>
      <c r="C12" t="inlineStr">
        <is>
          <t>R$ 8.120,00</t>
        </is>
      </c>
      <c r="D12" t="inlineStr">
        <is>
          <t>33,83%</t>
        </is>
      </c>
      <c r="E12" t="inlineStr">
        <is>
          <t>0,00%</t>
        </is>
      </c>
    </row>
    <row r="13">
      <c r="A13" t="inlineStr">
        <is>
          <t>Outras Restituições</t>
        </is>
      </c>
      <c r="B13" t="inlineStr">
        <is>
          <t>R$ 24.000,00</t>
        </is>
      </c>
      <c r="C13" t="inlineStr">
        <is>
          <t>R$ 8.512,60</t>
        </is>
      </c>
      <c r="D13" t="inlineStr">
        <is>
          <t>35,47%</t>
        </is>
      </c>
      <c r="E13" t="inlineStr">
        <is>
          <t>0,00%</t>
        </is>
      </c>
    </row>
    <row r="14">
      <c r="A14" t="inlineStr">
        <is>
          <t>Outras Receitas Correntes</t>
        </is>
      </c>
      <c r="B14" t="inlineStr">
        <is>
          <t>R$ 168.000,00</t>
        </is>
      </c>
      <c r="C14" t="inlineStr">
        <is>
          <t>R$ 1.436.968,70</t>
        </is>
      </c>
      <c r="D14" t="inlineStr">
        <is>
          <t>855,34%</t>
        </is>
      </c>
      <c r="E14" t="inlineStr">
        <is>
          <t>0,61%</t>
        </is>
      </c>
    </row>
    <row r="15">
      <c r="A15" t="inlineStr">
        <is>
          <t>RECURSOS ARREC. EXERC. ANTER.</t>
        </is>
      </c>
      <c r="B15" t="inlineStr">
        <is>
          <t>R$ 23.621.052,00</t>
        </is>
      </c>
      <c r="C15" t="inlineStr">
        <is>
          <t>R$ 0,00</t>
        </is>
      </c>
      <c r="D15" t="inlineStr">
        <is>
          <t>0,00%</t>
        </is>
      </c>
      <c r="E15" t="inlineStr">
        <is>
          <t>0,00%</t>
        </is>
      </c>
    </row>
    <row r="16">
      <c r="A16" t="inlineStr">
        <is>
          <t>Recurso Arrecadado em Exerc. Anteriores</t>
        </is>
      </c>
      <c r="B16" t="inlineStr">
        <is>
          <t>R$ 23.621.052,00</t>
        </is>
      </c>
      <c r="C16" t="inlineStr">
        <is>
          <t>R$ 0,00</t>
        </is>
      </c>
      <c r="D16" t="inlineStr">
        <is>
          <t>0,00%</t>
        </is>
      </c>
      <c r="E16" t="inlineStr">
        <is>
          <t>0,00%</t>
        </is>
      </c>
    </row>
    <row r="17">
      <c r="A17" t="inlineStr">
        <is>
          <t>Recurso Arrecadado em Exerc. Anteriores</t>
        </is>
      </c>
      <c r="B17" t="inlineStr">
        <is>
          <t>R$ 23.621.052,00</t>
        </is>
      </c>
      <c r="C17" t="inlineStr">
        <is>
          <t>R$ 0,00</t>
        </is>
      </c>
      <c r="D17" t="inlineStr">
        <is>
          <t>0,00%</t>
        </is>
      </c>
      <c r="E17" t="inlineStr">
        <is>
          <t>0,00%</t>
        </is>
      </c>
    </row>
  </sheetData>
  <pageMargins left="0.75" right="0.75" top="1" bottom="1" header="0.5" footer="0.5"/>
</worksheet>
</file>

<file path=xl/worksheets/sheet74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R$457.472.904,00</t>
        </is>
      </c>
      <c r="C2" t="inlineStr">
        <is>
          <t>R$206.949.074,40</t>
        </is>
      </c>
      <c r="D2" t="inlineStr">
        <is>
          <t>45,24%</t>
        </is>
      </c>
      <c r="E2" t="inlineStr">
        <is>
          <t>91,90%</t>
        </is>
      </c>
    </row>
    <row r="3">
      <c r="A3" t="inlineStr">
        <is>
          <t>Pessoal e Encargos Sociais</t>
        </is>
      </c>
      <c r="B3" t="inlineStr">
        <is>
          <t>R$204.942.732,00</t>
        </is>
      </c>
      <c r="C3" t="inlineStr">
        <is>
          <t>R$97.107.376,56</t>
        </is>
      </c>
      <c r="D3" t="inlineStr">
        <is>
          <t>47,38%</t>
        </is>
      </c>
      <c r="E3" t="inlineStr">
        <is>
          <t>43,12%</t>
        </is>
      </c>
    </row>
    <row r="4">
      <c r="A4" t="inlineStr">
        <is>
          <t>Vencimentos e Vantagens Fixas</t>
        </is>
      </c>
      <c r="B4" t="inlineStr">
        <is>
          <t>R$180.051.396,00</t>
        </is>
      </c>
      <c r="C4" t="inlineStr">
        <is>
          <t>R$87.767.433,90</t>
        </is>
      </c>
      <c r="D4" t="inlineStr">
        <is>
          <t>48,75%</t>
        </is>
      </c>
      <c r="E4" t="inlineStr">
        <is>
          <t>38,97%</t>
        </is>
      </c>
    </row>
    <row r="5">
      <c r="A5" t="inlineStr">
        <is>
          <t>Obrigações Patronais</t>
        </is>
      </c>
      <c r="B5" t="inlineStr">
        <is>
          <t>R$14.573.556,00</t>
        </is>
      </c>
      <c r="C5" t="inlineStr">
        <is>
          <t>R$6.908.892,44</t>
        </is>
      </c>
      <c r="D5" t="inlineStr">
        <is>
          <t>47,41%</t>
        </is>
      </c>
      <c r="E5" t="inlineStr">
        <is>
          <t>3,07%</t>
        </is>
      </c>
    </row>
    <row r="6">
      <c r="A6" t="inlineStr">
        <is>
          <t>Outras Despesas Variáveis</t>
        </is>
      </c>
      <c r="B6" t="inlineStr">
        <is>
          <t>R$343.260,00</t>
        </is>
      </c>
      <c r="C6" t="inlineStr">
        <is>
          <t>R$137.862,88</t>
        </is>
      </c>
      <c r="D6" t="inlineStr">
        <is>
          <t>40,16%</t>
        </is>
      </c>
      <c r="E6" t="inlineStr">
        <is>
          <t>0,06%</t>
        </is>
      </c>
    </row>
    <row r="7">
      <c r="A7" t="inlineStr">
        <is>
          <t xml:space="preserve">Sentenças Judiciais </t>
        </is>
      </c>
      <c r="B7" t="inlineStr">
        <is>
          <t>R$4.656.000,00</t>
        </is>
      </c>
      <c r="C7" t="inlineStr">
        <is>
          <t>R$35.134,09</t>
        </is>
      </c>
      <c r="D7" t="inlineStr">
        <is>
          <t>0,75%</t>
        </is>
      </c>
      <c r="E7" t="inlineStr">
        <is>
          <t>0,02%</t>
        </is>
      </c>
    </row>
    <row r="8">
      <c r="A8" t="inlineStr">
        <is>
          <t>Indenizações e Restituições Trabalhistas</t>
        </is>
      </c>
      <c r="B8" t="inlineStr">
        <is>
          <t>R$5.318.520,00</t>
        </is>
      </c>
      <c r="C8" t="inlineStr">
        <is>
          <t>R$2.258.053,25</t>
        </is>
      </c>
      <c r="D8" t="inlineStr">
        <is>
          <t>42,46%</t>
        </is>
      </c>
      <c r="E8" t="inlineStr">
        <is>
          <t>1,00%</t>
        </is>
      </c>
    </row>
    <row r="9">
      <c r="A9" t="inlineStr">
        <is>
          <t>Outras Despesas Correntes</t>
        </is>
      </c>
      <c r="B9" t="inlineStr">
        <is>
          <t>R$252.530.172,00</t>
        </is>
      </c>
      <c r="C9" t="inlineStr">
        <is>
          <t>R$109.841.697,84</t>
        </is>
      </c>
      <c r="D9" t="inlineStr">
        <is>
          <t>43,50%</t>
        </is>
      </c>
      <c r="E9" t="inlineStr">
        <is>
          <t>48,78%</t>
        </is>
      </c>
    </row>
    <row r="10">
      <c r="A10" t="inlineStr">
        <is>
          <t>Contribuições</t>
        </is>
      </c>
      <c r="B10" t="inlineStr">
        <is>
          <t>R$7.668.000,00</t>
        </is>
      </c>
      <c r="C10" t="inlineStr">
        <is>
          <t>R$3.585.519,98</t>
        </is>
      </c>
      <c r="D10" t="inlineStr">
        <is>
          <t>46,76%</t>
        </is>
      </c>
      <c r="E10" t="inlineStr">
        <is>
          <t>1,59%</t>
        </is>
      </c>
    </row>
    <row r="11">
      <c r="A11" t="inlineStr">
        <is>
          <t>Diárias</t>
        </is>
      </c>
      <c r="B11" t="inlineStr">
        <is>
          <t>R$3.847.728,00</t>
        </is>
      </c>
      <c r="C11" t="inlineStr">
        <is>
          <t>R$1.438.089,69</t>
        </is>
      </c>
      <c r="D11" t="inlineStr">
        <is>
          <t>37,38%</t>
        </is>
      </c>
      <c r="E11" t="inlineStr">
        <is>
          <t>0,64%</t>
        </is>
      </c>
    </row>
    <row r="12">
      <c r="A12" t="inlineStr">
        <is>
          <t>Auxílio Financeiro a Estudantes</t>
        </is>
      </c>
      <c r="B12" t="inlineStr">
        <is>
          <t>R$270.000,00</t>
        </is>
      </c>
      <c r="C12" t="inlineStr">
        <is>
          <t>R$54.240,00</t>
        </is>
      </c>
      <c r="D12" t="inlineStr">
        <is>
          <t>20,09%</t>
        </is>
      </c>
      <c r="E12" t="inlineStr">
        <is>
          <t>0,02%</t>
        </is>
      </c>
    </row>
    <row r="13">
      <c r="A13" t="inlineStr">
        <is>
          <t>Material de Consumo</t>
        </is>
      </c>
      <c r="B13" t="inlineStr">
        <is>
          <t>R$18.119.016,00</t>
        </is>
      </c>
      <c r="C13" t="inlineStr">
        <is>
          <t>R$7.940.489,42</t>
        </is>
      </c>
      <c r="D13" t="inlineStr">
        <is>
          <t>43,82%</t>
        </is>
      </c>
      <c r="E13" t="inlineStr">
        <is>
          <t>3,53%</t>
        </is>
      </c>
    </row>
    <row r="14">
      <c r="A14" t="inlineStr">
        <is>
          <t>Passagens e Despesas de Locomoção</t>
        </is>
      </c>
      <c r="B14" t="inlineStr">
        <is>
          <t>R$2.122.992,00</t>
        </is>
      </c>
      <c r="C14" t="inlineStr">
        <is>
          <t>R$906.248,65</t>
        </is>
      </c>
      <c r="D14" t="inlineStr">
        <is>
          <t>42,69%</t>
        </is>
      </c>
      <c r="E14" t="inlineStr">
        <is>
          <t>0,40%</t>
        </is>
      </c>
    </row>
    <row r="15">
      <c r="A15" t="inlineStr">
        <is>
          <t>Outros Serviços de Terceiros - PF</t>
        </is>
      </c>
      <c r="B15" t="inlineStr">
        <is>
          <t>R$15.718.140,00</t>
        </is>
      </c>
      <c r="C15" t="inlineStr">
        <is>
          <t>R$6.214.916,23</t>
        </is>
      </c>
      <c r="D15" t="inlineStr">
        <is>
          <t>39,54%</t>
        </is>
      </c>
      <c r="E15" t="inlineStr">
        <is>
          <t>2,76%</t>
        </is>
      </c>
    </row>
    <row r="16">
      <c r="A16" t="inlineStr">
        <is>
          <t>Locação de Mão de Obra</t>
        </is>
      </c>
      <c r="B16" t="inlineStr">
        <is>
          <t>R$7.658.160,00</t>
        </is>
      </c>
      <c r="C16" t="inlineStr">
        <is>
          <t>R$3.041.826,92</t>
        </is>
      </c>
      <c r="D16" t="inlineStr">
        <is>
          <t>39,72%</t>
        </is>
      </c>
      <c r="E16" t="inlineStr">
        <is>
          <t>1,35%</t>
        </is>
      </c>
    </row>
    <row r="17">
      <c r="A17" t="inlineStr">
        <is>
          <t>Outros Serviços Terceiros - P. Jurídica</t>
        </is>
      </c>
      <c r="B17" t="inlineStr">
        <is>
          <t>R$166.827.240,00</t>
        </is>
      </c>
      <c r="C17" t="inlineStr">
        <is>
          <t>R$71.946.686,47</t>
        </is>
      </c>
      <c r="D17" t="inlineStr">
        <is>
          <t>43,13%</t>
        </is>
      </c>
      <c r="E17" t="inlineStr">
        <is>
          <t>31,95%</t>
        </is>
      </c>
    </row>
    <row r="18">
      <c r="A18" t="inlineStr">
        <is>
          <t>Serv. Tecn. da Inform. Comunicação - PJ.</t>
        </is>
      </c>
      <c r="B18" t="inlineStr">
        <is>
          <t>R$25.753.512,00</t>
        </is>
      </c>
      <c r="C18" t="inlineStr">
        <is>
          <t>R$13.750.589,03</t>
        </is>
      </c>
      <c r="D18" t="inlineStr">
        <is>
          <t>53,39%</t>
        </is>
      </c>
      <c r="E18" t="inlineStr">
        <is>
          <t>6,11%</t>
        </is>
      </c>
    </row>
    <row r="19">
      <c r="A19" t="inlineStr">
        <is>
          <t>Obrigações Tributárias e Contributivas</t>
        </is>
      </c>
      <c r="B19" t="inlineStr">
        <is>
          <t>R$951.384,00</t>
        </is>
      </c>
      <c r="C19" t="inlineStr">
        <is>
          <t>R$469.926,41</t>
        </is>
      </c>
      <c r="D19" t="inlineStr">
        <is>
          <t>49,39%</t>
        </is>
      </c>
      <c r="E19" t="inlineStr">
        <is>
          <t>0,21%</t>
        </is>
      </c>
    </row>
    <row r="20">
      <c r="A20" t="inlineStr">
        <is>
          <t>Sentenças Judiciais</t>
        </is>
      </c>
      <c r="B20" t="inlineStr">
        <is>
          <t>R$3.534.000,00</t>
        </is>
      </c>
      <c r="C20" t="inlineStr">
        <is>
          <t>R$77.500,12</t>
        </is>
      </c>
      <c r="D20" t="inlineStr">
        <is>
          <t>2,19%</t>
        </is>
      </c>
      <c r="E20" t="inlineStr">
        <is>
          <t>0,03%</t>
        </is>
      </c>
    </row>
    <row r="21">
      <c r="A21" t="inlineStr">
        <is>
          <t>Indenizações e Restituições</t>
        </is>
      </c>
      <c r="B21" t="inlineStr">
        <is>
          <t>R$60.000,00</t>
        </is>
      </c>
      <c r="C21" t="inlineStr">
        <is>
          <t>R$415.664,92</t>
        </is>
      </c>
      <c r="D21" t="inlineStr">
        <is>
          <t>692,77%</t>
        </is>
      </c>
      <c r="E21" t="inlineStr">
        <is>
          <t>0,18%</t>
        </is>
      </c>
    </row>
  </sheetData>
  <pageMargins left="0.75" right="0.75" top="1" bottom="1" header="0.5" footer="0.5"/>
</worksheet>
</file>

<file path=xl/worksheets/sheet74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R$ 71.779.741,00</t>
        </is>
      </c>
      <c r="C2" t="inlineStr">
        <is>
          <t>R$ 27.903.498,92</t>
        </is>
      </c>
      <c r="D2" t="inlineStr">
        <is>
          <t>38,87%</t>
        </is>
      </c>
      <c r="E2" t="inlineStr">
        <is>
          <t>12,39%</t>
        </is>
      </c>
    </row>
    <row r="3">
      <c r="A3" t="inlineStr">
        <is>
          <t>02 - Administração Financeira</t>
        </is>
      </c>
      <c r="B3" t="inlineStr">
        <is>
          <t>R$ 15.966.630,00</t>
        </is>
      </c>
      <c r="C3" t="inlineStr">
        <is>
          <t>R$ 7.682.295,76</t>
        </is>
      </c>
      <c r="D3" t="inlineStr">
        <is>
          <t>48,11%</t>
        </is>
      </c>
      <c r="E3" t="inlineStr">
        <is>
          <t>3,41%</t>
        </is>
      </c>
    </row>
    <row r="4">
      <c r="A4" t="inlineStr">
        <is>
          <t>03 - Formação de Recursos Humanos</t>
        </is>
      </c>
      <c r="B4" t="inlineStr">
        <is>
          <t>R$ 1.707.385,00</t>
        </is>
      </c>
      <c r="C4" t="inlineStr">
        <is>
          <t>R$ 1.856.895,16</t>
        </is>
      </c>
      <c r="D4" t="inlineStr">
        <is>
          <t>108,76%</t>
        </is>
      </c>
      <c r="E4" t="inlineStr">
        <is>
          <t>0,82%</t>
        </is>
      </c>
    </row>
    <row r="5">
      <c r="A5" t="inlineStr">
        <is>
          <t>04 - Comunicação Social</t>
        </is>
      </c>
      <c r="B5" t="inlineStr">
        <is>
          <t>R$ 30.661.216,00</t>
        </is>
      </c>
      <c r="C5" t="inlineStr">
        <is>
          <t>R$ 10.494.701,85</t>
        </is>
      </c>
      <c r="D5" t="inlineStr">
        <is>
          <t>34,23%</t>
        </is>
      </c>
      <c r="E5" t="inlineStr">
        <is>
          <t>4,66%</t>
        </is>
      </c>
    </row>
    <row r="6">
      <c r="A6" t="inlineStr">
        <is>
          <t>05 - Atenção Básica</t>
        </is>
      </c>
      <c r="B6" t="inlineStr">
        <is>
          <t>R$ 10.581.749,00</t>
        </is>
      </c>
      <c r="C6" t="inlineStr">
        <is>
          <t>R$ 6.068.037,81</t>
        </is>
      </c>
      <c r="D6" t="inlineStr">
        <is>
          <t>57,34%</t>
        </is>
      </c>
      <c r="E6" t="inlineStr">
        <is>
          <t>2,69%</t>
        </is>
      </c>
    </row>
    <row r="7">
      <c r="A7" t="inlineStr">
        <is>
          <t>06 - Proteção e Benefícios ao Trabalhador</t>
        </is>
      </c>
      <c r="B7" t="inlineStr">
        <is>
          <t>R$ 22.178.987,00</t>
        </is>
      </c>
      <c r="C7" t="inlineStr">
        <is>
          <t>R$ 9.514.429,19</t>
        </is>
      </c>
      <c r="D7" t="inlineStr">
        <is>
          <t>42,90%</t>
        </is>
      </c>
      <c r="E7" t="inlineStr">
        <is>
          <t>4,22%</t>
        </is>
      </c>
    </row>
    <row r="8">
      <c r="A8" t="inlineStr">
        <is>
          <t>07 - Empregabilidade</t>
        </is>
      </c>
      <c r="B8" t="inlineStr">
        <is>
          <t>R$ 375.080.336,00</t>
        </is>
      </c>
      <c r="C8" t="inlineStr">
        <is>
          <t>R$ 161.675.015,14</t>
        </is>
      </c>
      <c r="D8" t="inlineStr">
        <is>
          <t>43,10%</t>
        </is>
      </c>
      <c r="E8" t="inlineStr">
        <is>
          <t>71,79%</t>
        </is>
      </c>
    </row>
  </sheetData>
  <pageMargins left="0.75" right="0.75" top="1" bottom="1" header="0.5" footer="0.5"/>
</worksheet>
</file>

<file path=xl/worksheets/sheet74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Aquisição de 01 (uma) embarcação de médio porte.</t>
        </is>
      </c>
      <c r="C2" t="inlineStr">
        <is>
          <t>24/04/2026 17:00:00</t>
        </is>
      </c>
      <c r="D2" t="inlineStr">
        <is>
          <t>Finalizada</t>
        </is>
      </c>
      <c r="E2" t="inlineStr"/>
      <c r="F2" t="inlineStr">
        <is>
          <t>13/05/2026 14:56:00</t>
        </is>
      </c>
      <c r="G2" t="inlineStr"/>
      <c r="H2" t="inlineStr"/>
    </row>
    <row r="3">
      <c r="A3" t="inlineStr">
        <is>
          <t>001/2026</t>
        </is>
      </c>
      <c r="B3" t="inlineStr">
        <is>
          <t>Concessão de uso de espaços destinados à instalação de Lancheria na Escola Centro Universitário Senac-RS - Porto Alegre</t>
        </is>
      </c>
      <c r="C3" t="inlineStr">
        <is>
          <t>10/03/2026 09:00:00</t>
        </is>
      </c>
      <c r="D3" t="inlineStr">
        <is>
          <t>Finalizada</t>
        </is>
      </c>
      <c r="E3" t="inlineStr"/>
      <c r="F3" t="inlineStr">
        <is>
          <t>22/04/2026 14:30:00</t>
        </is>
      </c>
      <c r="G3" t="inlineStr"/>
      <c r="H3" t="inlineStr"/>
    </row>
    <row r="4">
      <c r="A4" t="inlineStr">
        <is>
          <t>002/2026</t>
        </is>
      </c>
      <c r="B4" t="inlineStr">
        <is>
          <t>Concessão de uso de espaços destinados à instalação de Lancheria na Escola Centro Universitário Senac-RS - Pelotas</t>
        </is>
      </c>
      <c r="C4" t="inlineStr">
        <is>
          <t>11/02/2026 13:30:00</t>
        </is>
      </c>
      <c r="D4" t="inlineStr">
        <is>
          <t>Finalizada</t>
        </is>
      </c>
      <c r="E4" t="inlineStr"/>
      <c r="F4" t="inlineStr">
        <is>
          <t>25/02/2026 14:00:00</t>
        </is>
      </c>
      <c r="G4" t="inlineStr"/>
      <c r="H4" t="inlineStr"/>
    </row>
    <row r="5">
      <c r="A5" t="inlineStr">
        <is>
          <t>002/2025</t>
        </is>
      </c>
      <c r="B5" t="inlineStr">
        <is>
          <t>Concessão de uso de espaços destinados à instalação de lancheria na UniSenac Campus Pelotas.</t>
        </is>
      </c>
      <c r="C5" t="inlineStr">
        <is>
          <t>17/11/2025 10:00:00</t>
        </is>
      </c>
      <c r="D5" t="inlineStr">
        <is>
          <t>Finalizada</t>
        </is>
      </c>
      <c r="E5" t="inlineStr"/>
      <c r="F5" t="inlineStr">
        <is>
          <t>05/12/2025 13:03:00</t>
        </is>
      </c>
      <c r="G5" t="inlineStr"/>
      <c r="H5" t="inlineStr"/>
    </row>
    <row r="6">
      <c r="A6" t="inlineStr">
        <is>
          <t>CC 001/2025</t>
        </is>
      </c>
      <c r="B6" t="inlineStr">
        <is>
          <t>Contratação de prestação de serviços de Assessoria de Imprensa Senac-RS.</t>
        </is>
      </c>
      <c r="C6" t="inlineStr">
        <is>
          <t>18/07/2025 10:00:00</t>
        </is>
      </c>
      <c r="D6" t="inlineStr">
        <is>
          <t>Finalizada</t>
        </is>
      </c>
      <c r="E6" t="inlineStr"/>
      <c r="F6" t="inlineStr">
        <is>
          <t>02/12/2025 23:18:00</t>
        </is>
      </c>
      <c r="G6" t="inlineStr"/>
      <c r="H6" t="inlineStr"/>
    </row>
    <row r="7">
      <c r="A7" t="inlineStr">
        <is>
          <t>001/24</t>
        </is>
      </c>
      <c r="B7" t="inlineStr">
        <is>
          <t>Serviços de concepção, planejamento, organização, coordenação, execução e avaliação de eventos, relacionados às atividades do Sesc/RS e Senac-RS.</t>
        </is>
      </c>
      <c r="C7" t="inlineStr">
        <is>
          <t>25/04/2024 10:00:00</t>
        </is>
      </c>
      <c r="D7" t="inlineStr">
        <is>
          <t>Finalizada</t>
        </is>
      </c>
      <c r="E7" t="inlineStr"/>
      <c r="F7" t="inlineStr">
        <is>
          <t>23/08/2024 11:55:00</t>
        </is>
      </c>
      <c r="G7" t="inlineStr"/>
      <c r="H7" t="inlineStr"/>
    </row>
    <row r="8">
      <c r="A8" t="inlineStr">
        <is>
          <t>001/2023</t>
        </is>
      </c>
      <c r="B8" t="inlineStr">
        <is>
          <t>Contratação de Agência de Publicidade e Propaganda para atendimento do Sesc/RS e Senac-RS, pelo período de 12 (doze) meses, podendo ser prorrogado por menor ou igual período até 60 (sessenta) meses.</t>
        </is>
      </c>
      <c r="C8" t="inlineStr">
        <is>
          <t>13/11/2023 10:00:00</t>
        </is>
      </c>
      <c r="D8" t="inlineStr">
        <is>
          <t>Finalizada</t>
        </is>
      </c>
      <c r="E8" t="inlineStr"/>
      <c r="F8" t="inlineStr">
        <is>
          <t>15/05/2024 15:36:00</t>
        </is>
      </c>
      <c r="G8" t="inlineStr"/>
      <c r="H8" t="inlineStr"/>
    </row>
    <row r="9">
      <c r="A9" t="inlineStr">
        <is>
          <t>040/2026</t>
        </is>
      </c>
      <c r="B9" t="inlineStr">
        <is>
          <t>Registro de Preços para eventual aquisição de utensílios de inox e alumínio para a composição dos laboratórios de Gastronomia das Escolas do Senac-RS</t>
        </is>
      </c>
      <c r="C9" t="inlineStr">
        <is>
          <t>13/10/2026 09:30:00</t>
        </is>
      </c>
      <c r="D9" t="inlineStr">
        <is>
          <t>Em processo</t>
        </is>
      </c>
      <c r="E9" t="inlineStr"/>
      <c r="F9" t="inlineStr"/>
      <c r="G9" t="inlineStr"/>
      <c r="H9" t="inlineStr"/>
    </row>
    <row r="10">
      <c r="A10" t="inlineStr">
        <is>
          <t>036/2026</t>
        </is>
      </c>
      <c r="B10" t="inlineStr">
        <is>
          <t>Contratação de empresa especializada para execução da reforma e adequação do 3º pavimento para implantação da Unidade Educacional Senac Frederico Westphalen</t>
        </is>
      </c>
      <c r="C10" t="inlineStr">
        <is>
          <t>13/10/2026 09:30:00</t>
        </is>
      </c>
      <c r="D10" t="inlineStr">
        <is>
          <t>Em processo</t>
        </is>
      </c>
      <c r="E10" t="inlineStr"/>
      <c r="F10" t="inlineStr"/>
      <c r="G10" t="inlineStr"/>
      <c r="H10" t="inlineStr"/>
    </row>
    <row r="11">
      <c r="A11" t="inlineStr">
        <is>
          <t>039/2026</t>
        </is>
      </c>
      <c r="B11" t="inlineStr">
        <is>
          <t>Registro de Preços para eventual aquisição de panelas de ferro para a composição dos laboratórios de Gastronomia das Escolas do Senac-RS</t>
        </is>
      </c>
      <c r="C11" t="inlineStr">
        <is>
          <t>06/10/2026 09:30:00</t>
        </is>
      </c>
      <c r="D11" t="inlineStr">
        <is>
          <t>Em processo</t>
        </is>
      </c>
      <c r="E11" t="inlineStr"/>
      <c r="F11" t="inlineStr"/>
      <c r="G11" t="inlineStr"/>
      <c r="H11" t="inlineStr"/>
    </row>
    <row r="12">
      <c r="A12" t="inlineStr">
        <is>
          <t>038/2026</t>
        </is>
      </c>
      <c r="B12" t="inlineStr">
        <is>
          <t>Registro de Preços para eventual aquisição de utensílios de cutelaria e afiadores para a composição dos laboratórios de Gastronomia das Escolas do Senac-RS</t>
        </is>
      </c>
      <c r="C12" t="inlineStr">
        <is>
          <t>05/10/2026 09:30:00</t>
        </is>
      </c>
      <c r="D12" t="inlineStr">
        <is>
          <t>Em processo</t>
        </is>
      </c>
      <c r="E12" t="inlineStr"/>
      <c r="F12" t="inlineStr"/>
      <c r="G12" t="inlineStr"/>
      <c r="H12" t="inlineStr"/>
    </row>
    <row r="13">
      <c r="A13" t="inlineStr">
        <is>
          <t>033/2026</t>
        </is>
      </c>
      <c r="B13" t="inlineStr">
        <is>
          <t>Aquisição de equipamentos de ar-condicionado do tipo Split Hi-Wall Inverter, capacidade de 18.000 BTU/h</t>
        </is>
      </c>
      <c r="C13" t="inlineStr">
        <is>
          <t>25/09/2026 09:30:00</t>
        </is>
      </c>
      <c r="D13" t="inlineStr">
        <is>
          <t>Em processo</t>
        </is>
      </c>
      <c r="E13" t="inlineStr"/>
      <c r="F13" t="inlineStr"/>
      <c r="G13" t="inlineStr"/>
      <c r="H13" t="inlineStr"/>
    </row>
    <row r="14">
      <c r="A14" t="inlineStr">
        <is>
          <t>032/2026</t>
        </is>
      </c>
      <c r="B14" t="inlineStr">
        <is>
          <t>Registro de Preços para eventual aquisição de utensílios de plástico e silicone para a composição dos laboratórios de Gastronomia das Escolas do Senac-RS.</t>
        </is>
      </c>
      <c r="C14" t="inlineStr">
        <is>
          <t>18/09/2026 10:00:00</t>
        </is>
      </c>
      <c r="D14" t="inlineStr">
        <is>
          <t>Em processo</t>
        </is>
      </c>
      <c r="E14" t="inlineStr"/>
      <c r="F14" t="inlineStr"/>
      <c r="G14" t="inlineStr"/>
      <c r="H14" t="inlineStr"/>
    </row>
    <row r="15">
      <c r="A15" t="inlineStr">
        <is>
          <t>027/2026</t>
        </is>
      </c>
      <c r="B15" t="inlineStr">
        <is>
          <t>Registro de Preços para eventual aquisição de equipamentos e utensílios elétricos para a composição dos laboratórios de Gastronomia das Escolas do Senac-RS</t>
        </is>
      </c>
      <c r="C15" t="inlineStr">
        <is>
          <t>17/09/2026 09:30:00</t>
        </is>
      </c>
      <c r="D15" t="inlineStr">
        <is>
          <t>Em processo</t>
        </is>
      </c>
      <c r="E15" t="inlineStr"/>
      <c r="F15" t="inlineStr"/>
      <c r="G15" t="inlineStr"/>
      <c r="H15" t="inlineStr"/>
    </row>
    <row r="16">
      <c r="A16" t="inlineStr">
        <is>
          <t>018/2026</t>
        </is>
      </c>
      <c r="B16" t="inlineStr">
        <is>
          <t>Contratação de empresa especializada, devidamente autorizada pela Polícia Federal, para ministrar formação profissional específica no curso de Aprendizagem Profissional de Qualificação em Serviços de Vigilância para os alunos do Senac-RS</t>
        </is>
      </c>
      <c r="C16" t="inlineStr">
        <is>
          <t>14/09/2026 10:00:00</t>
        </is>
      </c>
      <c r="D16" t="inlineStr">
        <is>
          <t>Em processo</t>
        </is>
      </c>
      <c r="E16" t="inlineStr"/>
      <c r="F16" t="inlineStr"/>
      <c r="G16" t="inlineStr"/>
      <c r="H16" t="inlineStr"/>
    </row>
    <row r="17">
      <c r="A17" t="inlineStr">
        <is>
          <t>010/2026</t>
        </is>
      </c>
      <c r="B17" t="inlineStr">
        <is>
          <t>Aquisição de poltronas para obesos</t>
        </is>
      </c>
      <c r="C17" t="inlineStr">
        <is>
          <t>14/09/2026 09:30:00</t>
        </is>
      </c>
      <c r="D17" t="inlineStr">
        <is>
          <t>Em processo</t>
        </is>
      </c>
      <c r="E17" t="inlineStr"/>
      <c r="F17" t="inlineStr"/>
      <c r="G17" t="inlineStr"/>
      <c r="H17" t="inlineStr"/>
    </row>
    <row r="18">
      <c r="A18" t="inlineStr">
        <is>
          <t>019/2026</t>
        </is>
      </c>
      <c r="B18" t="inlineStr">
        <is>
          <t>Contratação de empresa especializada na prestação de serviços de monitoramento de sistema eletrônico de segurança de alarme e circuito fechado de televisão (CFTV), com fornecimento de equipamentos e softwares, em regime de comodato, para a Escola Senac Canoas/RS</t>
        </is>
      </c>
      <c r="C18" t="inlineStr">
        <is>
          <t>09/09/2026 10:00:00</t>
        </is>
      </c>
      <c r="D18" t="inlineStr">
        <is>
          <t>Em processo</t>
        </is>
      </c>
      <c r="E18" t="inlineStr"/>
      <c r="F18" t="inlineStr"/>
      <c r="G18" t="inlineStr"/>
      <c r="H18" t="inlineStr"/>
    </row>
    <row r="19">
      <c r="A19" t="inlineStr">
        <is>
          <t>028/2026</t>
        </is>
      </c>
      <c r="B19" t="inlineStr">
        <is>
          <t>Contratação de empresa especializada para execução de serviços de manutenção predial em fachadas do prédio que abriga a unidade Unisenac</t>
        </is>
      </c>
      <c r="C19" t="inlineStr">
        <is>
          <t>04/09/2026 09:30:00</t>
        </is>
      </c>
      <c r="D19" t="inlineStr">
        <is>
          <t>Em processo</t>
        </is>
      </c>
      <c r="E19" t="inlineStr"/>
      <c r="F19" t="inlineStr"/>
      <c r="G19" t="inlineStr"/>
      <c r="H19" t="inlineStr"/>
    </row>
    <row r="20">
      <c r="A20" t="inlineStr">
        <is>
          <t>009/2026</t>
        </is>
      </c>
      <c r="B20" t="inlineStr">
        <is>
          <t>Contratação de apólice de Seguro Empresarial e de Responsabilidade Civil para a Administração Regional do Sesc, Senac e Fecomércio do Rio Grande do Sul</t>
        </is>
      </c>
      <c r="C20" t="inlineStr">
        <is>
          <t>25/08/2026 09:30:00</t>
        </is>
      </c>
      <c r="D20" t="inlineStr">
        <is>
          <t>Em processo</t>
        </is>
      </c>
      <c r="E20" t="inlineStr"/>
      <c r="F20" t="inlineStr"/>
      <c r="G20" t="inlineStr"/>
      <c r="H20" t="inlineStr"/>
    </row>
    <row r="21">
      <c r="A21" t="inlineStr">
        <is>
          <t>024/2026</t>
        </is>
      </c>
      <c r="B21" t="inlineStr">
        <is>
          <t>Contratação de empresa especializada na prestação de serviços de monitoramento de sistema eletrônico de segurança de alarme e circuito fechado de televisão (CFTV), com fornecimento de equipamentos e softwares, em regime de comodato</t>
        </is>
      </c>
      <c r="C21" t="inlineStr">
        <is>
          <t>14/08/2026 10:00:00</t>
        </is>
      </c>
      <c r="D21" t="inlineStr">
        <is>
          <t>Em processo</t>
        </is>
      </c>
      <c r="E21" t="inlineStr"/>
      <c r="F21" t="inlineStr"/>
      <c r="G21" t="inlineStr"/>
      <c r="H21" t="inlineStr"/>
    </row>
  </sheetData>
  <pageMargins left="0.75" right="0.75" top="1" bottom="1" header="0.5" footer="0.5"/>
</worksheet>
</file>

<file path=xl/worksheets/sheet74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Aquisição de 01 (uma) embarcação de médio porte.</t>
        </is>
      </c>
      <c r="C2" t="inlineStr">
        <is>
          <t>24/04/2026 17:00:00</t>
        </is>
      </c>
      <c r="D2" t="inlineStr">
        <is>
          <t>Finalizada</t>
        </is>
      </c>
      <c r="E2" t="inlineStr"/>
      <c r="F2" t="inlineStr">
        <is>
          <t>13/05/2026 14:56:00</t>
        </is>
      </c>
      <c r="G2" t="inlineStr"/>
      <c r="H2" t="inlineStr"/>
    </row>
    <row r="3">
      <c r="A3" t="inlineStr">
        <is>
          <t>001/2026</t>
        </is>
      </c>
      <c r="B3" t="inlineStr">
        <is>
          <t>Concessão de uso de espaços destinados à instalação de Lancheria na Escola Centro Universitário Senac-RS - Porto Alegre</t>
        </is>
      </c>
      <c r="C3" t="inlineStr">
        <is>
          <t>10/03/2026 09:00:00</t>
        </is>
      </c>
      <c r="D3" t="inlineStr">
        <is>
          <t>Finalizada</t>
        </is>
      </c>
      <c r="E3" t="inlineStr"/>
      <c r="F3" t="inlineStr">
        <is>
          <t>22/04/2026 14:30:00</t>
        </is>
      </c>
      <c r="G3" t="inlineStr"/>
      <c r="H3" t="inlineStr"/>
    </row>
    <row r="4">
      <c r="A4" t="inlineStr">
        <is>
          <t>002/2026</t>
        </is>
      </c>
      <c r="B4" t="inlineStr">
        <is>
          <t>Concessão de uso de espaços destinados à instalação de Lancheria na Escola Centro Universitário Senac-RS - Pelotas</t>
        </is>
      </c>
      <c r="C4" t="inlineStr">
        <is>
          <t>11/02/2026 13:30:00</t>
        </is>
      </c>
      <c r="D4" t="inlineStr">
        <is>
          <t>Finalizada</t>
        </is>
      </c>
      <c r="E4" t="inlineStr"/>
      <c r="F4" t="inlineStr">
        <is>
          <t>25/02/2026 14:00:00</t>
        </is>
      </c>
      <c r="G4" t="inlineStr"/>
      <c r="H4" t="inlineStr"/>
    </row>
    <row r="5">
      <c r="A5" t="inlineStr">
        <is>
          <t>002/2025</t>
        </is>
      </c>
      <c r="B5" t="inlineStr">
        <is>
          <t>Concessão de uso de espaços destinados à instalação de lancheria na UniSenac Campus Pelotas.</t>
        </is>
      </c>
      <c r="C5" t="inlineStr">
        <is>
          <t>17/11/2025 10:00:00</t>
        </is>
      </c>
      <c r="D5" t="inlineStr">
        <is>
          <t>Finalizada</t>
        </is>
      </c>
      <c r="E5" t="inlineStr"/>
      <c r="F5" t="inlineStr">
        <is>
          <t>05/12/2025 13:03:00</t>
        </is>
      </c>
      <c r="G5" t="inlineStr"/>
      <c r="H5" t="inlineStr"/>
    </row>
    <row r="6">
      <c r="A6" t="inlineStr">
        <is>
          <t>CC 001/2025</t>
        </is>
      </c>
      <c r="B6" t="inlineStr">
        <is>
          <t>Contratação de prestação de serviços de Assessoria de Imprensa Senac-RS.</t>
        </is>
      </c>
      <c r="C6" t="inlineStr">
        <is>
          <t>18/07/2025 10:00:00</t>
        </is>
      </c>
      <c r="D6" t="inlineStr">
        <is>
          <t>Finalizada</t>
        </is>
      </c>
      <c r="E6" t="inlineStr"/>
      <c r="F6" t="inlineStr">
        <is>
          <t>02/12/2025 23:18:00</t>
        </is>
      </c>
      <c r="G6" t="inlineStr"/>
      <c r="H6" t="inlineStr"/>
    </row>
    <row r="7">
      <c r="A7" t="inlineStr">
        <is>
          <t>001/24</t>
        </is>
      </c>
      <c r="B7" t="inlineStr">
        <is>
          <t>Serviços de concepção, planejamento, organização, coordenação, execução e avaliação de eventos, relacionados às atividades do Sesc/RS e Senac-RS.</t>
        </is>
      </c>
      <c r="C7" t="inlineStr">
        <is>
          <t>25/04/2024 10:00:00</t>
        </is>
      </c>
      <c r="D7" t="inlineStr">
        <is>
          <t>Finalizada</t>
        </is>
      </c>
      <c r="E7" t="inlineStr"/>
      <c r="F7" t="inlineStr">
        <is>
          <t>23/08/2024 11:55:00</t>
        </is>
      </c>
      <c r="G7" t="inlineStr"/>
      <c r="H7" t="inlineStr"/>
    </row>
    <row r="8">
      <c r="A8" t="inlineStr">
        <is>
          <t>001/2023</t>
        </is>
      </c>
      <c r="B8" t="inlineStr">
        <is>
          <t>Contratação de Agência de Publicidade e Propaganda para atendimento do Sesc/RS e Senac-RS, pelo período de 12 (doze) meses, podendo ser prorrogado por menor ou igual período até 60 (sessenta) meses.</t>
        </is>
      </c>
      <c r="C8" t="inlineStr">
        <is>
          <t>13/11/2023 10:00:00</t>
        </is>
      </c>
      <c r="D8" t="inlineStr">
        <is>
          <t>Finalizada</t>
        </is>
      </c>
      <c r="E8" t="inlineStr"/>
      <c r="F8" t="inlineStr">
        <is>
          <t>15/05/2024 15:36:00</t>
        </is>
      </c>
      <c r="G8" t="inlineStr"/>
      <c r="H8" t="inlineStr"/>
    </row>
    <row r="9">
      <c r="A9" t="inlineStr">
        <is>
          <t>040/2026</t>
        </is>
      </c>
      <c r="B9" t="inlineStr">
        <is>
          <t>Registro de Preços para eventual aquisição de utensílios de inox e alumínio para a composição dos laboratórios de Gastronomia das Escolas do Senac-RS</t>
        </is>
      </c>
      <c r="C9" t="inlineStr">
        <is>
          <t>13/10/2026 09:30:00</t>
        </is>
      </c>
      <c r="D9" t="inlineStr">
        <is>
          <t>Em processo</t>
        </is>
      </c>
      <c r="E9" t="inlineStr"/>
      <c r="F9" t="inlineStr"/>
      <c r="G9" t="inlineStr"/>
      <c r="H9" t="inlineStr"/>
    </row>
    <row r="10">
      <c r="A10" t="inlineStr">
        <is>
          <t>036/2026</t>
        </is>
      </c>
      <c r="B10" t="inlineStr">
        <is>
          <t>Contratação de empresa especializada para execução da reforma e adequação do 3º pavimento para implantação da Unidade Educacional Senac Frederico Westphalen</t>
        </is>
      </c>
      <c r="C10" t="inlineStr">
        <is>
          <t>13/10/2026 09:30:00</t>
        </is>
      </c>
      <c r="D10" t="inlineStr">
        <is>
          <t>Em processo</t>
        </is>
      </c>
      <c r="E10" t="inlineStr"/>
      <c r="F10" t="inlineStr"/>
      <c r="G10" t="inlineStr"/>
      <c r="H10" t="inlineStr"/>
    </row>
    <row r="11">
      <c r="A11" t="inlineStr">
        <is>
          <t>039/2026</t>
        </is>
      </c>
      <c r="B11" t="inlineStr">
        <is>
          <t>Registro de Preços para eventual aquisição de panelas de ferro para a composição dos laboratórios de Gastronomia das Escolas do Senac-RS</t>
        </is>
      </c>
      <c r="C11" t="inlineStr">
        <is>
          <t>06/10/2026 09:30:00</t>
        </is>
      </c>
      <c r="D11" t="inlineStr">
        <is>
          <t>Em processo</t>
        </is>
      </c>
      <c r="E11" t="inlineStr"/>
      <c r="F11" t="inlineStr"/>
      <c r="G11" t="inlineStr"/>
      <c r="H11" t="inlineStr"/>
    </row>
    <row r="12">
      <c r="A12" t="inlineStr">
        <is>
          <t>038/2026</t>
        </is>
      </c>
      <c r="B12" t="inlineStr">
        <is>
          <t>Registro de Preços para eventual aquisição de utensílios de cutelaria e afiadores para a composição dos laboratórios de Gastronomia das Escolas do Senac-RS</t>
        </is>
      </c>
      <c r="C12" t="inlineStr">
        <is>
          <t>05/10/2026 09:30:00</t>
        </is>
      </c>
      <c r="D12" t="inlineStr">
        <is>
          <t>Em processo</t>
        </is>
      </c>
      <c r="E12" t="inlineStr"/>
      <c r="F12" t="inlineStr"/>
      <c r="G12" t="inlineStr"/>
      <c r="H12" t="inlineStr"/>
    </row>
    <row r="13">
      <c r="A13" t="inlineStr">
        <is>
          <t>033/2026</t>
        </is>
      </c>
      <c r="B13" t="inlineStr">
        <is>
          <t>Aquisição de equipamentos de ar-condicionado do tipo Split Hi-Wall Inverter, capacidade de 18.000 BTU/h</t>
        </is>
      </c>
      <c r="C13" t="inlineStr">
        <is>
          <t>25/09/2026 09:30:00</t>
        </is>
      </c>
      <c r="D13" t="inlineStr">
        <is>
          <t>Em processo</t>
        </is>
      </c>
      <c r="E13" t="inlineStr"/>
      <c r="F13" t="inlineStr"/>
      <c r="G13" t="inlineStr"/>
      <c r="H13" t="inlineStr"/>
    </row>
    <row r="14">
      <c r="A14" t="inlineStr">
        <is>
          <t>032/2026</t>
        </is>
      </c>
      <c r="B14" t="inlineStr">
        <is>
          <t>Registro de Preços para eventual aquisição de utensílios de plástico e silicone para a composição dos laboratórios de Gastronomia das Escolas do Senac-RS.</t>
        </is>
      </c>
      <c r="C14" t="inlineStr">
        <is>
          <t>18/09/2026 10:00:00</t>
        </is>
      </c>
      <c r="D14" t="inlineStr">
        <is>
          <t>Em processo</t>
        </is>
      </c>
      <c r="E14" t="inlineStr"/>
      <c r="F14" t="inlineStr"/>
      <c r="G14" t="inlineStr"/>
      <c r="H14" t="inlineStr"/>
    </row>
    <row r="15">
      <c r="A15" t="inlineStr">
        <is>
          <t>027/2026</t>
        </is>
      </c>
      <c r="B15" t="inlineStr">
        <is>
          <t>Registro de Preços para eventual aquisição de equipamentos e utensílios elétricos para a composição dos laboratórios de Gastronomia das Escolas do Senac-RS</t>
        </is>
      </c>
      <c r="C15" t="inlineStr">
        <is>
          <t>17/09/2026 09:30:00</t>
        </is>
      </c>
      <c r="D15" t="inlineStr">
        <is>
          <t>Em processo</t>
        </is>
      </c>
      <c r="E15" t="inlineStr"/>
      <c r="F15" t="inlineStr"/>
      <c r="G15" t="inlineStr"/>
      <c r="H15" t="inlineStr"/>
    </row>
    <row r="16">
      <c r="A16" t="inlineStr">
        <is>
          <t>018/2026</t>
        </is>
      </c>
      <c r="B16" t="inlineStr">
        <is>
          <t>Contratação de empresa especializada, devidamente autorizada pela Polícia Federal, para ministrar formação profissional específica no curso de Aprendizagem Profissional de Qualificação em Serviços de Vigilância para os alunos do Senac-RS</t>
        </is>
      </c>
      <c r="C16" t="inlineStr">
        <is>
          <t>14/09/2026 10:00:00</t>
        </is>
      </c>
      <c r="D16" t="inlineStr">
        <is>
          <t>Em processo</t>
        </is>
      </c>
      <c r="E16" t="inlineStr"/>
      <c r="F16" t="inlineStr"/>
      <c r="G16" t="inlineStr"/>
      <c r="H16" t="inlineStr"/>
    </row>
    <row r="17">
      <c r="A17" t="inlineStr">
        <is>
          <t>010/2026</t>
        </is>
      </c>
      <c r="B17" t="inlineStr">
        <is>
          <t>Aquisição de poltronas para obesos</t>
        </is>
      </c>
      <c r="C17" t="inlineStr">
        <is>
          <t>14/09/2026 09:30:00</t>
        </is>
      </c>
      <c r="D17" t="inlineStr">
        <is>
          <t>Em processo</t>
        </is>
      </c>
      <c r="E17" t="inlineStr"/>
      <c r="F17" t="inlineStr"/>
      <c r="G17" t="inlineStr"/>
      <c r="H17" t="inlineStr"/>
    </row>
    <row r="18">
      <c r="A18" t="inlineStr">
        <is>
          <t>019/2026</t>
        </is>
      </c>
      <c r="B18" t="inlineStr">
        <is>
          <t>Contratação de empresa especializada na prestação de serviços de monitoramento de sistema eletrônico de segurança de alarme e circuito fechado de televisão (CFTV), com fornecimento de equipamentos e softwares, em regime de comodato, para a Escola Senac Canoas/RS</t>
        </is>
      </c>
      <c r="C18" t="inlineStr">
        <is>
          <t>09/09/2026 10:00:00</t>
        </is>
      </c>
      <c r="D18" t="inlineStr">
        <is>
          <t>Em processo</t>
        </is>
      </c>
      <c r="E18" t="inlineStr"/>
      <c r="F18" t="inlineStr"/>
      <c r="G18" t="inlineStr"/>
      <c r="H18" t="inlineStr"/>
    </row>
    <row r="19">
      <c r="A19" t="inlineStr">
        <is>
          <t>028/2026</t>
        </is>
      </c>
      <c r="B19" t="inlineStr">
        <is>
          <t>Contratação de empresa especializada para execução de serviços de manutenção predial em fachadas do prédio que abriga a unidade Unisenac</t>
        </is>
      </c>
      <c r="C19" t="inlineStr">
        <is>
          <t>04/09/2026 09:30:00</t>
        </is>
      </c>
      <c r="D19" t="inlineStr">
        <is>
          <t>Em processo</t>
        </is>
      </c>
      <c r="E19" t="inlineStr"/>
      <c r="F19" t="inlineStr"/>
      <c r="G19" t="inlineStr"/>
      <c r="H19" t="inlineStr"/>
    </row>
    <row r="20">
      <c r="A20" t="inlineStr">
        <is>
          <t>009/2026</t>
        </is>
      </c>
      <c r="B20" t="inlineStr">
        <is>
          <t>Contratação de apólice de Seguro Empresarial e de Responsabilidade Civil para a Administração Regional do Sesc, Senac e Fecomércio do Rio Grande do Sul</t>
        </is>
      </c>
      <c r="C20" t="inlineStr">
        <is>
          <t>25/08/2026 09:30:00</t>
        </is>
      </c>
      <c r="D20" t="inlineStr">
        <is>
          <t>Em processo</t>
        </is>
      </c>
      <c r="E20" t="inlineStr"/>
      <c r="F20" t="inlineStr"/>
      <c r="G20" t="inlineStr"/>
      <c r="H20" t="inlineStr"/>
    </row>
    <row r="21">
      <c r="A21" t="inlineStr">
        <is>
          <t>024/2026</t>
        </is>
      </c>
      <c r="B21" t="inlineStr">
        <is>
          <t>Contratação de empresa especializada na prestação de serviços de monitoramento de sistema eletrônico de segurança de alarme e circuito fechado de televisão (CFTV), com fornecimento de equipamentos e softwares, em regime de comodato</t>
        </is>
      </c>
      <c r="C21" t="inlineStr">
        <is>
          <t>14/08/2026 10:00:00</t>
        </is>
      </c>
      <c r="D21" t="inlineStr">
        <is>
          <t>Em processo</t>
        </is>
      </c>
      <c r="E21" t="inlineStr"/>
      <c r="F21" t="inlineStr"/>
      <c r="G21" t="inlineStr"/>
      <c r="H21" t="inlineStr"/>
    </row>
  </sheetData>
  <pageMargins left="0.75" right="0.75" top="1" bottom="1" header="0.5" footer="0.5"/>
</worksheet>
</file>

<file path=xl/worksheets/sheet74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001/2026</t>
        </is>
      </c>
      <c r="B2" t="inlineStr">
        <is>
          <t>Aquisição de 01 (uma) embarcação de médio porte.</t>
        </is>
      </c>
      <c r="C2" t="inlineStr">
        <is>
          <t>24/04/2026 17:00:00</t>
        </is>
      </c>
      <c r="D2" t="inlineStr">
        <is>
          <t>Finalizada</t>
        </is>
      </c>
      <c r="E2" t="inlineStr"/>
      <c r="F2" t="inlineStr">
        <is>
          <t>13/05/2026 14:56:00</t>
        </is>
      </c>
      <c r="G2" t="inlineStr"/>
      <c r="H2" t="inlineStr"/>
    </row>
    <row r="3">
      <c r="A3" t="inlineStr">
        <is>
          <t>001/2026</t>
        </is>
      </c>
      <c r="B3" t="inlineStr">
        <is>
          <t>Concessão de uso de espaços destinados à instalação de Lancheria na Escola Centro Universitário Senac-RS - Porto Alegre</t>
        </is>
      </c>
      <c r="C3" t="inlineStr">
        <is>
          <t>10/03/2026 09:00:00</t>
        </is>
      </c>
      <c r="D3" t="inlineStr">
        <is>
          <t>Finalizada</t>
        </is>
      </c>
      <c r="E3" t="inlineStr"/>
      <c r="F3" t="inlineStr">
        <is>
          <t>22/04/2026 14:30:00</t>
        </is>
      </c>
      <c r="G3" t="inlineStr"/>
      <c r="H3" t="inlineStr"/>
    </row>
    <row r="4">
      <c r="A4" t="inlineStr">
        <is>
          <t>002/2026</t>
        </is>
      </c>
      <c r="B4" t="inlineStr">
        <is>
          <t>Concessão de uso de espaços destinados à instalação de Lancheria na Escola Centro Universitário Senac-RS - Pelotas</t>
        </is>
      </c>
      <c r="C4" t="inlineStr">
        <is>
          <t>11/02/2026 13:30:00</t>
        </is>
      </c>
      <c r="D4" t="inlineStr">
        <is>
          <t>Finalizada</t>
        </is>
      </c>
      <c r="E4" t="inlineStr"/>
      <c r="F4" t="inlineStr">
        <is>
          <t>25/02/2026 14:00:00</t>
        </is>
      </c>
      <c r="G4" t="inlineStr"/>
      <c r="H4" t="inlineStr"/>
    </row>
    <row r="5">
      <c r="A5" t="inlineStr">
        <is>
          <t>002/2025</t>
        </is>
      </c>
      <c r="B5" t="inlineStr">
        <is>
          <t>Concessão de uso de espaços destinados à instalação de lancheria na UniSenac Campus Pelotas.</t>
        </is>
      </c>
      <c r="C5" t="inlineStr">
        <is>
          <t>17/11/2025 10:00:00</t>
        </is>
      </c>
      <c r="D5" t="inlineStr">
        <is>
          <t>Finalizada</t>
        </is>
      </c>
      <c r="E5" t="inlineStr"/>
      <c r="F5" t="inlineStr">
        <is>
          <t>05/12/2025 13:03:00</t>
        </is>
      </c>
      <c r="G5" t="inlineStr"/>
      <c r="H5" t="inlineStr"/>
    </row>
    <row r="6">
      <c r="A6" t="inlineStr">
        <is>
          <t>CC 001/2025</t>
        </is>
      </c>
      <c r="B6" t="inlineStr">
        <is>
          <t>Contratação de prestação de serviços de Assessoria de Imprensa Senac-RS.</t>
        </is>
      </c>
      <c r="C6" t="inlineStr">
        <is>
          <t>18/07/2025 10:00:00</t>
        </is>
      </c>
      <c r="D6" t="inlineStr">
        <is>
          <t>Finalizada</t>
        </is>
      </c>
      <c r="E6" t="inlineStr"/>
      <c r="F6" t="inlineStr">
        <is>
          <t>02/12/2025 23:18:00</t>
        </is>
      </c>
      <c r="G6" t="inlineStr"/>
      <c r="H6" t="inlineStr"/>
    </row>
    <row r="7">
      <c r="A7" t="inlineStr">
        <is>
          <t>001/24</t>
        </is>
      </c>
      <c r="B7" t="inlineStr">
        <is>
          <t>Serviços de concepção, planejamento, organização, coordenação, execução e avaliação de eventos, relacionados às atividades do Sesc/RS e Senac-RS.</t>
        </is>
      </c>
      <c r="C7" t="inlineStr">
        <is>
          <t>25/04/2024 10:00:00</t>
        </is>
      </c>
      <c r="D7" t="inlineStr">
        <is>
          <t>Finalizada</t>
        </is>
      </c>
      <c r="E7" t="inlineStr"/>
      <c r="F7" t="inlineStr">
        <is>
          <t>23/08/2024 11:55:00</t>
        </is>
      </c>
      <c r="G7" t="inlineStr"/>
      <c r="H7" t="inlineStr"/>
    </row>
    <row r="8">
      <c r="A8" t="inlineStr">
        <is>
          <t>001/2023</t>
        </is>
      </c>
      <c r="B8" t="inlineStr">
        <is>
          <t>Contratação de Agência de Publicidade e Propaganda para atendimento do Sesc/RS e Senac-RS, pelo período de 12 (doze) meses, podendo ser prorrogado por menor ou igual período até 60 (sessenta) meses.</t>
        </is>
      </c>
      <c r="C8" t="inlineStr">
        <is>
          <t>13/11/2023 10:00:00</t>
        </is>
      </c>
      <c r="D8" t="inlineStr">
        <is>
          <t>Finalizada</t>
        </is>
      </c>
      <c r="E8" t="inlineStr"/>
      <c r="F8" t="inlineStr">
        <is>
          <t>15/05/2024 15:36:00</t>
        </is>
      </c>
      <c r="G8" t="inlineStr"/>
      <c r="H8" t="inlineStr"/>
    </row>
    <row r="9">
      <c r="A9" t="inlineStr">
        <is>
          <t>040/2026</t>
        </is>
      </c>
      <c r="B9" t="inlineStr">
        <is>
          <t>Registro de Preços para eventual aquisição de utensílios de inox e alumínio para a composição dos laboratórios de Gastronomia das Escolas do Senac-RS</t>
        </is>
      </c>
      <c r="C9" t="inlineStr">
        <is>
          <t>13/10/2026 09:30:00</t>
        </is>
      </c>
      <c r="D9" t="inlineStr">
        <is>
          <t>Em processo</t>
        </is>
      </c>
      <c r="E9" t="inlineStr"/>
      <c r="F9" t="inlineStr"/>
      <c r="G9" t="inlineStr"/>
      <c r="H9" t="inlineStr"/>
    </row>
    <row r="10">
      <c r="A10" t="inlineStr">
        <is>
          <t>036/2026</t>
        </is>
      </c>
      <c r="B10" t="inlineStr">
        <is>
          <t>Contratação de empresa especializada para execução da reforma e adequação do 3º pavimento para implantação da Unidade Educacional Senac Frederico Westphalen</t>
        </is>
      </c>
      <c r="C10" t="inlineStr">
        <is>
          <t>13/10/2026 09:30:00</t>
        </is>
      </c>
      <c r="D10" t="inlineStr">
        <is>
          <t>Em processo</t>
        </is>
      </c>
      <c r="E10" t="inlineStr"/>
      <c r="F10" t="inlineStr"/>
      <c r="G10" t="inlineStr"/>
      <c r="H10" t="inlineStr"/>
    </row>
    <row r="11">
      <c r="A11" t="inlineStr">
        <is>
          <t>039/2026</t>
        </is>
      </c>
      <c r="B11" t="inlineStr">
        <is>
          <t>Registro de Preços para eventual aquisição de panelas de ferro para a composição dos laboratórios de Gastronomia das Escolas do Senac-RS</t>
        </is>
      </c>
      <c r="C11" t="inlineStr">
        <is>
          <t>06/10/2026 09:30:00</t>
        </is>
      </c>
      <c r="D11" t="inlineStr">
        <is>
          <t>Em processo</t>
        </is>
      </c>
      <c r="E11" t="inlineStr"/>
      <c r="F11" t="inlineStr"/>
      <c r="G11" t="inlineStr"/>
      <c r="H11" t="inlineStr"/>
    </row>
    <row r="12">
      <c r="A12" t="inlineStr">
        <is>
          <t>038/2026</t>
        </is>
      </c>
      <c r="B12" t="inlineStr">
        <is>
          <t>Registro de Preços para eventual aquisição de utensílios de cutelaria e afiadores para a composição dos laboratórios de Gastronomia das Escolas do Senac-RS</t>
        </is>
      </c>
      <c r="C12" t="inlineStr">
        <is>
          <t>05/10/2026 09:30:00</t>
        </is>
      </c>
      <c r="D12" t="inlineStr">
        <is>
          <t>Em processo</t>
        </is>
      </c>
      <c r="E12" t="inlineStr"/>
      <c r="F12" t="inlineStr"/>
      <c r="G12" t="inlineStr"/>
      <c r="H12" t="inlineStr"/>
    </row>
    <row r="13">
      <c r="A13" t="inlineStr">
        <is>
          <t>033/2026</t>
        </is>
      </c>
      <c r="B13" t="inlineStr">
        <is>
          <t>Aquisição de equipamentos de ar-condicionado do tipo Split Hi-Wall Inverter, capacidade de 18.000 BTU/h</t>
        </is>
      </c>
      <c r="C13" t="inlineStr">
        <is>
          <t>25/09/2026 09:30:00</t>
        </is>
      </c>
      <c r="D13" t="inlineStr">
        <is>
          <t>Em processo</t>
        </is>
      </c>
      <c r="E13" t="inlineStr"/>
      <c r="F13" t="inlineStr"/>
      <c r="G13" t="inlineStr"/>
      <c r="H13" t="inlineStr"/>
    </row>
    <row r="14">
      <c r="A14" t="inlineStr">
        <is>
          <t>032/2026</t>
        </is>
      </c>
      <c r="B14" t="inlineStr">
        <is>
          <t>Registro de Preços para eventual aquisição de utensílios de plástico e silicone para a composição dos laboratórios de Gastronomia das Escolas do Senac-RS.</t>
        </is>
      </c>
      <c r="C14" t="inlineStr">
        <is>
          <t>18/09/2026 10:00:00</t>
        </is>
      </c>
      <c r="D14" t="inlineStr">
        <is>
          <t>Em processo</t>
        </is>
      </c>
      <c r="E14" t="inlineStr"/>
      <c r="F14" t="inlineStr"/>
      <c r="G14" t="inlineStr"/>
      <c r="H14" t="inlineStr"/>
    </row>
    <row r="15">
      <c r="A15" t="inlineStr">
        <is>
          <t>027/2026</t>
        </is>
      </c>
      <c r="B15" t="inlineStr">
        <is>
          <t>Registro de Preços para eventual aquisição de equipamentos e utensílios elétricos para a composição dos laboratórios de Gastronomia das Escolas do Senac-RS</t>
        </is>
      </c>
      <c r="C15" t="inlineStr">
        <is>
          <t>17/09/2026 09:30:00</t>
        </is>
      </c>
      <c r="D15" t="inlineStr">
        <is>
          <t>Em processo</t>
        </is>
      </c>
      <c r="E15" t="inlineStr"/>
      <c r="F15" t="inlineStr"/>
      <c r="G15" t="inlineStr"/>
      <c r="H15" t="inlineStr"/>
    </row>
    <row r="16">
      <c r="A16" t="inlineStr">
        <is>
          <t>018/2026</t>
        </is>
      </c>
      <c r="B16" t="inlineStr">
        <is>
          <t>Contratação de empresa especializada, devidamente autorizada pela Polícia Federal, para ministrar formação profissional específica no curso de Aprendizagem Profissional de Qualificação em Serviços de Vigilância para os alunos do Senac-RS</t>
        </is>
      </c>
      <c r="C16" t="inlineStr">
        <is>
          <t>14/09/2026 10:00:00</t>
        </is>
      </c>
      <c r="D16" t="inlineStr">
        <is>
          <t>Em processo</t>
        </is>
      </c>
      <c r="E16" t="inlineStr"/>
      <c r="F16" t="inlineStr"/>
      <c r="G16" t="inlineStr"/>
      <c r="H16" t="inlineStr"/>
    </row>
    <row r="17">
      <c r="A17" t="inlineStr">
        <is>
          <t>010/2026</t>
        </is>
      </c>
      <c r="B17" t="inlineStr">
        <is>
          <t>Aquisição de poltronas para obesos</t>
        </is>
      </c>
      <c r="C17" t="inlineStr">
        <is>
          <t>14/09/2026 09:30:00</t>
        </is>
      </c>
      <c r="D17" t="inlineStr">
        <is>
          <t>Em processo</t>
        </is>
      </c>
      <c r="E17" t="inlineStr"/>
      <c r="F17" t="inlineStr"/>
      <c r="G17" t="inlineStr"/>
      <c r="H17" t="inlineStr"/>
    </row>
    <row r="18">
      <c r="A18" t="inlineStr">
        <is>
          <t>019/2026</t>
        </is>
      </c>
      <c r="B18" t="inlineStr">
        <is>
          <t>Contratação de empresa especializada na prestação de serviços de monitoramento de sistema eletrônico de segurança de alarme e circuito fechado de televisão (CFTV), com fornecimento de equipamentos e softwares, em regime de comodato, para a Escola Senac Canoas/RS</t>
        </is>
      </c>
      <c r="C18" t="inlineStr">
        <is>
          <t>09/09/2026 10:00:00</t>
        </is>
      </c>
      <c r="D18" t="inlineStr">
        <is>
          <t>Em processo</t>
        </is>
      </c>
      <c r="E18" t="inlineStr"/>
      <c r="F18" t="inlineStr"/>
      <c r="G18" t="inlineStr"/>
      <c r="H18" t="inlineStr"/>
    </row>
    <row r="19">
      <c r="A19" t="inlineStr">
        <is>
          <t>028/2026</t>
        </is>
      </c>
      <c r="B19" t="inlineStr">
        <is>
          <t>Contratação de empresa especializada para execução de serviços de manutenção predial em fachadas do prédio que abriga a unidade Unisenac</t>
        </is>
      </c>
      <c r="C19" t="inlineStr">
        <is>
          <t>04/09/2026 09:30:00</t>
        </is>
      </c>
      <c r="D19" t="inlineStr">
        <is>
          <t>Em processo</t>
        </is>
      </c>
      <c r="E19" t="inlineStr"/>
      <c r="F19" t="inlineStr"/>
      <c r="G19" t="inlineStr"/>
      <c r="H19" t="inlineStr"/>
    </row>
    <row r="20">
      <c r="A20" t="inlineStr">
        <is>
          <t>009/2026</t>
        </is>
      </c>
      <c r="B20" t="inlineStr">
        <is>
          <t>Contratação de apólice de Seguro Empresarial e de Responsabilidade Civil para a Administração Regional do Sesc, Senac e Fecomércio do Rio Grande do Sul</t>
        </is>
      </c>
      <c r="C20" t="inlineStr">
        <is>
          <t>25/08/2026 09:30:00</t>
        </is>
      </c>
      <c r="D20" t="inlineStr">
        <is>
          <t>Em processo</t>
        </is>
      </c>
      <c r="E20" t="inlineStr"/>
      <c r="F20" t="inlineStr"/>
      <c r="G20" t="inlineStr"/>
      <c r="H20" t="inlineStr"/>
    </row>
    <row r="21">
      <c r="A21" t="inlineStr">
        <is>
          <t>024/2026</t>
        </is>
      </c>
      <c r="B21" t="inlineStr">
        <is>
          <t>Contratação de empresa especializada na prestação de serviços de monitoramento de sistema eletrônico de segurança de alarme e circuito fechado de televisão (CFTV), com fornecimento de equipamentos e softwares, em regime de comodato</t>
        </is>
      </c>
      <c r="C21" t="inlineStr">
        <is>
          <t>14/08/2026 10:00:00</t>
        </is>
      </c>
      <c r="D21" t="inlineStr">
        <is>
          <t>Em processo</t>
        </is>
      </c>
      <c r="E21" t="inlineStr"/>
      <c r="F21" t="inlineStr"/>
      <c r="G21" t="inlineStr"/>
      <c r="H21" t="inlineStr"/>
    </row>
  </sheetData>
  <pageMargins left="0.75" right="0.75" top="1" bottom="1" header="0.5" footer="0.5"/>
</worksheet>
</file>

<file path=xl/worksheets/sheet74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e Servicos do Estado do Rio Grande do Sul</t>
        </is>
      </c>
      <c r="C2" t="inlineStr">
        <is>
          <t>92.965.516/0001-99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R$ 3.585.519,98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R$ 2.439.129,25</t>
        </is>
      </c>
    </row>
    <row r="4">
      <c r="A4" t="inlineStr">
        <is>
          <t>2026</t>
        </is>
      </c>
      <c r="B4" t="inlineStr">
        <is>
          <t>Regional Amapa</t>
        </is>
      </c>
      <c r="C4" t="inlineStr">
        <is>
          <t>03.592.977/0001-33</t>
        </is>
      </c>
      <c r="D4" t="inlineStr">
        <is>
          <t>Despesas rateadas</t>
        </is>
      </c>
      <c r="E4" t="inlineStr">
        <is>
          <t>Compartilhamento de estruturas físicas, infraestrutura tecnológica e ações conjuntas entre as Entidades.</t>
        </is>
      </c>
      <c r="F4" t="inlineStr">
        <is>
          <t>R$ 41.461,19</t>
        </is>
      </c>
    </row>
    <row r="5">
      <c r="A5" t="inlineStr">
        <is>
          <t>2026</t>
        </is>
      </c>
      <c r="B5" t="inlineStr">
        <is>
          <t>Regional Amazonas</t>
        </is>
      </c>
      <c r="C5" t="inlineStr">
        <is>
          <t>03.965.450/0001-07</t>
        </is>
      </c>
      <c r="D5" t="inlineStr">
        <is>
          <t>Despesas rateadas</t>
        </is>
      </c>
      <c r="E5" t="inlineStr">
        <is>
          <t>Compartilhamento de estruturas físicas, infraestrutura tecnológica e ações conjuntas entre as Entidades.</t>
        </is>
      </c>
      <c r="F5" t="inlineStr">
        <is>
          <t>R$ 157.083,22</t>
        </is>
      </c>
    </row>
    <row r="6">
      <c r="A6" t="inlineStr">
        <is>
          <t>2026</t>
        </is>
      </c>
      <c r="B6" t="inlineStr">
        <is>
          <t>Regional Bahia</t>
        </is>
      </c>
      <c r="C6" t="inlineStr">
        <is>
          <t>03.682.189/0001-38</t>
        </is>
      </c>
      <c r="D6" t="inlineStr">
        <is>
          <t>Despesas rateadas</t>
        </is>
      </c>
      <c r="E6" t="inlineStr">
        <is>
          <t>Compartilhamento de estruturas físicas, infraestrutura tecnológica e ações conjuntas entre as Entidades.</t>
        </is>
      </c>
      <c r="F6" t="inlineStr">
        <is>
          <t>R$ 9.093,75</t>
        </is>
      </c>
    </row>
    <row r="7">
      <c r="A7" t="inlineStr">
        <is>
          <t>2026</t>
        </is>
      </c>
      <c r="B7" t="inlineStr">
        <is>
          <t>Regional Ceara</t>
        </is>
      </c>
      <c r="C7" t="inlineStr">
        <is>
          <t>03.648.344/0001-08</t>
        </is>
      </c>
      <c r="D7" t="inlineStr">
        <is>
          <t>Despesas rateadas</t>
        </is>
      </c>
      <c r="E7" t="inlineStr">
        <is>
          <t>Compartilhamento de estruturas físicas, infraestrutura tecnológica e ações conjuntas entre as Entidades.</t>
        </is>
      </c>
      <c r="F7" t="inlineStr">
        <is>
          <t>R$ 2.025,00</t>
        </is>
      </c>
    </row>
    <row r="8">
      <c r="A8" t="inlineStr">
        <is>
          <t>2026</t>
        </is>
      </c>
      <c r="B8" t="inlineStr">
        <is>
          <t>Regional Espirito Santo</t>
        </is>
      </c>
      <c r="C8" t="inlineStr">
        <is>
          <t>03.743.301/0001-01</t>
        </is>
      </c>
      <c r="D8" t="inlineStr">
        <is>
          <t>Despesas rateadas</t>
        </is>
      </c>
      <c r="E8" t="inlineStr">
        <is>
          <t>Compartilhamento de estruturas físicas, infraestrutura tecnológica e ações conjuntas entre as Entidades.</t>
        </is>
      </c>
      <c r="F8" t="inlineStr">
        <is>
          <t>R$ 768.695,85</t>
        </is>
      </c>
    </row>
    <row r="9">
      <c r="A9" t="inlineStr">
        <is>
          <t>2026</t>
        </is>
      </c>
      <c r="B9" t="inlineStr">
        <is>
          <t>Regional Goias</t>
        </is>
      </c>
      <c r="C9" t="inlineStr">
        <is>
          <t>03.608.475/0001-53</t>
        </is>
      </c>
      <c r="D9" t="inlineStr">
        <is>
          <t>Despesas rateadas</t>
        </is>
      </c>
      <c r="E9" t="inlineStr">
        <is>
          <t>Compartilhamento de estruturas físicas, infraestrutura tecnológica e ações conjuntas entre as Entidades.</t>
        </is>
      </c>
      <c r="F9" t="inlineStr">
        <is>
          <t>R$ 130.916,56</t>
        </is>
      </c>
    </row>
    <row r="10">
      <c r="A10" t="inlineStr">
        <is>
          <t>2026</t>
        </is>
      </c>
      <c r="B10" t="inlineStr">
        <is>
          <t>Regional Maranhao</t>
        </is>
      </c>
      <c r="C10" t="inlineStr">
        <is>
          <t>03.760.035/0001-17</t>
        </is>
      </c>
      <c r="D10" t="inlineStr">
        <is>
          <t>Despesas rateadas</t>
        </is>
      </c>
      <c r="E10" t="inlineStr">
        <is>
          <t>Compartilhamento de estruturas físicas, infraestrutura tecnológica e ações conjuntas entre as Entidades.</t>
        </is>
      </c>
      <c r="F10" t="inlineStr">
        <is>
          <t>R$ 26.632,95</t>
        </is>
      </c>
    </row>
    <row r="11">
      <c r="A11" t="inlineStr">
        <is>
          <t>2026</t>
        </is>
      </c>
      <c r="B11" t="inlineStr">
        <is>
          <t>Regional Mato Grosso</t>
        </is>
      </c>
      <c r="C11" t="inlineStr">
        <is>
          <t>03.658.868/0001-71</t>
        </is>
      </c>
      <c r="D11" t="inlineStr">
        <is>
          <t>Despesas rateadas</t>
        </is>
      </c>
      <c r="E11" t="inlineStr">
        <is>
          <t>Compartilhamento de estruturas físicas, infraestrutura tecnológica e ações conjuntas entre as Entidades.</t>
        </is>
      </c>
      <c r="F11" t="inlineStr">
        <is>
          <t>R$ 760.144,94</t>
        </is>
      </c>
    </row>
    <row r="12">
      <c r="A12" t="inlineStr">
        <is>
          <t>2026</t>
        </is>
      </c>
      <c r="B12" t="inlineStr">
        <is>
          <t>Regional Minas Gerais</t>
        </is>
      </c>
      <c r="C12" t="inlineStr">
        <is>
          <t>03.447.242/0001-16</t>
        </is>
      </c>
      <c r="D12" t="inlineStr">
        <is>
          <t>Despesas rateadas</t>
        </is>
      </c>
      <c r="E12" t="inlineStr">
        <is>
          <t>Compartilhamento de estruturas físicas, infraestrutura tecnológica e ações conjuntas entre as Entidades.</t>
        </is>
      </c>
      <c r="F12" t="inlineStr">
        <is>
          <t>R$ 3.475.557,02</t>
        </is>
      </c>
    </row>
    <row r="13">
      <c r="A13" t="inlineStr">
        <is>
          <t>2026</t>
        </is>
      </c>
      <c r="B13" t="inlineStr">
        <is>
          <t>Regional Parana</t>
        </is>
      </c>
      <c r="C13" t="inlineStr">
        <is>
          <t>03.541.088/0001-47</t>
        </is>
      </c>
      <c r="D13" t="inlineStr">
        <is>
          <t>Despesas rateadas</t>
        </is>
      </c>
      <c r="E13" t="inlineStr">
        <is>
          <t>Compartilhamento de estruturas físicas, infraestrutura tecnológica e ações conjuntas entre as Entidades.</t>
        </is>
      </c>
      <c r="F13" t="inlineStr">
        <is>
          <t>R$ 69.212,71</t>
        </is>
      </c>
    </row>
    <row r="14">
      <c r="A14" t="inlineStr">
        <is>
          <t>2026</t>
        </is>
      </c>
      <c r="B14" t="inlineStr">
        <is>
          <t>Regional Pernambuco</t>
        </is>
      </c>
      <c r="C14" t="inlineStr">
        <is>
          <t>03.485.324/0001-55</t>
        </is>
      </c>
      <c r="D14" t="inlineStr">
        <is>
          <t>Despesas rateadas</t>
        </is>
      </c>
      <c r="E14" t="inlineStr">
        <is>
          <t>Compartilhamento de estruturas físicas, infraestrutura tecnológica e ações conjuntas entre as Entidades.</t>
        </is>
      </c>
      <c r="F14" t="inlineStr">
        <is>
          <t>R$ 130.294,19</t>
        </is>
      </c>
    </row>
    <row r="15">
      <c r="A15" t="inlineStr">
        <is>
          <t>2026</t>
        </is>
      </c>
      <c r="B15" t="inlineStr">
        <is>
          <t>Regional Piaui</t>
        </is>
      </c>
      <c r="C15" t="inlineStr">
        <is>
          <t>03.778.391/0001-68</t>
        </is>
      </c>
      <c r="D15" t="inlineStr">
        <is>
          <t>Despesas rateadas</t>
        </is>
      </c>
      <c r="E15" t="inlineStr">
        <is>
          <t>Compartilhamento de estruturas físicas, infraestrutura tecnológica e ações conjuntas entre as Entidades.</t>
        </is>
      </c>
      <c r="F15" t="inlineStr">
        <is>
          <t>R$ 3.960,00</t>
        </is>
      </c>
    </row>
    <row r="16">
      <c r="A16" t="inlineStr">
        <is>
          <t>2026</t>
        </is>
      </c>
      <c r="B16" t="inlineStr">
        <is>
          <t>Regional Rio de Janeiro</t>
        </is>
      </c>
      <c r="C16" t="inlineStr">
        <is>
          <t>03.672.347/0001-79</t>
        </is>
      </c>
      <c r="D16" t="inlineStr">
        <is>
          <t>Despesas rateadas</t>
        </is>
      </c>
      <c r="E16" t="inlineStr">
        <is>
          <t>Compartilhamento de estruturas físicas, infraestrutura tecnológica e ações conjuntas entre as Entidades.</t>
        </is>
      </c>
      <c r="F16" t="inlineStr">
        <is>
          <t>R$ 225,00</t>
        </is>
      </c>
    </row>
    <row r="17">
      <c r="A17" t="inlineStr">
        <is>
          <t>2026</t>
        </is>
      </c>
      <c r="B17" t="inlineStr">
        <is>
          <t>Regional Rio Grande do Norte</t>
        </is>
      </c>
      <c r="C17" t="inlineStr">
        <is>
          <t>03.640.285/0001-13</t>
        </is>
      </c>
      <c r="D17" t="inlineStr">
        <is>
          <t>Despesas rateadas</t>
        </is>
      </c>
      <c r="E17" t="inlineStr">
        <is>
          <t>Compartilhamento de estruturas físicas, infraestrutura tecnológica e ações conjuntas entre as Entidades.</t>
        </is>
      </c>
      <c r="F17" t="inlineStr">
        <is>
          <t>R$ 32.141,00</t>
        </is>
      </c>
    </row>
    <row r="18">
      <c r="A18" t="inlineStr">
        <is>
          <t>2026</t>
        </is>
      </c>
      <c r="B18" t="inlineStr">
        <is>
          <t>Regional Roraima</t>
        </is>
      </c>
      <c r="C18" t="inlineStr">
        <is>
          <t>03.647.980/0001-07</t>
        </is>
      </c>
      <c r="D18" t="inlineStr">
        <is>
          <t>Despesas rateadas</t>
        </is>
      </c>
      <c r="E18" t="inlineStr">
        <is>
          <t>Compartilhamento de estruturas físicas, infraestrutura tecnológica e ações conjuntas entre as Entidades.</t>
        </is>
      </c>
      <c r="F18" t="inlineStr">
        <is>
          <t>R$ 111.654,19</t>
        </is>
      </c>
    </row>
    <row r="19">
      <c r="A19" t="inlineStr">
        <is>
          <t>2026</t>
        </is>
      </c>
      <c r="B19" t="inlineStr">
        <is>
          <t>Regional Santa Catarina</t>
        </is>
      </c>
      <c r="C19" t="inlineStr">
        <is>
          <t>03.603.739/0001-86</t>
        </is>
      </c>
      <c r="D19" t="inlineStr">
        <is>
          <t>Despesas rateadas</t>
        </is>
      </c>
      <c r="E19" t="inlineStr">
        <is>
          <t>Compartilhamento de estruturas físicas, infraestrutura tecnológica e ações conjuntas entre as Entidades.</t>
        </is>
      </c>
      <c r="F19" t="inlineStr">
        <is>
          <t>R$ 33.030,06</t>
        </is>
      </c>
    </row>
    <row r="20">
      <c r="A20" t="inlineStr">
        <is>
          <t>2026</t>
        </is>
      </c>
      <c r="B20" t="inlineStr">
        <is>
          <t>Regional Sao Paulo</t>
        </is>
      </c>
      <c r="C20" t="inlineStr">
        <is>
          <t>03.709.814/0001-98</t>
        </is>
      </c>
      <c r="D20" t="inlineStr">
        <is>
          <t>Despesas rateadas</t>
        </is>
      </c>
      <c r="E20" t="inlineStr">
        <is>
          <t>Compartilhamento de estruturas físicas, infraestrutura tecnológica e ações conjuntas entre as Entidades.</t>
        </is>
      </c>
      <c r="F20" t="inlineStr">
        <is>
          <t>R$ 4.335.103,22</t>
        </is>
      </c>
    </row>
    <row r="21">
      <c r="A21" t="inlineStr">
        <is>
          <t>2026</t>
        </is>
      </c>
      <c r="B21" t="inlineStr">
        <is>
          <t>Regional Sergipe</t>
        </is>
      </c>
      <c r="C21" t="inlineStr">
        <is>
          <t>03.654.618/0001-63</t>
        </is>
      </c>
      <c r="D21" t="inlineStr">
        <is>
          <t>Despesas rateadas</t>
        </is>
      </c>
      <c r="E21" t="inlineStr">
        <is>
          <t>Compartilhamento de estruturas físicas, infraestrutura tecnológica e ações conjuntas entre as Entidades.</t>
        </is>
      </c>
      <c r="F21" t="inlineStr">
        <is>
          <t>R$ 55.926,65</t>
        </is>
      </c>
    </row>
  </sheetData>
  <pageMargins left="0.75" right="0.75" top="1" bottom="1" header="0.5" footer="0.5"/>
</worksheet>
</file>

<file path=xl/worksheets/sheet74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e Servicos do Estado do Rio Grande do Sul</t>
        </is>
      </c>
      <c r="C2" t="inlineStr">
        <is>
          <t>92.965.516/0001-99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R$ 3.585.519,98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R$ 2.439.129,25</t>
        </is>
      </c>
    </row>
    <row r="4">
      <c r="A4" t="inlineStr">
        <is>
          <t>2026</t>
        </is>
      </c>
      <c r="B4" t="inlineStr">
        <is>
          <t>Regional Amapa</t>
        </is>
      </c>
      <c r="C4" t="inlineStr">
        <is>
          <t>03.592.977/0001-33</t>
        </is>
      </c>
      <c r="D4" t="inlineStr">
        <is>
          <t>Despesas rateadas</t>
        </is>
      </c>
      <c r="E4" t="inlineStr">
        <is>
          <t>Compartilhamento de estruturas físicas, infraestrutura tecnológica e ações conjuntas entre as Entidades.</t>
        </is>
      </c>
      <c r="F4" t="inlineStr">
        <is>
          <t>R$ 41.461,19</t>
        </is>
      </c>
    </row>
    <row r="5">
      <c r="A5" t="inlineStr">
        <is>
          <t>2026</t>
        </is>
      </c>
      <c r="B5" t="inlineStr">
        <is>
          <t>Regional Amazonas</t>
        </is>
      </c>
      <c r="C5" t="inlineStr">
        <is>
          <t>03.965.450/0001-07</t>
        </is>
      </c>
      <c r="D5" t="inlineStr">
        <is>
          <t>Despesas rateadas</t>
        </is>
      </c>
      <c r="E5" t="inlineStr">
        <is>
          <t>Compartilhamento de estruturas físicas, infraestrutura tecnológica e ações conjuntas entre as Entidades.</t>
        </is>
      </c>
      <c r="F5" t="inlineStr">
        <is>
          <t>R$ 157.083,22</t>
        </is>
      </c>
    </row>
    <row r="6">
      <c r="A6" t="inlineStr">
        <is>
          <t>2026</t>
        </is>
      </c>
      <c r="B6" t="inlineStr">
        <is>
          <t>Regional Bahia</t>
        </is>
      </c>
      <c r="C6" t="inlineStr">
        <is>
          <t>03.682.189/0001-38</t>
        </is>
      </c>
      <c r="D6" t="inlineStr">
        <is>
          <t>Despesas rateadas</t>
        </is>
      </c>
      <c r="E6" t="inlineStr">
        <is>
          <t>Compartilhamento de estruturas físicas, infraestrutura tecnológica e ações conjuntas entre as Entidades.</t>
        </is>
      </c>
      <c r="F6" t="inlineStr">
        <is>
          <t>R$ 9.093,75</t>
        </is>
      </c>
    </row>
    <row r="7">
      <c r="A7" t="inlineStr">
        <is>
          <t>2026</t>
        </is>
      </c>
      <c r="B7" t="inlineStr">
        <is>
          <t>Regional Ceara</t>
        </is>
      </c>
      <c r="C7" t="inlineStr">
        <is>
          <t>03.648.344/0001-08</t>
        </is>
      </c>
      <c r="D7" t="inlineStr">
        <is>
          <t>Despesas rateadas</t>
        </is>
      </c>
      <c r="E7" t="inlineStr">
        <is>
          <t>Compartilhamento de estruturas físicas, infraestrutura tecnológica e ações conjuntas entre as Entidades.</t>
        </is>
      </c>
      <c r="F7" t="inlineStr">
        <is>
          <t>R$ 2.025,00</t>
        </is>
      </c>
    </row>
    <row r="8">
      <c r="A8" t="inlineStr">
        <is>
          <t>2026</t>
        </is>
      </c>
      <c r="B8" t="inlineStr">
        <is>
          <t>Regional Espirito Santo</t>
        </is>
      </c>
      <c r="C8" t="inlineStr">
        <is>
          <t>03.743.301/0001-01</t>
        </is>
      </c>
      <c r="D8" t="inlineStr">
        <is>
          <t>Despesas rateadas</t>
        </is>
      </c>
      <c r="E8" t="inlineStr">
        <is>
          <t>Compartilhamento de estruturas físicas, infraestrutura tecnológica e ações conjuntas entre as Entidades.</t>
        </is>
      </c>
      <c r="F8" t="inlineStr">
        <is>
          <t>R$ 768.695,85</t>
        </is>
      </c>
    </row>
    <row r="9">
      <c r="A9" t="inlineStr">
        <is>
          <t>2026</t>
        </is>
      </c>
      <c r="B9" t="inlineStr">
        <is>
          <t>Regional Goias</t>
        </is>
      </c>
      <c r="C9" t="inlineStr">
        <is>
          <t>03.608.475/0001-53</t>
        </is>
      </c>
      <c r="D9" t="inlineStr">
        <is>
          <t>Despesas rateadas</t>
        </is>
      </c>
      <c r="E9" t="inlineStr">
        <is>
          <t>Compartilhamento de estruturas físicas, infraestrutura tecnológica e ações conjuntas entre as Entidades.</t>
        </is>
      </c>
      <c r="F9" t="inlineStr">
        <is>
          <t>R$ 130.916,56</t>
        </is>
      </c>
    </row>
    <row r="10">
      <c r="A10" t="inlineStr">
        <is>
          <t>2026</t>
        </is>
      </c>
      <c r="B10" t="inlineStr">
        <is>
          <t>Regional Maranhao</t>
        </is>
      </c>
      <c r="C10" t="inlineStr">
        <is>
          <t>03.760.035/0001-17</t>
        </is>
      </c>
      <c r="D10" t="inlineStr">
        <is>
          <t>Despesas rateadas</t>
        </is>
      </c>
      <c r="E10" t="inlineStr">
        <is>
          <t>Compartilhamento de estruturas físicas, infraestrutura tecnológica e ações conjuntas entre as Entidades.</t>
        </is>
      </c>
      <c r="F10" t="inlineStr">
        <is>
          <t>R$ 26.632,95</t>
        </is>
      </c>
    </row>
    <row r="11">
      <c r="A11" t="inlineStr">
        <is>
          <t>2026</t>
        </is>
      </c>
      <c r="B11" t="inlineStr">
        <is>
          <t>Regional Mato Grosso</t>
        </is>
      </c>
      <c r="C11" t="inlineStr">
        <is>
          <t>03.658.868/0001-71</t>
        </is>
      </c>
      <c r="D11" t="inlineStr">
        <is>
          <t>Despesas rateadas</t>
        </is>
      </c>
      <c r="E11" t="inlineStr">
        <is>
          <t>Compartilhamento de estruturas físicas, infraestrutura tecnológica e ações conjuntas entre as Entidades.</t>
        </is>
      </c>
      <c r="F11" t="inlineStr">
        <is>
          <t>R$ 760.144,94</t>
        </is>
      </c>
    </row>
    <row r="12">
      <c r="A12" t="inlineStr">
        <is>
          <t>2026</t>
        </is>
      </c>
      <c r="B12" t="inlineStr">
        <is>
          <t>Regional Minas Gerais</t>
        </is>
      </c>
      <c r="C12" t="inlineStr">
        <is>
          <t>03.447.242/0001-16</t>
        </is>
      </c>
      <c r="D12" t="inlineStr">
        <is>
          <t>Despesas rateadas</t>
        </is>
      </c>
      <c r="E12" t="inlineStr">
        <is>
          <t>Compartilhamento de estruturas físicas, infraestrutura tecnológica e ações conjuntas entre as Entidades.</t>
        </is>
      </c>
      <c r="F12" t="inlineStr">
        <is>
          <t>R$ 3.475.557,02</t>
        </is>
      </c>
    </row>
    <row r="13">
      <c r="A13" t="inlineStr">
        <is>
          <t>2026</t>
        </is>
      </c>
      <c r="B13" t="inlineStr">
        <is>
          <t>Regional Parana</t>
        </is>
      </c>
      <c r="C13" t="inlineStr">
        <is>
          <t>03.541.088/0001-47</t>
        </is>
      </c>
      <c r="D13" t="inlineStr">
        <is>
          <t>Despesas rateadas</t>
        </is>
      </c>
      <c r="E13" t="inlineStr">
        <is>
          <t>Compartilhamento de estruturas físicas, infraestrutura tecnológica e ações conjuntas entre as Entidades.</t>
        </is>
      </c>
      <c r="F13" t="inlineStr">
        <is>
          <t>R$ 69.212,71</t>
        </is>
      </c>
    </row>
    <row r="14">
      <c r="A14" t="inlineStr">
        <is>
          <t>2026</t>
        </is>
      </c>
      <c r="B14" t="inlineStr">
        <is>
          <t>Regional Pernambuco</t>
        </is>
      </c>
      <c r="C14" t="inlineStr">
        <is>
          <t>03.485.324/0001-55</t>
        </is>
      </c>
      <c r="D14" t="inlineStr">
        <is>
          <t>Despesas rateadas</t>
        </is>
      </c>
      <c r="E14" t="inlineStr">
        <is>
          <t>Compartilhamento de estruturas físicas, infraestrutura tecnológica e ações conjuntas entre as Entidades.</t>
        </is>
      </c>
      <c r="F14" t="inlineStr">
        <is>
          <t>R$ 130.294,19</t>
        </is>
      </c>
    </row>
    <row r="15">
      <c r="A15" t="inlineStr">
        <is>
          <t>2026</t>
        </is>
      </c>
      <c r="B15" t="inlineStr">
        <is>
          <t>Regional Piaui</t>
        </is>
      </c>
      <c r="C15" t="inlineStr">
        <is>
          <t>03.778.391/0001-68</t>
        </is>
      </c>
      <c r="D15" t="inlineStr">
        <is>
          <t>Despesas rateadas</t>
        </is>
      </c>
      <c r="E15" t="inlineStr">
        <is>
          <t>Compartilhamento de estruturas físicas, infraestrutura tecnológica e ações conjuntas entre as Entidades.</t>
        </is>
      </c>
      <c r="F15" t="inlineStr">
        <is>
          <t>R$ 3.960,00</t>
        </is>
      </c>
    </row>
    <row r="16">
      <c r="A16" t="inlineStr">
        <is>
          <t>2026</t>
        </is>
      </c>
      <c r="B16" t="inlineStr">
        <is>
          <t>Regional Rio de Janeiro</t>
        </is>
      </c>
      <c r="C16" t="inlineStr">
        <is>
          <t>03.672.347/0001-79</t>
        </is>
      </c>
      <c r="D16" t="inlineStr">
        <is>
          <t>Despesas rateadas</t>
        </is>
      </c>
      <c r="E16" t="inlineStr">
        <is>
          <t>Compartilhamento de estruturas físicas, infraestrutura tecnológica e ações conjuntas entre as Entidades.</t>
        </is>
      </c>
      <c r="F16" t="inlineStr">
        <is>
          <t>R$ 225,00</t>
        </is>
      </c>
    </row>
    <row r="17">
      <c r="A17" t="inlineStr">
        <is>
          <t>2026</t>
        </is>
      </c>
      <c r="B17" t="inlineStr">
        <is>
          <t>Regional Rio Grande do Norte</t>
        </is>
      </c>
      <c r="C17" t="inlineStr">
        <is>
          <t>03.640.285/0001-13</t>
        </is>
      </c>
      <c r="D17" t="inlineStr">
        <is>
          <t>Despesas rateadas</t>
        </is>
      </c>
      <c r="E17" t="inlineStr">
        <is>
          <t>Compartilhamento de estruturas físicas, infraestrutura tecnológica e ações conjuntas entre as Entidades.</t>
        </is>
      </c>
      <c r="F17" t="inlineStr">
        <is>
          <t>R$ 32.141,00</t>
        </is>
      </c>
    </row>
    <row r="18">
      <c r="A18" t="inlineStr">
        <is>
          <t>2026</t>
        </is>
      </c>
      <c r="B18" t="inlineStr">
        <is>
          <t>Regional Roraima</t>
        </is>
      </c>
      <c r="C18" t="inlineStr">
        <is>
          <t>03.647.980/0001-07</t>
        </is>
      </c>
      <c r="D18" t="inlineStr">
        <is>
          <t>Despesas rateadas</t>
        </is>
      </c>
      <c r="E18" t="inlineStr">
        <is>
          <t>Compartilhamento de estruturas físicas, infraestrutura tecnológica e ações conjuntas entre as Entidades.</t>
        </is>
      </c>
      <c r="F18" t="inlineStr">
        <is>
          <t>R$ 111.654,19</t>
        </is>
      </c>
    </row>
    <row r="19">
      <c r="A19" t="inlineStr">
        <is>
          <t>2026</t>
        </is>
      </c>
      <c r="B19" t="inlineStr">
        <is>
          <t>Regional Santa Catarina</t>
        </is>
      </c>
      <c r="C19" t="inlineStr">
        <is>
          <t>03.603.739/0001-86</t>
        </is>
      </c>
      <c r="D19" t="inlineStr">
        <is>
          <t>Despesas rateadas</t>
        </is>
      </c>
      <c r="E19" t="inlineStr">
        <is>
          <t>Compartilhamento de estruturas físicas, infraestrutura tecnológica e ações conjuntas entre as Entidades.</t>
        </is>
      </c>
      <c r="F19" t="inlineStr">
        <is>
          <t>R$ 33.030,06</t>
        </is>
      </c>
    </row>
    <row r="20">
      <c r="A20" t="inlineStr">
        <is>
          <t>2026</t>
        </is>
      </c>
      <c r="B20" t="inlineStr">
        <is>
          <t>Regional Sao Paulo</t>
        </is>
      </c>
      <c r="C20" t="inlineStr">
        <is>
          <t>03.709.814/0001-98</t>
        </is>
      </c>
      <c r="D20" t="inlineStr">
        <is>
          <t>Despesas rateadas</t>
        </is>
      </c>
      <c r="E20" t="inlineStr">
        <is>
          <t>Compartilhamento de estruturas físicas, infraestrutura tecnológica e ações conjuntas entre as Entidades.</t>
        </is>
      </c>
      <c r="F20" t="inlineStr">
        <is>
          <t>R$ 4.335.103,22</t>
        </is>
      </c>
    </row>
    <row r="21">
      <c r="A21" t="inlineStr">
        <is>
          <t>2026</t>
        </is>
      </c>
      <c r="B21" t="inlineStr">
        <is>
          <t>Regional Sergipe</t>
        </is>
      </c>
      <c r="C21" t="inlineStr">
        <is>
          <t>03.654.618/0001-63</t>
        </is>
      </c>
      <c r="D21" t="inlineStr">
        <is>
          <t>Despesas rateadas</t>
        </is>
      </c>
      <c r="E21" t="inlineStr">
        <is>
          <t>Compartilhamento de estruturas físicas, infraestrutura tecnológica e ações conjuntas entre as Entidades.</t>
        </is>
      </c>
      <c r="F21" t="inlineStr">
        <is>
          <t>R$ 55.926,65</t>
        </is>
      </c>
    </row>
  </sheetData>
  <pageMargins left="0.75" right="0.75" top="1" bottom="1" header="0.5" footer="0.5"/>
</worksheet>
</file>

<file path=xl/worksheets/sheet74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Federacao  do Comercio de Bens e Servicos do Estado do Rio Grande do Sul</t>
        </is>
      </c>
      <c r="C2" t="inlineStr">
        <is>
          <t>92.965.516/0001-99</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R$ 3.585.519,98</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R$ 2.439.129,25</t>
        </is>
      </c>
    </row>
    <row r="4">
      <c r="A4" t="inlineStr">
        <is>
          <t>2026</t>
        </is>
      </c>
      <c r="B4" t="inlineStr">
        <is>
          <t>Regional Amapa</t>
        </is>
      </c>
      <c r="C4" t="inlineStr">
        <is>
          <t>03.592.977/0001-33</t>
        </is>
      </c>
      <c r="D4" t="inlineStr">
        <is>
          <t>Despesas rateadas</t>
        </is>
      </c>
      <c r="E4" t="inlineStr">
        <is>
          <t>Compartilhamento de estruturas físicas, infraestrutura tecnológica e ações conjuntas entre as Entidades.</t>
        </is>
      </c>
      <c r="F4" t="inlineStr">
        <is>
          <t>R$ 41.461,19</t>
        </is>
      </c>
    </row>
    <row r="5">
      <c r="A5" t="inlineStr">
        <is>
          <t>2026</t>
        </is>
      </c>
      <c r="B5" t="inlineStr">
        <is>
          <t>Regional Amazonas</t>
        </is>
      </c>
      <c r="C5" t="inlineStr">
        <is>
          <t>03.965.450/0001-07</t>
        </is>
      </c>
      <c r="D5" t="inlineStr">
        <is>
          <t>Despesas rateadas</t>
        </is>
      </c>
      <c r="E5" t="inlineStr">
        <is>
          <t>Compartilhamento de estruturas físicas, infraestrutura tecnológica e ações conjuntas entre as Entidades.</t>
        </is>
      </c>
      <c r="F5" t="inlineStr">
        <is>
          <t>R$ 157.083,22</t>
        </is>
      </c>
    </row>
    <row r="6">
      <c r="A6" t="inlineStr">
        <is>
          <t>2026</t>
        </is>
      </c>
      <c r="B6" t="inlineStr">
        <is>
          <t>Regional Bahia</t>
        </is>
      </c>
      <c r="C6" t="inlineStr">
        <is>
          <t>03.682.189/0001-38</t>
        </is>
      </c>
      <c r="D6" t="inlineStr">
        <is>
          <t>Despesas rateadas</t>
        </is>
      </c>
      <c r="E6" t="inlineStr">
        <is>
          <t>Compartilhamento de estruturas físicas, infraestrutura tecnológica e ações conjuntas entre as Entidades.</t>
        </is>
      </c>
      <c r="F6" t="inlineStr">
        <is>
          <t>R$ 9.093,75</t>
        </is>
      </c>
    </row>
    <row r="7">
      <c r="A7" t="inlineStr">
        <is>
          <t>2026</t>
        </is>
      </c>
      <c r="B7" t="inlineStr">
        <is>
          <t>Regional Ceara</t>
        </is>
      </c>
      <c r="C7" t="inlineStr">
        <is>
          <t>03.648.344/0001-08</t>
        </is>
      </c>
      <c r="D7" t="inlineStr">
        <is>
          <t>Despesas rateadas</t>
        </is>
      </c>
      <c r="E7" t="inlineStr">
        <is>
          <t>Compartilhamento de estruturas físicas, infraestrutura tecnológica e ações conjuntas entre as Entidades.</t>
        </is>
      </c>
      <c r="F7" t="inlineStr">
        <is>
          <t>R$ 2.025,00</t>
        </is>
      </c>
    </row>
    <row r="8">
      <c r="A8" t="inlineStr">
        <is>
          <t>2026</t>
        </is>
      </c>
      <c r="B8" t="inlineStr">
        <is>
          <t>Regional Espirito Santo</t>
        </is>
      </c>
      <c r="C8" t="inlineStr">
        <is>
          <t>03.743.301/0001-01</t>
        </is>
      </c>
      <c r="D8" t="inlineStr">
        <is>
          <t>Despesas rateadas</t>
        </is>
      </c>
      <c r="E8" t="inlineStr">
        <is>
          <t>Compartilhamento de estruturas físicas, infraestrutura tecnológica e ações conjuntas entre as Entidades.</t>
        </is>
      </c>
      <c r="F8" t="inlineStr">
        <is>
          <t>R$ 768.695,85</t>
        </is>
      </c>
    </row>
    <row r="9">
      <c r="A9" t="inlineStr">
        <is>
          <t>2026</t>
        </is>
      </c>
      <c r="B9" t="inlineStr">
        <is>
          <t>Regional Goias</t>
        </is>
      </c>
      <c r="C9" t="inlineStr">
        <is>
          <t>03.608.475/0001-53</t>
        </is>
      </c>
      <c r="D9" t="inlineStr">
        <is>
          <t>Despesas rateadas</t>
        </is>
      </c>
      <c r="E9" t="inlineStr">
        <is>
          <t>Compartilhamento de estruturas físicas, infraestrutura tecnológica e ações conjuntas entre as Entidades.</t>
        </is>
      </c>
      <c r="F9" t="inlineStr">
        <is>
          <t>R$ 130.916,56</t>
        </is>
      </c>
    </row>
    <row r="10">
      <c r="A10" t="inlineStr">
        <is>
          <t>2026</t>
        </is>
      </c>
      <c r="B10" t="inlineStr">
        <is>
          <t>Regional Maranhao</t>
        </is>
      </c>
      <c r="C10" t="inlineStr">
        <is>
          <t>03.760.035/0001-17</t>
        </is>
      </c>
      <c r="D10" t="inlineStr">
        <is>
          <t>Despesas rateadas</t>
        </is>
      </c>
      <c r="E10" t="inlineStr">
        <is>
          <t>Compartilhamento de estruturas físicas, infraestrutura tecnológica e ações conjuntas entre as Entidades.</t>
        </is>
      </c>
      <c r="F10" t="inlineStr">
        <is>
          <t>R$ 26.632,95</t>
        </is>
      </c>
    </row>
    <row r="11">
      <c r="A11" t="inlineStr">
        <is>
          <t>2026</t>
        </is>
      </c>
      <c r="B11" t="inlineStr">
        <is>
          <t>Regional Mato Grosso</t>
        </is>
      </c>
      <c r="C11" t="inlineStr">
        <is>
          <t>03.658.868/0001-71</t>
        </is>
      </c>
      <c r="D11" t="inlineStr">
        <is>
          <t>Despesas rateadas</t>
        </is>
      </c>
      <c r="E11" t="inlineStr">
        <is>
          <t>Compartilhamento de estruturas físicas, infraestrutura tecnológica e ações conjuntas entre as Entidades.</t>
        </is>
      </c>
      <c r="F11" t="inlineStr">
        <is>
          <t>R$ 760.144,94</t>
        </is>
      </c>
    </row>
    <row r="12">
      <c r="A12" t="inlineStr">
        <is>
          <t>2026</t>
        </is>
      </c>
      <c r="B12" t="inlineStr">
        <is>
          <t>Regional Minas Gerais</t>
        </is>
      </c>
      <c r="C12" t="inlineStr">
        <is>
          <t>03.447.242/0001-16</t>
        </is>
      </c>
      <c r="D12" t="inlineStr">
        <is>
          <t>Despesas rateadas</t>
        </is>
      </c>
      <c r="E12" t="inlineStr">
        <is>
          <t>Compartilhamento de estruturas físicas, infraestrutura tecnológica e ações conjuntas entre as Entidades.</t>
        </is>
      </c>
      <c r="F12" t="inlineStr">
        <is>
          <t>R$ 3.475.557,02</t>
        </is>
      </c>
    </row>
    <row r="13">
      <c r="A13" t="inlineStr">
        <is>
          <t>2026</t>
        </is>
      </c>
      <c r="B13" t="inlineStr">
        <is>
          <t>Regional Parana</t>
        </is>
      </c>
      <c r="C13" t="inlineStr">
        <is>
          <t>03.541.088/0001-47</t>
        </is>
      </c>
      <c r="D13" t="inlineStr">
        <is>
          <t>Despesas rateadas</t>
        </is>
      </c>
      <c r="E13" t="inlineStr">
        <is>
          <t>Compartilhamento de estruturas físicas, infraestrutura tecnológica e ações conjuntas entre as Entidades.</t>
        </is>
      </c>
      <c r="F13" t="inlineStr">
        <is>
          <t>R$ 69.212,71</t>
        </is>
      </c>
    </row>
    <row r="14">
      <c r="A14" t="inlineStr">
        <is>
          <t>2026</t>
        </is>
      </c>
      <c r="B14" t="inlineStr">
        <is>
          <t>Regional Pernambuco</t>
        </is>
      </c>
      <c r="C14" t="inlineStr">
        <is>
          <t>03.485.324/0001-55</t>
        </is>
      </c>
      <c r="D14" t="inlineStr">
        <is>
          <t>Despesas rateadas</t>
        </is>
      </c>
      <c r="E14" t="inlineStr">
        <is>
          <t>Compartilhamento de estruturas físicas, infraestrutura tecnológica e ações conjuntas entre as Entidades.</t>
        </is>
      </c>
      <c r="F14" t="inlineStr">
        <is>
          <t>R$ 130.294,19</t>
        </is>
      </c>
    </row>
    <row r="15">
      <c r="A15" t="inlineStr">
        <is>
          <t>2026</t>
        </is>
      </c>
      <c r="B15" t="inlineStr">
        <is>
          <t>Regional Piaui</t>
        </is>
      </c>
      <c r="C15" t="inlineStr">
        <is>
          <t>03.778.391/0001-68</t>
        </is>
      </c>
      <c r="D15" t="inlineStr">
        <is>
          <t>Despesas rateadas</t>
        </is>
      </c>
      <c r="E15" t="inlineStr">
        <is>
          <t>Compartilhamento de estruturas físicas, infraestrutura tecnológica e ações conjuntas entre as Entidades.</t>
        </is>
      </c>
      <c r="F15" t="inlineStr">
        <is>
          <t>R$ 3.960,00</t>
        </is>
      </c>
    </row>
    <row r="16">
      <c r="A16" t="inlineStr">
        <is>
          <t>2026</t>
        </is>
      </c>
      <c r="B16" t="inlineStr">
        <is>
          <t>Regional Rio de Janeiro</t>
        </is>
      </c>
      <c r="C16" t="inlineStr">
        <is>
          <t>03.672.347/0001-79</t>
        </is>
      </c>
      <c r="D16" t="inlineStr">
        <is>
          <t>Despesas rateadas</t>
        </is>
      </c>
      <c r="E16" t="inlineStr">
        <is>
          <t>Compartilhamento de estruturas físicas, infraestrutura tecnológica e ações conjuntas entre as Entidades.</t>
        </is>
      </c>
      <c r="F16" t="inlineStr">
        <is>
          <t>R$ 225,00</t>
        </is>
      </c>
    </row>
    <row r="17">
      <c r="A17" t="inlineStr">
        <is>
          <t>2026</t>
        </is>
      </c>
      <c r="B17" t="inlineStr">
        <is>
          <t>Regional Rio Grande do Norte</t>
        </is>
      </c>
      <c r="C17" t="inlineStr">
        <is>
          <t>03.640.285/0001-13</t>
        </is>
      </c>
      <c r="D17" t="inlineStr">
        <is>
          <t>Despesas rateadas</t>
        </is>
      </c>
      <c r="E17" t="inlineStr">
        <is>
          <t>Compartilhamento de estruturas físicas, infraestrutura tecnológica e ações conjuntas entre as Entidades.</t>
        </is>
      </c>
      <c r="F17" t="inlineStr">
        <is>
          <t>R$ 32.141,00</t>
        </is>
      </c>
    </row>
    <row r="18">
      <c r="A18" t="inlineStr">
        <is>
          <t>2026</t>
        </is>
      </c>
      <c r="B18" t="inlineStr">
        <is>
          <t>Regional Roraima</t>
        </is>
      </c>
      <c r="C18" t="inlineStr">
        <is>
          <t>03.647.980/0001-07</t>
        </is>
      </c>
      <c r="D18" t="inlineStr">
        <is>
          <t>Despesas rateadas</t>
        </is>
      </c>
      <c r="E18" t="inlineStr">
        <is>
          <t>Compartilhamento de estruturas físicas, infraestrutura tecnológica e ações conjuntas entre as Entidades.</t>
        </is>
      </c>
      <c r="F18" t="inlineStr">
        <is>
          <t>R$ 111.654,19</t>
        </is>
      </c>
    </row>
    <row r="19">
      <c r="A19" t="inlineStr">
        <is>
          <t>2026</t>
        </is>
      </c>
      <c r="B19" t="inlineStr">
        <is>
          <t>Regional Santa Catarina</t>
        </is>
      </c>
      <c r="C19" t="inlineStr">
        <is>
          <t>03.603.739/0001-86</t>
        </is>
      </c>
      <c r="D19" t="inlineStr">
        <is>
          <t>Despesas rateadas</t>
        </is>
      </c>
      <c r="E19" t="inlineStr">
        <is>
          <t>Compartilhamento de estruturas físicas, infraestrutura tecnológica e ações conjuntas entre as Entidades.</t>
        </is>
      </c>
      <c r="F19" t="inlineStr">
        <is>
          <t>R$ 33.030,06</t>
        </is>
      </c>
    </row>
    <row r="20">
      <c r="A20" t="inlineStr">
        <is>
          <t>2026</t>
        </is>
      </c>
      <c r="B20" t="inlineStr">
        <is>
          <t>Regional Sao Paulo</t>
        </is>
      </c>
      <c r="C20" t="inlineStr">
        <is>
          <t>03.709.814/0001-98</t>
        </is>
      </c>
      <c r="D20" t="inlineStr">
        <is>
          <t>Despesas rateadas</t>
        </is>
      </c>
      <c r="E20" t="inlineStr">
        <is>
          <t>Compartilhamento de estruturas físicas, infraestrutura tecnológica e ações conjuntas entre as Entidades.</t>
        </is>
      </c>
      <c r="F20" t="inlineStr">
        <is>
          <t>R$ 4.335.103,22</t>
        </is>
      </c>
    </row>
    <row r="21">
      <c r="A21" t="inlineStr">
        <is>
          <t>2026</t>
        </is>
      </c>
      <c r="B21" t="inlineStr">
        <is>
          <t>Regional Sergipe</t>
        </is>
      </c>
      <c r="C21" t="inlineStr">
        <is>
          <t>03.654.618/0001-63</t>
        </is>
      </c>
      <c r="D21" t="inlineStr">
        <is>
          <t>Despesas rateadas</t>
        </is>
      </c>
      <c r="E21" t="inlineStr">
        <is>
          <t>Compartilhamento de estruturas físicas, infraestrutura tecnológica e ações conjuntas entre as Entidades.</t>
        </is>
      </c>
      <c r="F21" t="inlineStr">
        <is>
          <t>R$ 55.926,65</t>
        </is>
      </c>
    </row>
  </sheetData>
  <pageMargins left="0.75" right="0.75" top="1" bottom="1" header="0.5" footer="0.5"/>
</worksheet>
</file>

<file path=xl/worksheets/sheet75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R$ 200.619.600,00</t>
        </is>
      </c>
      <c r="D2" t="inlineStr">
        <is>
          <t>72,43%</t>
        </is>
      </c>
    </row>
    <row r="3">
      <c r="A3" t="inlineStr">
        <is>
          <t>132500</t>
        </is>
      </c>
      <c r="B3" t="inlineStr">
        <is>
          <t>Remuneração de Depósitos Bancários</t>
        </is>
      </c>
      <c r="C3" t="inlineStr">
        <is>
          <t>R$ 23.001.000,00</t>
        </is>
      </c>
      <c r="D3" t="inlineStr">
        <is>
          <t>8,30%</t>
        </is>
      </c>
    </row>
    <row r="4">
      <c r="A4" t="inlineStr">
        <is>
          <t>160016</t>
        </is>
      </c>
      <c r="B4" t="inlineStr">
        <is>
          <t>Serviços Educacionais</t>
        </is>
      </c>
      <c r="C4" t="inlineStr">
        <is>
          <t>R$ 53.030.400,00</t>
        </is>
      </c>
      <c r="D4" t="inlineStr">
        <is>
          <t>19,15%</t>
        </is>
      </c>
    </row>
    <row r="5">
      <c r="A5" t="inlineStr">
        <is>
          <t>191899</t>
        </is>
      </c>
      <c r="B5" t="inlineStr">
        <is>
          <t>Outras Multas e Juros de Mora</t>
        </is>
      </c>
      <c r="C5" t="inlineStr">
        <is>
          <t>R$ 231.000,00</t>
        </is>
      </c>
      <c r="D5" t="inlineStr">
        <is>
          <t>0,08%</t>
        </is>
      </c>
    </row>
    <row r="6">
      <c r="A6" t="inlineStr">
        <is>
          <t>192199</t>
        </is>
      </c>
      <c r="B6" t="inlineStr">
        <is>
          <t>Outras Indenizações</t>
        </is>
      </c>
      <c r="C6" t="inlineStr">
        <is>
          <t>R$ 9.000,00</t>
        </is>
      </c>
      <c r="D6" t="inlineStr">
        <is>
          <t>0,00%</t>
        </is>
      </c>
    </row>
    <row r="7">
      <c r="A7" t="inlineStr">
        <is>
          <t>192299</t>
        </is>
      </c>
      <c r="B7" t="inlineStr">
        <is>
          <t>Outras Restituições</t>
        </is>
      </c>
      <c r="C7" t="inlineStr">
        <is>
          <t>R$ 15.000,00</t>
        </is>
      </c>
      <c r="D7" t="inlineStr">
        <is>
          <t>0,01%</t>
        </is>
      </c>
    </row>
    <row r="8">
      <c r="A8" t="inlineStr">
        <is>
          <t>199099</t>
        </is>
      </c>
      <c r="B8" t="inlineStr">
        <is>
          <t>Outras Receitas</t>
        </is>
      </c>
      <c r="C8" t="inlineStr">
        <is>
          <t>R$ 15.000,00</t>
        </is>
      </c>
      <c r="D8" t="inlineStr">
        <is>
          <t>0,01%</t>
        </is>
      </c>
    </row>
    <row r="9">
      <c r="A9" t="inlineStr">
        <is>
          <t>221500</t>
        </is>
      </c>
      <c r="B9" t="inlineStr">
        <is>
          <t>Alienação de Veículos</t>
        </is>
      </c>
      <c r="C9" t="inlineStr">
        <is>
          <t>R$ 69.000,00</t>
        </is>
      </c>
      <c r="D9" t="inlineStr">
        <is>
          <t>0,02%</t>
        </is>
      </c>
    </row>
  </sheetData>
  <pageMargins left="0.75" right="0.75" top="1" bottom="1" header="0.5" footer="0.5"/>
</worksheet>
</file>

<file path=xl/worksheets/sheet7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R$ 2.706.000,00</t>
        </is>
      </c>
      <c r="D2" t="inlineStr">
        <is>
          <t>0,98%</t>
        </is>
      </c>
    </row>
    <row r="3">
      <c r="A3" t="inlineStr">
        <is>
          <t>319011</t>
        </is>
      </c>
      <c r="B3" t="inlineStr">
        <is>
          <t>Vencimentos e Vantagens Fixas</t>
        </is>
      </c>
      <c r="C3" t="inlineStr">
        <is>
          <t>R$ 106.920.000,00</t>
        </is>
      </c>
      <c r="D3" t="inlineStr">
        <is>
          <t>38,60%</t>
        </is>
      </c>
    </row>
    <row r="4">
      <c r="A4" t="inlineStr">
        <is>
          <t>319013</t>
        </is>
      </c>
      <c r="B4" t="inlineStr">
        <is>
          <t>Obrigações Patronais</t>
        </is>
      </c>
      <c r="C4" t="inlineStr">
        <is>
          <t>R$ 14.100.000,00</t>
        </is>
      </c>
      <c r="D4" t="inlineStr">
        <is>
          <t>5,09%</t>
        </is>
      </c>
    </row>
    <row r="5">
      <c r="A5" t="inlineStr">
        <is>
          <t>319016</t>
        </is>
      </c>
      <c r="B5" t="inlineStr">
        <is>
          <t>Outras Despesas Variáveis</t>
        </is>
      </c>
      <c r="C5" t="inlineStr">
        <is>
          <t>R$ 111.000,00</t>
        </is>
      </c>
      <c r="D5" t="inlineStr">
        <is>
          <t>0,04%</t>
        </is>
      </c>
    </row>
    <row r="6">
      <c r="A6" t="inlineStr">
        <is>
          <t>319091</t>
        </is>
      </c>
      <c r="B6" t="inlineStr">
        <is>
          <t>Sentenças Judiciais - Pessoal e Encargos</t>
        </is>
      </c>
      <c r="C6" t="inlineStr">
        <is>
          <t>R$ 3.351.000,00</t>
        </is>
      </c>
      <c r="D6" t="inlineStr">
        <is>
          <t>1,21%</t>
        </is>
      </c>
    </row>
    <row r="7">
      <c r="A7" t="inlineStr">
        <is>
          <t>319094</t>
        </is>
      </c>
      <c r="B7" t="inlineStr">
        <is>
          <t>Indenizações e Restituições Trabalhistas</t>
        </is>
      </c>
      <c r="C7" t="inlineStr">
        <is>
          <t>R$ 6.690.000,00</t>
        </is>
      </c>
      <c r="D7" t="inlineStr">
        <is>
          <t>2,42%</t>
        </is>
      </c>
    </row>
    <row r="8">
      <c r="A8" t="inlineStr">
        <is>
          <t>335041</t>
        </is>
      </c>
      <c r="B8" t="inlineStr">
        <is>
          <t>Contribuições</t>
        </is>
      </c>
      <c r="C8" t="inlineStr">
        <is>
          <t>R$ 5.125.200,00</t>
        </is>
      </c>
      <c r="D8" t="inlineStr">
        <is>
          <t>1,85%</t>
        </is>
      </c>
    </row>
    <row r="9">
      <c r="A9" t="inlineStr">
        <is>
          <t>339014</t>
        </is>
      </c>
      <c r="B9" t="inlineStr">
        <is>
          <t>Diárias</t>
        </is>
      </c>
      <c r="C9" t="inlineStr">
        <is>
          <t>R$ 663.000,00</t>
        </is>
      </c>
      <c r="D9" t="inlineStr">
        <is>
          <t>0,24%</t>
        </is>
      </c>
    </row>
    <row r="10">
      <c r="A10" t="inlineStr">
        <is>
          <t>339018</t>
        </is>
      </c>
      <c r="B10" t="inlineStr">
        <is>
          <t>Auxílio Financeiro a Estudantes</t>
        </is>
      </c>
      <c r="C10" t="inlineStr">
        <is>
          <t>R$ 153.000,00</t>
        </is>
      </c>
      <c r="D10" t="inlineStr">
        <is>
          <t>0,06%</t>
        </is>
      </c>
    </row>
    <row r="11">
      <c r="A11" t="inlineStr">
        <is>
          <t>339030</t>
        </is>
      </c>
      <c r="B11" t="inlineStr">
        <is>
          <t>Material de Consumo</t>
        </is>
      </c>
      <c r="C11" t="inlineStr">
        <is>
          <t>R$ 8.280.000,00</t>
        </is>
      </c>
      <c r="D11" t="inlineStr">
        <is>
          <t>2,99%</t>
        </is>
      </c>
    </row>
    <row r="12">
      <c r="A12" t="inlineStr">
        <is>
          <t>339033</t>
        </is>
      </c>
      <c r="B12" t="inlineStr">
        <is>
          <t>Passagens e Despesas de Locomoção</t>
        </is>
      </c>
      <c r="C12" t="inlineStr">
        <is>
          <t>R$ 3.810.000,00</t>
        </is>
      </c>
      <c r="D12" t="inlineStr">
        <is>
          <t>1,38%</t>
        </is>
      </c>
    </row>
    <row r="13">
      <c r="A13" t="inlineStr">
        <is>
          <t>339036</t>
        </is>
      </c>
      <c r="B13" t="inlineStr">
        <is>
          <t>Outros Serviços Terceiros - P. Física</t>
        </is>
      </c>
      <c r="C13" t="inlineStr">
        <is>
          <t>R$ 960.000,00</t>
        </is>
      </c>
      <c r="D13" t="inlineStr">
        <is>
          <t>0,35%</t>
        </is>
      </c>
    </row>
    <row r="14">
      <c r="A14" t="inlineStr">
        <is>
          <t>339037</t>
        </is>
      </c>
      <c r="B14" t="inlineStr">
        <is>
          <t>Locação de Mão de Obra</t>
        </is>
      </c>
      <c r="C14" t="inlineStr">
        <is>
          <t>R$ 4.245.000,00</t>
        </is>
      </c>
      <c r="D14" t="inlineStr">
        <is>
          <t>1,53%</t>
        </is>
      </c>
    </row>
    <row r="15">
      <c r="A15" t="inlineStr">
        <is>
          <t>339039</t>
        </is>
      </c>
      <c r="B15" t="inlineStr">
        <is>
          <t>Outros Serviços Terceiros - P. Jurídica</t>
        </is>
      </c>
      <c r="C15" t="inlineStr">
        <is>
          <t>R$ 59.239.800,00</t>
        </is>
      </c>
      <c r="D15" t="inlineStr">
        <is>
          <t>21,39%</t>
        </is>
      </c>
    </row>
    <row r="16">
      <c r="A16" t="inlineStr">
        <is>
          <t>339047</t>
        </is>
      </c>
      <c r="B16" t="inlineStr">
        <is>
          <t>Obrigações Tributárias e Contributivas</t>
        </is>
      </c>
      <c r="C16" t="inlineStr">
        <is>
          <t>R$ 630.000,00</t>
        </is>
      </c>
      <c r="D16" t="inlineStr">
        <is>
          <t>0,23%</t>
        </is>
      </c>
    </row>
    <row r="17">
      <c r="A17" t="inlineStr">
        <is>
          <t>339091</t>
        </is>
      </c>
      <c r="B17" t="inlineStr">
        <is>
          <t>Sentenças Judiciais-Outras DespCorrentes</t>
        </is>
      </c>
      <c r="C17" t="inlineStr">
        <is>
          <t>R$ 4.110.000,00</t>
        </is>
      </c>
      <c r="D17" t="inlineStr">
        <is>
          <t>1,48%</t>
        </is>
      </c>
    </row>
    <row r="18">
      <c r="A18" t="inlineStr">
        <is>
          <t>339093</t>
        </is>
      </c>
      <c r="B18" t="inlineStr">
        <is>
          <t>Indenizações e Restituições</t>
        </is>
      </c>
      <c r="C18" t="inlineStr">
        <is>
          <t>R$ 54.000,00</t>
        </is>
      </c>
      <c r="D18" t="inlineStr">
        <is>
          <t>0,02%</t>
        </is>
      </c>
    </row>
    <row r="19">
      <c r="A19" t="inlineStr">
        <is>
          <t>449051</t>
        </is>
      </c>
      <c r="B19" t="inlineStr">
        <is>
          <t>Obras e Instalações</t>
        </is>
      </c>
      <c r="C19" t="inlineStr">
        <is>
          <t>R$ 10.551.000,00</t>
        </is>
      </c>
      <c r="D19" t="inlineStr">
        <is>
          <t>3,81%</t>
        </is>
      </c>
    </row>
    <row r="20">
      <c r="A20" t="inlineStr">
        <is>
          <t>449052</t>
        </is>
      </c>
      <c r="B20" t="inlineStr">
        <is>
          <t>Equipamentos e Material Permanente</t>
        </is>
      </c>
      <c r="C20" t="inlineStr">
        <is>
          <t>R$ 15.291.000,00</t>
        </is>
      </c>
      <c r="D20" t="inlineStr">
        <is>
          <t>5,52%</t>
        </is>
      </c>
    </row>
    <row r="21">
      <c r="A21" t="inlineStr">
        <is>
          <t>459061</t>
        </is>
      </c>
      <c r="B21" t="inlineStr">
        <is>
          <t>Aquisição de Imóveis</t>
        </is>
      </c>
      <c r="C21" t="inlineStr">
        <is>
          <t>R$ 30.000.000,00</t>
        </is>
      </c>
      <c r="D21" t="inlineStr">
        <is>
          <t>10,83%</t>
        </is>
      </c>
    </row>
  </sheetData>
  <pageMargins left="0.75" right="0.75" top="1" bottom="1" header="0.5" footer="0.5"/>
</worksheet>
</file>

<file path=xl/worksheets/sheet75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R$25.529.159,00</t>
        </is>
      </c>
      <c r="C2" t="inlineStr">
        <is>
          <t>9,22%</t>
        </is>
      </c>
    </row>
    <row r="3">
      <c r="A3" t="inlineStr">
        <is>
          <t>02 - Administração Financeira</t>
        </is>
      </c>
      <c r="B3" t="inlineStr">
        <is>
          <t>R$12.322.256,00</t>
        </is>
      </c>
      <c r="C3" t="inlineStr">
        <is>
          <t>4,45%</t>
        </is>
      </c>
    </row>
    <row r="4">
      <c r="A4" t="inlineStr">
        <is>
          <t>03 - Formação de Recursos Humanos</t>
        </is>
      </c>
      <c r="B4" t="inlineStr">
        <is>
          <t>R$1.176.380,00</t>
        </is>
      </c>
      <c r="C4" t="inlineStr">
        <is>
          <t>0,42%</t>
        </is>
      </c>
    </row>
    <row r="5">
      <c r="A5" t="inlineStr">
        <is>
          <t>04 - Comunicação Social</t>
        </is>
      </c>
      <c r="B5" t="inlineStr">
        <is>
          <t>R$5.438.582,00</t>
        </is>
      </c>
      <c r="C5" t="inlineStr">
        <is>
          <t>1,96%</t>
        </is>
      </c>
    </row>
    <row r="6">
      <c r="A6" t="inlineStr">
        <is>
          <t>05 - Atenção Básica</t>
        </is>
      </c>
      <c r="B6" t="inlineStr">
        <is>
          <t>R$8.251.097,00</t>
        </is>
      </c>
      <c r="C6" t="inlineStr">
        <is>
          <t>2,98%</t>
        </is>
      </c>
    </row>
    <row r="7">
      <c r="A7" t="inlineStr">
        <is>
          <t>06 - Proteção e Benefícios ao Trabalhador</t>
        </is>
      </c>
      <c r="B7" t="inlineStr">
        <is>
          <t>R$5.820.697,00</t>
        </is>
      </c>
      <c r="C7" t="inlineStr">
        <is>
          <t>2,10%</t>
        </is>
      </c>
    </row>
    <row r="8">
      <c r="A8" t="inlineStr">
        <is>
          <t>07 - Empregabilidade</t>
        </is>
      </c>
      <c r="B8" t="inlineStr">
        <is>
          <t>R$218.451.829,00</t>
        </is>
      </c>
      <c r="C8" t="inlineStr">
        <is>
          <t>78,87%</t>
        </is>
      </c>
    </row>
  </sheetData>
  <pageMargins left="0.75" right="0.75" top="1" bottom="1" header="0.5" footer="0.5"/>
</worksheet>
</file>

<file path=xl/worksheets/sheet75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R$ 276.921.000,00</t>
        </is>
      </c>
      <c r="C2" t="inlineStr">
        <is>
          <t>R$ 287.568.047,98</t>
        </is>
      </c>
      <c r="D2" t="inlineStr">
        <is>
          <t>103,84%</t>
        </is>
      </c>
      <c r="E2" t="inlineStr">
        <is>
          <t>99,99%</t>
        </is>
      </c>
    </row>
    <row r="3">
      <c r="A3" t="inlineStr">
        <is>
          <t>RECEITA DE CONTRIBUIÇÕES</t>
        </is>
      </c>
      <c r="B3" t="inlineStr">
        <is>
          <t>R$ 200.619.600,00</t>
        </is>
      </c>
      <c r="C3" t="inlineStr">
        <is>
          <t>R$ 205.362.330,24</t>
        </is>
      </c>
      <c r="D3" t="inlineStr">
        <is>
          <t>102,36%</t>
        </is>
      </c>
      <c r="E3" t="inlineStr">
        <is>
          <t>71,40%</t>
        </is>
      </c>
    </row>
    <row r="4">
      <c r="A4" t="inlineStr">
        <is>
          <t>Contribuições para o Senac</t>
        </is>
      </c>
      <c r="B4" t="inlineStr">
        <is>
          <t>R$ 200.619.600,00</t>
        </is>
      </c>
      <c r="C4" t="inlineStr">
        <is>
          <t>R$ 205.362.330,24</t>
        </is>
      </c>
      <c r="D4" t="inlineStr">
        <is>
          <t>102,36%</t>
        </is>
      </c>
      <c r="E4" t="inlineStr">
        <is>
          <t>71,40%</t>
        </is>
      </c>
    </row>
    <row r="5">
      <c r="A5" t="inlineStr">
        <is>
          <t>RECEITA PATRIMONIAL</t>
        </is>
      </c>
      <c r="B5" t="inlineStr">
        <is>
          <t>R$ 23.001.000,00</t>
        </is>
      </c>
      <c r="C5" t="inlineStr">
        <is>
          <t>R$ 25.844.931,98</t>
        </is>
      </c>
      <c r="D5" t="inlineStr">
        <is>
          <t>112,36%</t>
        </is>
      </c>
      <c r="E5" t="inlineStr">
        <is>
          <t>8,99%</t>
        </is>
      </c>
    </row>
    <row r="6">
      <c r="A6" t="inlineStr">
        <is>
          <t>Remuneração de Depósitos Bancários</t>
        </is>
      </c>
      <c r="B6" t="inlineStr">
        <is>
          <t>R$ 23.001.000,00</t>
        </is>
      </c>
      <c r="C6" t="inlineStr">
        <is>
          <t>R$ 25.844.931,98</t>
        </is>
      </c>
      <c r="D6" t="inlineStr">
        <is>
          <t>112,36%</t>
        </is>
      </c>
      <c r="E6" t="inlineStr">
        <is>
          <t>8,99%</t>
        </is>
      </c>
    </row>
    <row r="7">
      <c r="A7" t="inlineStr">
        <is>
          <t>RECEITA DE SERVIÇOS</t>
        </is>
      </c>
      <c r="B7" t="inlineStr">
        <is>
          <t>R$ 53.030.400,00</t>
        </is>
      </c>
      <c r="C7" t="inlineStr">
        <is>
          <t>R$ 56.128.177,73</t>
        </is>
      </c>
      <c r="D7" t="inlineStr">
        <is>
          <t>105,84%</t>
        </is>
      </c>
      <c r="E7" t="inlineStr">
        <is>
          <t>19,52%</t>
        </is>
      </c>
    </row>
    <row r="8">
      <c r="A8" t="inlineStr">
        <is>
          <t>Serviços Educacionais</t>
        </is>
      </c>
      <c r="B8" t="inlineStr">
        <is>
          <t>R$ 53.030.400,00</t>
        </is>
      </c>
      <c r="C8" t="inlineStr">
        <is>
          <t>R$ 56.128.177,73</t>
        </is>
      </c>
      <c r="D8" t="inlineStr">
        <is>
          <t>105,84%</t>
        </is>
      </c>
      <c r="E8" t="inlineStr">
        <is>
          <t>19,52%</t>
        </is>
      </c>
    </row>
    <row r="9">
      <c r="A9" t="inlineStr">
        <is>
          <t>OUTRAS RECEITAS CORRENTES</t>
        </is>
      </c>
      <c r="B9" t="inlineStr">
        <is>
          <t>R$ 270.000,00</t>
        </is>
      </c>
      <c r="C9" t="inlineStr">
        <is>
          <t>R$ 232.608,03</t>
        </is>
      </c>
      <c r="D9" t="inlineStr">
        <is>
          <t>86,15%</t>
        </is>
      </c>
      <c r="E9" t="inlineStr">
        <is>
          <t>0,08%</t>
        </is>
      </c>
    </row>
    <row r="10">
      <c r="A10" t="inlineStr">
        <is>
          <t>Outras Multas e Juros de Mora</t>
        </is>
      </c>
      <c r="B10" t="inlineStr">
        <is>
          <t>R$ 231.000,00</t>
        </is>
      </c>
      <c r="C10" t="inlineStr">
        <is>
          <t>R$ 219.326,59</t>
        </is>
      </c>
      <c r="D10" t="inlineStr">
        <is>
          <t>94,95%</t>
        </is>
      </c>
      <c r="E10" t="inlineStr">
        <is>
          <t>0,08%</t>
        </is>
      </c>
    </row>
    <row r="11">
      <c r="A11" t="inlineStr">
        <is>
          <t>Outras Indenizações</t>
        </is>
      </c>
      <c r="B11" t="inlineStr">
        <is>
          <t>R$ 9.000,00</t>
        </is>
      </c>
      <c r="C11" t="inlineStr">
        <is>
          <t>R$ 0,00</t>
        </is>
      </c>
      <c r="D11" t="inlineStr">
        <is>
          <t>0,00%</t>
        </is>
      </c>
      <c r="E11" t="inlineStr">
        <is>
          <t>0,00%</t>
        </is>
      </c>
    </row>
    <row r="12">
      <c r="A12" t="inlineStr">
        <is>
          <t>Outras Restituições</t>
        </is>
      </c>
      <c r="B12" t="inlineStr">
        <is>
          <t>R$ 15.000,00</t>
        </is>
      </c>
      <c r="C12" t="inlineStr">
        <is>
          <t>R$ 5.495,44</t>
        </is>
      </c>
      <c r="D12" t="inlineStr">
        <is>
          <t>36,64%</t>
        </is>
      </c>
      <c r="E12" t="inlineStr">
        <is>
          <t>0,00%</t>
        </is>
      </c>
    </row>
    <row r="13">
      <c r="A13" t="inlineStr">
        <is>
          <t>Outras Receitas</t>
        </is>
      </c>
      <c r="B13" t="inlineStr">
        <is>
          <t>R$ 15.000,00</t>
        </is>
      </c>
      <c r="C13" t="inlineStr">
        <is>
          <t>R$ 7.786,00</t>
        </is>
      </c>
      <c r="D13" t="inlineStr">
        <is>
          <t>51,91%</t>
        </is>
      </c>
      <c r="E13" t="inlineStr">
        <is>
          <t>0,00%</t>
        </is>
      </c>
    </row>
    <row r="14">
      <c r="A14" t="inlineStr">
        <is>
          <t>RECEITAS DE CAPITAL</t>
        </is>
      </c>
      <c r="B14" t="inlineStr">
        <is>
          <t>R$ 69.000,00</t>
        </is>
      </c>
      <c r="C14" t="inlineStr">
        <is>
          <t>R$ 40.870,80</t>
        </is>
      </c>
      <c r="D14" t="inlineStr">
        <is>
          <t>59,23%</t>
        </is>
      </c>
      <c r="E14" t="inlineStr">
        <is>
          <t>0,01%</t>
        </is>
      </c>
    </row>
    <row r="15">
      <c r="A15" t="inlineStr">
        <is>
          <t>ALIENAÇÃO DE BENS</t>
        </is>
      </c>
      <c r="B15" t="inlineStr">
        <is>
          <t>R$ 69.000,00</t>
        </is>
      </c>
      <c r="C15" t="inlineStr">
        <is>
          <t>R$ 40.870,80</t>
        </is>
      </c>
      <c r="D15" t="inlineStr">
        <is>
          <t>59,23%</t>
        </is>
      </c>
      <c r="E15" t="inlineStr">
        <is>
          <t>0,01%</t>
        </is>
      </c>
    </row>
    <row r="16">
      <c r="A16" t="inlineStr">
        <is>
          <t>Alienação de Veículos</t>
        </is>
      </c>
      <c r="B16" t="inlineStr">
        <is>
          <t>R$ 69.000,00</t>
        </is>
      </c>
      <c r="C16" t="inlineStr">
        <is>
          <t>R$ 40.870,80</t>
        </is>
      </c>
      <c r="D16" t="inlineStr">
        <is>
          <t>59,23%</t>
        </is>
      </c>
      <c r="E16" t="inlineStr">
        <is>
          <t>0,01%</t>
        </is>
      </c>
    </row>
  </sheetData>
  <pageMargins left="0.75" right="0.75" top="1" bottom="1" header="0.5" footer="0.5"/>
</worksheet>
</file>

<file path=xl/worksheets/sheet75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R$ 221.148.000,00</t>
        </is>
      </c>
      <c r="C2" t="inlineStr">
        <is>
          <t>R$ 183.706.094,21</t>
        </is>
      </c>
      <c r="D2" t="inlineStr">
        <is>
          <t>83,07%</t>
        </is>
      </c>
      <c r="E2" t="inlineStr">
        <is>
          <t>86,39%</t>
        </is>
      </c>
    </row>
    <row r="3">
      <c r="A3" t="inlineStr">
        <is>
          <t>PESSOAL E ENCARGOS SOCIAIS</t>
        </is>
      </c>
      <c r="B3" t="inlineStr">
        <is>
          <t>R$ 133.878.000,00</t>
        </is>
      </c>
      <c r="C3" t="inlineStr">
        <is>
          <t>R$ 103.187.104,94</t>
        </is>
      </c>
      <c r="D3" t="inlineStr">
        <is>
          <t>77,08%</t>
        </is>
      </c>
      <c r="E3" t="inlineStr">
        <is>
          <t>48,53%</t>
        </is>
      </c>
    </row>
    <row r="4">
      <c r="A4" t="inlineStr">
        <is>
          <t>Contrib. a Entidades Fechadas da Previd.</t>
        </is>
      </c>
      <c r="B4" t="inlineStr">
        <is>
          <t>R$ 2.706.000,00</t>
        </is>
      </c>
      <c r="C4" t="inlineStr">
        <is>
          <t>R$ 1.903.331,92</t>
        </is>
      </c>
      <c r="D4" t="inlineStr">
        <is>
          <t>70,34%</t>
        </is>
      </c>
      <c r="E4" t="inlineStr">
        <is>
          <t>0,90%</t>
        </is>
      </c>
    </row>
    <row r="5">
      <c r="A5" t="inlineStr">
        <is>
          <t>Vencimentos e Vantagens Fixas</t>
        </is>
      </c>
      <c r="B5" t="inlineStr">
        <is>
          <t>R$ 106.920.000,00</t>
        </is>
      </c>
      <c r="C5" t="inlineStr">
        <is>
          <t>R$ 84.843.603,72</t>
        </is>
      </c>
      <c r="D5" t="inlineStr">
        <is>
          <t>79,35%</t>
        </is>
      </c>
      <c r="E5" t="inlineStr">
        <is>
          <t>39,90%</t>
        </is>
      </c>
    </row>
    <row r="6">
      <c r="A6" t="inlineStr">
        <is>
          <t>Obrigações Patronais</t>
        </is>
      </c>
      <c r="B6" t="inlineStr">
        <is>
          <t>R$ 14.100.000,00</t>
        </is>
      </c>
      <c r="C6" t="inlineStr">
        <is>
          <t>R$ 10.756.937,58</t>
        </is>
      </c>
      <c r="D6" t="inlineStr">
        <is>
          <t>76,29%</t>
        </is>
      </c>
      <c r="E6" t="inlineStr">
        <is>
          <t>5,06%</t>
        </is>
      </c>
    </row>
    <row r="7">
      <c r="A7" t="inlineStr">
        <is>
          <t>Outras Despesas Variáveis</t>
        </is>
      </c>
      <c r="B7" t="inlineStr">
        <is>
          <t>R$ 111.000,00</t>
        </is>
      </c>
      <c r="C7" t="inlineStr">
        <is>
          <t>R$ 44.976,90</t>
        </is>
      </c>
      <c r="D7" t="inlineStr">
        <is>
          <t>40,52%</t>
        </is>
      </c>
      <c r="E7" t="inlineStr">
        <is>
          <t>0,02%</t>
        </is>
      </c>
    </row>
    <row r="8">
      <c r="A8" t="inlineStr">
        <is>
          <t>Sentenças Judiciais - Pessoal e Encargos</t>
        </is>
      </c>
      <c r="B8" t="inlineStr">
        <is>
          <t>R$ 3.351.000,00</t>
        </is>
      </c>
      <c r="C8" t="inlineStr">
        <is>
          <t>R$ 637.024,10</t>
        </is>
      </c>
      <c r="D8" t="inlineStr">
        <is>
          <t>19,01%</t>
        </is>
      </c>
      <c r="E8" t="inlineStr">
        <is>
          <t>0,30%</t>
        </is>
      </c>
    </row>
    <row r="9">
      <c r="A9" t="inlineStr">
        <is>
          <t>Indenizações e Restituições Trabalhistas</t>
        </is>
      </c>
      <c r="B9" t="inlineStr">
        <is>
          <t>R$ 6.690.000,00</t>
        </is>
      </c>
      <c r="C9" t="inlineStr">
        <is>
          <t>R$ 5.001.230,72</t>
        </is>
      </c>
      <c r="D9" t="inlineStr">
        <is>
          <t>74,76%</t>
        </is>
      </c>
      <c r="E9" t="inlineStr">
        <is>
          <t>2,35%</t>
        </is>
      </c>
    </row>
    <row r="10">
      <c r="A10" t="inlineStr">
        <is>
          <t>OUTRAS DESPESAS CORRENTES</t>
        </is>
      </c>
      <c r="B10" t="inlineStr">
        <is>
          <t>R$ 87.270.000,00</t>
        </is>
      </c>
      <c r="C10" t="inlineStr">
        <is>
          <t>R$ 80.518.989,27</t>
        </is>
      </c>
      <c r="D10" t="inlineStr">
        <is>
          <t>92,26%</t>
        </is>
      </c>
      <c r="E10" t="inlineStr">
        <is>
          <t>37,87%</t>
        </is>
      </c>
    </row>
    <row r="11">
      <c r="A11" t="inlineStr">
        <is>
          <t>Contribuições</t>
        </is>
      </c>
      <c r="B11" t="inlineStr">
        <is>
          <t>R$ 5.125.200,00</t>
        </is>
      </c>
      <c r="C11" t="inlineStr">
        <is>
          <t>R$ 5.353.204,30</t>
        </is>
      </c>
      <c r="D11" t="inlineStr">
        <is>
          <t>104,45%</t>
        </is>
      </c>
      <c r="E11" t="inlineStr">
        <is>
          <t>2,52%</t>
        </is>
      </c>
    </row>
    <row r="12">
      <c r="A12" t="inlineStr">
        <is>
          <t>Diárias</t>
        </is>
      </c>
      <c r="B12" t="inlineStr">
        <is>
          <t>R$ 663.000,00</t>
        </is>
      </c>
      <c r="C12" t="inlineStr">
        <is>
          <t>R$ 417.813,57</t>
        </is>
      </c>
      <c r="D12" t="inlineStr">
        <is>
          <t>63,02%</t>
        </is>
      </c>
      <c r="E12" t="inlineStr">
        <is>
          <t>0,20%</t>
        </is>
      </c>
    </row>
    <row r="13">
      <c r="A13" t="inlineStr">
        <is>
          <t>Auxílio Financeiro a Estudantes</t>
        </is>
      </c>
      <c r="B13" t="inlineStr">
        <is>
          <t>R$ 153.000,00</t>
        </is>
      </c>
      <c r="C13" t="inlineStr">
        <is>
          <t>R$ 53.500,00</t>
        </is>
      </c>
      <c r="D13" t="inlineStr">
        <is>
          <t>34,97%</t>
        </is>
      </c>
      <c r="E13" t="inlineStr">
        <is>
          <t>0,03%</t>
        </is>
      </c>
    </row>
    <row r="14">
      <c r="A14" t="inlineStr">
        <is>
          <t>Material de Consumo</t>
        </is>
      </c>
      <c r="B14" t="inlineStr">
        <is>
          <t>R$ 8.280.000,00</t>
        </is>
      </c>
      <c r="C14" t="inlineStr">
        <is>
          <t>R$ 7.709.074,71</t>
        </is>
      </c>
      <c r="D14" t="inlineStr">
        <is>
          <t>93,10%</t>
        </is>
      </c>
      <c r="E14" t="inlineStr">
        <is>
          <t>3,63%</t>
        </is>
      </c>
    </row>
    <row r="15">
      <c r="A15" t="inlineStr">
        <is>
          <t>Passagens e Despesas de Locomoção</t>
        </is>
      </c>
      <c r="B15" t="inlineStr">
        <is>
          <t>R$ 3.810.000,00</t>
        </is>
      </c>
      <c r="C15" t="inlineStr">
        <is>
          <t>R$ 2.617.057,06</t>
        </is>
      </c>
      <c r="D15" t="inlineStr">
        <is>
          <t>68,69%</t>
        </is>
      </c>
      <c r="E15" t="inlineStr">
        <is>
          <t>1,23%</t>
        </is>
      </c>
    </row>
    <row r="16">
      <c r="A16" t="inlineStr">
        <is>
          <t>Outros Serviços Terceiros - P. Física</t>
        </is>
      </c>
      <c r="B16" t="inlineStr">
        <is>
          <t>R$ 960.000,00</t>
        </is>
      </c>
      <c r="C16" t="inlineStr">
        <is>
          <t>R$ 618.955,38</t>
        </is>
      </c>
      <c r="D16" t="inlineStr">
        <is>
          <t>64,47%</t>
        </is>
      </c>
      <c r="E16" t="inlineStr">
        <is>
          <t>0,29%</t>
        </is>
      </c>
    </row>
    <row r="17">
      <c r="A17" t="inlineStr">
        <is>
          <t>Locação de Mão de Obra</t>
        </is>
      </c>
      <c r="B17" t="inlineStr">
        <is>
          <t>R$ 4.245.000,00</t>
        </is>
      </c>
      <c r="C17" t="inlineStr">
        <is>
          <t>R$ 3.228.483,46</t>
        </is>
      </c>
      <c r="D17" t="inlineStr">
        <is>
          <t>76,05%</t>
        </is>
      </c>
      <c r="E17" t="inlineStr">
        <is>
          <t>1,52%</t>
        </is>
      </c>
    </row>
    <row r="18">
      <c r="A18" t="inlineStr">
        <is>
          <t>Outros Serviços Terceiros - P. Jurídica</t>
        </is>
      </c>
      <c r="B18" t="inlineStr">
        <is>
          <t>R$ 59.239.800,00</t>
        </is>
      </c>
      <c r="C18" t="inlineStr">
        <is>
          <t>R$ 60.211.688,69</t>
        </is>
      </c>
      <c r="D18" t="inlineStr">
        <is>
          <t>101,64%</t>
        </is>
      </c>
      <c r="E18" t="inlineStr">
        <is>
          <t>28,32%</t>
        </is>
      </c>
    </row>
    <row r="19">
      <c r="A19" t="inlineStr">
        <is>
          <t>Obrigações Tributárias e Contributivas</t>
        </is>
      </c>
      <c r="B19" t="inlineStr">
        <is>
          <t>R$ 630.000,00</t>
        </is>
      </c>
      <c r="C19" t="inlineStr">
        <is>
          <t>R$ 304.564,31</t>
        </is>
      </c>
      <c r="D19" t="inlineStr">
        <is>
          <t>48,34%</t>
        </is>
      </c>
      <c r="E19" t="inlineStr">
        <is>
          <t>0,14%</t>
        </is>
      </c>
    </row>
    <row r="20">
      <c r="A20" t="inlineStr">
        <is>
          <t>Sentenças Judiciais-Outras DespCorrentes</t>
        </is>
      </c>
      <c r="B20" t="inlineStr">
        <is>
          <t>R$ 4.110.000,00</t>
        </is>
      </c>
      <c r="C20" t="inlineStr">
        <is>
          <t>R$ 4.647,79</t>
        </is>
      </c>
      <c r="D20" t="inlineStr">
        <is>
          <t>0,11%</t>
        </is>
      </c>
      <c r="E20" t="inlineStr">
        <is>
          <t>0,00%</t>
        </is>
      </c>
    </row>
    <row r="21">
      <c r="A21" t="inlineStr">
        <is>
          <t>Indenizações e Restituições</t>
        </is>
      </c>
      <c r="B21" t="inlineStr">
        <is>
          <t>R$ 54.000,00</t>
        </is>
      </c>
      <c r="C21" t="inlineStr">
        <is>
          <t>R$ 0,00</t>
        </is>
      </c>
      <c r="D21" t="inlineStr">
        <is>
          <t>0,00%</t>
        </is>
      </c>
      <c r="E21" t="inlineStr">
        <is>
          <t>0,00%</t>
        </is>
      </c>
    </row>
  </sheetData>
  <pageMargins left="0.75" right="0.75" top="1" bottom="1" header="0.5" footer="0.5"/>
</worksheet>
</file>

<file path=xl/worksheets/sheet75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R$25.529.159,00</t>
        </is>
      </c>
      <c r="C2" t="inlineStr">
        <is>
          <t>R$25.302.628,56</t>
        </is>
      </c>
      <c r="D2" t="inlineStr">
        <is>
          <t>99,11%</t>
        </is>
      </c>
      <c r="E2" t="inlineStr">
        <is>
          <t>11,90%</t>
        </is>
      </c>
    </row>
    <row r="3">
      <c r="A3" t="inlineStr">
        <is>
          <t>02 - Administração Financeira</t>
        </is>
      </c>
      <c r="B3" t="inlineStr">
        <is>
          <t>R$12.322.256,00</t>
        </is>
      </c>
      <c r="C3" t="inlineStr">
        <is>
          <t>R$10.825.415,86</t>
        </is>
      </c>
      <c r="D3" t="inlineStr">
        <is>
          <t>87,85%</t>
        </is>
      </c>
      <c r="E3" t="inlineStr">
        <is>
          <t>5,09%</t>
        </is>
      </c>
    </row>
    <row r="4">
      <c r="A4" t="inlineStr">
        <is>
          <t>03 - Formação de Recursos Humanos</t>
        </is>
      </c>
      <c r="B4" t="inlineStr">
        <is>
          <t>R$1.176.380,00</t>
        </is>
      </c>
      <c r="C4" t="inlineStr">
        <is>
          <t>R$1.531.032,39</t>
        </is>
      </c>
      <c r="D4" t="inlineStr">
        <is>
          <t>130,15%</t>
        </is>
      </c>
      <c r="E4" t="inlineStr">
        <is>
          <t>0,72%</t>
        </is>
      </c>
    </row>
    <row r="5">
      <c r="A5" t="inlineStr">
        <is>
          <t>04 - Comunicação Social</t>
        </is>
      </c>
      <c r="B5" t="inlineStr">
        <is>
          <t>R$5.438.582,00</t>
        </is>
      </c>
      <c r="C5" t="inlineStr">
        <is>
          <t>R$5.462.973,22</t>
        </is>
      </c>
      <c r="D5" t="inlineStr">
        <is>
          <t>100,45%</t>
        </is>
      </c>
      <c r="E5" t="inlineStr">
        <is>
          <t>2,57%</t>
        </is>
      </c>
    </row>
    <row r="6">
      <c r="A6" t="inlineStr">
        <is>
          <t>05 - Atenção Básica</t>
        </is>
      </c>
      <c r="B6" t="inlineStr">
        <is>
          <t>R$8.251.097,00</t>
        </is>
      </c>
      <c r="C6" t="inlineStr">
        <is>
          <t>R$7.671.626,10</t>
        </is>
      </c>
      <c r="D6" t="inlineStr">
        <is>
          <t>92,98%</t>
        </is>
      </c>
      <c r="E6" t="inlineStr">
        <is>
          <t>3,61%</t>
        </is>
      </c>
    </row>
    <row r="7">
      <c r="A7" t="inlineStr">
        <is>
          <t>06 - Proteção e Benefícios ao Trabalhador</t>
        </is>
      </c>
      <c r="B7" t="inlineStr">
        <is>
          <t>R$5.820.697,00</t>
        </is>
      </c>
      <c r="C7" t="inlineStr">
        <is>
          <t>R$2.981.896,04</t>
        </is>
      </c>
      <c r="D7" t="inlineStr">
        <is>
          <t>51,23%</t>
        </is>
      </c>
      <c r="E7" t="inlineStr">
        <is>
          <t>1,40%</t>
        </is>
      </c>
    </row>
    <row r="8">
      <c r="A8" t="inlineStr">
        <is>
          <t>07 - Empregabilidade</t>
        </is>
      </c>
      <c r="B8" t="inlineStr">
        <is>
          <t>R$218.451.829,00</t>
        </is>
      </c>
      <c r="C8" t="inlineStr">
        <is>
          <t>R$158.862.192,28</t>
        </is>
      </c>
      <c r="D8" t="inlineStr">
        <is>
          <t>72,72%</t>
        </is>
      </c>
      <c r="E8" t="inlineStr">
        <is>
          <t>74,71%</t>
        </is>
      </c>
    </row>
  </sheetData>
  <pageMargins left="0.75" right="0.75" top="1" bottom="1" header="0.5" footer="0.5"/>
</worksheet>
</file>

<file path=xl/worksheets/sheet75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R$ 231.611.904,00</t>
        </is>
      </c>
      <c r="D2" t="inlineStr">
        <is>
          <t>59,37%</t>
        </is>
      </c>
    </row>
    <row r="3">
      <c r="A3" t="inlineStr">
        <is>
          <t>13110110</t>
        </is>
      </c>
      <c r="B3" t="inlineStr">
        <is>
          <t>Aluguéis e Arrendamentos</t>
        </is>
      </c>
      <c r="C3" t="inlineStr">
        <is>
          <t>R$ 837.000,00</t>
        </is>
      </c>
      <c r="D3" t="inlineStr">
        <is>
          <t>0,21%</t>
        </is>
      </c>
    </row>
    <row r="4">
      <c r="A4" t="inlineStr">
        <is>
          <t>13210100</t>
        </is>
      </c>
      <c r="B4" t="inlineStr">
        <is>
          <t>Remuneração de Depósitos Bancários</t>
        </is>
      </c>
      <c r="C4" t="inlineStr">
        <is>
          <t>R$ 45.000.000,00</t>
        </is>
      </c>
      <c r="D4" t="inlineStr">
        <is>
          <t>11,54%</t>
        </is>
      </c>
    </row>
    <row r="5">
      <c r="A5" t="inlineStr">
        <is>
          <t>16999900</t>
        </is>
      </c>
      <c r="B5" t="inlineStr">
        <is>
          <t>Serviços Educacionais</t>
        </is>
      </c>
      <c r="C5" t="inlineStr">
        <is>
          <t>R$ 55.140.000,00</t>
        </is>
      </c>
      <c r="D5" t="inlineStr">
        <is>
          <t>14,13%</t>
        </is>
      </c>
    </row>
    <row r="6">
      <c r="A6" t="inlineStr">
        <is>
          <t>19110900</t>
        </is>
      </c>
      <c r="B6" t="inlineStr">
        <is>
          <t xml:space="preserve">Multas e Juros </t>
        </is>
      </c>
      <c r="C6" t="inlineStr">
        <is>
          <t>R$ 291.000,00</t>
        </is>
      </c>
      <c r="D6" t="inlineStr">
        <is>
          <t>0,07%</t>
        </is>
      </c>
    </row>
    <row r="7">
      <c r="A7" t="inlineStr">
        <is>
          <t>19219900</t>
        </is>
      </c>
      <c r="B7" t="inlineStr">
        <is>
          <t>Outras Indenizações</t>
        </is>
      </c>
      <c r="C7" t="inlineStr">
        <is>
          <t>R$ 9.000,00</t>
        </is>
      </c>
      <c r="D7" t="inlineStr">
        <is>
          <t>0,00%</t>
        </is>
      </c>
    </row>
    <row r="8">
      <c r="A8" t="inlineStr">
        <is>
          <t>19229900</t>
        </is>
      </c>
      <c r="B8" t="inlineStr">
        <is>
          <t>Outras Restituições</t>
        </is>
      </c>
      <c r="C8" t="inlineStr">
        <is>
          <t>R$ 15.000,00</t>
        </is>
      </c>
      <c r="D8" t="inlineStr">
        <is>
          <t>0,00%</t>
        </is>
      </c>
    </row>
    <row r="9">
      <c r="A9" t="inlineStr">
        <is>
          <t>19999900</t>
        </is>
      </c>
      <c r="B9" t="inlineStr">
        <is>
          <t>Outras Receitas Correntes</t>
        </is>
      </c>
      <c r="C9" t="inlineStr">
        <is>
          <t>R$ 3.000.000,00</t>
        </is>
      </c>
      <c r="D9" t="inlineStr">
        <is>
          <t>0,77%</t>
        </is>
      </c>
    </row>
    <row r="10">
      <c r="A10" t="inlineStr">
        <is>
          <t>22130100</t>
        </is>
      </c>
      <c r="B10" t="inlineStr">
        <is>
          <t>Alienação de Bens Móveis</t>
        </is>
      </c>
      <c r="C10" t="inlineStr">
        <is>
          <t>R$ 198.000,00</t>
        </is>
      </c>
      <c r="D10" t="inlineStr">
        <is>
          <t>0,05%</t>
        </is>
      </c>
    </row>
    <row r="11">
      <c r="A11" t="inlineStr">
        <is>
          <t>99999910</t>
        </is>
      </c>
      <c r="B11" t="inlineStr">
        <is>
          <t>Recurso Arrecadado em Exerc. Anteriores</t>
        </is>
      </c>
      <c r="C11" t="inlineStr">
        <is>
          <t>R$ 54.000.096,00</t>
        </is>
      </c>
      <c r="D11" t="inlineStr">
        <is>
          <t>13,84%</t>
        </is>
      </c>
    </row>
  </sheetData>
  <pageMargins left="0.75" right="0.75" top="1" bottom="1" header="0.5" footer="0.5"/>
</worksheet>
</file>

<file path=xl/worksheets/sheet75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R$6.306.000,00</t>
        </is>
      </c>
      <c r="D2" t="inlineStr">
        <is>
          <t>1,62%</t>
        </is>
      </c>
    </row>
    <row r="3">
      <c r="A3" t="inlineStr">
        <is>
          <t>31901100</t>
        </is>
      </c>
      <c r="B3" t="inlineStr">
        <is>
          <t>Vencimentos e Vantagens Fixas</t>
        </is>
      </c>
      <c r="C3" t="inlineStr">
        <is>
          <t>R$96.900.000,00</t>
        </is>
      </c>
      <c r="D3" t="inlineStr">
        <is>
          <t>24,84%</t>
        </is>
      </c>
    </row>
    <row r="4">
      <c r="A4" t="inlineStr">
        <is>
          <t>31901300</t>
        </is>
      </c>
      <c r="B4" t="inlineStr">
        <is>
          <t>Obrigações Patronais</t>
        </is>
      </c>
      <c r="C4" t="inlineStr">
        <is>
          <t>R$12.912.000,00</t>
        </is>
      </c>
      <c r="D4" t="inlineStr">
        <is>
          <t>3,31%</t>
        </is>
      </c>
    </row>
    <row r="5">
      <c r="A5" t="inlineStr">
        <is>
          <t>31901600</t>
        </is>
      </c>
      <c r="B5" t="inlineStr">
        <is>
          <t>Outras Despesas Variáveis</t>
        </is>
      </c>
      <c r="C5" t="inlineStr">
        <is>
          <t>R$111.000,00</t>
        </is>
      </c>
      <c r="D5" t="inlineStr">
        <is>
          <t>0,03%</t>
        </is>
      </c>
    </row>
    <row r="6">
      <c r="A6" t="inlineStr">
        <is>
          <t>31909100</t>
        </is>
      </c>
      <c r="B6" t="inlineStr">
        <is>
          <t xml:space="preserve">Sentenças Judiciais </t>
        </is>
      </c>
      <c r="C6" t="inlineStr">
        <is>
          <t>R$2.901.000,00</t>
        </is>
      </c>
      <c r="D6" t="inlineStr">
        <is>
          <t>0,74%</t>
        </is>
      </c>
    </row>
    <row r="7">
      <c r="A7" t="inlineStr">
        <is>
          <t>31909400</t>
        </is>
      </c>
      <c r="B7" t="inlineStr">
        <is>
          <t>Indenizações e Restituições Trabalhistas</t>
        </is>
      </c>
      <c r="C7" t="inlineStr">
        <is>
          <t>R$6.690.000,00</t>
        </is>
      </c>
      <c r="D7" t="inlineStr">
        <is>
          <t>1,71%</t>
        </is>
      </c>
    </row>
    <row r="8">
      <c r="A8" t="inlineStr">
        <is>
          <t>33504100</t>
        </is>
      </c>
      <c r="B8" t="inlineStr">
        <is>
          <t>Contribuições</t>
        </is>
      </c>
      <c r="C8" t="inlineStr">
        <is>
          <t>R$6.234.000,00</t>
        </is>
      </c>
      <c r="D8" t="inlineStr">
        <is>
          <t>1,60%</t>
        </is>
      </c>
    </row>
    <row r="9">
      <c r="A9" t="inlineStr">
        <is>
          <t>33901400</t>
        </is>
      </c>
      <c r="B9" t="inlineStr">
        <is>
          <t>Diárias</t>
        </is>
      </c>
      <c r="C9" t="inlineStr">
        <is>
          <t>R$663.000,00</t>
        </is>
      </c>
      <c r="D9" t="inlineStr">
        <is>
          <t>0,17%</t>
        </is>
      </c>
    </row>
    <row r="10">
      <c r="A10" t="inlineStr">
        <is>
          <t>33901800</t>
        </is>
      </c>
      <c r="B10" t="inlineStr">
        <is>
          <t>Auxílio Financeiro a Estudantes</t>
        </is>
      </c>
      <c r="C10" t="inlineStr">
        <is>
          <t>R$153.000,00</t>
        </is>
      </c>
      <c r="D10" t="inlineStr">
        <is>
          <t>0,04%</t>
        </is>
      </c>
    </row>
    <row r="11">
      <c r="A11" t="inlineStr">
        <is>
          <t>33903000</t>
        </is>
      </c>
      <c r="B11" t="inlineStr">
        <is>
          <t>Material de Consumo</t>
        </is>
      </c>
      <c r="C11" t="inlineStr">
        <is>
          <t>R$8.280.000,00</t>
        </is>
      </c>
      <c r="D11" t="inlineStr">
        <is>
          <t>2,12%</t>
        </is>
      </c>
    </row>
    <row r="12">
      <c r="A12" t="inlineStr">
        <is>
          <t>33903300</t>
        </is>
      </c>
      <c r="B12" t="inlineStr">
        <is>
          <t>Passagens e Despesas de Locomoção</t>
        </is>
      </c>
      <c r="C12" t="inlineStr">
        <is>
          <t>R$2.010.000,00</t>
        </is>
      </c>
      <c r="D12" t="inlineStr">
        <is>
          <t>0,52%</t>
        </is>
      </c>
    </row>
    <row r="13">
      <c r="A13" t="inlineStr">
        <is>
          <t>33903600</t>
        </is>
      </c>
      <c r="B13" t="inlineStr">
        <is>
          <t>Outros Serviços de Terceiros - PF</t>
        </is>
      </c>
      <c r="C13" t="inlineStr">
        <is>
          <t>R$2.460.000,00</t>
        </is>
      </c>
      <c r="D13" t="inlineStr">
        <is>
          <t>0,63%</t>
        </is>
      </c>
    </row>
    <row r="14">
      <c r="A14" t="inlineStr">
        <is>
          <t>33903700</t>
        </is>
      </c>
      <c r="B14" t="inlineStr">
        <is>
          <t>Locação de Mão de Obra</t>
        </is>
      </c>
      <c r="C14" t="inlineStr">
        <is>
          <t>R$4.245.000,00</t>
        </is>
      </c>
      <c r="D14" t="inlineStr">
        <is>
          <t>1,09%</t>
        </is>
      </c>
    </row>
    <row r="15">
      <c r="A15" t="inlineStr">
        <is>
          <t>33903900</t>
        </is>
      </c>
      <c r="B15" t="inlineStr">
        <is>
          <t>Outros Serviços Terceiros - P. Jurídica</t>
        </is>
      </c>
      <c r="C15" t="inlineStr">
        <is>
          <t>R$62.397.000,00</t>
        </is>
      </c>
      <c r="D15" t="inlineStr">
        <is>
          <t>16,00%</t>
        </is>
      </c>
    </row>
    <row r="16">
      <c r="A16" t="inlineStr">
        <is>
          <t>33904000</t>
        </is>
      </c>
      <c r="B16" t="inlineStr">
        <is>
          <t>Serv. Tecn. da Inform. Comunicação - PJ.</t>
        </is>
      </c>
      <c r="C16" t="inlineStr">
        <is>
          <t>R$4.110.000,00</t>
        </is>
      </c>
      <c r="D16" t="inlineStr">
        <is>
          <t>1,05%</t>
        </is>
      </c>
    </row>
    <row r="17">
      <c r="A17" t="inlineStr">
        <is>
          <t>33904700</t>
        </is>
      </c>
      <c r="B17" t="inlineStr">
        <is>
          <t>Obrigações Tributárias e Contributivas</t>
        </is>
      </c>
      <c r="C17" t="inlineStr">
        <is>
          <t>R$630.000,00</t>
        </is>
      </c>
      <c r="D17" t="inlineStr">
        <is>
          <t>0,16%</t>
        </is>
      </c>
    </row>
    <row r="18">
      <c r="A18" t="inlineStr">
        <is>
          <t>33909100</t>
        </is>
      </c>
      <c r="B18" t="inlineStr">
        <is>
          <t>Sentenças Judiciais</t>
        </is>
      </c>
      <c r="C18" t="inlineStr">
        <is>
          <t>R$4.440.000,00</t>
        </is>
      </c>
      <c r="D18" t="inlineStr">
        <is>
          <t>1,14%</t>
        </is>
      </c>
    </row>
    <row r="19">
      <c r="A19" t="inlineStr">
        <is>
          <t>33909300</t>
        </is>
      </c>
      <c r="B19" t="inlineStr">
        <is>
          <t>Indenizações e Restituições</t>
        </is>
      </c>
      <c r="C19" t="inlineStr">
        <is>
          <t>R$54.000,00</t>
        </is>
      </c>
      <c r="D19" t="inlineStr">
        <is>
          <t>0,01%</t>
        </is>
      </c>
    </row>
    <row r="20">
      <c r="A20" t="inlineStr">
        <is>
          <t>44905100</t>
        </is>
      </c>
      <c r="B20" t="inlineStr">
        <is>
          <t>Obras e Instalações</t>
        </is>
      </c>
      <c r="C20" t="inlineStr">
        <is>
          <t>R$11.142.000,00</t>
        </is>
      </c>
      <c r="D20" t="inlineStr">
        <is>
          <t>2,86%</t>
        </is>
      </c>
    </row>
    <row r="21">
      <c r="A21" t="inlineStr">
        <is>
          <t>44905200</t>
        </is>
      </c>
      <c r="B21" t="inlineStr">
        <is>
          <t>Equipamentos e Material Permanente</t>
        </is>
      </c>
      <c r="C21" t="inlineStr">
        <is>
          <t>R$36.810.000,00</t>
        </is>
      </c>
      <c r="D21" t="inlineStr">
        <is>
          <t>9,44%</t>
        </is>
      </c>
    </row>
  </sheetData>
  <pageMargins left="0.75" right="0.75" top="1" bottom="1" header="0.5" footer="0.5"/>
</worksheet>
</file>

<file path=xl/worksheets/sheet75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R$31.532.159,00</t>
        </is>
      </c>
      <c r="C2" t="inlineStr">
        <is>
          <t>8,08%</t>
        </is>
      </c>
    </row>
    <row r="3">
      <c r="A3" t="inlineStr">
        <is>
          <t>02 - Administração Financeira</t>
        </is>
      </c>
      <c r="B3" t="inlineStr">
        <is>
          <t>R$14.217.056,00</t>
        </is>
      </c>
      <c r="C3" t="inlineStr">
        <is>
          <t>3,64%</t>
        </is>
      </c>
    </row>
    <row r="4">
      <c r="A4" t="inlineStr">
        <is>
          <t>03 - Formação de Recursos Humanos</t>
        </is>
      </c>
      <c r="B4" t="inlineStr">
        <is>
          <t>R$1.206.380,00</t>
        </is>
      </c>
      <c r="C4" t="inlineStr">
        <is>
          <t>0,31%</t>
        </is>
      </c>
    </row>
    <row r="5">
      <c r="A5" t="inlineStr">
        <is>
          <t>04 - Comunicação Social</t>
        </is>
      </c>
      <c r="B5" t="inlineStr">
        <is>
          <t>R$5.438.582,00</t>
        </is>
      </c>
      <c r="C5" t="inlineStr">
        <is>
          <t>1,39%</t>
        </is>
      </c>
    </row>
    <row r="6">
      <c r="A6" t="inlineStr">
        <is>
          <t>05 - Atenção Básica</t>
        </is>
      </c>
      <c r="B6" t="inlineStr">
        <is>
          <t>R$8.251.097,00</t>
        </is>
      </c>
      <c r="C6" t="inlineStr">
        <is>
          <t>2,12%</t>
        </is>
      </c>
    </row>
    <row r="7">
      <c r="A7" t="inlineStr">
        <is>
          <t>06 - Proteção e Benefícios ao Trabalhador</t>
        </is>
      </c>
      <c r="B7" t="inlineStr">
        <is>
          <t>R$9.420.697,00</t>
        </is>
      </c>
      <c r="C7" t="inlineStr">
        <is>
          <t>2,41%</t>
        </is>
      </c>
    </row>
    <row r="8">
      <c r="A8" t="inlineStr">
        <is>
          <t>07 - Empregabilidade</t>
        </is>
      </c>
      <c r="B8" t="inlineStr">
        <is>
          <t>R$320.036.029,00</t>
        </is>
      </c>
      <c r="C8" t="inlineStr">
        <is>
          <t>82,04%</t>
        </is>
      </c>
    </row>
  </sheetData>
  <pageMargins left="0.75" right="0.75" top="1" bottom="1" header="0.5" footer="0.5"/>
</worksheet>
</file>

<file path=xl/worksheets/sheet759.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R$335.903.904,00</t>
        </is>
      </c>
      <c r="C2" t="inlineStr">
        <is>
          <t>R$315.726.415,77</t>
        </is>
      </c>
      <c r="D2" t="inlineStr">
        <is>
          <t>93,99%</t>
        </is>
      </c>
      <c r="E2" t="inlineStr">
        <is>
          <t>99,74%</t>
        </is>
      </c>
    </row>
    <row r="3">
      <c r="A3" t="inlineStr">
        <is>
          <t>Contr. para Ent. Privadas Serviço Social e de Formação Prof.</t>
        </is>
      </c>
      <c r="B3" t="inlineStr">
        <is>
          <t>R$231.611.904,00</t>
        </is>
      </c>
      <c r="C3" t="inlineStr">
        <is>
          <t>R$224.526.343,60</t>
        </is>
      </c>
      <c r="D3" t="inlineStr">
        <is>
          <t>96,94%</t>
        </is>
      </c>
      <c r="E3" t="inlineStr">
        <is>
          <t>70,93%</t>
        </is>
      </c>
    </row>
    <row r="4">
      <c r="A4" t="inlineStr">
        <is>
          <t>Contribuições para o Senac</t>
        </is>
      </c>
      <c r="B4" t="inlineStr">
        <is>
          <t>R$231.611.904,00</t>
        </is>
      </c>
      <c r="C4" t="inlineStr">
        <is>
          <t>R$224.526.343,60</t>
        </is>
      </c>
      <c r="D4" t="inlineStr">
        <is>
          <t>96,94%</t>
        </is>
      </c>
      <c r="E4" t="inlineStr">
        <is>
          <t>70,93%</t>
        </is>
      </c>
    </row>
    <row r="5">
      <c r="A5" t="inlineStr">
        <is>
          <t>Receita Patrimonial</t>
        </is>
      </c>
      <c r="B5" t="inlineStr">
        <is>
          <t>R$45.837.000,00</t>
        </is>
      </c>
      <c r="C5" t="inlineStr">
        <is>
          <t>R$37.675.545,33</t>
        </is>
      </c>
      <c r="D5" t="inlineStr">
        <is>
          <t>82,19%</t>
        </is>
      </c>
      <c r="E5" t="inlineStr">
        <is>
          <t>11,90%</t>
        </is>
      </c>
    </row>
    <row r="6">
      <c r="A6" t="inlineStr">
        <is>
          <t>Aluguéis e Arrendamentos</t>
        </is>
      </c>
      <c r="B6" t="inlineStr">
        <is>
          <t>R$837.000,00</t>
        </is>
      </c>
      <c r="C6" t="inlineStr">
        <is>
          <t>R$904.115,36</t>
        </is>
      </c>
      <c r="D6" t="inlineStr">
        <is>
          <t>108,02%</t>
        </is>
      </c>
      <c r="E6" t="inlineStr">
        <is>
          <t>0,29%</t>
        </is>
      </c>
    </row>
    <row r="7">
      <c r="A7" t="inlineStr">
        <is>
          <t>Remuneração de Depósitos Bancários</t>
        </is>
      </c>
      <c r="B7" t="inlineStr">
        <is>
          <t>R$45.000.000,00</t>
        </is>
      </c>
      <c r="C7" t="inlineStr">
        <is>
          <t>R$36.771.429,97</t>
        </is>
      </c>
      <c r="D7" t="inlineStr">
        <is>
          <t>81,71%</t>
        </is>
      </c>
      <c r="E7" t="inlineStr">
        <is>
          <t>11,62%</t>
        </is>
      </c>
    </row>
    <row r="8">
      <c r="A8" t="inlineStr">
        <is>
          <t>Receita de Serviços</t>
        </is>
      </c>
      <c r="B8" t="inlineStr">
        <is>
          <t>R$55.140.000,00</t>
        </is>
      </c>
      <c r="C8" t="inlineStr">
        <is>
          <t>R$50.365.382,01</t>
        </is>
      </c>
      <c r="D8" t="inlineStr">
        <is>
          <t>91,34%</t>
        </is>
      </c>
      <c r="E8" t="inlineStr">
        <is>
          <t>15,91%</t>
        </is>
      </c>
    </row>
    <row r="9">
      <c r="A9" t="inlineStr">
        <is>
          <t>Serviços Educacionais</t>
        </is>
      </c>
      <c r="B9" t="inlineStr">
        <is>
          <t>R$55.140.000,00</t>
        </is>
      </c>
      <c r="C9" t="inlineStr">
        <is>
          <t>R$50.365.382,01</t>
        </is>
      </c>
      <c r="D9" t="inlineStr">
        <is>
          <t>91,34%</t>
        </is>
      </c>
      <c r="E9" t="inlineStr">
        <is>
          <t>15,91%</t>
        </is>
      </c>
    </row>
    <row r="10">
      <c r="A10" t="inlineStr">
        <is>
          <t>Outras Receitas Correntes</t>
        </is>
      </c>
      <c r="B10" t="inlineStr">
        <is>
          <t>R$3.315.000,00</t>
        </is>
      </c>
      <c r="C10" t="inlineStr">
        <is>
          <t>R$3.159.144,83</t>
        </is>
      </c>
      <c r="D10" t="inlineStr">
        <is>
          <t>95,30%</t>
        </is>
      </c>
      <c r="E10" t="inlineStr">
        <is>
          <t>1,00%</t>
        </is>
      </c>
    </row>
    <row r="11">
      <c r="A11" t="inlineStr">
        <is>
          <t xml:space="preserve">Multas e Juros </t>
        </is>
      </c>
      <c r="B11" t="inlineStr">
        <is>
          <t>R$291.000,00</t>
        </is>
      </c>
      <c r="C11" t="inlineStr">
        <is>
          <t>R$232.189,93</t>
        </is>
      </c>
      <c r="D11" t="inlineStr">
        <is>
          <t>79,79%</t>
        </is>
      </c>
      <c r="E11" t="inlineStr">
        <is>
          <t>0,07%</t>
        </is>
      </c>
    </row>
    <row r="12">
      <c r="A12" t="inlineStr">
        <is>
          <t>Outras Indenizações</t>
        </is>
      </c>
      <c r="B12" t="inlineStr">
        <is>
          <t>R$9.000,00</t>
        </is>
      </c>
      <c r="C12" t="inlineStr">
        <is>
          <t>R$44.959,09</t>
        </is>
      </c>
      <c r="D12" t="inlineStr">
        <is>
          <t>499,55%</t>
        </is>
      </c>
      <c r="E12" t="inlineStr">
        <is>
          <t>0,01%</t>
        </is>
      </c>
    </row>
    <row r="13">
      <c r="A13" t="inlineStr">
        <is>
          <t>Outras Restituições</t>
        </is>
      </c>
      <c r="B13" t="inlineStr">
        <is>
          <t>R$15.000,00</t>
        </is>
      </c>
      <c r="C13" t="inlineStr">
        <is>
          <t>R$871.357,73</t>
        </is>
      </c>
      <c r="D13" t="inlineStr">
        <is>
          <t>5.809,05%</t>
        </is>
      </c>
      <c r="E13" t="inlineStr">
        <is>
          <t>0,28%</t>
        </is>
      </c>
    </row>
    <row r="14">
      <c r="A14" t="inlineStr">
        <is>
          <t>Outras Receitas Correntes</t>
        </is>
      </c>
      <c r="B14" t="inlineStr">
        <is>
          <t>R$3.000.000,00</t>
        </is>
      </c>
      <c r="C14" t="inlineStr">
        <is>
          <t>R$2.010.638,08</t>
        </is>
      </c>
      <c r="D14" t="inlineStr">
        <is>
          <t>67,02%</t>
        </is>
      </c>
      <c r="E14" t="inlineStr">
        <is>
          <t>0,64%</t>
        </is>
      </c>
    </row>
    <row r="15">
      <c r="A15" t="inlineStr">
        <is>
          <t>RECEITAS DE CAPITAL</t>
        </is>
      </c>
      <c r="B15" t="inlineStr">
        <is>
          <t>R$198.000,00</t>
        </is>
      </c>
      <c r="C15" t="inlineStr">
        <is>
          <t>R$809.297,80</t>
        </is>
      </c>
      <c r="D15" t="inlineStr">
        <is>
          <t>408,74%</t>
        </is>
      </c>
      <c r="E15" t="inlineStr">
        <is>
          <t>0,26%</t>
        </is>
      </c>
    </row>
    <row r="16">
      <c r="A16" t="inlineStr">
        <is>
          <t>Alienação de Bens</t>
        </is>
      </c>
      <c r="B16" t="inlineStr">
        <is>
          <t>R$198.000,00</t>
        </is>
      </c>
      <c r="C16" t="inlineStr">
        <is>
          <t>R$809.297,80</t>
        </is>
      </c>
      <c r="D16" t="inlineStr">
        <is>
          <t>408,74%</t>
        </is>
      </c>
      <c r="E16" t="inlineStr">
        <is>
          <t>0,26%</t>
        </is>
      </c>
    </row>
    <row r="17">
      <c r="A17" t="inlineStr">
        <is>
          <t>Alienação de Bens Móveis</t>
        </is>
      </c>
      <c r="B17" t="inlineStr">
        <is>
          <t>R$198.000,00</t>
        </is>
      </c>
      <c r="C17" t="inlineStr">
        <is>
          <t>R$809.297,80</t>
        </is>
      </c>
      <c r="D17" t="inlineStr">
        <is>
          <t>408,74%</t>
        </is>
      </c>
      <c r="E17" t="inlineStr">
        <is>
          <t>0,26%</t>
        </is>
      </c>
    </row>
    <row r="18">
      <c r="A18" t="inlineStr">
        <is>
          <t>RECURSOS ARREC. EXERC. ANTER.</t>
        </is>
      </c>
      <c r="B18" t="inlineStr">
        <is>
          <t>R$54.000.096,00</t>
        </is>
      </c>
      <c r="C18" t="inlineStr">
        <is>
          <t>R$0,00</t>
        </is>
      </c>
      <c r="D18" t="inlineStr">
        <is>
          <t>0,00%</t>
        </is>
      </c>
      <c r="E18" t="inlineStr">
        <is>
          <t>0,00%</t>
        </is>
      </c>
    </row>
    <row r="19">
      <c r="A19" t="inlineStr">
        <is>
          <t>Recurso Arrecadado em Exerc. Anteriores</t>
        </is>
      </c>
      <c r="B19" t="inlineStr">
        <is>
          <t>R$54.000.096,00</t>
        </is>
      </c>
      <c r="C19" t="inlineStr">
        <is>
          <t>R$0,00</t>
        </is>
      </c>
      <c r="D19" t="inlineStr">
        <is>
          <t>0,00%</t>
        </is>
      </c>
      <c r="E19" t="inlineStr">
        <is>
          <t>0,00%</t>
        </is>
      </c>
    </row>
    <row r="20">
      <c r="A20" t="inlineStr">
        <is>
          <t>Recurso Arrecadado em Exerc. Anteriores</t>
        </is>
      </c>
      <c r="B20" t="inlineStr">
        <is>
          <t>R$54.000.096,00</t>
        </is>
      </c>
      <c r="C20" t="inlineStr">
        <is>
          <t>R$0,00</t>
        </is>
      </c>
      <c r="D20" t="inlineStr">
        <is>
          <t>0,00%</t>
        </is>
      </c>
      <c r="E20" t="inlineStr">
        <is>
          <t>0,00%</t>
        </is>
      </c>
    </row>
  </sheetData>
  <pageMargins left="0.75" right="0.75" top="1" bottom="1" header="0.5" footer="0.5"/>
</worksheet>
</file>

<file path=xl/worksheets/sheet76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R$ 221.496.000,00</t>
        </is>
      </c>
      <c r="C2" t="inlineStr">
        <is>
          <t>R$ 194.939.990,22</t>
        </is>
      </c>
      <c r="D2" t="inlineStr">
        <is>
          <t>88,01%</t>
        </is>
      </c>
      <c r="E2" t="inlineStr">
        <is>
          <t>58,66%</t>
        </is>
      </c>
    </row>
    <row r="3">
      <c r="A3" t="inlineStr">
        <is>
          <t>Pessoal e Encargos Sociais</t>
        </is>
      </c>
      <c r="B3" t="inlineStr">
        <is>
          <t>R$ 125.820.000,00</t>
        </is>
      </c>
      <c r="C3" t="inlineStr">
        <is>
          <t>R$ 106.587.849,77</t>
        </is>
      </c>
      <c r="D3" t="inlineStr">
        <is>
          <t>84,71%</t>
        </is>
      </c>
      <c r="E3" t="inlineStr">
        <is>
          <t>32,07%</t>
        </is>
      </c>
    </row>
    <row r="4">
      <c r="A4" t="inlineStr">
        <is>
          <t>Contrib. a Entidades Fechadas da Previd.</t>
        </is>
      </c>
      <c r="B4" t="inlineStr">
        <is>
          <t>R$ 6.306.000,00</t>
        </is>
      </c>
      <c r="C4" t="inlineStr">
        <is>
          <t>R$ 2.044.449,34</t>
        </is>
      </c>
      <c r="D4" t="inlineStr">
        <is>
          <t>32,42%</t>
        </is>
      </c>
      <c r="E4" t="inlineStr">
        <is>
          <t>0,62%</t>
        </is>
      </c>
    </row>
    <row r="5">
      <c r="A5" t="inlineStr">
        <is>
          <t>Vencimentos e Vantagens Fixas</t>
        </is>
      </c>
      <c r="B5" t="inlineStr">
        <is>
          <t>R$ 96.900.000,00</t>
        </is>
      </c>
      <c r="C5" t="inlineStr">
        <is>
          <t>R$ 86.385.611,94</t>
        </is>
      </c>
      <c r="D5" t="inlineStr">
        <is>
          <t>89,15%</t>
        </is>
      </c>
      <c r="E5" t="inlineStr">
        <is>
          <t>25,99%</t>
        </is>
      </c>
    </row>
    <row r="6">
      <c r="A6" t="inlineStr">
        <is>
          <t>Obrigações Patronais</t>
        </is>
      </c>
      <c r="B6" t="inlineStr">
        <is>
          <t>R$ 12.912.000,00</t>
        </is>
      </c>
      <c r="C6" t="inlineStr">
        <is>
          <t>R$ 11.132.109,15</t>
        </is>
      </c>
      <c r="D6" t="inlineStr">
        <is>
          <t>86,22%</t>
        </is>
      </c>
      <c r="E6" t="inlineStr">
        <is>
          <t>3,35%</t>
        </is>
      </c>
    </row>
    <row r="7">
      <c r="A7" t="inlineStr">
        <is>
          <t>Outras Despesas Variáveis</t>
        </is>
      </c>
      <c r="B7" t="inlineStr">
        <is>
          <t>R$ 111.000,00</t>
        </is>
      </c>
      <c r="C7" t="inlineStr">
        <is>
          <t>R$ 76.162,73</t>
        </is>
      </c>
      <c r="D7" t="inlineStr">
        <is>
          <t>68,62%</t>
        </is>
      </c>
      <c r="E7" t="inlineStr">
        <is>
          <t>0,02%</t>
        </is>
      </c>
    </row>
    <row r="8">
      <c r="A8" t="inlineStr">
        <is>
          <t xml:space="preserve">Sentenças Judiciais </t>
        </is>
      </c>
      <c r="B8" t="inlineStr">
        <is>
          <t>R$ 2.901.000,00</t>
        </is>
      </c>
      <c r="C8" t="inlineStr">
        <is>
          <t>R$ 1.293.814,00</t>
        </is>
      </c>
      <c r="D8" t="inlineStr">
        <is>
          <t>44,60%</t>
        </is>
      </c>
      <c r="E8" t="inlineStr">
        <is>
          <t>0,39%</t>
        </is>
      </c>
    </row>
    <row r="9">
      <c r="A9" t="inlineStr">
        <is>
          <t>Indenizações e Restituições Trabalhistas</t>
        </is>
      </c>
      <c r="B9" t="inlineStr">
        <is>
          <t>R$ 6.690.000,00</t>
        </is>
      </c>
      <c r="C9" t="inlineStr">
        <is>
          <t>R$ 5.655.702,61</t>
        </is>
      </c>
      <c r="D9" t="inlineStr">
        <is>
          <t>84,54%</t>
        </is>
      </c>
      <c r="E9" t="inlineStr">
        <is>
          <t>1,70%</t>
        </is>
      </c>
    </row>
    <row r="10">
      <c r="A10" t="inlineStr">
        <is>
          <t>Outras Despesas Correntes</t>
        </is>
      </c>
      <c r="B10" t="inlineStr">
        <is>
          <t>R$ 95.676.000,00</t>
        </is>
      </c>
      <c r="C10" t="inlineStr">
        <is>
          <t>R$ 88.352.140,45</t>
        </is>
      </c>
      <c r="D10" t="inlineStr">
        <is>
          <t>92,35%</t>
        </is>
      </c>
      <c r="E10" t="inlineStr">
        <is>
          <t>26,59%</t>
        </is>
      </c>
    </row>
    <row r="11">
      <c r="A11" t="inlineStr">
        <is>
          <t>Contribuições</t>
        </is>
      </c>
      <c r="B11" t="inlineStr">
        <is>
          <t>R$ 6.234.000,00</t>
        </is>
      </c>
      <c r="C11" t="inlineStr">
        <is>
          <t>R$ 6.123.332,09</t>
        </is>
      </c>
      <c r="D11" t="inlineStr">
        <is>
          <t>98,22%</t>
        </is>
      </c>
      <c r="E11" t="inlineStr">
        <is>
          <t>1,84%</t>
        </is>
      </c>
    </row>
    <row r="12">
      <c r="A12" t="inlineStr">
        <is>
          <t>Diárias</t>
        </is>
      </c>
      <c r="B12" t="inlineStr">
        <is>
          <t>R$ 663.000,00</t>
        </is>
      </c>
      <c r="C12" t="inlineStr">
        <is>
          <t>R$ 698.110,25</t>
        </is>
      </c>
      <c r="D12" t="inlineStr">
        <is>
          <t>105,30%</t>
        </is>
      </c>
      <c r="E12" t="inlineStr">
        <is>
          <t>0,21%</t>
        </is>
      </c>
    </row>
    <row r="13">
      <c r="A13" t="inlineStr">
        <is>
          <t>Auxílio Financeiro a Estudantes</t>
        </is>
      </c>
      <c r="B13" t="inlineStr">
        <is>
          <t>R$ 153.000,00</t>
        </is>
      </c>
      <c r="C13" t="inlineStr">
        <is>
          <t>R$ 120.048,39</t>
        </is>
      </c>
      <c r="D13" t="inlineStr">
        <is>
          <t>78,46%</t>
        </is>
      </c>
      <c r="E13" t="inlineStr">
        <is>
          <t>0,04%</t>
        </is>
      </c>
    </row>
    <row r="14">
      <c r="A14" t="inlineStr">
        <is>
          <t>Material de Consumo</t>
        </is>
      </c>
      <c r="B14" t="inlineStr">
        <is>
          <t>R$ 8.280.000,00</t>
        </is>
      </c>
      <c r="C14" t="inlineStr">
        <is>
          <t>R$ 9.098.967,68</t>
        </is>
      </c>
      <c r="D14" t="inlineStr">
        <is>
          <t>109,89%</t>
        </is>
      </c>
      <c r="E14" t="inlineStr">
        <is>
          <t>2,74%</t>
        </is>
      </c>
    </row>
    <row r="15">
      <c r="A15" t="inlineStr">
        <is>
          <t>Passagens e Despesas de Locomoção</t>
        </is>
      </c>
      <c r="B15" t="inlineStr">
        <is>
          <t>R$ 2.010.000,00</t>
        </is>
      </c>
      <c r="C15" t="inlineStr">
        <is>
          <t>R$ 1.829.739,71</t>
        </is>
      </c>
      <c r="D15" t="inlineStr">
        <is>
          <t>91,03%</t>
        </is>
      </c>
      <c r="E15" t="inlineStr">
        <is>
          <t>0,55%</t>
        </is>
      </c>
    </row>
    <row r="16">
      <c r="A16" t="inlineStr">
        <is>
          <t>Outros Serviços de Terceiros - PF</t>
        </is>
      </c>
      <c r="B16" t="inlineStr">
        <is>
          <t>R$ 2.460.000,00</t>
        </is>
      </c>
      <c r="C16" t="inlineStr">
        <is>
          <t>R$ 675.314,17</t>
        </is>
      </c>
      <c r="D16" t="inlineStr">
        <is>
          <t>27,45%</t>
        </is>
      </c>
      <c r="E16" t="inlineStr">
        <is>
          <t>0,20%</t>
        </is>
      </c>
    </row>
    <row r="17">
      <c r="A17" t="inlineStr">
        <is>
          <t>Locação de Mão de Obra</t>
        </is>
      </c>
      <c r="B17" t="inlineStr">
        <is>
          <t>R$ 4.245.000,00</t>
        </is>
      </c>
      <c r="C17" t="inlineStr">
        <is>
          <t>R$ 3.731.185,58</t>
        </is>
      </c>
      <c r="D17" t="inlineStr">
        <is>
          <t>87,90%</t>
        </is>
      </c>
      <c r="E17" t="inlineStr">
        <is>
          <t>1,12%</t>
        </is>
      </c>
    </row>
    <row r="18">
      <c r="A18" t="inlineStr">
        <is>
          <t>Outros Serviços Terceiros - P. Jurídica</t>
        </is>
      </c>
      <c r="B18" t="inlineStr">
        <is>
          <t>R$ 62.397.000,00</t>
        </is>
      </c>
      <c r="C18" t="inlineStr">
        <is>
          <t>R$ 61.465.179,57</t>
        </is>
      </c>
      <c r="D18" t="inlineStr">
        <is>
          <t>98,51%</t>
        </is>
      </c>
      <c r="E18" t="inlineStr">
        <is>
          <t>18,50%</t>
        </is>
      </c>
    </row>
    <row r="19">
      <c r="A19" t="inlineStr">
        <is>
          <t>Serv. Tecn. da Inform. Comunicação - PJ.</t>
        </is>
      </c>
      <c r="B19" t="inlineStr">
        <is>
          <t>R$ 4.110.000,00</t>
        </is>
      </c>
      <c r="C19" t="inlineStr">
        <is>
          <t>R$ 4.132.632,98</t>
        </is>
      </c>
      <c r="D19" t="inlineStr">
        <is>
          <t>100,55%</t>
        </is>
      </c>
      <c r="E19" t="inlineStr">
        <is>
          <t>1,24%</t>
        </is>
      </c>
    </row>
    <row r="20">
      <c r="A20" t="inlineStr">
        <is>
          <t>Obrigações Tributárias e Contributivas</t>
        </is>
      </c>
      <c r="B20" t="inlineStr">
        <is>
          <t>R$ 630.000,00</t>
        </is>
      </c>
      <c r="C20" t="inlineStr">
        <is>
          <t>R$ 415.510,81</t>
        </is>
      </c>
      <c r="D20" t="inlineStr">
        <is>
          <t>65,95%</t>
        </is>
      </c>
      <c r="E20" t="inlineStr">
        <is>
          <t>0,13%</t>
        </is>
      </c>
    </row>
    <row r="21">
      <c r="A21" t="inlineStr">
        <is>
          <t>Sentenças Judiciais</t>
        </is>
      </c>
      <c r="B21" t="inlineStr">
        <is>
          <t>R$ 4.440.000,00</t>
        </is>
      </c>
      <c r="C21" t="inlineStr">
        <is>
          <t>R$ 61.613,22</t>
        </is>
      </c>
      <c r="D21" t="inlineStr">
        <is>
          <t>1,39%</t>
        </is>
      </c>
      <c r="E21" t="inlineStr">
        <is>
          <t>0,02%</t>
        </is>
      </c>
    </row>
  </sheetData>
  <pageMargins left="0.75" right="0.75" top="1" bottom="1" header="0.5" footer="0.5"/>
</worksheet>
</file>

<file path=xl/worksheets/sheet76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R$ 31.532.159,00</t>
        </is>
      </c>
      <c r="C2" t="inlineStr">
        <is>
          <t>R$ 23.012.192,17</t>
        </is>
      </c>
      <c r="D2" t="inlineStr">
        <is>
          <t>72,98%</t>
        </is>
      </c>
      <c r="E2" t="inlineStr">
        <is>
          <t>6,92%</t>
        </is>
      </c>
    </row>
    <row r="3">
      <c r="A3" t="inlineStr">
        <is>
          <t>02 - Administração Financeira</t>
        </is>
      </c>
      <c r="B3" t="inlineStr">
        <is>
          <t>R$ 14.217.056,00</t>
        </is>
      </c>
      <c r="C3" t="inlineStr">
        <is>
          <t>R$ 12.296.966,07</t>
        </is>
      </c>
      <c r="D3" t="inlineStr">
        <is>
          <t>86,49%</t>
        </is>
      </c>
      <c r="E3" t="inlineStr">
        <is>
          <t>3,70%</t>
        </is>
      </c>
    </row>
    <row r="4">
      <c r="A4" t="inlineStr">
        <is>
          <t>03 - Formação de Recursos Humanos</t>
        </is>
      </c>
      <c r="B4" t="inlineStr">
        <is>
          <t>R$ 1.206.380,00</t>
        </is>
      </c>
      <c r="C4" t="inlineStr">
        <is>
          <t>R$ 2.956.820,56</t>
        </is>
      </c>
      <c r="D4" t="inlineStr">
        <is>
          <t>245,10%</t>
        </is>
      </c>
      <c r="E4" t="inlineStr">
        <is>
          <t>0,89%</t>
        </is>
      </c>
    </row>
    <row r="5">
      <c r="A5" t="inlineStr">
        <is>
          <t>04 - Comunicação Social</t>
        </is>
      </c>
      <c r="B5" t="inlineStr">
        <is>
          <t>R$ 5.438.582,00</t>
        </is>
      </c>
      <c r="C5" t="inlineStr">
        <is>
          <t>R$ 7.098.333,46</t>
        </is>
      </c>
      <c r="D5" t="inlineStr">
        <is>
          <t>130,52%</t>
        </is>
      </c>
      <c r="E5" t="inlineStr">
        <is>
          <t>2,14%</t>
        </is>
      </c>
    </row>
    <row r="6">
      <c r="A6" t="inlineStr">
        <is>
          <t>05 - Atenção Básica</t>
        </is>
      </c>
      <c r="B6" t="inlineStr">
        <is>
          <t>R$ 8.251.097,00</t>
        </is>
      </c>
      <c r="C6" t="inlineStr">
        <is>
          <t>R$ 8.926.525,77</t>
        </is>
      </c>
      <c r="D6" t="inlineStr">
        <is>
          <t>108,19%</t>
        </is>
      </c>
      <c r="E6" t="inlineStr">
        <is>
          <t>2,69%</t>
        </is>
      </c>
    </row>
    <row r="7">
      <c r="A7" t="inlineStr">
        <is>
          <t>06 - Proteção e Benefícios ao Trabalhador</t>
        </is>
      </c>
      <c r="B7" t="inlineStr">
        <is>
          <t>R$ 9.420.697,00</t>
        </is>
      </c>
      <c r="C7" t="inlineStr">
        <is>
          <t>R$ 7.902.783,49</t>
        </is>
      </c>
      <c r="D7" t="inlineStr">
        <is>
          <t>83,89%</t>
        </is>
      </c>
      <c r="E7" t="inlineStr">
        <is>
          <t>2,38%</t>
        </is>
      </c>
    </row>
    <row r="8">
      <c r="A8" t="inlineStr">
        <is>
          <t>07 - Empregabilidade</t>
        </is>
      </c>
      <c r="B8" t="inlineStr">
        <is>
          <t>R$ 320.036.029,00</t>
        </is>
      </c>
      <c r="C8" t="inlineStr">
        <is>
          <t>R$ 270.124.971,74</t>
        </is>
      </c>
      <c r="D8" t="inlineStr">
        <is>
          <t>84,40%</t>
        </is>
      </c>
      <c r="E8" t="inlineStr">
        <is>
          <t>81,28%</t>
        </is>
      </c>
    </row>
  </sheetData>
  <pageMargins left="0.75" right="0.75" top="1" bottom="1" header="0.5" footer="0.5"/>
</worksheet>
</file>

<file path=xl/worksheets/sheet76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R$245.089.812,00</t>
        </is>
      </c>
      <c r="D2" t="inlineStr">
        <is>
          <t>74,47%</t>
        </is>
      </c>
    </row>
    <row r="3">
      <c r="A3" t="inlineStr">
        <is>
          <t>13110110</t>
        </is>
      </c>
      <c r="B3" t="inlineStr">
        <is>
          <t>Aluguéis e Arrendamentos</t>
        </is>
      </c>
      <c r="C3" t="inlineStr">
        <is>
          <t>R$1.392.000,00</t>
        </is>
      </c>
      <c r="D3" t="inlineStr">
        <is>
          <t>0,42%</t>
        </is>
      </c>
    </row>
    <row r="4">
      <c r="A4" t="inlineStr">
        <is>
          <t>13210100</t>
        </is>
      </c>
      <c r="B4" t="inlineStr">
        <is>
          <t>Remuneração de Depósitos Bancários</t>
        </is>
      </c>
      <c r="C4" t="inlineStr">
        <is>
          <t>R$36.400.188,00</t>
        </is>
      </c>
      <c r="D4" t="inlineStr">
        <is>
          <t>11,06%</t>
        </is>
      </c>
    </row>
    <row r="5">
      <c r="A5" t="inlineStr">
        <is>
          <t>16999900</t>
        </is>
      </c>
      <c r="B5" t="inlineStr">
        <is>
          <t>Serviços Educacionais</t>
        </is>
      </c>
      <c r="C5" t="inlineStr">
        <is>
          <t>R$45.912.000,00</t>
        </is>
      </c>
      <c r="D5" t="inlineStr">
        <is>
          <t>13,95%</t>
        </is>
      </c>
    </row>
    <row r="6">
      <c r="A6" t="inlineStr">
        <is>
          <t>19110900</t>
        </is>
      </c>
      <c r="B6" t="inlineStr">
        <is>
          <t xml:space="preserve">Multas e Juros </t>
        </is>
      </c>
      <c r="C6" t="inlineStr">
        <is>
          <t>R$291.000,00</t>
        </is>
      </c>
      <c r="D6" t="inlineStr">
        <is>
          <t>0,09%</t>
        </is>
      </c>
    </row>
    <row r="7">
      <c r="A7" t="inlineStr">
        <is>
          <t>19999900</t>
        </is>
      </c>
      <c r="B7" t="inlineStr">
        <is>
          <t>Outras Receitas Correntes</t>
        </is>
      </c>
      <c r="C7" t="inlineStr">
        <is>
          <t>R$15.000,00</t>
        </is>
      </c>
      <c r="D7" t="inlineStr">
        <is>
          <t>0,00%</t>
        </is>
      </c>
    </row>
  </sheetData>
  <pageMargins left="0.75" right="0.75" top="1" bottom="1" header="0.5" footer="0.5"/>
</worksheet>
</file>

<file path=xl/worksheets/sheet76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R$2.601.000,00</t>
        </is>
      </c>
      <c r="D2" t="inlineStr">
        <is>
          <t>0,79%</t>
        </is>
      </c>
    </row>
    <row r="3">
      <c r="A3" t="inlineStr">
        <is>
          <t>31901100</t>
        </is>
      </c>
      <c r="B3" t="inlineStr">
        <is>
          <t>Vencimentos e Vantagens Fixas</t>
        </is>
      </c>
      <c r="C3" t="inlineStr">
        <is>
          <t>R$93.000.000,00</t>
        </is>
      </c>
      <c r="D3" t="inlineStr">
        <is>
          <t>28,26%</t>
        </is>
      </c>
    </row>
    <row r="4">
      <c r="A4" t="inlineStr">
        <is>
          <t>31901300</t>
        </is>
      </c>
      <c r="B4" t="inlineStr">
        <is>
          <t>Obrigações Patronais</t>
        </is>
      </c>
      <c r="C4" t="inlineStr">
        <is>
          <t>R$12.912.000,00</t>
        </is>
      </c>
      <c r="D4" t="inlineStr">
        <is>
          <t>3,92%</t>
        </is>
      </c>
    </row>
    <row r="5">
      <c r="A5" t="inlineStr">
        <is>
          <t>31901600</t>
        </is>
      </c>
      <c r="B5" t="inlineStr">
        <is>
          <t>Outras Despesas Variáveis</t>
        </is>
      </c>
      <c r="C5" t="inlineStr">
        <is>
          <t>R$72.000,00</t>
        </is>
      </c>
      <c r="D5" t="inlineStr">
        <is>
          <t>0,02%</t>
        </is>
      </c>
    </row>
    <row r="6">
      <c r="A6" t="inlineStr">
        <is>
          <t>31909100</t>
        </is>
      </c>
      <c r="B6" t="inlineStr">
        <is>
          <t xml:space="preserve">Sentenças Judiciais </t>
        </is>
      </c>
      <c r="C6" t="inlineStr">
        <is>
          <t>R$2.901.000,00</t>
        </is>
      </c>
      <c r="D6" t="inlineStr">
        <is>
          <t>0,88%</t>
        </is>
      </c>
    </row>
    <row r="7">
      <c r="A7" t="inlineStr">
        <is>
          <t>31909400</t>
        </is>
      </c>
      <c r="B7" t="inlineStr">
        <is>
          <t>Indenizações e Restituições Trabalhistas</t>
        </is>
      </c>
      <c r="C7" t="inlineStr">
        <is>
          <t>R$6.690.000,00</t>
        </is>
      </c>
      <c r="D7" t="inlineStr">
        <is>
          <t>2,03%</t>
        </is>
      </c>
    </row>
    <row r="8">
      <c r="A8" t="inlineStr">
        <is>
          <t>33504100</t>
        </is>
      </c>
      <c r="B8" t="inlineStr">
        <is>
          <t>Contribuições</t>
        </is>
      </c>
      <c r="C8" t="inlineStr">
        <is>
          <t>R$6.567.000,00</t>
        </is>
      </c>
      <c r="D8" t="inlineStr">
        <is>
          <t>2,00%</t>
        </is>
      </c>
    </row>
    <row r="9">
      <c r="A9" t="inlineStr">
        <is>
          <t>33901400</t>
        </is>
      </c>
      <c r="B9" t="inlineStr">
        <is>
          <t>Diárias</t>
        </is>
      </c>
      <c r="C9" t="inlineStr">
        <is>
          <t>R$663.000,00</t>
        </is>
      </c>
      <c r="D9" t="inlineStr">
        <is>
          <t>0,20%</t>
        </is>
      </c>
    </row>
    <row r="10">
      <c r="A10" t="inlineStr">
        <is>
          <t>33901800</t>
        </is>
      </c>
      <c r="B10" t="inlineStr">
        <is>
          <t>Auxílio Financeiro a Estudantes</t>
        </is>
      </c>
      <c r="C10" t="inlineStr">
        <is>
          <t>R$153.000,00</t>
        </is>
      </c>
      <c r="D10" t="inlineStr">
        <is>
          <t>0,05%</t>
        </is>
      </c>
    </row>
    <row r="11">
      <c r="A11" t="inlineStr">
        <is>
          <t>33903000</t>
        </is>
      </c>
      <c r="B11" t="inlineStr">
        <is>
          <t>Material de Consumo</t>
        </is>
      </c>
      <c r="C11" t="inlineStr">
        <is>
          <t>R$8.280.000,00</t>
        </is>
      </c>
      <c r="D11" t="inlineStr">
        <is>
          <t>2,52%</t>
        </is>
      </c>
    </row>
    <row r="12">
      <c r="A12" t="inlineStr">
        <is>
          <t>33903300</t>
        </is>
      </c>
      <c r="B12" t="inlineStr">
        <is>
          <t>Passagens e Despesas de Locomoção</t>
        </is>
      </c>
      <c r="C12" t="inlineStr">
        <is>
          <t>R$2.010.000,00</t>
        </is>
      </c>
      <c r="D12" t="inlineStr">
        <is>
          <t>0,61%</t>
        </is>
      </c>
    </row>
    <row r="13">
      <c r="A13" t="inlineStr">
        <is>
          <t>33903600</t>
        </is>
      </c>
      <c r="B13" t="inlineStr">
        <is>
          <t>Outros Serviços de Terceiros - PF</t>
        </is>
      </c>
      <c r="C13" t="inlineStr">
        <is>
          <t>R$1.800.000,00</t>
        </is>
      </c>
      <c r="D13" t="inlineStr">
        <is>
          <t>0,55%</t>
        </is>
      </c>
    </row>
    <row r="14">
      <c r="A14" t="inlineStr">
        <is>
          <t>33903700</t>
        </is>
      </c>
      <c r="B14" t="inlineStr">
        <is>
          <t>Locação de Mão de Obra</t>
        </is>
      </c>
      <c r="C14" t="inlineStr">
        <is>
          <t>R$4.245.000,00</t>
        </is>
      </c>
      <c r="D14" t="inlineStr">
        <is>
          <t>1,29%</t>
        </is>
      </c>
    </row>
    <row r="15">
      <c r="A15" t="inlineStr">
        <is>
          <t>33903900</t>
        </is>
      </c>
      <c r="B15" t="inlineStr">
        <is>
          <t>Outros Serviços Terceiros - P. Jurídica</t>
        </is>
      </c>
      <c r="C15" t="inlineStr">
        <is>
          <t>R$56.940.000,00</t>
        </is>
      </c>
      <c r="D15" t="inlineStr">
        <is>
          <t>17,30%</t>
        </is>
      </c>
    </row>
    <row r="16">
      <c r="A16" t="inlineStr">
        <is>
          <t>33904000</t>
        </is>
      </c>
      <c r="B16" t="inlineStr">
        <is>
          <t>Serv. Tecn. da Inform. Comunicação - PJ.</t>
        </is>
      </c>
      <c r="C16" t="inlineStr">
        <is>
          <t>R$4.110.000,00</t>
        </is>
      </c>
      <c r="D16" t="inlineStr">
        <is>
          <t>1,25%</t>
        </is>
      </c>
    </row>
    <row r="17">
      <c r="A17" t="inlineStr">
        <is>
          <t>33904700</t>
        </is>
      </c>
      <c r="B17" t="inlineStr">
        <is>
          <t>Obrigações Tributárias e Contributivas</t>
        </is>
      </c>
      <c r="C17" t="inlineStr">
        <is>
          <t>R$630.000,00</t>
        </is>
      </c>
      <c r="D17" t="inlineStr">
        <is>
          <t>0,19%</t>
        </is>
      </c>
    </row>
    <row r="18">
      <c r="A18" t="inlineStr">
        <is>
          <t>33909100</t>
        </is>
      </c>
      <c r="B18" t="inlineStr">
        <is>
          <t>Sentenças Judiciais</t>
        </is>
      </c>
      <c r="C18" t="inlineStr">
        <is>
          <t>R$6.600.000,00</t>
        </is>
      </c>
      <c r="D18" t="inlineStr">
        <is>
          <t>2,01%</t>
        </is>
      </c>
    </row>
    <row r="19">
      <c r="A19" t="inlineStr">
        <is>
          <t>33909300</t>
        </is>
      </c>
      <c r="B19" t="inlineStr">
        <is>
          <t>Indenizações e Restituições</t>
        </is>
      </c>
      <c r="C19" t="inlineStr">
        <is>
          <t>R$54.000,00</t>
        </is>
      </c>
      <c r="D19" t="inlineStr">
        <is>
          <t>0,02%</t>
        </is>
      </c>
    </row>
    <row r="20">
      <c r="A20" t="inlineStr">
        <is>
          <t>44905100</t>
        </is>
      </c>
      <c r="B20" t="inlineStr">
        <is>
          <t>Obras e Instalações</t>
        </is>
      </c>
      <c r="C20" t="inlineStr">
        <is>
          <t>R$63.372.000,00</t>
        </is>
      </c>
      <c r="D20" t="inlineStr">
        <is>
          <t>19,26%</t>
        </is>
      </c>
    </row>
    <row r="21">
      <c r="A21" t="inlineStr">
        <is>
          <t>44905200</t>
        </is>
      </c>
      <c r="B21" t="inlineStr">
        <is>
          <t>Equipamentos e Material Permanente</t>
        </is>
      </c>
      <c r="C21" t="inlineStr">
        <is>
          <t>R$25.500.000,00</t>
        </is>
      </c>
      <c r="D21" t="inlineStr">
        <is>
          <t>7,75%</t>
        </is>
      </c>
    </row>
  </sheetData>
  <pageMargins left="0.75" right="0.75" top="1" bottom="1" header="0.5" footer="0.5"/>
</worksheet>
</file>

<file path=xl/worksheets/sheet76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R$29.219.159,00</t>
        </is>
      </c>
      <c r="C2" t="inlineStr">
        <is>
          <t>8,88%</t>
        </is>
      </c>
    </row>
    <row r="3">
      <c r="A3" t="inlineStr">
        <is>
          <t>02 - Administração Financeira</t>
        </is>
      </c>
      <c r="B3" t="inlineStr">
        <is>
          <t>R$14.088.056,00</t>
        </is>
      </c>
      <c r="C3" t="inlineStr">
        <is>
          <t>4,28%</t>
        </is>
      </c>
    </row>
    <row r="4">
      <c r="A4" t="inlineStr">
        <is>
          <t>03 - Formação de Recursos Humanos</t>
        </is>
      </c>
      <c r="B4" t="inlineStr">
        <is>
          <t>R$2.196.380,00</t>
        </is>
      </c>
      <c r="C4" t="inlineStr">
        <is>
          <t>0,67%</t>
        </is>
      </c>
    </row>
    <row r="5">
      <c r="A5" t="inlineStr">
        <is>
          <t>04 - Comunicação Social</t>
        </is>
      </c>
      <c r="B5" t="inlineStr">
        <is>
          <t>R$5.207.582,00</t>
        </is>
      </c>
      <c r="C5" t="inlineStr">
        <is>
          <t>1,58%</t>
        </is>
      </c>
    </row>
    <row r="6">
      <c r="A6" t="inlineStr">
        <is>
          <t>05 - Atenção Básica</t>
        </is>
      </c>
      <c r="B6" t="inlineStr">
        <is>
          <t>R$5.192.097,00</t>
        </is>
      </c>
      <c r="C6" t="inlineStr">
        <is>
          <t>1,58%</t>
        </is>
      </c>
    </row>
    <row r="7">
      <c r="A7" t="inlineStr">
        <is>
          <t>06 - Proteção e Benefícios ao Trabalhador</t>
        </is>
      </c>
      <c r="B7" t="inlineStr">
        <is>
          <t>R$5.703.697,00</t>
        </is>
      </c>
      <c r="C7" t="inlineStr">
        <is>
          <t>1,73%</t>
        </is>
      </c>
    </row>
    <row r="8">
      <c r="A8" t="inlineStr">
        <is>
          <t>07 - Empregabilidade</t>
        </is>
      </c>
      <c r="B8" t="inlineStr">
        <is>
          <t>R$267.493.029,00</t>
        </is>
      </c>
      <c r="C8" t="inlineStr">
        <is>
          <t>81,28%</t>
        </is>
      </c>
    </row>
  </sheetData>
  <pageMargins left="0.75" right="0.75" top="1" bottom="1" header="0.5" footer="0.5"/>
</worksheet>
</file>

<file path=xl/worksheets/sheet76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R$329.100.000,00</t>
        </is>
      </c>
      <c r="C2" t="inlineStr">
        <is>
          <t>R$162.924.451,54</t>
        </is>
      </c>
      <c r="D2" t="inlineStr">
        <is>
          <t>49,51%</t>
        </is>
      </c>
      <c r="E2" t="inlineStr">
        <is>
          <t>99,99%</t>
        </is>
      </c>
    </row>
    <row r="3">
      <c r="A3" t="inlineStr">
        <is>
          <t>Contr. para Ent. Privadas Serviço Social e de Formação Prof.</t>
        </is>
      </c>
      <c r="B3" t="inlineStr">
        <is>
          <t>R$245.089.812,00</t>
        </is>
      </c>
      <c r="C3" t="inlineStr">
        <is>
          <t>R$119.420.616,11</t>
        </is>
      </c>
      <c r="D3" t="inlineStr">
        <is>
          <t>48,73%</t>
        </is>
      </c>
      <c r="E3" t="inlineStr">
        <is>
          <t>73,29%</t>
        </is>
      </c>
    </row>
    <row r="4">
      <c r="A4" t="inlineStr">
        <is>
          <t>Contribuições para o Senac</t>
        </is>
      </c>
      <c r="B4" t="inlineStr">
        <is>
          <t>R$245.089.812,00</t>
        </is>
      </c>
      <c r="C4" t="inlineStr">
        <is>
          <t>R$119.420.616,11</t>
        </is>
      </c>
      <c r="D4" t="inlineStr">
        <is>
          <t>48,73%</t>
        </is>
      </c>
      <c r="E4" t="inlineStr">
        <is>
          <t>73,29%</t>
        </is>
      </c>
    </row>
    <row r="5">
      <c r="A5" t="inlineStr">
        <is>
          <t>Receita Patrimonial</t>
        </is>
      </c>
      <c r="B5" t="inlineStr">
        <is>
          <t>R$37.792.188,00</t>
        </is>
      </c>
      <c r="C5" t="inlineStr">
        <is>
          <t>R$21.234.541,17</t>
        </is>
      </c>
      <c r="D5" t="inlineStr">
        <is>
          <t>56,19%</t>
        </is>
      </c>
      <c r="E5" t="inlineStr">
        <is>
          <t>13,03%</t>
        </is>
      </c>
    </row>
    <row r="6">
      <c r="A6" t="inlineStr">
        <is>
          <t>Aluguéis e Arrendamentos</t>
        </is>
      </c>
      <c r="B6" t="inlineStr">
        <is>
          <t>R$1.392.000,00</t>
        </is>
      </c>
      <c r="C6" t="inlineStr">
        <is>
          <t>R$695.336,52</t>
        </is>
      </c>
      <c r="D6" t="inlineStr">
        <is>
          <t>49,95%</t>
        </is>
      </c>
      <c r="E6" t="inlineStr">
        <is>
          <t>0,43%</t>
        </is>
      </c>
    </row>
    <row r="7">
      <c r="A7" t="inlineStr">
        <is>
          <t>Taxas de Ocupação</t>
        </is>
      </c>
      <c r="B7" t="inlineStr">
        <is>
          <t>R$0,00</t>
        </is>
      </c>
      <c r="C7" t="inlineStr">
        <is>
          <t>R$17.530,00</t>
        </is>
      </c>
      <c r="D7" t="inlineStr">
        <is>
          <t>0,00%</t>
        </is>
      </c>
      <c r="E7" t="inlineStr">
        <is>
          <t>0,01%</t>
        </is>
      </c>
    </row>
    <row r="8">
      <c r="A8" t="inlineStr">
        <is>
          <t>Remuneração de Depósitos Bancários</t>
        </is>
      </c>
      <c r="B8" t="inlineStr">
        <is>
          <t>R$36.400.188,00</t>
        </is>
      </c>
      <c r="C8" t="inlineStr">
        <is>
          <t>R$20.521.674,65</t>
        </is>
      </c>
      <c r="D8" t="inlineStr">
        <is>
          <t>56,38%</t>
        </is>
      </c>
      <c r="E8" t="inlineStr">
        <is>
          <t>12,59%</t>
        </is>
      </c>
    </row>
    <row r="9">
      <c r="A9" t="inlineStr">
        <is>
          <t>Receita de Serviços</t>
        </is>
      </c>
      <c r="B9" t="inlineStr">
        <is>
          <t>R$45.912.000,00</t>
        </is>
      </c>
      <c r="C9" t="inlineStr">
        <is>
          <t>R$22.077.352,87</t>
        </is>
      </c>
      <c r="D9" t="inlineStr">
        <is>
          <t>48,09%</t>
        </is>
      </c>
      <c r="E9" t="inlineStr">
        <is>
          <t>13,55%</t>
        </is>
      </c>
    </row>
    <row r="10">
      <c r="A10" t="inlineStr">
        <is>
          <t>Serviços Educacionais</t>
        </is>
      </c>
      <c r="B10" t="inlineStr">
        <is>
          <t>R$45.912.000,00</t>
        </is>
      </c>
      <c r="C10" t="inlineStr">
        <is>
          <t>R$22.077.352,87</t>
        </is>
      </c>
      <c r="D10" t="inlineStr">
        <is>
          <t>48,09%</t>
        </is>
      </c>
      <c r="E10" t="inlineStr">
        <is>
          <t>13,55%</t>
        </is>
      </c>
    </row>
    <row r="11">
      <c r="A11" t="inlineStr">
        <is>
          <t>Outras Receitas Correntes</t>
        </is>
      </c>
      <c r="B11" t="inlineStr">
        <is>
          <t>R$306.000,00</t>
        </is>
      </c>
      <c r="C11" t="inlineStr">
        <is>
          <t>R$191.941,39</t>
        </is>
      </c>
      <c r="D11" t="inlineStr">
        <is>
          <t>62,73%</t>
        </is>
      </c>
      <c r="E11" t="inlineStr">
        <is>
          <t>0,12%</t>
        </is>
      </c>
    </row>
    <row r="12">
      <c r="A12" t="inlineStr">
        <is>
          <t xml:space="preserve">Multas e Juros </t>
        </is>
      </c>
      <c r="B12" t="inlineStr">
        <is>
          <t>R$291.000,00</t>
        </is>
      </c>
      <c r="C12" t="inlineStr">
        <is>
          <t>R$159.131,43</t>
        </is>
      </c>
      <c r="D12" t="inlineStr">
        <is>
          <t>54,68%</t>
        </is>
      </c>
      <c r="E12" t="inlineStr">
        <is>
          <t>0,10%</t>
        </is>
      </c>
    </row>
    <row r="13">
      <c r="A13" t="inlineStr">
        <is>
          <t>Outras Indenizações</t>
        </is>
      </c>
      <c r="B13" t="inlineStr">
        <is>
          <t>R$0,00</t>
        </is>
      </c>
      <c r="C13" t="inlineStr">
        <is>
          <t>R$2.993,53</t>
        </is>
      </c>
      <c r="D13" t="inlineStr">
        <is>
          <t>0,00%</t>
        </is>
      </c>
      <c r="E13" t="inlineStr">
        <is>
          <t>0,00%</t>
        </is>
      </c>
    </row>
    <row r="14">
      <c r="A14" t="inlineStr">
        <is>
          <t>Outras Restituições</t>
        </is>
      </c>
      <c r="B14" t="inlineStr">
        <is>
          <t>R$0,00</t>
        </is>
      </c>
      <c r="C14" t="inlineStr">
        <is>
          <t>R$21.657,63</t>
        </is>
      </c>
      <c r="D14" t="inlineStr">
        <is>
          <t>0,00%</t>
        </is>
      </c>
      <c r="E14" t="inlineStr">
        <is>
          <t>0,01%</t>
        </is>
      </c>
    </row>
    <row r="15">
      <c r="A15" t="inlineStr">
        <is>
          <t>Outras Receitas Correntes</t>
        </is>
      </c>
      <c r="B15" t="inlineStr">
        <is>
          <t>R$15.000,00</t>
        </is>
      </c>
      <c r="C15" t="inlineStr">
        <is>
          <t>R$8.158,80</t>
        </is>
      </c>
      <c r="D15" t="inlineStr">
        <is>
          <t>54,39%</t>
        </is>
      </c>
      <c r="E15" t="inlineStr">
        <is>
          <t>0,01%</t>
        </is>
      </c>
    </row>
    <row r="16">
      <c r="A16" t="inlineStr">
        <is>
          <t>RECEITAS DE CAPITAL</t>
        </is>
      </c>
      <c r="B16" t="inlineStr">
        <is>
          <t>R$0,00</t>
        </is>
      </c>
      <c r="C16" t="inlineStr">
        <is>
          <t>R$17.500,00</t>
        </is>
      </c>
      <c r="D16" t="inlineStr">
        <is>
          <t>0,00%</t>
        </is>
      </c>
      <c r="E16" t="inlineStr">
        <is>
          <t>0,01%</t>
        </is>
      </c>
    </row>
    <row r="17">
      <c r="A17" t="inlineStr">
        <is>
          <t>Alienação de Bens</t>
        </is>
      </c>
      <c r="B17" t="inlineStr">
        <is>
          <t>R$0,00</t>
        </is>
      </c>
      <c r="C17" t="inlineStr">
        <is>
          <t>R$17.500,00</t>
        </is>
      </c>
      <c r="D17" t="inlineStr">
        <is>
          <t>0,00%</t>
        </is>
      </c>
      <c r="E17" t="inlineStr">
        <is>
          <t>0,01%</t>
        </is>
      </c>
    </row>
    <row r="18">
      <c r="A18" t="inlineStr">
        <is>
          <t>Alienação de Bens Imóveis</t>
        </is>
      </c>
      <c r="B18" t="inlineStr">
        <is>
          <t>R$0,00</t>
        </is>
      </c>
      <c r="C18" t="inlineStr">
        <is>
          <t>R$17.500,00</t>
        </is>
      </c>
      <c r="D18" t="inlineStr">
        <is>
          <t>0,00%</t>
        </is>
      </c>
      <c r="E18" t="inlineStr">
        <is>
          <t>0,01%</t>
        </is>
      </c>
    </row>
  </sheetData>
  <pageMargins left="0.75" right="0.75" top="1" bottom="1" header="0.5" footer="0.5"/>
</worksheet>
</file>

<file path=xl/worksheets/sheet76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R$ 210.228.000,00</t>
        </is>
      </c>
      <c r="C2" t="inlineStr">
        <is>
          <t>R$ 105.076.502,81</t>
        </is>
      </c>
      <c r="D2" t="inlineStr">
        <is>
          <t>49,98%</t>
        </is>
      </c>
      <c r="E2" t="inlineStr">
        <is>
          <t>83,08%</t>
        </is>
      </c>
    </row>
    <row r="3">
      <c r="A3" t="inlineStr">
        <is>
          <t>Pessoal e Encargos Sociais</t>
        </is>
      </c>
      <c r="B3" t="inlineStr">
        <is>
          <t>R$ 118.176.000,00</t>
        </is>
      </c>
      <c r="C3" t="inlineStr">
        <is>
          <t>R$ 50.839.360,80</t>
        </is>
      </c>
      <c r="D3" t="inlineStr">
        <is>
          <t>43,02%</t>
        </is>
      </c>
      <c r="E3" t="inlineStr">
        <is>
          <t>40,20%</t>
        </is>
      </c>
    </row>
    <row r="4">
      <c r="A4" t="inlineStr">
        <is>
          <t>Contrib. a Entidades Fechadas da Previd.</t>
        </is>
      </c>
      <c r="B4" t="inlineStr">
        <is>
          <t>R$ 2.601.000,00</t>
        </is>
      </c>
      <c r="C4" t="inlineStr">
        <is>
          <t>R$ 497.855,20</t>
        </is>
      </c>
      <c r="D4" t="inlineStr">
        <is>
          <t>19,14%</t>
        </is>
      </c>
      <c r="E4" t="inlineStr">
        <is>
          <t>0,39%</t>
        </is>
      </c>
    </row>
    <row r="5">
      <c r="A5" t="inlineStr">
        <is>
          <t>Vencimentos e Vantagens Fixas</t>
        </is>
      </c>
      <c r="B5" t="inlineStr">
        <is>
          <t>R$ 93.000.000,00</t>
        </is>
      </c>
      <c r="C5" t="inlineStr">
        <is>
          <t>R$ 44.366.780,94</t>
        </is>
      </c>
      <c r="D5" t="inlineStr">
        <is>
          <t>47,71%</t>
        </is>
      </c>
      <c r="E5" t="inlineStr">
        <is>
          <t>35,08%</t>
        </is>
      </c>
    </row>
    <row r="6">
      <c r="A6" t="inlineStr">
        <is>
          <t>Obrigações Patronais</t>
        </is>
      </c>
      <c r="B6" t="inlineStr">
        <is>
          <t>R$ 12.912.000,00</t>
        </is>
      </c>
      <c r="C6" t="inlineStr">
        <is>
          <t>R$ 4.064.394,33</t>
        </is>
      </c>
      <c r="D6" t="inlineStr">
        <is>
          <t>31,48%</t>
        </is>
      </c>
      <c r="E6" t="inlineStr">
        <is>
          <t>3,21%</t>
        </is>
      </c>
    </row>
    <row r="7">
      <c r="A7" t="inlineStr">
        <is>
          <t>Outras Despesas Variáveis</t>
        </is>
      </c>
      <c r="B7" t="inlineStr">
        <is>
          <t>R$ 72.000,00</t>
        </is>
      </c>
      <c r="C7" t="inlineStr">
        <is>
          <t>R$ 12.192,75</t>
        </is>
      </c>
      <c r="D7" t="inlineStr">
        <is>
          <t>16,93%</t>
        </is>
      </c>
      <c r="E7" t="inlineStr">
        <is>
          <t>0,01%</t>
        </is>
      </c>
    </row>
    <row r="8">
      <c r="A8" t="inlineStr">
        <is>
          <t xml:space="preserve">Sentenças Judiciais </t>
        </is>
      </c>
      <c r="B8" t="inlineStr">
        <is>
          <t>R$ 2.901.000,00</t>
        </is>
      </c>
      <c r="C8" t="inlineStr">
        <is>
          <t>R$ 80.058,16</t>
        </is>
      </c>
      <c r="D8" t="inlineStr">
        <is>
          <t>2,76%</t>
        </is>
      </c>
      <c r="E8" t="inlineStr">
        <is>
          <t>0,06%</t>
        </is>
      </c>
    </row>
    <row r="9">
      <c r="A9" t="inlineStr">
        <is>
          <t>Indenizações e Restituições Trabalhistas</t>
        </is>
      </c>
      <c r="B9" t="inlineStr">
        <is>
          <t>R$ 6.690.000,00</t>
        </is>
      </c>
      <c r="C9" t="inlineStr">
        <is>
          <t>R$ 1.818.079,42</t>
        </is>
      </c>
      <c r="D9" t="inlineStr">
        <is>
          <t>27,18%</t>
        </is>
      </c>
      <c r="E9" t="inlineStr">
        <is>
          <t>1,44%</t>
        </is>
      </c>
    </row>
    <row r="10">
      <c r="A10" t="inlineStr">
        <is>
          <t>Outras Despesas Correntes</t>
        </is>
      </c>
      <c r="B10" t="inlineStr">
        <is>
          <t>R$ 92.052.000,00</t>
        </is>
      </c>
      <c r="C10" t="inlineStr">
        <is>
          <t>R$ 54.237.142,01</t>
        </is>
      </c>
      <c r="D10" t="inlineStr">
        <is>
          <t>58,92%</t>
        </is>
      </c>
      <c r="E10" t="inlineStr">
        <is>
          <t>42,88%</t>
        </is>
      </c>
    </row>
    <row r="11">
      <c r="A11" t="inlineStr">
        <is>
          <t>Contribuições</t>
        </is>
      </c>
      <c r="B11" t="inlineStr">
        <is>
          <t>R$ 6.567.000,00</t>
        </is>
      </c>
      <c r="C11" t="inlineStr">
        <is>
          <t>R$ 3.169.228,44</t>
        </is>
      </c>
      <c r="D11" t="inlineStr">
        <is>
          <t>48,26%</t>
        </is>
      </c>
      <c r="E11" t="inlineStr">
        <is>
          <t>2,51%</t>
        </is>
      </c>
    </row>
    <row r="12">
      <c r="A12" t="inlineStr">
        <is>
          <t>Diárias</t>
        </is>
      </c>
      <c r="B12" t="inlineStr">
        <is>
          <t>R$ 663.000,00</t>
        </is>
      </c>
      <c r="C12" t="inlineStr">
        <is>
          <t>R$ 332.637,40</t>
        </is>
      </c>
      <c r="D12" t="inlineStr">
        <is>
          <t>50,17%</t>
        </is>
      </c>
      <c r="E12" t="inlineStr">
        <is>
          <t>0,26%</t>
        </is>
      </c>
    </row>
    <row r="13">
      <c r="A13" t="inlineStr">
        <is>
          <t>Auxílio Financeiro a Estudantes</t>
        </is>
      </c>
      <c r="B13" t="inlineStr">
        <is>
          <t>R$ 153.000,00</t>
        </is>
      </c>
      <c r="C13" t="inlineStr">
        <is>
          <t>R$ 0,00</t>
        </is>
      </c>
      <c r="D13" t="inlineStr">
        <is>
          <t>0,00%</t>
        </is>
      </c>
      <c r="E13" t="inlineStr">
        <is>
          <t>0,00%</t>
        </is>
      </c>
    </row>
    <row r="14">
      <c r="A14" t="inlineStr">
        <is>
          <t>Material de Consumo</t>
        </is>
      </c>
      <c r="B14" t="inlineStr">
        <is>
          <t>R$ 8.280.000,00</t>
        </is>
      </c>
      <c r="C14" t="inlineStr">
        <is>
          <t>R$ 4.394.007,80</t>
        </is>
      </c>
      <c r="D14" t="inlineStr">
        <is>
          <t>53,07%</t>
        </is>
      </c>
      <c r="E14" t="inlineStr">
        <is>
          <t>3,47%</t>
        </is>
      </c>
    </row>
    <row r="15">
      <c r="A15" t="inlineStr">
        <is>
          <t>Passagens e Despesas de Locomoção</t>
        </is>
      </c>
      <c r="B15" t="inlineStr">
        <is>
          <t>R$ 2.010.000,00</t>
        </is>
      </c>
      <c r="C15" t="inlineStr">
        <is>
          <t>R$ 453.186,36</t>
        </is>
      </c>
      <c r="D15" t="inlineStr">
        <is>
          <t>22,55%</t>
        </is>
      </c>
      <c r="E15" t="inlineStr">
        <is>
          <t>0,36%</t>
        </is>
      </c>
    </row>
    <row r="16">
      <c r="A16" t="inlineStr">
        <is>
          <t>Outros Serviços de Terceiros - PF</t>
        </is>
      </c>
      <c r="B16" t="inlineStr">
        <is>
          <t>R$ 1.800.000,00</t>
        </is>
      </c>
      <c r="C16" t="inlineStr">
        <is>
          <t>R$ 516.128,57</t>
        </is>
      </c>
      <c r="D16" t="inlineStr">
        <is>
          <t>28,67%</t>
        </is>
      </c>
      <c r="E16" t="inlineStr">
        <is>
          <t>0,41%</t>
        </is>
      </c>
    </row>
    <row r="17">
      <c r="A17" t="inlineStr">
        <is>
          <t>Locação de Mão de Obra</t>
        </is>
      </c>
      <c r="B17" t="inlineStr">
        <is>
          <t>R$ 4.245.000,00</t>
        </is>
      </c>
      <c r="C17" t="inlineStr">
        <is>
          <t>R$ 1.939.693,08</t>
        </is>
      </c>
      <c r="D17" t="inlineStr">
        <is>
          <t>45,69%</t>
        </is>
      </c>
      <c r="E17" t="inlineStr">
        <is>
          <t>1,53%</t>
        </is>
      </c>
    </row>
    <row r="18">
      <c r="A18" t="inlineStr">
        <is>
          <t>Outros Serviços Terceiros - P. Jurídica</t>
        </is>
      </c>
      <c r="B18" t="inlineStr">
        <is>
          <t>R$ 56.940.000,00</t>
        </is>
      </c>
      <c r="C18" t="inlineStr">
        <is>
          <t>R$ 27.919.015,34</t>
        </is>
      </c>
      <c r="D18" t="inlineStr">
        <is>
          <t>49,03%</t>
        </is>
      </c>
      <c r="E18" t="inlineStr">
        <is>
          <t>22,07%</t>
        </is>
      </c>
    </row>
    <row r="19">
      <c r="A19" t="inlineStr">
        <is>
          <t>Serv. Tecn. da Inform. Comunicação - PJ.</t>
        </is>
      </c>
      <c r="B19" t="inlineStr">
        <is>
          <t>R$ 4.110.000,00</t>
        </is>
      </c>
      <c r="C19" t="inlineStr">
        <is>
          <t>R$ 2.472.973,44</t>
        </is>
      </c>
      <c r="D19" t="inlineStr">
        <is>
          <t>60,17%</t>
        </is>
      </c>
      <c r="E19" t="inlineStr">
        <is>
          <t>1,96%</t>
        </is>
      </c>
    </row>
    <row r="20">
      <c r="A20" t="inlineStr">
        <is>
          <t>Obrigações Tributárias e Contributivas</t>
        </is>
      </c>
      <c r="B20" t="inlineStr">
        <is>
          <t>R$ 630.000,00</t>
        </is>
      </c>
      <c r="C20" t="inlineStr">
        <is>
          <t>R$ 304.187,96</t>
        </is>
      </c>
      <c r="D20" t="inlineStr">
        <is>
          <t>48,28%</t>
        </is>
      </c>
      <c r="E20" t="inlineStr">
        <is>
          <t>0,24%</t>
        </is>
      </c>
    </row>
    <row r="21">
      <c r="A21" t="inlineStr">
        <is>
          <t>Sentenças Judiciais</t>
        </is>
      </c>
      <c r="B21" t="inlineStr">
        <is>
          <t>R$ 6.600.000,00</t>
        </is>
      </c>
      <c r="C21" t="inlineStr">
        <is>
          <t>R$ 12.736.083,62</t>
        </is>
      </c>
      <c r="D21" t="inlineStr">
        <is>
          <t>192,97%</t>
        </is>
      </c>
      <c r="E21" t="inlineStr">
        <is>
          <t>10,07%</t>
        </is>
      </c>
    </row>
  </sheetData>
  <pageMargins left="0.75" right="0.75" top="1" bottom="1" header="0.5" footer="0.5"/>
</worksheet>
</file>

<file path=xl/worksheets/sheet76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R$ 29.219.159,00</t>
        </is>
      </c>
      <c r="C2" t="inlineStr">
        <is>
          <t>R$ 23.930.903,00</t>
        </is>
      </c>
      <c r="D2" t="inlineStr">
        <is>
          <t>81,90%</t>
        </is>
      </c>
      <c r="E2" t="inlineStr">
        <is>
          <t>18,92%</t>
        </is>
      </c>
    </row>
    <row r="3">
      <c r="A3" t="inlineStr">
        <is>
          <t>02 - Administração Financeira</t>
        </is>
      </c>
      <c r="B3" t="inlineStr">
        <is>
          <t>R$ 14.088.056,00</t>
        </is>
      </c>
      <c r="C3" t="inlineStr">
        <is>
          <t>R$ 6.238.681,75</t>
        </is>
      </c>
      <c r="D3" t="inlineStr">
        <is>
          <t>44,28%</t>
        </is>
      </c>
      <c r="E3" t="inlineStr">
        <is>
          <t>4,93%</t>
        </is>
      </c>
    </row>
    <row r="4">
      <c r="A4" t="inlineStr">
        <is>
          <t>03 - Formação de Recursos Humanos</t>
        </is>
      </c>
      <c r="B4" t="inlineStr">
        <is>
          <t>R$ 2.196.380,00</t>
        </is>
      </c>
      <c r="C4" t="inlineStr">
        <is>
          <t>R$ 942.053,96</t>
        </is>
      </c>
      <c r="D4" t="inlineStr">
        <is>
          <t>42,89%</t>
        </is>
      </c>
      <c r="E4" t="inlineStr">
        <is>
          <t>0,74%</t>
        </is>
      </c>
    </row>
    <row r="5">
      <c r="A5" t="inlineStr">
        <is>
          <t>04 - Comunicação Social</t>
        </is>
      </c>
      <c r="B5" t="inlineStr">
        <is>
          <t>R$ 5.207.582,00</t>
        </is>
      </c>
      <c r="C5" t="inlineStr">
        <is>
          <t>R$ 5.437.315,06</t>
        </is>
      </c>
      <c r="D5" t="inlineStr">
        <is>
          <t>104,41%</t>
        </is>
      </c>
      <c r="E5" t="inlineStr">
        <is>
          <t>4,30%</t>
        </is>
      </c>
    </row>
    <row r="6">
      <c r="A6" t="inlineStr">
        <is>
          <t>05 - Atenção Básica</t>
        </is>
      </c>
      <c r="B6" t="inlineStr">
        <is>
          <t>R$ 5.192.097,00</t>
        </is>
      </c>
      <c r="C6" t="inlineStr">
        <is>
          <t>R$ 4.726.693,77</t>
        </is>
      </c>
      <c r="D6" t="inlineStr">
        <is>
          <t>91,04%</t>
        </is>
      </c>
      <c r="E6" t="inlineStr">
        <is>
          <t>3,74%</t>
        </is>
      </c>
    </row>
    <row r="7">
      <c r="A7" t="inlineStr">
        <is>
          <t>06 - Proteção e Benefícios ao Trabalhador</t>
        </is>
      </c>
      <c r="B7" t="inlineStr">
        <is>
          <t>R$ 5.703.697,00</t>
        </is>
      </c>
      <c r="C7" t="inlineStr">
        <is>
          <t>R$ 3.428.602,49</t>
        </is>
      </c>
      <c r="D7" t="inlineStr">
        <is>
          <t>60,11%</t>
        </is>
      </c>
      <c r="E7" t="inlineStr">
        <is>
          <t>2,71%</t>
        </is>
      </c>
    </row>
    <row r="8">
      <c r="A8" t="inlineStr">
        <is>
          <t>07 - Empregabilidade</t>
        </is>
      </c>
      <c r="B8" t="inlineStr">
        <is>
          <t>R$ 267.493.029,00</t>
        </is>
      </c>
      <c r="C8" t="inlineStr">
        <is>
          <t>R$ 81.772.638,72</t>
        </is>
      </c>
      <c r="D8" t="inlineStr">
        <is>
          <t>30,57%</t>
        </is>
      </c>
      <c r="E8" t="inlineStr">
        <is>
          <t>64,65%</t>
        </is>
      </c>
    </row>
  </sheetData>
  <pageMargins left="0.75" right="0.75" top="1" bottom="1" header="0.5" footer="0.5"/>
</worksheet>
</file>

<file path=xl/worksheets/sheet76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08/2026</t>
        </is>
      </c>
      <c r="B2" t="inlineStr">
        <is>
          <t>Contratação De Empresa Especializada Para Execução Das Obras De Fechamento Da área Externa E Da Quadra Poliesportiva Da Unidade Educacional Palhoça Do Senac/sc, Incluindo Pavimentação, Drenagem, Cercamento, Construção De Muro, Sistema De Controle De Acesso Veicular, Instalação De...</t>
        </is>
      </c>
      <c r="C2" t="inlineStr">
        <is>
          <t>14/10/2026 14:00:00</t>
        </is>
      </c>
      <c r="D2" t="inlineStr">
        <is>
          <t>Em processo</t>
        </is>
      </c>
      <c r="E2" t="inlineStr"/>
      <c r="F2" t="inlineStr">
        <is>
          <t>14/10/2026 14:00:00</t>
        </is>
      </c>
      <c r="G2" t="inlineStr"/>
      <c r="H2" t="inlineStr"/>
    </row>
    <row r="3">
      <c r="A3" t="inlineStr">
        <is>
          <t>06/2026</t>
        </is>
      </c>
      <c r="B3" t="inlineStr">
        <is>
          <t>Contratação De Empresa Especializada Para A Execução Integral Das Obras De Reforma Geral Do Imóvel Senac Ead (edifício Cascaes), Situado Na Rua Av. Hercílio Luz, Nº 301, Centro, Florianópolis/sc, Incluído Fornecimento De Materiais, Equipamentos, Mão De Obra E Serviços Técnicos,...</t>
        </is>
      </c>
      <c r="C3" t="inlineStr">
        <is>
          <t>10/08/2026 14:00:00</t>
        </is>
      </c>
      <c r="D3" t="inlineStr">
        <is>
          <t>Em processo</t>
        </is>
      </c>
      <c r="E3" t="inlineStr"/>
      <c r="F3" t="inlineStr">
        <is>
          <t>10/08/2026 14:00:00</t>
        </is>
      </c>
      <c r="G3" t="inlineStr"/>
      <c r="H3" t="inlineStr"/>
    </row>
    <row r="4">
      <c r="A4" t="inlineStr">
        <is>
          <t>05/2026</t>
        </is>
      </c>
      <c r="B4" t="inlineStr">
        <is>
          <t>Reforma Do Auditório, Sala De Controle E área Técnica Do Ed. Haroldo Soares Glavan E Banheiros Dos 6º E 7º Andares Do Senac/sc.</t>
        </is>
      </c>
      <c r="C4" t="inlineStr">
        <is>
          <t>17/06/2026 15:00:00</t>
        </is>
      </c>
      <c r="D4" t="inlineStr">
        <is>
          <t>Em processo</t>
        </is>
      </c>
      <c r="E4" t="inlineStr"/>
      <c r="F4" t="inlineStr">
        <is>
          <t>17/06/2026 15:00:00</t>
        </is>
      </c>
      <c r="G4" t="inlineStr"/>
      <c r="H4" t="inlineStr"/>
    </row>
    <row r="5">
      <c r="A5" t="inlineStr">
        <is>
          <t>04/2026</t>
        </is>
      </c>
      <c r="B5" t="inlineStr">
        <is>
          <t>Contratação De Empresa Especializada, Em Regime De Empreitada Global Com Fornecimento De Materiais, Mão De Obra, Para Executar As Adequações Das Instalações Elétricas De Circuitos De Condicionadores De Ar Da Faculdade Senac Da Cidade De Caçador/sc.</t>
        </is>
      </c>
      <c r="C5" t="inlineStr">
        <is>
          <t>18/02/2026 15:00:00</t>
        </is>
      </c>
      <c r="D5" t="inlineStr">
        <is>
          <t>Finalizada</t>
        </is>
      </c>
      <c r="E5" t="inlineStr"/>
      <c r="F5" t="inlineStr">
        <is>
          <t>03/03/2026 15:00:00</t>
        </is>
      </c>
      <c r="G5" t="inlineStr"/>
      <c r="H5" t="inlineStr"/>
    </row>
    <row r="6">
      <c r="A6" t="inlineStr">
        <is>
          <t>01/2026</t>
        </is>
      </c>
      <c r="B6" t="inlineStr">
        <is>
          <t>Contratação De Empresa Especializada Para Execução Da Reforma Geral Da Edificação Do Senac Criciúma.</t>
        </is>
      </c>
      <c r="C6" t="inlineStr">
        <is>
          <t>18/02/2026 11:00:00</t>
        </is>
      </c>
      <c r="D6" t="inlineStr">
        <is>
          <t>Finalizada</t>
        </is>
      </c>
      <c r="E6" t="inlineStr"/>
      <c r="F6" t="inlineStr">
        <is>
          <t>05/03/2026 14:00:00</t>
        </is>
      </c>
      <c r="G6" t="inlineStr"/>
      <c r="H6" t="inlineStr"/>
    </row>
    <row r="7">
      <c r="A7" t="inlineStr">
        <is>
          <t>03/2026</t>
        </is>
      </c>
      <c r="B7" t="inlineStr">
        <is>
          <t>Contratação  De Empresa Especializada Para Execução  Da Reforma De Adequação Arquitetônica Para O Laboratório Infinity Faculdade Senac Palhoça</t>
        </is>
      </c>
      <c r="C7" t="inlineStr">
        <is>
          <t>12/02/2026 16:00:00</t>
        </is>
      </c>
      <c r="D7" t="inlineStr">
        <is>
          <t>Finalizada</t>
        </is>
      </c>
      <c r="E7" t="inlineStr"/>
      <c r="F7" t="inlineStr">
        <is>
          <t>25/03/2026 15:00:00</t>
        </is>
      </c>
      <c r="G7" t="inlineStr"/>
      <c r="H7" t="inlineStr"/>
    </row>
    <row r="8">
      <c r="A8" t="inlineStr">
        <is>
          <t>02/2026</t>
        </is>
      </c>
      <c r="B8" t="inlineStr">
        <is>
          <t>Contratação De Empresa Especializada, Em Regime De Empreitada Global Com Fornecimento De Materiais E Mão De Obra, Para Executar Os Serviços De Reforma Geral De Edificação Localizada Na Esquina Da Rua Jacob Eisenhuth, 195 – Atiradores, Joinville/sc.</t>
        </is>
      </c>
      <c r="C8" t="inlineStr">
        <is>
          <t>08/01/2026 15:00:00</t>
        </is>
      </c>
      <c r="D8" t="inlineStr">
        <is>
          <t>Finalizada</t>
        </is>
      </c>
      <c r="E8" t="inlineStr"/>
      <c r="F8" t="inlineStr">
        <is>
          <t>28/01/2026 14:00:00</t>
        </is>
      </c>
      <c r="G8" t="inlineStr"/>
      <c r="H8" t="inlineStr"/>
    </row>
    <row r="9">
      <c r="A9" t="inlineStr">
        <is>
          <t>12/2025</t>
        </is>
      </c>
      <c r="B9" t="inlineStr">
        <is>
          <t>Contratação De Empresa Especializada No Serviço De Fornecimento De Mão De Obra E Material Para Construção Da Nova Unidade Do Senac Da Cidade De Itajaí/sc</t>
        </is>
      </c>
      <c r="C9" t="inlineStr">
        <is>
          <t>18/12/2025 15:00:00</t>
        </is>
      </c>
      <c r="D9" t="inlineStr">
        <is>
          <t>Finalizada</t>
        </is>
      </c>
      <c r="E9" t="inlineStr"/>
      <c r="F9" t="inlineStr">
        <is>
          <t>15/01/2026 14:00:00</t>
        </is>
      </c>
      <c r="G9" t="inlineStr"/>
      <c r="H9" t="inlineStr"/>
    </row>
    <row r="10">
      <c r="A10" t="inlineStr">
        <is>
          <t>08/2025</t>
        </is>
      </c>
      <c r="B10" t="inlineStr">
        <is>
          <t>Contratação De Empresa Especializada, Em Regime De Empreitada Global Com Fornecimento De Materiais, Mão De Obra, Para Executar As Adequações Das Instalações Elétricas De Circuitos De Condicionadores De Ar Da Faculdade Senac Da Cidade De Caçador/sc</t>
        </is>
      </c>
      <c r="C10" t="inlineStr">
        <is>
          <t>25/11/2025 15:00:00</t>
        </is>
      </c>
      <c r="D10" t="inlineStr">
        <is>
          <t>Cancelada</t>
        </is>
      </c>
      <c r="E10" t="inlineStr"/>
      <c r="F10" t="inlineStr">
        <is>
          <t>25/11/2025 15:00:00</t>
        </is>
      </c>
      <c r="G10" t="inlineStr"/>
      <c r="H10" t="inlineStr"/>
    </row>
    <row r="11">
      <c r="A11" t="inlineStr">
        <is>
          <t>09/2025</t>
        </is>
      </c>
      <c r="B11" t="inlineStr">
        <is>
          <t>Contratação De Empresa Especializada, Em Regime De Empreitada Global Com Fornecimento De Materiais, Mão De Obra, Para Executar Obra Referente à Estrutura Metálica Destinada Ao Suporte Dos Equipamentos De Exaustão Da Unidade Do Senac De Concórdia/sc.</t>
        </is>
      </c>
      <c r="C11" t="inlineStr">
        <is>
          <t>13/11/2025 11:00:00</t>
        </is>
      </c>
      <c r="D11" t="inlineStr">
        <is>
          <t>Cancelada</t>
        </is>
      </c>
      <c r="E11" t="inlineStr"/>
      <c r="F11" t="inlineStr">
        <is>
          <t>27/11/2025 15:00:00</t>
        </is>
      </c>
      <c r="G11" t="inlineStr"/>
      <c r="H11" t="inlineStr"/>
    </row>
    <row r="12">
      <c r="A12" t="inlineStr">
        <is>
          <t>07/2025</t>
        </is>
      </c>
      <c r="B12" t="inlineStr">
        <is>
          <t>Contratação De Empresa Especializada No Serviço De Fornecimento De Mão De Obra E Material Para Construção Da Nova Unidade Do Senac Da Cidade De Itajaí/sc</t>
        </is>
      </c>
      <c r="C12" t="inlineStr">
        <is>
          <t>21/10/2025 14:00:00</t>
        </is>
      </c>
      <c r="D12" t="inlineStr">
        <is>
          <t>Cancelada</t>
        </is>
      </c>
      <c r="E12" t="inlineStr"/>
      <c r="F12" t="inlineStr">
        <is>
          <t>21/10/2025 14:00:00</t>
        </is>
      </c>
      <c r="G12" t="inlineStr"/>
      <c r="H12" t="inlineStr"/>
    </row>
    <row r="13">
      <c r="A13" t="inlineStr">
        <is>
          <t>CC 06/2025</t>
        </is>
      </c>
      <c r="B13" t="inlineStr">
        <is>
          <t>Contratação De Empresa Especializada, Em Regime De Empreitada Global Com Fornecimento De Materiais, Mão De Obra E Equipamentos, Para Executar Os Serviços De Construção Da Nova Unidade Do Senac Da Cidade De Itajaí/sc.</t>
        </is>
      </c>
      <c r="C13" t="inlineStr">
        <is>
          <t>29/09/2025 12:00:00</t>
        </is>
      </c>
      <c r="D13" t="inlineStr">
        <is>
          <t>Cancelada</t>
        </is>
      </c>
      <c r="E13" t="inlineStr"/>
      <c r="F13" t="inlineStr">
        <is>
          <t>29/09/2025 14:00:00</t>
        </is>
      </c>
      <c r="G13" t="inlineStr"/>
      <c r="H13" t="inlineStr"/>
    </row>
    <row r="14">
      <c r="A14" t="inlineStr">
        <is>
          <t>05/2025</t>
        </is>
      </c>
      <c r="B14" t="inlineStr">
        <is>
          <t>Contratação De Empresa Especializada Para Fornecimento E Instalação De Catracas De Acesso Na Unidade Educacional Do Senac Da Cidade De Palhoça/sc.</t>
        </is>
      </c>
      <c r="C14" t="inlineStr">
        <is>
          <t>04/09/2025 15:00:00</t>
        </is>
      </c>
      <c r="D14" t="inlineStr">
        <is>
          <t>Cancelada</t>
        </is>
      </c>
      <c r="E14" t="inlineStr"/>
      <c r="F14" t="inlineStr">
        <is>
          <t>04/09/2025 15:00:00</t>
        </is>
      </c>
      <c r="G14" t="inlineStr"/>
      <c r="H14" t="inlineStr"/>
    </row>
    <row r="15">
      <c r="A15" t="inlineStr">
        <is>
          <t>03/2025</t>
        </is>
      </c>
      <c r="B15" t="inlineStr">
        <is>
          <t>Contratação De Empresa Especializada Para Execução De Reforma E Adequação Dos Laboratórios Infinity Nas Unidades Educacionais Do Senac/sc Das Cidades De Criciúma, Florianópolis, Jaraguá Do Sul, Palhoça E Tubarão, Incluído Fornecimento De Materiais, Equipamentos, Mão De Obra E...</t>
        </is>
      </c>
      <c r="C15" t="inlineStr">
        <is>
          <t>01/09/2025 14:00:00</t>
        </is>
      </c>
      <c r="D15" t="inlineStr">
        <is>
          <t>Finalizada</t>
        </is>
      </c>
      <c r="E15" t="inlineStr"/>
      <c r="F15" t="inlineStr">
        <is>
          <t>01/09/2025 14:00:00</t>
        </is>
      </c>
      <c r="G15" t="inlineStr"/>
      <c r="H15" t="inlineStr"/>
    </row>
    <row r="16">
      <c r="A16" t="inlineStr">
        <is>
          <t>02/2025</t>
        </is>
      </c>
      <c r="B16" t="inlineStr">
        <is>
          <t>Contratação De Empresa Especializada Para Prestação De Serviços De Reforma Na Unidade Educacional Do Senac Da Cidade De Blumenau/sc, Localizada Na Avenida Brasil, 610, Bairro Ponta Aguda, Blumenau/sc, Com Fornecimento De Mão De Obra, Materiais E Equipamentos Necessários Para Execução...</t>
        </is>
      </c>
      <c r="C16" t="inlineStr">
        <is>
          <t>18/08/2025 14:00:00</t>
        </is>
      </c>
      <c r="D16" t="inlineStr">
        <is>
          <t>Finalizada</t>
        </is>
      </c>
      <c r="E16" t="inlineStr"/>
      <c r="F16" t="inlineStr">
        <is>
          <t>26/08/2025 14:00:00</t>
        </is>
      </c>
      <c r="G16" t="inlineStr"/>
      <c r="H16" t="inlineStr"/>
    </row>
    <row r="17">
      <c r="A17" t="inlineStr">
        <is>
          <t>04/2025</t>
        </is>
      </c>
      <c r="B17" t="inlineStr">
        <is>
          <t>Registro De Preço Para Contratação De Empresa Especializada Para Elaboração De Projetos De Engenharia E Arquitetura Para As Diversas Unidades Do Senac/sc.</t>
        </is>
      </c>
      <c r="C17" t="inlineStr">
        <is>
          <t>12/08/2025 14:00:00</t>
        </is>
      </c>
      <c r="D17" t="inlineStr">
        <is>
          <t>Finalizada</t>
        </is>
      </c>
      <c r="E17" t="inlineStr"/>
      <c r="F17" t="inlineStr">
        <is>
          <t>12/08/2025 14:00:00</t>
        </is>
      </c>
      <c r="G17" t="inlineStr"/>
      <c r="H17" t="inlineStr"/>
    </row>
    <row r="18">
      <c r="A18" t="inlineStr">
        <is>
          <t>01/2025</t>
        </is>
      </c>
      <c r="B18" t="inlineStr">
        <is>
          <t>Contratação De Empresa Especializada Para Execução De Plataforma Para Locação De Equipamentos De Exaustão Da Cozinha Pedagógica Da Unidade Educacional Do Senac Da Cidade De Concórdia/sc, Com Fornecimento De Mão De Obra E Materiais Necessários Para Execução Dos Serviços Licitados,...</t>
        </is>
      </c>
      <c r="C18" t="inlineStr">
        <is>
          <t>26/02/2025 12:00:00</t>
        </is>
      </c>
      <c r="D18" t="inlineStr">
        <is>
          <t>Cancelada</t>
        </is>
      </c>
      <c r="E18" t="inlineStr"/>
      <c r="F18" t="inlineStr">
        <is>
          <t>26/02/2025 14:00:00</t>
        </is>
      </c>
      <c r="G18" t="inlineStr"/>
      <c r="H18" t="inlineStr"/>
    </row>
    <row r="19">
      <c r="A19" t="inlineStr">
        <is>
          <t>14/2024</t>
        </is>
      </c>
      <c r="B19" t="inlineStr">
        <is>
          <t>Contratação De Empresa Especializada Para Execução De Cobertura Em Estrutura Metálica E Policarbonato Na Entrada Principal Da Unidade Do Senac Na Cidade De Concórdia/sc, Com Fornecimento De Mão De Obra, Materiais E Equipamentos Necessários Para Execução Dos Serviços Licitados, Em...</t>
        </is>
      </c>
      <c r="C19" t="inlineStr">
        <is>
          <t>17/12/2024 12:00:00</t>
        </is>
      </c>
      <c r="D19" t="inlineStr">
        <is>
          <t>Cancelada</t>
        </is>
      </c>
      <c r="E19" t="inlineStr"/>
      <c r="F19" t="inlineStr">
        <is>
          <t>20/12/2024 09:00:00</t>
        </is>
      </c>
      <c r="G19" t="inlineStr"/>
      <c r="H19" t="inlineStr"/>
    </row>
    <row r="20">
      <c r="A20" t="inlineStr">
        <is>
          <t>13/2024</t>
        </is>
      </c>
      <c r="B20" t="inlineStr">
        <is>
          <t>Contratação De Empresa Especializada Para Executar A Reforma Da Infraestrutura Do Laboratório De Enfermagem Na Unidade Do Senac Na Cidade De Lages/sc, Com Fornecimento De Mão De Obra, Materiais E Equipamentos Necessários Para Execução Dos Serviços Licitados, Em Conformidade Ao Disposto...</t>
        </is>
      </c>
      <c r="C20" t="inlineStr">
        <is>
          <t>17/12/2024 12:00:00</t>
        </is>
      </c>
      <c r="D20" t="inlineStr">
        <is>
          <t>Cancelada</t>
        </is>
      </c>
      <c r="E20" t="inlineStr"/>
      <c r="F20" t="inlineStr">
        <is>
          <t>19/12/2024 09:00:00</t>
        </is>
      </c>
      <c r="G20" t="inlineStr"/>
      <c r="H20" t="inlineStr"/>
    </row>
    <row r="21">
      <c r="A21" t="inlineStr">
        <is>
          <t>12/2024</t>
        </is>
      </c>
      <c r="B21" t="inlineStr">
        <is>
          <t>Contratação De Empresa Especializada Para Executar A Reforma Do Telhado Da Escola De Florista Na Unidade Do Senac Na Cidade De Rio Do Sul/sc, Com Fornecimento De Mão De Obra, Materiais E Equipamentos Necessários Para Execução Dos Serviços Licitados, Em Conformidade Ao Disposto Neste...</t>
        </is>
      </c>
      <c r="C21" t="inlineStr">
        <is>
          <t>17/12/2024 12:00:00</t>
        </is>
      </c>
      <c r="D21" t="inlineStr">
        <is>
          <t>Cancelada</t>
        </is>
      </c>
      <c r="E21" t="inlineStr"/>
      <c r="F21" t="inlineStr">
        <is>
          <t>18/12/2024 14:00:00</t>
        </is>
      </c>
      <c r="G21" t="inlineStr"/>
      <c r="H21" t="inlineStr"/>
    </row>
  </sheetData>
  <pageMargins left="0.75" right="0.75" top="1" bottom="1" header="0.5" footer="0.5"/>
</worksheet>
</file>

<file path=xl/worksheets/sheet76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08/2026</t>
        </is>
      </c>
      <c r="B2" t="inlineStr">
        <is>
          <t>Contratação De Empresa Especializada Para Execução Das Obras De Fechamento Da área Externa E Da Quadra Poliesportiva Da Unidade Educacional Palhoça Do Senac/sc, Incluindo Pavimentação, Drenagem, Cercamento, Construção De Muro, Sistema De Controle De Acesso Veicular, Instalação De...</t>
        </is>
      </c>
      <c r="C2" t="inlineStr">
        <is>
          <t>14/10/2026 14:00:00</t>
        </is>
      </c>
      <c r="D2" t="inlineStr">
        <is>
          <t>Em processo</t>
        </is>
      </c>
      <c r="E2" t="inlineStr"/>
      <c r="F2" t="inlineStr">
        <is>
          <t>14/10/2026 14:00:00</t>
        </is>
      </c>
      <c r="G2" t="inlineStr"/>
      <c r="H2" t="inlineStr"/>
    </row>
    <row r="3">
      <c r="A3" t="inlineStr">
        <is>
          <t>06/2026</t>
        </is>
      </c>
      <c r="B3" t="inlineStr">
        <is>
          <t>Contratação De Empresa Especializada Para A Execução Integral Das Obras De Reforma Geral Do Imóvel Senac Ead (edifício Cascaes), Situado Na Rua Av. Hercílio Luz, Nº 301, Centro, Florianópolis/sc, Incluído Fornecimento De Materiais, Equipamentos, Mão De Obra E Serviços Técnicos,...</t>
        </is>
      </c>
      <c r="C3" t="inlineStr">
        <is>
          <t>10/08/2026 14:00:00</t>
        </is>
      </c>
      <c r="D3" t="inlineStr">
        <is>
          <t>Em processo</t>
        </is>
      </c>
      <c r="E3" t="inlineStr"/>
      <c r="F3" t="inlineStr">
        <is>
          <t>10/08/2026 14:00:00</t>
        </is>
      </c>
      <c r="G3" t="inlineStr"/>
      <c r="H3" t="inlineStr"/>
    </row>
    <row r="4">
      <c r="A4" t="inlineStr">
        <is>
          <t>05/2026</t>
        </is>
      </c>
      <c r="B4" t="inlineStr">
        <is>
          <t>Reforma Do Auditório, Sala De Controle E área Técnica Do Ed. Haroldo Soares Glavan E Banheiros Dos 6º E 7º Andares Do Senac/sc.</t>
        </is>
      </c>
      <c r="C4" t="inlineStr">
        <is>
          <t>17/06/2026 15:00:00</t>
        </is>
      </c>
      <c r="D4" t="inlineStr">
        <is>
          <t>Em processo</t>
        </is>
      </c>
      <c r="E4" t="inlineStr"/>
      <c r="F4" t="inlineStr">
        <is>
          <t>17/06/2026 15:00:00</t>
        </is>
      </c>
      <c r="G4" t="inlineStr"/>
      <c r="H4" t="inlineStr"/>
    </row>
    <row r="5">
      <c r="A5" t="inlineStr">
        <is>
          <t>04/2026</t>
        </is>
      </c>
      <c r="B5" t="inlineStr">
        <is>
          <t>Contratação De Empresa Especializada, Em Regime De Empreitada Global Com Fornecimento De Materiais, Mão De Obra, Para Executar As Adequações Das Instalações Elétricas De Circuitos De Condicionadores De Ar Da Faculdade Senac Da Cidade De Caçador/sc.</t>
        </is>
      </c>
      <c r="C5" t="inlineStr">
        <is>
          <t>18/02/2026 15:00:00</t>
        </is>
      </c>
      <c r="D5" t="inlineStr">
        <is>
          <t>Finalizada</t>
        </is>
      </c>
      <c r="E5" t="inlineStr"/>
      <c r="F5" t="inlineStr">
        <is>
          <t>03/03/2026 15:00:00</t>
        </is>
      </c>
      <c r="G5" t="inlineStr"/>
      <c r="H5" t="inlineStr"/>
    </row>
    <row r="6">
      <c r="A6" t="inlineStr">
        <is>
          <t>01/2026</t>
        </is>
      </c>
      <c r="B6" t="inlineStr">
        <is>
          <t>Contratação De Empresa Especializada Para Execução Da Reforma Geral Da Edificação Do Senac Criciúma.</t>
        </is>
      </c>
      <c r="C6" t="inlineStr">
        <is>
          <t>18/02/2026 11:00:00</t>
        </is>
      </c>
      <c r="D6" t="inlineStr">
        <is>
          <t>Finalizada</t>
        </is>
      </c>
      <c r="E6" t="inlineStr"/>
      <c r="F6" t="inlineStr">
        <is>
          <t>05/03/2026 14:00:00</t>
        </is>
      </c>
      <c r="G6" t="inlineStr"/>
      <c r="H6" t="inlineStr"/>
    </row>
    <row r="7">
      <c r="A7" t="inlineStr">
        <is>
          <t>03/2026</t>
        </is>
      </c>
      <c r="B7" t="inlineStr">
        <is>
          <t>Contratação  De Empresa Especializada Para Execução  Da Reforma De Adequação Arquitetônica Para O Laboratório Infinity Faculdade Senac Palhoça</t>
        </is>
      </c>
      <c r="C7" t="inlineStr">
        <is>
          <t>12/02/2026 16:00:00</t>
        </is>
      </c>
      <c r="D7" t="inlineStr">
        <is>
          <t>Finalizada</t>
        </is>
      </c>
      <c r="E7" t="inlineStr"/>
      <c r="F7" t="inlineStr">
        <is>
          <t>25/03/2026 15:00:00</t>
        </is>
      </c>
      <c r="G7" t="inlineStr"/>
      <c r="H7" t="inlineStr"/>
    </row>
    <row r="8">
      <c r="A8" t="inlineStr">
        <is>
          <t>02/2026</t>
        </is>
      </c>
      <c r="B8" t="inlineStr">
        <is>
          <t>Contratação De Empresa Especializada, Em Regime De Empreitada Global Com Fornecimento De Materiais E Mão De Obra, Para Executar Os Serviços De Reforma Geral De Edificação Localizada Na Esquina Da Rua Jacob Eisenhuth, 195 – Atiradores, Joinville/sc.</t>
        </is>
      </c>
      <c r="C8" t="inlineStr">
        <is>
          <t>08/01/2026 15:00:00</t>
        </is>
      </c>
      <c r="D8" t="inlineStr">
        <is>
          <t>Finalizada</t>
        </is>
      </c>
      <c r="E8" t="inlineStr"/>
      <c r="F8" t="inlineStr">
        <is>
          <t>28/01/2026 14:00:00</t>
        </is>
      </c>
      <c r="G8" t="inlineStr"/>
      <c r="H8" t="inlineStr"/>
    </row>
    <row r="9">
      <c r="A9" t="inlineStr">
        <is>
          <t>12/2025</t>
        </is>
      </c>
      <c r="B9" t="inlineStr">
        <is>
          <t>Contratação De Empresa Especializada No Serviço De Fornecimento De Mão De Obra E Material Para Construção Da Nova Unidade Do Senac Da Cidade De Itajaí/sc</t>
        </is>
      </c>
      <c r="C9" t="inlineStr">
        <is>
          <t>18/12/2025 15:00:00</t>
        </is>
      </c>
      <c r="D9" t="inlineStr">
        <is>
          <t>Finalizada</t>
        </is>
      </c>
      <c r="E9" t="inlineStr"/>
      <c r="F9" t="inlineStr">
        <is>
          <t>15/01/2026 14:00:00</t>
        </is>
      </c>
      <c r="G9" t="inlineStr"/>
      <c r="H9" t="inlineStr"/>
    </row>
    <row r="10">
      <c r="A10" t="inlineStr">
        <is>
          <t>08/2025</t>
        </is>
      </c>
      <c r="B10" t="inlineStr">
        <is>
          <t>Contratação De Empresa Especializada, Em Regime De Empreitada Global Com Fornecimento De Materiais, Mão De Obra, Para Executar As Adequações Das Instalações Elétricas De Circuitos De Condicionadores De Ar Da Faculdade Senac Da Cidade De Caçador/sc</t>
        </is>
      </c>
      <c r="C10" t="inlineStr">
        <is>
          <t>25/11/2025 15:00:00</t>
        </is>
      </c>
      <c r="D10" t="inlineStr">
        <is>
          <t>Cancelada</t>
        </is>
      </c>
      <c r="E10" t="inlineStr"/>
      <c r="F10" t="inlineStr">
        <is>
          <t>25/11/2025 15:00:00</t>
        </is>
      </c>
      <c r="G10" t="inlineStr"/>
      <c r="H10" t="inlineStr"/>
    </row>
    <row r="11">
      <c r="A11" t="inlineStr">
        <is>
          <t>09/2025</t>
        </is>
      </c>
      <c r="B11" t="inlineStr">
        <is>
          <t>Contratação De Empresa Especializada, Em Regime De Empreitada Global Com Fornecimento De Materiais, Mão De Obra, Para Executar Obra Referente à Estrutura Metálica Destinada Ao Suporte Dos Equipamentos De Exaustão Da Unidade Do Senac De Concórdia/sc.</t>
        </is>
      </c>
      <c r="C11" t="inlineStr">
        <is>
          <t>13/11/2025 11:00:00</t>
        </is>
      </c>
      <c r="D11" t="inlineStr">
        <is>
          <t>Cancelada</t>
        </is>
      </c>
      <c r="E11" t="inlineStr"/>
      <c r="F11" t="inlineStr">
        <is>
          <t>27/11/2025 15:00:00</t>
        </is>
      </c>
      <c r="G11" t="inlineStr"/>
      <c r="H11" t="inlineStr"/>
    </row>
    <row r="12">
      <c r="A12" t="inlineStr">
        <is>
          <t>07/2025</t>
        </is>
      </c>
      <c r="B12" t="inlineStr">
        <is>
          <t>Contratação De Empresa Especializada No Serviço De Fornecimento De Mão De Obra E Material Para Construção Da Nova Unidade Do Senac Da Cidade De Itajaí/sc</t>
        </is>
      </c>
      <c r="C12" t="inlineStr">
        <is>
          <t>21/10/2025 14:00:00</t>
        </is>
      </c>
      <c r="D12" t="inlineStr">
        <is>
          <t>Cancelada</t>
        </is>
      </c>
      <c r="E12" t="inlineStr"/>
      <c r="F12" t="inlineStr">
        <is>
          <t>21/10/2025 14:00:00</t>
        </is>
      </c>
      <c r="G12" t="inlineStr"/>
      <c r="H12" t="inlineStr"/>
    </row>
    <row r="13">
      <c r="A13" t="inlineStr">
        <is>
          <t>CC 06/2025</t>
        </is>
      </c>
      <c r="B13" t="inlineStr">
        <is>
          <t>Contratação De Empresa Especializada, Em Regime De Empreitada Global Com Fornecimento De Materiais, Mão De Obra E Equipamentos, Para Executar Os Serviços De Construção Da Nova Unidade Do Senac Da Cidade De Itajaí/sc.</t>
        </is>
      </c>
      <c r="C13" t="inlineStr">
        <is>
          <t>29/09/2025 12:00:00</t>
        </is>
      </c>
      <c r="D13" t="inlineStr">
        <is>
          <t>Cancelada</t>
        </is>
      </c>
      <c r="E13" t="inlineStr"/>
      <c r="F13" t="inlineStr">
        <is>
          <t>29/09/2025 14:00:00</t>
        </is>
      </c>
      <c r="G13" t="inlineStr"/>
      <c r="H13" t="inlineStr"/>
    </row>
    <row r="14">
      <c r="A14" t="inlineStr">
        <is>
          <t>05/2025</t>
        </is>
      </c>
      <c r="B14" t="inlineStr">
        <is>
          <t>Contratação De Empresa Especializada Para Fornecimento E Instalação De Catracas De Acesso Na Unidade Educacional Do Senac Da Cidade De Palhoça/sc.</t>
        </is>
      </c>
      <c r="C14" t="inlineStr">
        <is>
          <t>04/09/2025 15:00:00</t>
        </is>
      </c>
      <c r="D14" t="inlineStr">
        <is>
          <t>Cancelada</t>
        </is>
      </c>
      <c r="E14" t="inlineStr"/>
      <c r="F14" t="inlineStr">
        <is>
          <t>04/09/2025 15:00:00</t>
        </is>
      </c>
      <c r="G14" t="inlineStr"/>
      <c r="H14" t="inlineStr"/>
    </row>
    <row r="15">
      <c r="A15" t="inlineStr">
        <is>
          <t>03/2025</t>
        </is>
      </c>
      <c r="B15" t="inlineStr">
        <is>
          <t>Contratação De Empresa Especializada Para Execução De Reforma E Adequação Dos Laboratórios Infinity Nas Unidades Educacionais Do Senac/sc Das Cidades De Criciúma, Florianópolis, Jaraguá Do Sul, Palhoça E Tubarão, Incluído Fornecimento De Materiais, Equipamentos, Mão De Obra E...</t>
        </is>
      </c>
      <c r="C15" t="inlineStr">
        <is>
          <t>01/09/2025 14:00:00</t>
        </is>
      </c>
      <c r="D15" t="inlineStr">
        <is>
          <t>Finalizada</t>
        </is>
      </c>
      <c r="E15" t="inlineStr"/>
      <c r="F15" t="inlineStr">
        <is>
          <t>01/09/2025 14:00:00</t>
        </is>
      </c>
      <c r="G15" t="inlineStr"/>
      <c r="H15" t="inlineStr"/>
    </row>
    <row r="16">
      <c r="A16" t="inlineStr">
        <is>
          <t>02/2025</t>
        </is>
      </c>
      <c r="B16" t="inlineStr">
        <is>
          <t>Contratação De Empresa Especializada Para Prestação De Serviços De Reforma Na Unidade Educacional Do Senac Da Cidade De Blumenau/sc, Localizada Na Avenida Brasil, 610, Bairro Ponta Aguda, Blumenau/sc, Com Fornecimento De Mão De Obra, Materiais E Equipamentos Necessários Para Execução...</t>
        </is>
      </c>
      <c r="C16" t="inlineStr">
        <is>
          <t>18/08/2025 14:00:00</t>
        </is>
      </c>
      <c r="D16" t="inlineStr">
        <is>
          <t>Finalizada</t>
        </is>
      </c>
      <c r="E16" t="inlineStr"/>
      <c r="F16" t="inlineStr">
        <is>
          <t>26/08/2025 14:00:00</t>
        </is>
      </c>
      <c r="G16" t="inlineStr"/>
      <c r="H16" t="inlineStr"/>
    </row>
    <row r="17">
      <c r="A17" t="inlineStr">
        <is>
          <t>04/2025</t>
        </is>
      </c>
      <c r="B17" t="inlineStr">
        <is>
          <t>Registro De Preço Para Contratação De Empresa Especializada Para Elaboração De Projetos De Engenharia E Arquitetura Para As Diversas Unidades Do Senac/sc.</t>
        </is>
      </c>
      <c r="C17" t="inlineStr">
        <is>
          <t>12/08/2025 14:00:00</t>
        </is>
      </c>
      <c r="D17" t="inlineStr">
        <is>
          <t>Finalizada</t>
        </is>
      </c>
      <c r="E17" t="inlineStr"/>
      <c r="F17" t="inlineStr">
        <is>
          <t>12/08/2025 14:00:00</t>
        </is>
      </c>
      <c r="G17" t="inlineStr"/>
      <c r="H17" t="inlineStr"/>
    </row>
    <row r="18">
      <c r="A18" t="inlineStr">
        <is>
          <t>01/2025</t>
        </is>
      </c>
      <c r="B18" t="inlineStr">
        <is>
          <t>Contratação De Empresa Especializada Para Execução De Plataforma Para Locação De Equipamentos De Exaustão Da Cozinha Pedagógica Da Unidade Educacional Do Senac Da Cidade De Concórdia/sc, Com Fornecimento De Mão De Obra E Materiais Necessários Para Execução Dos Serviços Licitados,...</t>
        </is>
      </c>
      <c r="C18" t="inlineStr">
        <is>
          <t>26/02/2025 12:00:00</t>
        </is>
      </c>
      <c r="D18" t="inlineStr">
        <is>
          <t>Cancelada</t>
        </is>
      </c>
      <c r="E18" t="inlineStr"/>
      <c r="F18" t="inlineStr">
        <is>
          <t>26/02/2025 14:00:00</t>
        </is>
      </c>
      <c r="G18" t="inlineStr"/>
      <c r="H18" t="inlineStr"/>
    </row>
    <row r="19">
      <c r="A19" t="inlineStr">
        <is>
          <t>14/2024</t>
        </is>
      </c>
      <c r="B19" t="inlineStr">
        <is>
          <t>Contratação De Empresa Especializada Para Execução De Cobertura Em Estrutura Metálica E Policarbonato Na Entrada Principal Da Unidade Do Senac Na Cidade De Concórdia/sc, Com Fornecimento De Mão De Obra, Materiais E Equipamentos Necessários Para Execução Dos Serviços Licitados, Em...</t>
        </is>
      </c>
      <c r="C19" t="inlineStr">
        <is>
          <t>17/12/2024 12:00:00</t>
        </is>
      </c>
      <c r="D19" t="inlineStr">
        <is>
          <t>Cancelada</t>
        </is>
      </c>
      <c r="E19" t="inlineStr"/>
      <c r="F19" t="inlineStr">
        <is>
          <t>20/12/2024 09:00:00</t>
        </is>
      </c>
      <c r="G19" t="inlineStr"/>
      <c r="H19" t="inlineStr"/>
    </row>
    <row r="20">
      <c r="A20" t="inlineStr">
        <is>
          <t>13/2024</t>
        </is>
      </c>
      <c r="B20" t="inlineStr">
        <is>
          <t>Contratação De Empresa Especializada Para Executar A Reforma Da Infraestrutura Do Laboratório De Enfermagem Na Unidade Do Senac Na Cidade De Lages/sc, Com Fornecimento De Mão De Obra, Materiais E Equipamentos Necessários Para Execução Dos Serviços Licitados, Em Conformidade Ao Disposto...</t>
        </is>
      </c>
      <c r="C20" t="inlineStr">
        <is>
          <t>17/12/2024 12:00:00</t>
        </is>
      </c>
      <c r="D20" t="inlineStr">
        <is>
          <t>Cancelada</t>
        </is>
      </c>
      <c r="E20" t="inlineStr"/>
      <c r="F20" t="inlineStr">
        <is>
          <t>19/12/2024 09:00:00</t>
        </is>
      </c>
      <c r="G20" t="inlineStr"/>
      <c r="H20" t="inlineStr"/>
    </row>
    <row r="21">
      <c r="A21" t="inlineStr">
        <is>
          <t>12/2024</t>
        </is>
      </c>
      <c r="B21" t="inlineStr">
        <is>
          <t>Contratação De Empresa Especializada Para Executar A Reforma Do Telhado Da Escola De Florista Na Unidade Do Senac Na Cidade De Rio Do Sul/sc, Com Fornecimento De Mão De Obra, Materiais E Equipamentos Necessários Para Execução Dos Serviços Licitados, Em Conformidade Ao Disposto Neste...</t>
        </is>
      </c>
      <c r="C21" t="inlineStr">
        <is>
          <t>17/12/2024 12:00:00</t>
        </is>
      </c>
      <c r="D21" t="inlineStr">
        <is>
          <t>Cancelada</t>
        </is>
      </c>
      <c r="E21" t="inlineStr"/>
      <c r="F21" t="inlineStr">
        <is>
          <t>18/12/2024 14:00:00</t>
        </is>
      </c>
      <c r="G21" t="inlineStr"/>
      <c r="H21" t="inlineStr"/>
    </row>
  </sheetData>
  <pageMargins left="0.75" right="0.75" top="1" bottom="1" header="0.5" footer="0.5"/>
</worksheet>
</file>

<file path=xl/worksheets/sheet770.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08/2026</t>
        </is>
      </c>
      <c r="B2" t="inlineStr">
        <is>
          <t>Contratação De Empresa Especializada Para Execução Das Obras De Fechamento Da área Externa E Da Quadra Poliesportiva Da Unidade Educacional Palhoça Do Senac/sc, Incluindo Pavimentação, Drenagem, Cercamento, Construção De Muro, Sistema De Controle De Acesso Veicular, Instalação De...</t>
        </is>
      </c>
      <c r="C2" t="inlineStr">
        <is>
          <t>14/10/2026 14:00:00</t>
        </is>
      </c>
      <c r="D2" t="inlineStr">
        <is>
          <t>Em processo</t>
        </is>
      </c>
      <c r="E2" t="inlineStr"/>
      <c r="F2" t="inlineStr">
        <is>
          <t>14/10/2026 14:00:00</t>
        </is>
      </c>
      <c r="G2" t="inlineStr"/>
      <c r="H2" t="inlineStr"/>
    </row>
    <row r="3">
      <c r="A3" t="inlineStr">
        <is>
          <t>06/2026</t>
        </is>
      </c>
      <c r="B3" t="inlineStr">
        <is>
          <t>Contratação De Empresa Especializada Para A Execução Integral Das Obras De Reforma Geral Do Imóvel Senac Ead (edifício Cascaes), Situado Na Rua Av. Hercílio Luz, Nº 301, Centro, Florianópolis/sc, Incluído Fornecimento De Materiais, Equipamentos, Mão De Obra E Serviços Técnicos,...</t>
        </is>
      </c>
      <c r="C3" t="inlineStr">
        <is>
          <t>10/08/2026 14:00:00</t>
        </is>
      </c>
      <c r="D3" t="inlineStr">
        <is>
          <t>Em processo</t>
        </is>
      </c>
      <c r="E3" t="inlineStr"/>
      <c r="F3" t="inlineStr">
        <is>
          <t>10/08/2026 14:00:00</t>
        </is>
      </c>
      <c r="G3" t="inlineStr"/>
      <c r="H3" t="inlineStr"/>
    </row>
    <row r="4">
      <c r="A4" t="inlineStr">
        <is>
          <t>05/2026</t>
        </is>
      </c>
      <c r="B4" t="inlineStr">
        <is>
          <t>Reforma Do Auditório, Sala De Controle E área Técnica Do Ed. Haroldo Soares Glavan E Banheiros Dos 6º E 7º Andares Do Senac/sc.</t>
        </is>
      </c>
      <c r="C4" t="inlineStr">
        <is>
          <t>17/06/2026 15:00:00</t>
        </is>
      </c>
      <c r="D4" t="inlineStr">
        <is>
          <t>Em processo</t>
        </is>
      </c>
      <c r="E4" t="inlineStr"/>
      <c r="F4" t="inlineStr">
        <is>
          <t>17/06/2026 15:00:00</t>
        </is>
      </c>
      <c r="G4" t="inlineStr"/>
      <c r="H4" t="inlineStr"/>
    </row>
    <row r="5">
      <c r="A5" t="inlineStr">
        <is>
          <t>04/2026</t>
        </is>
      </c>
      <c r="B5" t="inlineStr">
        <is>
          <t>Contratação De Empresa Especializada, Em Regime De Empreitada Global Com Fornecimento De Materiais, Mão De Obra, Para Executar As Adequações Das Instalações Elétricas De Circuitos De Condicionadores De Ar Da Faculdade Senac Da Cidade De Caçador/sc.</t>
        </is>
      </c>
      <c r="C5" t="inlineStr">
        <is>
          <t>18/02/2026 15:00:00</t>
        </is>
      </c>
      <c r="D5" t="inlineStr">
        <is>
          <t>Finalizada</t>
        </is>
      </c>
      <c r="E5" t="inlineStr"/>
      <c r="F5" t="inlineStr">
        <is>
          <t>03/03/2026 15:00:00</t>
        </is>
      </c>
      <c r="G5" t="inlineStr"/>
      <c r="H5" t="inlineStr"/>
    </row>
    <row r="6">
      <c r="A6" t="inlineStr">
        <is>
          <t>01/2026</t>
        </is>
      </c>
      <c r="B6" t="inlineStr">
        <is>
          <t>Contratação De Empresa Especializada Para Execução Da Reforma Geral Da Edificação Do Senac Criciúma.</t>
        </is>
      </c>
      <c r="C6" t="inlineStr">
        <is>
          <t>18/02/2026 11:00:00</t>
        </is>
      </c>
      <c r="D6" t="inlineStr">
        <is>
          <t>Finalizada</t>
        </is>
      </c>
      <c r="E6" t="inlineStr"/>
      <c r="F6" t="inlineStr">
        <is>
          <t>05/03/2026 14:00:00</t>
        </is>
      </c>
      <c r="G6" t="inlineStr"/>
      <c r="H6" t="inlineStr"/>
    </row>
    <row r="7">
      <c r="A7" t="inlineStr">
        <is>
          <t>03/2026</t>
        </is>
      </c>
      <c r="B7" t="inlineStr">
        <is>
          <t>Contratação  De Empresa Especializada Para Execução  Da Reforma De Adequação Arquitetônica Para O Laboratório Infinity Faculdade Senac Palhoça</t>
        </is>
      </c>
      <c r="C7" t="inlineStr">
        <is>
          <t>12/02/2026 16:00:00</t>
        </is>
      </c>
      <c r="D7" t="inlineStr">
        <is>
          <t>Finalizada</t>
        </is>
      </c>
      <c r="E7" t="inlineStr"/>
      <c r="F7" t="inlineStr">
        <is>
          <t>25/03/2026 15:00:00</t>
        </is>
      </c>
      <c r="G7" t="inlineStr"/>
      <c r="H7" t="inlineStr"/>
    </row>
    <row r="8">
      <c r="A8" t="inlineStr">
        <is>
          <t>02/2026</t>
        </is>
      </c>
      <c r="B8" t="inlineStr">
        <is>
          <t>Contratação De Empresa Especializada, Em Regime De Empreitada Global Com Fornecimento De Materiais E Mão De Obra, Para Executar Os Serviços De Reforma Geral De Edificação Localizada Na Esquina Da Rua Jacob Eisenhuth, 195 – Atiradores, Joinville/sc.</t>
        </is>
      </c>
      <c r="C8" t="inlineStr">
        <is>
          <t>08/01/2026 15:00:00</t>
        </is>
      </c>
      <c r="D8" t="inlineStr">
        <is>
          <t>Finalizada</t>
        </is>
      </c>
      <c r="E8" t="inlineStr"/>
      <c r="F8" t="inlineStr">
        <is>
          <t>28/01/2026 14:00:00</t>
        </is>
      </c>
      <c r="G8" t="inlineStr"/>
      <c r="H8" t="inlineStr"/>
    </row>
    <row r="9">
      <c r="A9" t="inlineStr">
        <is>
          <t>12/2025</t>
        </is>
      </c>
      <c r="B9" t="inlineStr">
        <is>
          <t>Contratação De Empresa Especializada No Serviço De Fornecimento De Mão De Obra E Material Para Construção Da Nova Unidade Do Senac Da Cidade De Itajaí/sc</t>
        </is>
      </c>
      <c r="C9" t="inlineStr">
        <is>
          <t>18/12/2025 15:00:00</t>
        </is>
      </c>
      <c r="D9" t="inlineStr">
        <is>
          <t>Finalizada</t>
        </is>
      </c>
      <c r="E9" t="inlineStr"/>
      <c r="F9" t="inlineStr">
        <is>
          <t>15/01/2026 14:00:00</t>
        </is>
      </c>
      <c r="G9" t="inlineStr"/>
      <c r="H9" t="inlineStr"/>
    </row>
    <row r="10">
      <c r="A10" t="inlineStr">
        <is>
          <t>08/2025</t>
        </is>
      </c>
      <c r="B10" t="inlineStr">
        <is>
          <t>Contratação De Empresa Especializada, Em Regime De Empreitada Global Com Fornecimento De Materiais, Mão De Obra, Para Executar As Adequações Das Instalações Elétricas De Circuitos De Condicionadores De Ar Da Faculdade Senac Da Cidade De Caçador/sc</t>
        </is>
      </c>
      <c r="C10" t="inlineStr">
        <is>
          <t>25/11/2025 15:00:00</t>
        </is>
      </c>
      <c r="D10" t="inlineStr">
        <is>
          <t>Cancelada</t>
        </is>
      </c>
      <c r="E10" t="inlineStr"/>
      <c r="F10" t="inlineStr">
        <is>
          <t>25/11/2025 15:00:00</t>
        </is>
      </c>
      <c r="G10" t="inlineStr"/>
      <c r="H10" t="inlineStr"/>
    </row>
    <row r="11">
      <c r="A11" t="inlineStr">
        <is>
          <t>09/2025</t>
        </is>
      </c>
      <c r="B11" t="inlineStr">
        <is>
          <t>Contratação De Empresa Especializada, Em Regime De Empreitada Global Com Fornecimento De Materiais, Mão De Obra, Para Executar Obra Referente à Estrutura Metálica Destinada Ao Suporte Dos Equipamentos De Exaustão Da Unidade Do Senac De Concórdia/sc.</t>
        </is>
      </c>
      <c r="C11" t="inlineStr">
        <is>
          <t>13/11/2025 11:00:00</t>
        </is>
      </c>
      <c r="D11" t="inlineStr">
        <is>
          <t>Cancelada</t>
        </is>
      </c>
      <c r="E11" t="inlineStr"/>
      <c r="F11" t="inlineStr">
        <is>
          <t>27/11/2025 15:00:00</t>
        </is>
      </c>
      <c r="G11" t="inlineStr"/>
      <c r="H11" t="inlineStr"/>
    </row>
    <row r="12">
      <c r="A12" t="inlineStr">
        <is>
          <t>07/2025</t>
        </is>
      </c>
      <c r="B12" t="inlineStr">
        <is>
          <t>Contratação De Empresa Especializada No Serviço De Fornecimento De Mão De Obra E Material Para Construção Da Nova Unidade Do Senac Da Cidade De Itajaí/sc</t>
        </is>
      </c>
      <c r="C12" t="inlineStr">
        <is>
          <t>21/10/2025 14:00:00</t>
        </is>
      </c>
      <c r="D12" t="inlineStr">
        <is>
          <t>Cancelada</t>
        </is>
      </c>
      <c r="E12" t="inlineStr"/>
      <c r="F12" t="inlineStr">
        <is>
          <t>21/10/2025 14:00:00</t>
        </is>
      </c>
      <c r="G12" t="inlineStr"/>
      <c r="H12" t="inlineStr"/>
    </row>
    <row r="13">
      <c r="A13" t="inlineStr">
        <is>
          <t>CC 06/2025</t>
        </is>
      </c>
      <c r="B13" t="inlineStr">
        <is>
          <t>Contratação De Empresa Especializada, Em Regime De Empreitada Global Com Fornecimento De Materiais, Mão De Obra E Equipamentos, Para Executar Os Serviços De Construção Da Nova Unidade Do Senac Da Cidade De Itajaí/sc.</t>
        </is>
      </c>
      <c r="C13" t="inlineStr">
        <is>
          <t>29/09/2025 12:00:00</t>
        </is>
      </c>
      <c r="D13" t="inlineStr">
        <is>
          <t>Cancelada</t>
        </is>
      </c>
      <c r="E13" t="inlineStr"/>
      <c r="F13" t="inlineStr">
        <is>
          <t>29/09/2025 14:00:00</t>
        </is>
      </c>
      <c r="G13" t="inlineStr"/>
      <c r="H13" t="inlineStr"/>
    </row>
    <row r="14">
      <c r="A14" t="inlineStr">
        <is>
          <t>05/2025</t>
        </is>
      </c>
      <c r="B14" t="inlineStr">
        <is>
          <t>Contratação De Empresa Especializada Para Fornecimento E Instalação De Catracas De Acesso Na Unidade Educacional Do Senac Da Cidade De Palhoça/sc.</t>
        </is>
      </c>
      <c r="C14" t="inlineStr">
        <is>
          <t>04/09/2025 15:00:00</t>
        </is>
      </c>
      <c r="D14" t="inlineStr">
        <is>
          <t>Cancelada</t>
        </is>
      </c>
      <c r="E14" t="inlineStr"/>
      <c r="F14" t="inlineStr">
        <is>
          <t>04/09/2025 15:00:00</t>
        </is>
      </c>
      <c r="G14" t="inlineStr"/>
      <c r="H14" t="inlineStr"/>
    </row>
    <row r="15">
      <c r="A15" t="inlineStr">
        <is>
          <t>03/2025</t>
        </is>
      </c>
      <c r="B15" t="inlineStr">
        <is>
          <t>Contratação De Empresa Especializada Para Execução De Reforma E Adequação Dos Laboratórios Infinity Nas Unidades Educacionais Do Senac/sc Das Cidades De Criciúma, Florianópolis, Jaraguá Do Sul, Palhoça E Tubarão, Incluído Fornecimento De Materiais, Equipamentos, Mão De Obra E...</t>
        </is>
      </c>
      <c r="C15" t="inlineStr">
        <is>
          <t>01/09/2025 14:00:00</t>
        </is>
      </c>
      <c r="D15" t="inlineStr">
        <is>
          <t>Finalizada</t>
        </is>
      </c>
      <c r="E15" t="inlineStr"/>
      <c r="F15" t="inlineStr">
        <is>
          <t>01/09/2025 14:00:00</t>
        </is>
      </c>
      <c r="G15" t="inlineStr"/>
      <c r="H15" t="inlineStr"/>
    </row>
    <row r="16">
      <c r="A16" t="inlineStr">
        <is>
          <t>02/2025</t>
        </is>
      </c>
      <c r="B16" t="inlineStr">
        <is>
          <t>Contratação De Empresa Especializada Para Prestação De Serviços De Reforma Na Unidade Educacional Do Senac Da Cidade De Blumenau/sc, Localizada Na Avenida Brasil, 610, Bairro Ponta Aguda, Blumenau/sc, Com Fornecimento De Mão De Obra, Materiais E Equipamentos Necessários Para Execução...</t>
        </is>
      </c>
      <c r="C16" t="inlineStr">
        <is>
          <t>18/08/2025 14:00:00</t>
        </is>
      </c>
      <c r="D16" t="inlineStr">
        <is>
          <t>Finalizada</t>
        </is>
      </c>
      <c r="E16" t="inlineStr"/>
      <c r="F16" t="inlineStr">
        <is>
          <t>26/08/2025 14:00:00</t>
        </is>
      </c>
      <c r="G16" t="inlineStr"/>
      <c r="H16" t="inlineStr"/>
    </row>
    <row r="17">
      <c r="A17" t="inlineStr">
        <is>
          <t>04/2025</t>
        </is>
      </c>
      <c r="B17" t="inlineStr">
        <is>
          <t>Registro De Preço Para Contratação De Empresa Especializada Para Elaboração De Projetos De Engenharia E Arquitetura Para As Diversas Unidades Do Senac/sc.</t>
        </is>
      </c>
      <c r="C17" t="inlineStr">
        <is>
          <t>12/08/2025 14:00:00</t>
        </is>
      </c>
      <c r="D17" t="inlineStr">
        <is>
          <t>Finalizada</t>
        </is>
      </c>
      <c r="E17" t="inlineStr"/>
      <c r="F17" t="inlineStr">
        <is>
          <t>12/08/2025 14:00:00</t>
        </is>
      </c>
      <c r="G17" t="inlineStr"/>
      <c r="H17" t="inlineStr"/>
    </row>
    <row r="18">
      <c r="A18" t="inlineStr">
        <is>
          <t>01/2025</t>
        </is>
      </c>
      <c r="B18" t="inlineStr">
        <is>
          <t>Contratação De Empresa Especializada Para Execução De Plataforma Para Locação De Equipamentos De Exaustão Da Cozinha Pedagógica Da Unidade Educacional Do Senac Da Cidade De Concórdia/sc, Com Fornecimento De Mão De Obra E Materiais Necessários Para Execução Dos Serviços Licitados,...</t>
        </is>
      </c>
      <c r="C18" t="inlineStr">
        <is>
          <t>26/02/2025 12:00:00</t>
        </is>
      </c>
      <c r="D18" t="inlineStr">
        <is>
          <t>Cancelada</t>
        </is>
      </c>
      <c r="E18" t="inlineStr"/>
      <c r="F18" t="inlineStr">
        <is>
          <t>26/02/2025 14:00:00</t>
        </is>
      </c>
      <c r="G18" t="inlineStr"/>
      <c r="H18" t="inlineStr"/>
    </row>
    <row r="19">
      <c r="A19" t="inlineStr">
        <is>
          <t>14/2024</t>
        </is>
      </c>
      <c r="B19" t="inlineStr">
        <is>
          <t>Contratação De Empresa Especializada Para Execução De Cobertura Em Estrutura Metálica E Policarbonato Na Entrada Principal Da Unidade Do Senac Na Cidade De Concórdia/sc, Com Fornecimento De Mão De Obra, Materiais E Equipamentos Necessários Para Execução Dos Serviços Licitados, Em...</t>
        </is>
      </c>
      <c r="C19" t="inlineStr">
        <is>
          <t>17/12/2024 12:00:00</t>
        </is>
      </c>
      <c r="D19" t="inlineStr">
        <is>
          <t>Cancelada</t>
        </is>
      </c>
      <c r="E19" t="inlineStr"/>
      <c r="F19" t="inlineStr">
        <is>
          <t>20/12/2024 09:00:00</t>
        </is>
      </c>
      <c r="G19" t="inlineStr"/>
      <c r="H19" t="inlineStr"/>
    </row>
    <row r="20">
      <c r="A20" t="inlineStr">
        <is>
          <t>13/2024</t>
        </is>
      </c>
      <c r="B20" t="inlineStr">
        <is>
          <t>Contratação De Empresa Especializada Para Executar A Reforma Da Infraestrutura Do Laboratório De Enfermagem Na Unidade Do Senac Na Cidade De Lages/sc, Com Fornecimento De Mão De Obra, Materiais E Equipamentos Necessários Para Execução Dos Serviços Licitados, Em Conformidade Ao Disposto...</t>
        </is>
      </c>
      <c r="C20" t="inlineStr">
        <is>
          <t>17/12/2024 12:00:00</t>
        </is>
      </c>
      <c r="D20" t="inlineStr">
        <is>
          <t>Cancelada</t>
        </is>
      </c>
      <c r="E20" t="inlineStr"/>
      <c r="F20" t="inlineStr">
        <is>
          <t>19/12/2024 09:00:00</t>
        </is>
      </c>
      <c r="G20" t="inlineStr"/>
      <c r="H20" t="inlineStr"/>
    </row>
    <row r="21">
      <c r="A21" t="inlineStr">
        <is>
          <t>12/2024</t>
        </is>
      </c>
      <c r="B21" t="inlineStr">
        <is>
          <t>Contratação De Empresa Especializada Para Executar A Reforma Do Telhado Da Escola De Florista Na Unidade Do Senac Na Cidade De Rio Do Sul/sc, Com Fornecimento De Mão De Obra, Materiais E Equipamentos Necessários Para Execução Dos Serviços Licitados, Em Conformidade Ao Disposto Neste...</t>
        </is>
      </c>
      <c r="C21" t="inlineStr">
        <is>
          <t>17/12/2024 12:00:00</t>
        </is>
      </c>
      <c r="D21" t="inlineStr">
        <is>
          <t>Cancelada</t>
        </is>
      </c>
      <c r="E21" t="inlineStr"/>
      <c r="F21" t="inlineStr">
        <is>
          <t>18/12/2024 14:00:00</t>
        </is>
      </c>
      <c r="G21" t="inlineStr"/>
      <c r="H21" t="inlineStr"/>
    </row>
  </sheetData>
  <pageMargins left="0.75" right="0.75" top="1" bottom="1" header="0.5" footer="0.5"/>
</worksheet>
</file>

<file path=xl/worksheets/sheet77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2161</t>
        </is>
      </c>
      <c r="B2" t="inlineStr">
        <is>
          <t>Cooperacao tecnica</t>
        </is>
      </c>
      <c r="C2" t="inlineStr">
        <is>
          <t>Ashland University</t>
        </is>
      </c>
      <c r="D2" t="inlineStr">
        <is>
          <t>21014118000149</t>
        </is>
      </c>
      <c r="E2" t="inlineStr"/>
      <c r="F2" t="inlineStr">
        <is>
          <t>16/10/2012 00:00:00</t>
        </is>
      </c>
      <c r="G2" t="inlineStr">
        <is>
          <t>25/08/2028</t>
        </is>
      </c>
      <c r="H2" t="inlineStr">
        <is>
          <t>Ativo</t>
        </is>
      </c>
      <c r="I2" t="inlineStr">
        <is>
          <t>Ordinária</t>
        </is>
      </c>
      <c r="J2" t="inlineStr">
        <is>
          <t>105483,69</t>
        </is>
      </c>
    </row>
    <row r="3">
      <c r="A3" t="inlineStr">
        <is>
          <t>5299</t>
        </is>
      </c>
      <c r="B3" t="inlineStr">
        <is>
          <t>Campo de Estagio</t>
        </is>
      </c>
      <c r="C3" t="inlineStr">
        <is>
          <t>ASSOCIAÇÃO HOSPITALAR NOSSA SENHORA DE FÁTIMA,</t>
        </is>
      </c>
      <c r="D3" t="inlineStr">
        <is>
          <t>07420153000137</t>
        </is>
      </c>
      <c r="E3" t="inlineStr"/>
      <c r="F3" t="inlineStr">
        <is>
          <t>11/11/2025 00:00:00</t>
        </is>
      </c>
      <c r="G3" t="inlineStr">
        <is>
          <t>11/11/2027</t>
        </is>
      </c>
      <c r="H3" t="inlineStr">
        <is>
          <t>Ativo</t>
        </is>
      </c>
      <c r="I3" t="inlineStr">
        <is>
          <t>Ordinária</t>
        </is>
      </c>
      <c r="J3" t="inlineStr">
        <is>
          <t>9600,00</t>
        </is>
      </c>
    </row>
    <row r="4">
      <c r="A4" t="inlineStr">
        <is>
          <t>4681</t>
        </is>
      </c>
      <c r="B4" t="inlineStr">
        <is>
          <t>Cooperacao tecnica</t>
        </is>
      </c>
      <c r="C4" t="inlineStr">
        <is>
          <t>Serviço Nacional de Aprendizagem Comercial - Departamento Regional do Paraná - SENAC/PR Departamento Regional de Goiás - SENAC/GO</t>
        </is>
      </c>
      <c r="D4" t="inlineStr">
        <is>
          <t>03608475000153</t>
        </is>
      </c>
      <c r="E4" t="inlineStr"/>
      <c r="F4" t="inlineStr">
        <is>
          <t>06/04/2023 00:00:00</t>
        </is>
      </c>
      <c r="G4" t="inlineStr">
        <is>
          <t>06/04/2028</t>
        </is>
      </c>
      <c r="H4" t="inlineStr">
        <is>
          <t>Ativo</t>
        </is>
      </c>
      <c r="I4" t="inlineStr">
        <is>
          <t>Ordinária</t>
        </is>
      </c>
      <c r="J4" t="inlineStr">
        <is>
          <t>0,00</t>
        </is>
      </c>
    </row>
    <row r="5">
      <c r="A5" t="inlineStr">
        <is>
          <t>4615</t>
        </is>
      </c>
      <c r="B5" t="inlineStr">
        <is>
          <t>Agente de Integracao</t>
        </is>
      </c>
      <c r="C5" t="inlineStr">
        <is>
          <t>Centro de Integração Empresa Escola do Estado de Santa Catarina - CIEE/SC</t>
        </is>
      </c>
      <c r="D5" t="inlineStr">
        <is>
          <t>04310564000181</t>
        </is>
      </c>
      <c r="E5" t="inlineStr"/>
      <c r="F5" t="inlineStr">
        <is>
          <t>14/03/2023 00:00:00</t>
        </is>
      </c>
      <c r="G5" t="inlineStr">
        <is>
          <t>14/03/2028</t>
        </is>
      </c>
      <c r="H5" t="inlineStr">
        <is>
          <t>Ativo</t>
        </is>
      </c>
      <c r="I5" t="inlineStr">
        <is>
          <t>Ordinária</t>
        </is>
      </c>
      <c r="J5" t="inlineStr">
        <is>
          <t>0,00</t>
        </is>
      </c>
    </row>
    <row r="6">
      <c r="A6" t="inlineStr">
        <is>
          <t>4561</t>
        </is>
      </c>
      <c r="B6" t="inlineStr">
        <is>
          <t>Campo de Estagio</t>
        </is>
      </c>
      <c r="C6" t="inlineStr">
        <is>
          <t>Municipio de Chapeco</t>
        </is>
      </c>
      <c r="D6" t="inlineStr">
        <is>
          <t>83021808000182</t>
        </is>
      </c>
      <c r="E6" t="inlineStr"/>
      <c r="F6" t="inlineStr">
        <is>
          <t>01/01/2023 00:00:00</t>
        </is>
      </c>
      <c r="G6" t="inlineStr">
        <is>
          <t>31/12/2026</t>
        </is>
      </c>
      <c r="H6" t="inlineStr">
        <is>
          <t>Ativo</t>
        </is>
      </c>
      <c r="I6" t="inlineStr">
        <is>
          <t>Ordinária</t>
        </is>
      </c>
      <c r="J6" t="inlineStr">
        <is>
          <t>0,00</t>
        </is>
      </c>
    </row>
    <row r="7">
      <c r="A7" t="inlineStr">
        <is>
          <t>4772</t>
        </is>
      </c>
      <c r="B7" t="inlineStr">
        <is>
          <t>Cooperacao tecnica</t>
        </is>
      </c>
      <c r="C7" t="inlineStr">
        <is>
          <t>Serviço Nacional de Aprendizagem Comercial - Departamento Regional do Paraná - SENAC/PR Departamento Regional da Paraíba - SENAC/PB</t>
        </is>
      </c>
      <c r="D7" t="inlineStr">
        <is>
          <t>03609783000101</t>
        </is>
      </c>
      <c r="E7" t="inlineStr"/>
      <c r="F7" t="inlineStr">
        <is>
          <t>09/06/2023 00:00:00</t>
        </is>
      </c>
      <c r="G7" t="inlineStr">
        <is>
          <t>09/06/2028</t>
        </is>
      </c>
      <c r="H7" t="inlineStr">
        <is>
          <t>Ativo</t>
        </is>
      </c>
      <c r="I7" t="inlineStr">
        <is>
          <t>Ordinária</t>
        </is>
      </c>
      <c r="J7" t="inlineStr">
        <is>
          <t>0,00</t>
        </is>
      </c>
    </row>
    <row r="8">
      <c r="A8" t="inlineStr">
        <is>
          <t>2172</t>
        </is>
      </c>
      <c r="B8" t="inlineStr">
        <is>
          <t>Cooperacao tecnica</t>
        </is>
      </c>
      <c r="C8" t="inlineStr">
        <is>
          <t>Sistema de Informação Científica Redalyc</t>
        </is>
      </c>
      <c r="D8" t="inlineStr">
        <is>
          <t>68760453000150</t>
        </is>
      </c>
      <c r="E8" t="inlineStr"/>
      <c r="F8" t="inlineStr">
        <is>
          <t>12/09/2013 00:00:00</t>
        </is>
      </c>
      <c r="G8" t="inlineStr">
        <is>
          <t>12/09/2028</t>
        </is>
      </c>
      <c r="H8" t="inlineStr">
        <is>
          <t>Ativo</t>
        </is>
      </c>
      <c r="I8" t="inlineStr">
        <is>
          <t>Ordinária</t>
        </is>
      </c>
      <c r="J8" t="inlineStr">
        <is>
          <t>0,00</t>
        </is>
      </c>
    </row>
    <row r="9">
      <c r="A9" t="inlineStr">
        <is>
          <t>4684</t>
        </is>
      </c>
      <c r="B9" t="inlineStr">
        <is>
          <t>Cooperacao tecnica</t>
        </is>
      </c>
      <c r="C9" t="inlineStr">
        <is>
          <t>Serviço Nacional de Aprendizagem Comercial - Departamento Regional do Paraná - SENAC/PR Departamento Regional do Sergipe - SENAC/SE</t>
        </is>
      </c>
      <c r="D9" t="inlineStr">
        <is>
          <t>03654618000163</t>
        </is>
      </c>
      <c r="E9" t="inlineStr"/>
      <c r="F9" t="inlineStr">
        <is>
          <t>06/04/2023 00:00:00</t>
        </is>
      </c>
      <c r="G9" t="inlineStr">
        <is>
          <t>06/04/2028</t>
        </is>
      </c>
      <c r="H9" t="inlineStr">
        <is>
          <t>Ativo</t>
        </is>
      </c>
      <c r="I9" t="inlineStr">
        <is>
          <t>Ordinária</t>
        </is>
      </c>
      <c r="J9" t="inlineStr">
        <is>
          <t>0,00</t>
        </is>
      </c>
    </row>
    <row r="10">
      <c r="A10" t="inlineStr">
        <is>
          <t>4786</t>
        </is>
      </c>
      <c r="B10" t="inlineStr">
        <is>
          <t>Cooperacao tecnica</t>
        </is>
      </c>
      <c r="C10" t="inlineStr">
        <is>
          <t>Serviço Nacional de Aprendizagem Comercial - Departamento Regional do Paraná - SENAC/PR Departamento Regional do Ceará - SENAC/CE</t>
        </is>
      </c>
      <c r="D10" t="inlineStr">
        <is>
          <t>03648344000108</t>
        </is>
      </c>
      <c r="E10" t="inlineStr"/>
      <c r="F10" t="inlineStr">
        <is>
          <t>13/06/2023 00:00:00</t>
        </is>
      </c>
      <c r="G10" t="inlineStr">
        <is>
          <t>13/06/2028</t>
        </is>
      </c>
      <c r="H10" t="inlineStr">
        <is>
          <t>Ativo</t>
        </is>
      </c>
      <c r="I10" t="inlineStr">
        <is>
          <t>Ordinária</t>
        </is>
      </c>
      <c r="J10" t="inlineStr">
        <is>
          <t>0,00</t>
        </is>
      </c>
    </row>
    <row r="11">
      <c r="A11" t="inlineStr">
        <is>
          <t>4702</t>
        </is>
      </c>
      <c r="B11" t="inlineStr">
        <is>
          <t>Cooperacao tecnica</t>
        </is>
      </c>
      <c r="C11" t="inlineStr">
        <is>
          <t>Polícia Civil de Santa Catarina</t>
        </is>
      </c>
      <c r="D11" t="inlineStr">
        <is>
          <t>15211786000163</t>
        </is>
      </c>
      <c r="E11" t="inlineStr"/>
      <c r="F11" t="inlineStr">
        <is>
          <t>20/07/2023 00:00:00</t>
        </is>
      </c>
      <c r="G11" t="inlineStr">
        <is>
          <t>20/07/2026</t>
        </is>
      </c>
      <c r="H11" t="inlineStr">
        <is>
          <t>Ativo</t>
        </is>
      </c>
      <c r="I11" t="inlineStr">
        <is>
          <t>Ordinária</t>
        </is>
      </c>
      <c r="J11" t="inlineStr">
        <is>
          <t>0,00</t>
        </is>
      </c>
    </row>
    <row r="12">
      <c r="A12" t="inlineStr">
        <is>
          <t>4017</t>
        </is>
      </c>
      <c r="B12" t="inlineStr">
        <is>
          <t>Cooperação</t>
        </is>
      </c>
      <c r="C12" t="inlineStr">
        <is>
          <t>Serviço Nacional de Aprendizagem do Cooperativismo de Santa Catarina - SESCOOP/SC</t>
        </is>
      </c>
      <c r="D12" t="inlineStr">
        <is>
          <t>07020327000174</t>
        </is>
      </c>
      <c r="E12" t="inlineStr"/>
      <c r="F12" t="inlineStr">
        <is>
          <t>29/10/2020 00:00:00</t>
        </is>
      </c>
      <c r="G12" t="inlineStr">
        <is>
          <t>29/10/2026</t>
        </is>
      </c>
      <c r="H12" t="inlineStr">
        <is>
          <t>Ativo</t>
        </is>
      </c>
      <c r="I12" t="inlineStr">
        <is>
          <t>Ordinária</t>
        </is>
      </c>
      <c r="J12" t="inlineStr">
        <is>
          <t>0,00</t>
        </is>
      </c>
    </row>
    <row r="13">
      <c r="A13" t="inlineStr">
        <is>
          <t>5067</t>
        </is>
      </c>
      <c r="B13" t="inlineStr">
        <is>
          <t>Tecnico Educacional</t>
        </is>
      </c>
      <c r="C13" t="inlineStr">
        <is>
          <t>UDI - Universidade do Intercambio Cursos Preparatorios Ltda</t>
        </is>
      </c>
      <c r="D13" t="inlineStr">
        <is>
          <t>29063247000139</t>
        </is>
      </c>
      <c r="E13" t="inlineStr"/>
      <c r="F13" t="inlineStr">
        <is>
          <t>16/12/2024 00:00:00</t>
        </is>
      </c>
      <c r="G13" t="inlineStr">
        <is>
          <t>16/12/2026</t>
        </is>
      </c>
      <c r="H13" t="inlineStr">
        <is>
          <t>Ativo</t>
        </is>
      </c>
      <c r="I13" t="inlineStr">
        <is>
          <t>Ordinária</t>
        </is>
      </c>
      <c r="J13" t="inlineStr">
        <is>
          <t>0,00</t>
        </is>
      </c>
    </row>
    <row r="14">
      <c r="A14" t="inlineStr">
        <is>
          <t>3327</t>
        </is>
      </c>
      <c r="B14" t="inlineStr">
        <is>
          <t>Cooperacao tecnica</t>
        </is>
      </c>
      <c r="C14" t="inlineStr">
        <is>
          <t>Serviço Nacional de Aprendizagem Comercial - Departamento Regional em São Paulo - SENAC/SP</t>
        </is>
      </c>
      <c r="D14" t="inlineStr">
        <is>
          <t>03709814006471</t>
        </is>
      </c>
      <c r="E14" t="inlineStr"/>
      <c r="F14" t="inlineStr">
        <is>
          <t>03/10/2017 00:00:00</t>
        </is>
      </c>
      <c r="G14" t="inlineStr">
        <is>
          <t>01/10/2027</t>
        </is>
      </c>
      <c r="H14" t="inlineStr">
        <is>
          <t>Ativo</t>
        </is>
      </c>
      <c r="I14" t="inlineStr">
        <is>
          <t>Ordinária</t>
        </is>
      </c>
      <c r="J14" t="inlineStr">
        <is>
          <t>0,00</t>
        </is>
      </c>
    </row>
    <row r="15">
      <c r="A15" t="inlineStr">
        <is>
          <t>4782</t>
        </is>
      </c>
      <c r="B15" t="inlineStr">
        <is>
          <t>Cooperacao tecnica</t>
        </is>
      </c>
      <c r="C15" t="inlineStr">
        <is>
          <t>Serviço Nacional de Aprendizagem Comercial - Departamento Regional do Paraná - SENAC/PR Departamento Regional de Roraima - SENAC/RR</t>
        </is>
      </c>
      <c r="D15" t="inlineStr">
        <is>
          <t>03647980000107</t>
        </is>
      </c>
      <c r="E15" t="inlineStr"/>
      <c r="F15" t="inlineStr">
        <is>
          <t>30/05/2023 00:00:00</t>
        </is>
      </c>
      <c r="G15" t="inlineStr">
        <is>
          <t>30/05/2028</t>
        </is>
      </c>
      <c r="H15" t="inlineStr">
        <is>
          <t>Ativo</t>
        </is>
      </c>
      <c r="I15" t="inlineStr">
        <is>
          <t>Ordinária</t>
        </is>
      </c>
      <c r="J15" t="inlineStr">
        <is>
          <t>0,00</t>
        </is>
      </c>
    </row>
    <row r="16">
      <c r="A16" t="inlineStr">
        <is>
          <t>4313</t>
        </is>
      </c>
      <c r="B16" t="inlineStr">
        <is>
          <t>Campo de Estagio</t>
        </is>
      </c>
      <c r="C16" t="inlineStr">
        <is>
          <t>Secretaria Municipal de Saúde de Jaraguá do Sul</t>
        </is>
      </c>
      <c r="D16" t="inlineStr">
        <is>
          <t>14007211000160</t>
        </is>
      </c>
      <c r="E16" t="inlineStr"/>
      <c r="F16" t="inlineStr">
        <is>
          <t>13/12/2021 00:00:00</t>
        </is>
      </c>
      <c r="G16" t="inlineStr">
        <is>
          <t>13/12/2026</t>
        </is>
      </c>
      <c r="H16" t="inlineStr">
        <is>
          <t>Ativo</t>
        </is>
      </c>
      <c r="I16" t="inlineStr">
        <is>
          <t>Ordinária</t>
        </is>
      </c>
      <c r="J16" t="inlineStr">
        <is>
          <t>0,00</t>
        </is>
      </c>
    </row>
    <row r="17">
      <c r="A17" t="inlineStr">
        <is>
          <t>4809</t>
        </is>
      </c>
      <c r="B17" t="inlineStr">
        <is>
          <t>Cooperacao tecnica</t>
        </is>
      </c>
      <c r="C17" t="inlineStr">
        <is>
          <t>Serviço Nacional de Aprendizagem Comercial - Departamento Regional do Paraná - SENAC/PR Departamento Regional de Minas Gerais - SENAC/MG</t>
        </is>
      </c>
      <c r="D17" t="inlineStr">
        <is>
          <t>03447242000116</t>
        </is>
      </c>
      <c r="E17" t="inlineStr"/>
      <c r="F17" t="inlineStr">
        <is>
          <t>24/05/2023 00:00:00</t>
        </is>
      </c>
      <c r="G17" t="inlineStr">
        <is>
          <t>24/05/2028</t>
        </is>
      </c>
      <c r="H17" t="inlineStr">
        <is>
          <t>Ativo</t>
        </is>
      </c>
      <c r="I17" t="inlineStr">
        <is>
          <t>Ordinária</t>
        </is>
      </c>
      <c r="J17" t="inlineStr">
        <is>
          <t>0,00</t>
        </is>
      </c>
    </row>
    <row r="18">
      <c r="A18" t="inlineStr">
        <is>
          <t>4945</t>
        </is>
      </c>
      <c r="B18" t="inlineStr">
        <is>
          <t>Campo de Estagio</t>
        </is>
      </c>
      <c r="C18" t="inlineStr">
        <is>
          <t>Município de Blumenau</t>
        </is>
      </c>
      <c r="D18" t="inlineStr">
        <is>
          <t>83108357000115</t>
        </is>
      </c>
      <c r="E18" t="inlineStr"/>
      <c r="F18" t="inlineStr">
        <is>
          <t>14/05/2024 00:00:00</t>
        </is>
      </c>
      <c r="G18" t="inlineStr">
        <is>
          <t>13/05/2026</t>
        </is>
      </c>
      <c r="H18" t="inlineStr">
        <is>
          <t>Ativo</t>
        </is>
      </c>
      <c r="I18" t="inlineStr">
        <is>
          <t>Ordinária</t>
        </is>
      </c>
      <c r="J18" t="inlineStr">
        <is>
          <t>0,00</t>
        </is>
      </c>
    </row>
    <row r="19">
      <c r="A19" t="inlineStr">
        <is>
          <t>4783</t>
        </is>
      </c>
      <c r="B19" t="inlineStr">
        <is>
          <t>Cooperacao tecnica</t>
        </is>
      </c>
      <c r="C19" t="inlineStr">
        <is>
          <t>Serviço Nacional de Aprendizagem Comercial - Administração Regional no Estado do Rio Grande do Sul - Senac/RS</t>
        </is>
      </c>
      <c r="D19" t="inlineStr">
        <is>
          <t>03422707000184</t>
        </is>
      </c>
      <c r="E19" t="inlineStr"/>
      <c r="F19" t="inlineStr">
        <is>
          <t>15/05/2023 00:00:00</t>
        </is>
      </c>
      <c r="G19" t="inlineStr">
        <is>
          <t>15/05/2028</t>
        </is>
      </c>
      <c r="H19" t="inlineStr">
        <is>
          <t>Ativo</t>
        </is>
      </c>
      <c r="I19" t="inlineStr">
        <is>
          <t>Ordinária</t>
        </is>
      </c>
      <c r="J19" t="inlineStr">
        <is>
          <t>0,00</t>
        </is>
      </c>
    </row>
    <row r="20">
      <c r="A20" t="inlineStr">
        <is>
          <t>4951</t>
        </is>
      </c>
      <c r="B20" t="inlineStr">
        <is>
          <t>Cooperação</t>
        </is>
      </c>
      <c r="C20" t="inlineStr">
        <is>
          <t>Instituto Ágora de Inovação e Empreendedorismo</t>
        </is>
      </c>
      <c r="D20" t="inlineStr">
        <is>
          <t>33113601000160</t>
        </is>
      </c>
      <c r="E20" t="inlineStr"/>
      <c r="F20" t="inlineStr">
        <is>
          <t>08/07/2024 00:00:00</t>
        </is>
      </c>
      <c r="G20" t="inlineStr">
        <is>
          <t>08/07/2026</t>
        </is>
      </c>
      <c r="H20" t="inlineStr">
        <is>
          <t>Ativo</t>
        </is>
      </c>
      <c r="I20" t="inlineStr">
        <is>
          <t>Ordinária</t>
        </is>
      </c>
      <c r="J20" t="inlineStr">
        <is>
          <t>0,00</t>
        </is>
      </c>
    </row>
    <row r="21">
      <c r="A21" t="inlineStr">
        <is>
          <t>5000</t>
        </is>
      </c>
      <c r="B21" t="inlineStr">
        <is>
          <t>Cooperacao tecnica</t>
        </is>
      </c>
      <c r="C21" t="inlineStr">
        <is>
          <t>Sindicato das Empresas de Processamento de Dados do Estado de Santa Catarina - SEPROSC</t>
        </is>
      </c>
      <c r="D21" t="inlineStr">
        <is>
          <t>83799445000100</t>
        </is>
      </c>
      <c r="E21" t="inlineStr"/>
      <c r="F21" t="inlineStr">
        <is>
          <t>09/09/2024 00:00:00</t>
        </is>
      </c>
      <c r="G21" t="inlineStr">
        <is>
          <t>07/09/2029</t>
        </is>
      </c>
      <c r="H21" t="inlineStr">
        <is>
          <t>Ativo</t>
        </is>
      </c>
      <c r="I21" t="inlineStr">
        <is>
          <t>Ordinária</t>
        </is>
      </c>
      <c r="J21" t="inlineStr">
        <is>
          <t>0,00</t>
        </is>
      </c>
    </row>
  </sheetData>
  <pageMargins left="0.75" right="0.75" top="1" bottom="1" header="0.5" footer="0.5"/>
</worksheet>
</file>

<file path=xl/worksheets/sheet77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t>
        </is>
      </c>
      <c r="B2" t="inlineStr">
        <is>
          <t>CONSTRUTORA STEIN LTDA</t>
        </is>
      </c>
      <c r="C2">
        <f>"83495275000170"</f>
        <v/>
      </c>
      <c r="D2" t="inlineStr">
        <is>
          <t>Concorrência</t>
        </is>
      </c>
      <c r="E2" t="inlineStr">
        <is>
          <t>20/01/2026 00:00:00</t>
        </is>
      </c>
      <c r="F2" t="inlineStr">
        <is>
          <t>20/07/2029</t>
        </is>
      </c>
      <c r="G2" t="inlineStr">
        <is>
          <t>Ativo</t>
        </is>
      </c>
      <c r="H2" t="inlineStr">
        <is>
          <t>Ordinária</t>
        </is>
      </c>
      <c r="I2" t="inlineStr"/>
      <c r="J2" t="inlineStr">
        <is>
          <t>41846416,83</t>
        </is>
      </c>
      <c r="K2" t="inlineStr">
        <is>
          <t>629833,40</t>
        </is>
      </c>
      <c r="L2" t="inlineStr"/>
    </row>
    <row r="3">
      <c r="A3" t="inlineStr">
        <is>
          <t>Vale Alimentacao</t>
        </is>
      </c>
      <c r="B3" t="inlineStr">
        <is>
          <t>VR Beneficios e Serviços de Processamento S.A.</t>
        </is>
      </c>
      <c r="C3">
        <f>"02535864000133"</f>
        <v/>
      </c>
      <c r="D3" t="inlineStr">
        <is>
          <t>Pregão Presencial</t>
        </is>
      </c>
      <c r="E3" t="inlineStr">
        <is>
          <t>25/11/2024 00:00:00</t>
        </is>
      </c>
      <c r="F3" t="inlineStr">
        <is>
          <t>26/11/2026</t>
        </is>
      </c>
      <c r="G3" t="inlineStr">
        <is>
          <t>Ativo</t>
        </is>
      </c>
      <c r="H3" t="inlineStr">
        <is>
          <t>Ordinária</t>
        </is>
      </c>
      <c r="I3" t="inlineStr"/>
      <c r="J3" t="inlineStr">
        <is>
          <t>19800000,00</t>
        </is>
      </c>
      <c r="K3" t="inlineStr">
        <is>
          <t>7703562,03</t>
        </is>
      </c>
      <c r="L3" t="inlineStr"/>
    </row>
    <row r="4">
      <c r="A4" t="inlineStr">
        <is>
          <t>Reforma</t>
        </is>
      </c>
      <c r="B4" t="inlineStr">
        <is>
          <t>UEME CONSTRUÇÃO CIVIL LTDA</t>
        </is>
      </c>
      <c r="C4">
        <f>"79785432000105"</f>
        <v/>
      </c>
      <c r="D4" t="inlineStr">
        <is>
          <t>Concorrência</t>
        </is>
      </c>
      <c r="E4" t="inlineStr">
        <is>
          <t>13/10/2025 00:00:00</t>
        </is>
      </c>
      <c r="F4" t="inlineStr">
        <is>
          <t>13/08/2027</t>
        </is>
      </c>
      <c r="G4" t="inlineStr">
        <is>
          <t>Ativo</t>
        </is>
      </c>
      <c r="H4" t="inlineStr">
        <is>
          <t>Ordinária</t>
        </is>
      </c>
      <c r="I4" t="inlineStr"/>
      <c r="J4" t="inlineStr">
        <is>
          <t>12932493,28</t>
        </is>
      </c>
      <c r="K4" t="inlineStr">
        <is>
          <t>7455223,72</t>
        </is>
      </c>
      <c r="L4" t="inlineStr"/>
    </row>
    <row r="5">
      <c r="A5" t="inlineStr">
        <is>
          <t>Servicos de Publicidade</t>
        </is>
      </c>
      <c r="B5" t="inlineStr">
        <is>
          <t>Tatticas Publicidade e Propaganda Ltda</t>
        </is>
      </c>
      <c r="C5">
        <f>"04432749000169"</f>
        <v/>
      </c>
      <c r="D5" t="inlineStr">
        <is>
          <t>Concorrência</t>
        </is>
      </c>
      <c r="E5" t="inlineStr">
        <is>
          <t>27/10/2023 00:00:00</t>
        </is>
      </c>
      <c r="F5" t="inlineStr">
        <is>
          <t>28/10/2026</t>
        </is>
      </c>
      <c r="G5" t="inlineStr">
        <is>
          <t>Ativo</t>
        </is>
      </c>
      <c r="H5" t="inlineStr">
        <is>
          <t>Ordinária</t>
        </is>
      </c>
      <c r="I5" t="inlineStr"/>
      <c r="J5" t="inlineStr">
        <is>
          <t>12600000,00</t>
        </is>
      </c>
      <c r="K5" t="inlineStr">
        <is>
          <t>15944944,19</t>
        </is>
      </c>
      <c r="L5" t="inlineStr"/>
    </row>
    <row r="6">
      <c r="A6" t="inlineStr">
        <is>
          <t>Reforma</t>
        </is>
      </c>
      <c r="B6" t="inlineStr">
        <is>
          <t>UEME CONSTRUÇÃO CIVIL LTDA</t>
        </is>
      </c>
      <c r="C6">
        <f>"79785432000105"</f>
        <v/>
      </c>
      <c r="D6" t="inlineStr">
        <is>
          <t>Concorrência</t>
        </is>
      </c>
      <c r="E6" t="inlineStr">
        <is>
          <t>28/04/2026 00:00:00</t>
        </is>
      </c>
      <c r="F6" t="inlineStr">
        <is>
          <t>27/04/2029</t>
        </is>
      </c>
      <c r="G6" t="inlineStr">
        <is>
          <t>Ativo</t>
        </is>
      </c>
      <c r="H6" t="inlineStr">
        <is>
          <t>Ordinária</t>
        </is>
      </c>
      <c r="I6" t="inlineStr"/>
      <c r="J6" t="inlineStr">
        <is>
          <t>7898000,00</t>
        </is>
      </c>
      <c r="K6" t="inlineStr">
        <is>
          <t>443214,38</t>
        </is>
      </c>
      <c r="L6" t="inlineStr"/>
    </row>
    <row r="7">
      <c r="A7" t="inlineStr">
        <is>
          <t>Reforma</t>
        </is>
      </c>
      <c r="B7" t="inlineStr">
        <is>
          <t>Scheffer Engenharia Eireli EPP</t>
        </is>
      </c>
      <c r="C7">
        <f>"07532529000103"</f>
        <v/>
      </c>
      <c r="D7" t="inlineStr">
        <is>
          <t>Concorrência</t>
        </is>
      </c>
      <c r="E7" t="inlineStr">
        <is>
          <t>02/12/2024 00:00:00</t>
        </is>
      </c>
      <c r="F7" t="inlineStr">
        <is>
          <t>01/01/2027</t>
        </is>
      </c>
      <c r="G7" t="inlineStr">
        <is>
          <t>Ativo</t>
        </is>
      </c>
      <c r="H7" t="inlineStr">
        <is>
          <t>Ordinária</t>
        </is>
      </c>
      <c r="I7" t="inlineStr"/>
      <c r="J7" t="inlineStr">
        <is>
          <t>7575624,77</t>
        </is>
      </c>
      <c r="K7" t="inlineStr">
        <is>
          <t>7566885,62</t>
        </is>
      </c>
      <c r="L7" t="inlineStr"/>
    </row>
    <row r="8">
      <c r="A8" t="inlineStr">
        <is>
          <t>Locacao de espaco fisico</t>
        </is>
      </c>
      <c r="B8" t="inlineStr">
        <is>
          <t>Federação do Comércio do Estado de Santa Catarina - Fecomércio</t>
        </is>
      </c>
      <c r="C8">
        <f>"83876839000115"</f>
        <v/>
      </c>
      <c r="D8" t="inlineStr">
        <is>
          <t>Dispensa</t>
        </is>
      </c>
      <c r="E8" t="inlineStr">
        <is>
          <t>01/09/2013 00:00:00</t>
        </is>
      </c>
      <c r="F8" t="inlineStr">
        <is>
          <t>01/09/2029</t>
        </is>
      </c>
      <c r="G8" t="inlineStr">
        <is>
          <t>Ativo</t>
        </is>
      </c>
      <c r="H8" t="inlineStr">
        <is>
          <t>Ordinária</t>
        </is>
      </c>
      <c r="I8" t="inlineStr"/>
      <c r="J8" t="inlineStr">
        <is>
          <t>6155173,65</t>
        </is>
      </c>
      <c r="K8" t="inlineStr">
        <is>
          <t>3785808,27</t>
        </is>
      </c>
      <c r="L8" t="inlineStr"/>
    </row>
    <row r="9">
      <c r="A9" t="inlineStr">
        <is>
          <t>Locacao de espaco fisico</t>
        </is>
      </c>
      <c r="B9" t="inlineStr">
        <is>
          <t>Havan S.A</t>
        </is>
      </c>
      <c r="C9">
        <f>"79379491000183"</f>
        <v/>
      </c>
      <c r="D9" t="inlineStr">
        <is>
          <t>Dispensa</t>
        </is>
      </c>
      <c r="E9" t="inlineStr">
        <is>
          <t>29/02/2024 00:00:00</t>
        </is>
      </c>
      <c r="F9" t="inlineStr">
        <is>
          <t>28/02/2029</t>
        </is>
      </c>
      <c r="G9" t="inlineStr">
        <is>
          <t>Ativo</t>
        </is>
      </c>
      <c r="H9" t="inlineStr">
        <is>
          <t>Ordinária</t>
        </is>
      </c>
      <c r="I9" t="inlineStr"/>
      <c r="J9" t="inlineStr">
        <is>
          <t>5447924,40</t>
        </is>
      </c>
      <c r="K9" t="inlineStr">
        <is>
          <t>2619286,88</t>
        </is>
      </c>
      <c r="L9" t="inlineStr"/>
    </row>
    <row r="10">
      <c r="A10" t="inlineStr">
        <is>
          <t>Tecnico especializado</t>
        </is>
      </c>
      <c r="B10" t="inlineStr">
        <is>
          <t>Vieira Mello Eireli</t>
        </is>
      </c>
      <c r="C10">
        <f>"21844072000195"</f>
        <v/>
      </c>
      <c r="D10" t="inlineStr">
        <is>
          <t>Concorrência</t>
        </is>
      </c>
      <c r="E10" t="inlineStr">
        <is>
          <t>11/09/2025 00:00:00</t>
        </is>
      </c>
      <c r="F10" t="inlineStr">
        <is>
          <t>11/09/2026</t>
        </is>
      </c>
      <c r="G10" t="inlineStr">
        <is>
          <t>Ativo</t>
        </is>
      </c>
      <c r="H10" t="inlineStr">
        <is>
          <t>Ordinária</t>
        </is>
      </c>
      <c r="I10" t="inlineStr"/>
      <c r="J10" t="inlineStr">
        <is>
          <t>4609500,00</t>
        </is>
      </c>
      <c r="K10" t="inlineStr">
        <is>
          <t>412179,57</t>
        </is>
      </c>
      <c r="L10" t="inlineStr"/>
    </row>
    <row r="11">
      <c r="A11" t="inlineStr">
        <is>
          <t>Locacao de imovel</t>
        </is>
      </c>
      <c r="B11" t="inlineStr">
        <is>
          <t>Jacomel Imóveis Eireli</t>
        </is>
      </c>
      <c r="C11">
        <f>"34081669000177"</f>
        <v/>
      </c>
      <c r="D11" t="inlineStr">
        <is>
          <t>Dispensa</t>
        </is>
      </c>
      <c r="E11" t="inlineStr">
        <is>
          <t>02/12/2019 00:00:00</t>
        </is>
      </c>
      <c r="F11" t="inlineStr">
        <is>
          <t>02/12/2029</t>
        </is>
      </c>
      <c r="G11" t="inlineStr">
        <is>
          <t>Ativo</t>
        </is>
      </c>
      <c r="H11" t="inlineStr">
        <is>
          <t>Ordinária</t>
        </is>
      </c>
      <c r="I11" t="inlineStr"/>
      <c r="J11" t="inlineStr">
        <is>
          <t>3507000,00</t>
        </is>
      </c>
      <c r="K11" t="inlineStr">
        <is>
          <t>3215362,38</t>
        </is>
      </c>
      <c r="L11" t="inlineStr"/>
    </row>
    <row r="12">
      <c r="A12" t="inlineStr">
        <is>
          <t>Telefonia</t>
        </is>
      </c>
      <c r="B12" t="inlineStr">
        <is>
          <t>Claro S/A</t>
        </is>
      </c>
      <c r="C12">
        <f>"40432544000147"</f>
        <v/>
      </c>
      <c r="D12" t="inlineStr">
        <is>
          <t>Pregão Presencial</t>
        </is>
      </c>
      <c r="E12" t="inlineStr">
        <is>
          <t>20/04/2022 00:00:00</t>
        </is>
      </c>
      <c r="F12" t="inlineStr">
        <is>
          <t>20/04/2027</t>
        </is>
      </c>
      <c r="G12" t="inlineStr">
        <is>
          <t>Ativo</t>
        </is>
      </c>
      <c r="H12" t="inlineStr">
        <is>
          <t>Ordinária</t>
        </is>
      </c>
      <c r="I12" t="inlineStr"/>
      <c r="J12" t="inlineStr">
        <is>
          <t>3414360,00</t>
        </is>
      </c>
      <c r="K12" t="inlineStr">
        <is>
          <t>2625676,64</t>
        </is>
      </c>
      <c r="L12" t="inlineStr"/>
    </row>
    <row r="13">
      <c r="A13" t="inlineStr">
        <is>
          <t>Locacao de imovel</t>
        </is>
      </c>
      <c r="B13" t="inlineStr">
        <is>
          <t>Sindicato do Comércio Varejista de Itajaí</t>
        </is>
      </c>
      <c r="C13">
        <f>"84306943000137"</f>
        <v/>
      </c>
      <c r="D13" t="inlineStr">
        <is>
          <t>Dispensa</t>
        </is>
      </c>
      <c r="E13" t="inlineStr">
        <is>
          <t>01/10/2019 00:00:00</t>
        </is>
      </c>
      <c r="F13" t="inlineStr">
        <is>
          <t>02/10/2029</t>
        </is>
      </c>
      <c r="G13" t="inlineStr">
        <is>
          <t>Ativo</t>
        </is>
      </c>
      <c r="H13" t="inlineStr">
        <is>
          <t>Ordinária</t>
        </is>
      </c>
      <c r="I13" t="inlineStr"/>
      <c r="J13" t="inlineStr">
        <is>
          <t>3347376,00</t>
        </is>
      </c>
      <c r="K13" t="inlineStr">
        <is>
          <t>2135485,40</t>
        </is>
      </c>
      <c r="L13" t="inlineStr"/>
    </row>
    <row r="14">
      <c r="A14" t="inlineStr">
        <is>
          <t>Servicos Repografico</t>
        </is>
      </c>
      <c r="B14" t="inlineStr">
        <is>
          <t>Tecprinters Tecnologia de Impressão Ltda</t>
        </is>
      </c>
      <c r="C14">
        <f>"00809489000147"</f>
        <v/>
      </c>
      <c r="D14" t="inlineStr">
        <is>
          <t>Pregão Presencial</t>
        </is>
      </c>
      <c r="E14" t="inlineStr">
        <is>
          <t>30/09/2021 00:00:00</t>
        </is>
      </c>
      <c r="F14" t="inlineStr">
        <is>
          <t>01/10/2026</t>
        </is>
      </c>
      <c r="G14" t="inlineStr">
        <is>
          <t>Ativo</t>
        </is>
      </c>
      <c r="H14" t="inlineStr">
        <is>
          <t>Ordinária</t>
        </is>
      </c>
      <c r="I14" t="inlineStr"/>
      <c r="J14" t="inlineStr">
        <is>
          <t>3255771,60</t>
        </is>
      </c>
      <c r="K14" t="inlineStr">
        <is>
          <t>3122308,19</t>
        </is>
      </c>
      <c r="L14" t="inlineStr"/>
    </row>
    <row r="15">
      <c r="A15" t="inlineStr">
        <is>
          <t>Locacao de imovel</t>
        </is>
      </c>
      <c r="B15" t="inlineStr">
        <is>
          <t>Incorporadora Amélia Ltda - ME (Osvaldo de Almeida Chapieski e Odila Bertotto)</t>
        </is>
      </c>
      <c r="C15">
        <f>"20758957000109"</f>
        <v/>
      </c>
      <c r="D15" t="inlineStr">
        <is>
          <t>Dispensa</t>
        </is>
      </c>
      <c r="E15" t="inlineStr">
        <is>
          <t>01/08/2014 00:00:00</t>
        </is>
      </c>
      <c r="F15" t="inlineStr">
        <is>
          <t>31/01/2028</t>
        </is>
      </c>
      <c r="G15" t="inlineStr">
        <is>
          <t>Ativo</t>
        </is>
      </c>
      <c r="H15" t="inlineStr">
        <is>
          <t>Ordinária</t>
        </is>
      </c>
      <c r="I15" t="inlineStr"/>
      <c r="J15" t="inlineStr">
        <is>
          <t>2650327,88</t>
        </is>
      </c>
      <c r="K15" t="inlineStr">
        <is>
          <t>1602446,10</t>
        </is>
      </c>
      <c r="L15" t="inlineStr"/>
    </row>
    <row r="16">
      <c r="A16" t="inlineStr">
        <is>
          <t>Locacao de imovel</t>
        </is>
      </c>
      <c r="B16" t="inlineStr">
        <is>
          <t>Norisa Administradora de Imóveis Ltda - Rizzotto e Cia Ltda</t>
        </is>
      </c>
      <c r="C16">
        <f>"20688191000133"</f>
        <v/>
      </c>
      <c r="D16" t="inlineStr">
        <is>
          <t>Dispensa</t>
        </is>
      </c>
      <c r="E16" t="inlineStr">
        <is>
          <t>03/11/2015 00:00:00</t>
        </is>
      </c>
      <c r="F16" t="inlineStr">
        <is>
          <t>03/11/2026</t>
        </is>
      </c>
      <c r="G16" t="inlineStr">
        <is>
          <t>Ativo</t>
        </is>
      </c>
      <c r="H16" t="inlineStr">
        <is>
          <t>Ordinária</t>
        </is>
      </c>
      <c r="I16" t="inlineStr"/>
      <c r="J16" t="inlineStr">
        <is>
          <t>2549199,00</t>
        </is>
      </c>
      <c r="K16" t="inlineStr">
        <is>
          <t>1470262,76</t>
        </is>
      </c>
      <c r="L16" t="inlineStr"/>
    </row>
    <row r="17">
      <c r="A17" t="inlineStr">
        <is>
          <t>Locacao de imovel</t>
        </is>
      </c>
      <c r="B17" t="inlineStr">
        <is>
          <t>G2 Administração de Bens Ltda - Francisco Cesar de Amorim</t>
        </is>
      </c>
      <c r="C17">
        <f>"14491033000196"</f>
        <v/>
      </c>
      <c r="D17" t="inlineStr">
        <is>
          <t>Dispensa</t>
        </is>
      </c>
      <c r="E17" t="inlineStr">
        <is>
          <t>30/11/2014 00:00:00</t>
        </is>
      </c>
      <c r="F17" t="inlineStr">
        <is>
          <t>01/12/2026</t>
        </is>
      </c>
      <c r="G17" t="inlineStr">
        <is>
          <t>Ativo</t>
        </is>
      </c>
      <c r="H17" t="inlineStr">
        <is>
          <t>Ordinária</t>
        </is>
      </c>
      <c r="I17" t="inlineStr"/>
      <c r="J17" t="inlineStr">
        <is>
          <t>2492052,72</t>
        </is>
      </c>
      <c r="K17" t="inlineStr">
        <is>
          <t>1110688,76</t>
        </is>
      </c>
      <c r="L17" t="inlineStr"/>
    </row>
    <row r="18">
      <c r="A18" t="inlineStr">
        <is>
          <t>Locacao de imovel</t>
        </is>
      </c>
      <c r="B18" t="inlineStr">
        <is>
          <t>Hiad Holding Ltda</t>
        </is>
      </c>
      <c r="C18">
        <f>"40860492000100"</f>
        <v/>
      </c>
      <c r="D18" t="inlineStr">
        <is>
          <t>Dispensa</t>
        </is>
      </c>
      <c r="E18" t="inlineStr">
        <is>
          <t>04/12/2017 00:00:00</t>
        </is>
      </c>
      <c r="F18" t="inlineStr">
        <is>
          <t>09/12/2026</t>
        </is>
      </c>
      <c r="G18" t="inlineStr">
        <is>
          <t>Ativo</t>
        </is>
      </c>
      <c r="H18" t="inlineStr">
        <is>
          <t>Ordinária</t>
        </is>
      </c>
      <c r="I18" t="inlineStr"/>
      <c r="J18" t="inlineStr">
        <is>
          <t>1964210,32</t>
        </is>
      </c>
      <c r="K18" t="inlineStr">
        <is>
          <t>1650017,38</t>
        </is>
      </c>
      <c r="L18" t="inlineStr"/>
    </row>
    <row r="19">
      <c r="A19" t="inlineStr">
        <is>
          <t>Licenca de Uso de Software</t>
        </is>
      </c>
      <c r="B19" t="inlineStr">
        <is>
          <t>MXM Jettax Solucoes e Servicos Ltda</t>
        </is>
      </c>
      <c r="C19">
        <f>"39847728000199"</f>
        <v/>
      </c>
      <c r="D19" t="inlineStr">
        <is>
          <t>Inexigibilidade</t>
        </is>
      </c>
      <c r="E19" t="inlineStr">
        <is>
          <t>27/04/2018 00:00:00</t>
        </is>
      </c>
      <c r="F19" t="inlineStr">
        <is>
          <t>27/04/2028</t>
        </is>
      </c>
      <c r="G19" t="inlineStr">
        <is>
          <t>Ativo</t>
        </is>
      </c>
      <c r="H19" t="inlineStr">
        <is>
          <t>Ordinária</t>
        </is>
      </c>
      <c r="I19" t="inlineStr"/>
      <c r="J19" t="inlineStr">
        <is>
          <t>1788273,08</t>
        </is>
      </c>
      <c r="K19" t="inlineStr">
        <is>
          <t>1713497,25</t>
        </is>
      </c>
      <c r="L19" t="inlineStr"/>
    </row>
    <row r="20">
      <c r="A20" t="inlineStr">
        <is>
          <t>Ar condicionado</t>
        </is>
      </c>
      <c r="B20" t="inlineStr">
        <is>
          <t>Adagil Climatização Ltda.</t>
        </is>
      </c>
      <c r="C20">
        <f>"95811790000100"</f>
        <v/>
      </c>
      <c r="D20" t="inlineStr">
        <is>
          <t>Pregão Presencial</t>
        </is>
      </c>
      <c r="E20" t="inlineStr">
        <is>
          <t>09/02/2026 00:00:00</t>
        </is>
      </c>
      <c r="F20" t="inlineStr">
        <is>
          <t>09/02/2027</t>
        </is>
      </c>
      <c r="G20" t="inlineStr">
        <is>
          <t>Ativo</t>
        </is>
      </c>
      <c r="H20" t="inlineStr">
        <is>
          <t>Ordinária</t>
        </is>
      </c>
      <c r="I20" t="inlineStr"/>
      <c r="J20" t="inlineStr">
        <is>
          <t>1787000,00</t>
        </is>
      </c>
      <c r="K20" t="inlineStr">
        <is>
          <t>315000,00</t>
        </is>
      </c>
      <c r="L20" t="inlineStr"/>
    </row>
    <row r="21">
      <c r="A21" t="inlineStr">
        <is>
          <t>Assistencia financeira</t>
        </is>
      </c>
      <c r="B21" t="inlineStr">
        <is>
          <t>Banco Santander Brasil S.A.</t>
        </is>
      </c>
      <c r="C21">
        <f>"90400888000142"</f>
        <v/>
      </c>
      <c r="D21" t="inlineStr">
        <is>
          <t>Concorrência</t>
        </is>
      </c>
      <c r="E21" t="inlineStr">
        <is>
          <t>17/01/2025 00:00:00</t>
        </is>
      </c>
      <c r="F21" t="inlineStr">
        <is>
          <t>17/01/2030</t>
        </is>
      </c>
      <c r="G21" t="inlineStr">
        <is>
          <t>Ativo</t>
        </is>
      </c>
      <c r="H21" t="inlineStr">
        <is>
          <t>Ordinária</t>
        </is>
      </c>
      <c r="I21" t="inlineStr"/>
      <c r="J21" t="inlineStr">
        <is>
          <t>1700000,00</t>
        </is>
      </c>
      <c r="K21" t="inlineStr">
        <is>
          <t>0,00</t>
        </is>
      </c>
      <c r="L21" t="inlineStr"/>
    </row>
  </sheetData>
  <pageMargins left="0.75" right="0.75" top="1" bottom="1" header="0.5" footer="0.5"/>
</worksheet>
</file>

<file path=xl/worksheets/sheet77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4338</t>
        </is>
      </c>
      <c r="B2" t="inlineStr">
        <is>
          <t>Campo de Estagio</t>
        </is>
      </c>
      <c r="C2" t="inlineStr">
        <is>
          <t>Associação Hospitalar Lenoir Vargas Ferreira - Hospital Regional do Oeste HRO</t>
        </is>
      </c>
      <c r="D2" t="inlineStr">
        <is>
          <t>02122913000106</t>
        </is>
      </c>
      <c r="E2" t="inlineStr"/>
      <c r="F2" t="inlineStr">
        <is>
          <t>02/01/2022 00:00:00</t>
        </is>
      </c>
      <c r="G2" t="inlineStr">
        <is>
          <t>02/01/2027</t>
        </is>
      </c>
      <c r="H2" t="inlineStr">
        <is>
          <t>Ativo</t>
        </is>
      </c>
      <c r="I2" t="inlineStr">
        <is>
          <t>Ordinária</t>
        </is>
      </c>
      <c r="J2" t="inlineStr">
        <is>
          <t>149599,80</t>
        </is>
      </c>
    </row>
    <row r="3">
      <c r="A3" t="inlineStr">
        <is>
          <t>4205</t>
        </is>
      </c>
      <c r="B3" t="inlineStr">
        <is>
          <t>Campo de Estagio</t>
        </is>
      </c>
      <c r="C3" t="inlineStr">
        <is>
          <t>Comunidade Evangélica Luterana de Jaraguá do Sul - Hospital e Maternidade Jaraguá</t>
        </is>
      </c>
      <c r="D3" t="inlineStr">
        <is>
          <t>84433945000278</t>
        </is>
      </c>
      <c r="E3" t="inlineStr"/>
      <c r="F3" t="inlineStr">
        <is>
          <t>23/07/2021 00:00:00</t>
        </is>
      </c>
      <c r="G3" t="inlineStr">
        <is>
          <t>24/07/2026</t>
        </is>
      </c>
      <c r="H3" t="inlineStr">
        <is>
          <t>Ativo</t>
        </is>
      </c>
      <c r="I3" t="inlineStr">
        <is>
          <t>Ordinária</t>
        </is>
      </c>
      <c r="J3" t="inlineStr">
        <is>
          <t>53900,00</t>
        </is>
      </c>
    </row>
    <row r="4">
      <c r="A4" t="inlineStr">
        <is>
          <t>5270</t>
        </is>
      </c>
      <c r="B4" t="inlineStr">
        <is>
          <t>Campo de Estagio</t>
        </is>
      </c>
      <c r="C4" t="inlineStr">
        <is>
          <t>Universidade do Extremo Sul Catarinense - UNESC</t>
        </is>
      </c>
      <c r="D4" t="inlineStr">
        <is>
          <t>83661074000104</t>
        </is>
      </c>
      <c r="E4" t="inlineStr"/>
      <c r="F4" t="inlineStr">
        <is>
          <t>19/09/2025 00:00:00</t>
        </is>
      </c>
      <c r="G4" t="inlineStr">
        <is>
          <t>19/09/2030</t>
        </is>
      </c>
      <c r="H4" t="inlineStr">
        <is>
          <t>Ativo</t>
        </is>
      </c>
      <c r="I4" t="inlineStr">
        <is>
          <t>Ordinária</t>
        </is>
      </c>
      <c r="J4" t="inlineStr">
        <is>
          <t>4320,00</t>
        </is>
      </c>
    </row>
    <row r="5">
      <c r="A5" t="inlineStr">
        <is>
          <t>5043</t>
        </is>
      </c>
      <c r="B5" t="inlineStr">
        <is>
          <t>Agente de Integracao</t>
        </is>
      </c>
      <c r="C5" t="inlineStr">
        <is>
          <t>Núcleo Brasileiro de Estágios Ltda - NUBE</t>
        </is>
      </c>
      <c r="D5" t="inlineStr">
        <is>
          <t>02704396000183</t>
        </is>
      </c>
      <c r="E5" t="inlineStr"/>
      <c r="F5" t="inlineStr">
        <is>
          <t>29/10/2024 00:00:00</t>
        </is>
      </c>
      <c r="G5" t="inlineStr">
        <is>
          <t>29/10/2029</t>
        </is>
      </c>
      <c r="H5" t="inlineStr">
        <is>
          <t>Ativo</t>
        </is>
      </c>
      <c r="I5" t="inlineStr">
        <is>
          <t>Ordinária</t>
        </is>
      </c>
      <c r="J5" t="inlineStr">
        <is>
          <t>0,00</t>
        </is>
      </c>
    </row>
    <row r="6">
      <c r="A6" t="inlineStr">
        <is>
          <t>4392</t>
        </is>
      </c>
      <c r="B6" t="inlineStr">
        <is>
          <t>Agente de Integracao</t>
        </is>
      </c>
      <c r="C6" t="inlineStr">
        <is>
          <t>Metta Integradora Empresa - Escola Sociedade Simples Ltda</t>
        </is>
      </c>
      <c r="D6" t="inlineStr">
        <is>
          <t>04997806000157</t>
        </is>
      </c>
      <c r="E6" t="inlineStr"/>
      <c r="F6" t="inlineStr">
        <is>
          <t>10/05/2021 00:00:00</t>
        </is>
      </c>
      <c r="G6" t="inlineStr">
        <is>
          <t>10/05/2026</t>
        </is>
      </c>
      <c r="H6" t="inlineStr">
        <is>
          <t>Encerrado</t>
        </is>
      </c>
      <c r="I6" t="inlineStr">
        <is>
          <t>Ordinária</t>
        </is>
      </c>
      <c r="J6" t="inlineStr">
        <is>
          <t>0,00</t>
        </is>
      </c>
    </row>
    <row r="7">
      <c r="A7" t="inlineStr">
        <is>
          <t>5145</t>
        </is>
      </c>
      <c r="B7" t="inlineStr">
        <is>
          <t>Agente de Integracao</t>
        </is>
      </c>
      <c r="C7" t="inlineStr">
        <is>
          <t>In.Pulso Desenvolvimento Humano Ltda</t>
        </is>
      </c>
      <c r="D7" t="inlineStr">
        <is>
          <t>55420476000173</t>
        </is>
      </c>
      <c r="E7" t="inlineStr"/>
      <c r="F7" t="inlineStr">
        <is>
          <t>07/04/2025 00:00:00</t>
        </is>
      </c>
      <c r="G7" t="inlineStr">
        <is>
          <t>05/04/2030</t>
        </is>
      </c>
      <c r="H7" t="inlineStr">
        <is>
          <t>Ativo</t>
        </is>
      </c>
      <c r="I7" t="inlineStr">
        <is>
          <t>Ordinária</t>
        </is>
      </c>
      <c r="J7" t="inlineStr">
        <is>
          <t>0,00</t>
        </is>
      </c>
    </row>
    <row r="8">
      <c r="A8" t="inlineStr">
        <is>
          <t>4822</t>
        </is>
      </c>
      <c r="B8" t="inlineStr">
        <is>
          <t>Agente de Integracao</t>
        </is>
      </c>
      <c r="C8" t="inlineStr">
        <is>
          <t>Enjoy Consultoria Eireli ME</t>
        </is>
      </c>
      <c r="D8" t="inlineStr">
        <is>
          <t>11810823000107</t>
        </is>
      </c>
      <c r="E8" t="inlineStr"/>
      <c r="F8" t="inlineStr">
        <is>
          <t>08/12/2023 00:00:00</t>
        </is>
      </c>
      <c r="G8" t="inlineStr">
        <is>
          <t>08/12/2028</t>
        </is>
      </c>
      <c r="H8" t="inlineStr">
        <is>
          <t>Ativo</t>
        </is>
      </c>
      <c r="I8" t="inlineStr">
        <is>
          <t>Ordinária</t>
        </is>
      </c>
      <c r="J8" t="inlineStr">
        <is>
          <t>0,00</t>
        </is>
      </c>
    </row>
    <row r="9">
      <c r="A9" t="inlineStr">
        <is>
          <t>4194</t>
        </is>
      </c>
      <c r="B9" t="inlineStr">
        <is>
          <t>O presente instrumento tem por objeto normatizar a cobrança mensal em folha de pagamento de salário das parcelas destinadas ao pagamento de empréstimo realizado pelos participantes dos planos de benefícios administrados pela PREVISC</t>
        </is>
      </c>
      <c r="C9" t="inlineStr">
        <is>
          <t>Sociedade de Previdência Complementar do Sistema Federação das Indústrias do Estado de Santa Catarina - PREVISC</t>
        </is>
      </c>
      <c r="D9" t="inlineStr">
        <is>
          <t>80150857000127</t>
        </is>
      </c>
      <c r="E9" t="inlineStr"/>
      <c r="F9" t="inlineStr">
        <is>
          <t>30/09/2021 00:00:00</t>
        </is>
      </c>
      <c r="G9" t="inlineStr">
        <is>
          <t>30/09/2026</t>
        </is>
      </c>
      <c r="H9" t="inlineStr">
        <is>
          <t>Ativo</t>
        </is>
      </c>
      <c r="I9" t="inlineStr">
        <is>
          <t>Ordinária</t>
        </is>
      </c>
      <c r="J9" t="inlineStr">
        <is>
          <t>0,00</t>
        </is>
      </c>
    </row>
    <row r="10">
      <c r="A10" t="inlineStr">
        <is>
          <t>5218</t>
        </is>
      </c>
      <c r="B10" t="inlineStr">
        <is>
          <t>Agente de Integracao</t>
        </is>
      </c>
      <c r="C10" t="inlineStr">
        <is>
          <t>Estagios CIN - Centro de Integracao de Estudantes</t>
        </is>
      </c>
      <c r="D10" t="inlineStr">
        <is>
          <t>03233240000124</t>
        </is>
      </c>
      <c r="E10" t="inlineStr"/>
      <c r="F10" t="inlineStr">
        <is>
          <t>22/07/2025 00:00:00</t>
        </is>
      </c>
      <c r="G10" t="inlineStr">
        <is>
          <t>22/07/2030</t>
        </is>
      </c>
      <c r="H10" t="inlineStr">
        <is>
          <t>Ativo</t>
        </is>
      </c>
      <c r="I10" t="inlineStr">
        <is>
          <t>Ordinária</t>
        </is>
      </c>
      <c r="J10" t="inlineStr">
        <is>
          <t>0,00</t>
        </is>
      </c>
    </row>
    <row r="11">
      <c r="A11" t="inlineStr">
        <is>
          <t>5004</t>
        </is>
      </c>
      <c r="B11" t="inlineStr">
        <is>
          <t>Agente de Integracao</t>
        </is>
      </c>
      <c r="C11" t="inlineStr">
        <is>
          <t>EBCP Assessoria e Consultoria em Rh Ltda</t>
        </is>
      </c>
      <c r="D11" t="inlineStr">
        <is>
          <t>41813282000123</t>
        </is>
      </c>
      <c r="E11" t="inlineStr"/>
      <c r="F11" t="inlineStr">
        <is>
          <t>20/08/2024 00:00:00</t>
        </is>
      </c>
      <c r="G11" t="inlineStr">
        <is>
          <t>20/08/2029</t>
        </is>
      </c>
      <c r="H11" t="inlineStr">
        <is>
          <t>Ativo</t>
        </is>
      </c>
      <c r="I11" t="inlineStr">
        <is>
          <t>Ordinária</t>
        </is>
      </c>
      <c r="J11" t="inlineStr">
        <is>
          <t>0,00</t>
        </is>
      </c>
    </row>
    <row r="12">
      <c r="A12" t="inlineStr">
        <is>
          <t>5326</t>
        </is>
      </c>
      <c r="B12" t="inlineStr">
        <is>
          <t>Campo de Estagio</t>
        </is>
      </c>
      <c r="C12" t="inlineStr">
        <is>
          <t>Centro de Integração Empresa-escola do Paraná - CIEE/PR</t>
        </is>
      </c>
      <c r="D12" t="inlineStr">
        <is>
          <t>76610591000180</t>
        </is>
      </c>
      <c r="E12" t="inlineStr"/>
      <c r="F12" t="inlineStr">
        <is>
          <t>12/11/2025 00:00:00</t>
        </is>
      </c>
      <c r="G12" t="inlineStr">
        <is>
          <t>12/11/2030</t>
        </is>
      </c>
      <c r="H12" t="inlineStr">
        <is>
          <t>Ativo</t>
        </is>
      </c>
      <c r="I12" t="inlineStr">
        <is>
          <t>Ordinária</t>
        </is>
      </c>
      <c r="J12" t="inlineStr">
        <is>
          <t>0,00</t>
        </is>
      </c>
    </row>
    <row r="13">
      <c r="A13" t="inlineStr">
        <is>
          <t>4564</t>
        </is>
      </c>
      <c r="B13" t="inlineStr">
        <is>
          <t>Campo de Estagio</t>
        </is>
      </c>
      <c r="C13" t="inlineStr">
        <is>
          <t>Sociedade Beneficente São Camilo - Hospital Regional</t>
        </is>
      </c>
      <c r="D13" t="inlineStr">
        <is>
          <t>60975737006273</t>
        </is>
      </c>
      <c r="E13" t="inlineStr"/>
      <c r="F13" t="inlineStr">
        <is>
          <t>21/10/2022 00:00:00</t>
        </is>
      </c>
      <c r="G13" t="inlineStr">
        <is>
          <t>22/10/2026</t>
        </is>
      </c>
      <c r="H13" t="inlineStr">
        <is>
          <t>Ativo</t>
        </is>
      </c>
      <c r="I13" t="inlineStr">
        <is>
          <t>Ordinária</t>
        </is>
      </c>
      <c r="J13" t="inlineStr">
        <is>
          <t>0,00</t>
        </is>
      </c>
    </row>
    <row r="14">
      <c r="A14" t="inlineStr">
        <is>
          <t>4741</t>
        </is>
      </c>
      <c r="B14" t="inlineStr">
        <is>
          <t>Campo de Estagio</t>
        </is>
      </c>
      <c r="C14" t="inlineStr">
        <is>
          <t>Centro de Estagios PPM Human Resources - Companhia de Estágios</t>
        </is>
      </c>
      <c r="D14" t="inlineStr">
        <is>
          <t>08029517000115</t>
        </is>
      </c>
      <c r="E14" t="inlineStr"/>
      <c r="F14" t="inlineStr">
        <is>
          <t>11/08/2023 00:00:00</t>
        </is>
      </c>
      <c r="G14" t="inlineStr">
        <is>
          <t>11/08/2028</t>
        </is>
      </c>
      <c r="H14" t="inlineStr">
        <is>
          <t>Ativo</t>
        </is>
      </c>
      <c r="I14" t="inlineStr">
        <is>
          <t>Ordinária</t>
        </is>
      </c>
      <c r="J14" t="inlineStr">
        <is>
          <t>0,00</t>
        </is>
      </c>
    </row>
    <row r="15">
      <c r="A15" t="inlineStr">
        <is>
          <t>5351</t>
        </is>
      </c>
      <c r="B15" t="inlineStr">
        <is>
          <t>Campo de Estagio</t>
        </is>
      </c>
      <c r="C15" t="inlineStr">
        <is>
          <t>Librelato S.A. Implementos Rodoviários</t>
        </is>
      </c>
      <c r="D15" t="inlineStr">
        <is>
          <t>75274316000170</t>
        </is>
      </c>
      <c r="E15" t="inlineStr"/>
      <c r="F15" t="inlineStr">
        <is>
          <t>18/02/2026 00:00:00</t>
        </is>
      </c>
      <c r="G15" t="inlineStr">
        <is>
          <t>18/02/2031</t>
        </is>
      </c>
      <c r="H15" t="inlineStr">
        <is>
          <t>Ativo</t>
        </is>
      </c>
      <c r="I15" t="inlineStr">
        <is>
          <t>Ordinária</t>
        </is>
      </c>
      <c r="J15" t="inlineStr">
        <is>
          <t>0,00</t>
        </is>
      </c>
    </row>
    <row r="16">
      <c r="A16" t="inlineStr">
        <is>
          <t>4219</t>
        </is>
      </c>
      <c r="B16" t="inlineStr">
        <is>
          <t>Cooperacao tecnica</t>
        </is>
      </c>
      <c r="C16" t="inlineStr">
        <is>
          <t>Serviço Nacional de Aprendizagem Comercial - Departamento Nacional - SENAC/DN</t>
        </is>
      </c>
      <c r="D16" t="inlineStr">
        <is>
          <t>33469172000168</t>
        </is>
      </c>
      <c r="E16" t="inlineStr"/>
      <c r="F16" t="inlineStr">
        <is>
          <t>12/07/2021 00:00:00</t>
        </is>
      </c>
      <c r="G16" t="inlineStr">
        <is>
          <t>12/07/2026</t>
        </is>
      </c>
      <c r="H16" t="inlineStr">
        <is>
          <t>Ativo</t>
        </is>
      </c>
      <c r="I16" t="inlineStr">
        <is>
          <t>Ordinária</t>
        </is>
      </c>
      <c r="J16" t="inlineStr">
        <is>
          <t>0,00</t>
        </is>
      </c>
    </row>
    <row r="17">
      <c r="A17" t="inlineStr">
        <is>
          <t>5248</t>
        </is>
      </c>
      <c r="B17" t="inlineStr">
        <is>
          <t>Campo de Estagio</t>
        </is>
      </c>
      <c r="C17" t="inlineStr">
        <is>
          <t>Hospital Municipal São José - Município de Joinville</t>
        </is>
      </c>
      <c r="D17" t="inlineStr">
        <is>
          <t>84703248000109</t>
        </is>
      </c>
      <c r="E17" t="inlineStr"/>
      <c r="F17" t="inlineStr">
        <is>
          <t>14/08/2025 00:00:00</t>
        </is>
      </c>
      <c r="G17" t="inlineStr">
        <is>
          <t>14/08/2030</t>
        </is>
      </c>
      <c r="H17" t="inlineStr">
        <is>
          <t>Ativo</t>
        </is>
      </c>
      <c r="I17" t="inlineStr">
        <is>
          <t>Ordinária</t>
        </is>
      </c>
      <c r="J17" t="inlineStr">
        <is>
          <t>0,00</t>
        </is>
      </c>
    </row>
    <row r="18">
      <c r="A18" t="inlineStr">
        <is>
          <t>4423</t>
        </is>
      </c>
      <c r="B18" t="inlineStr">
        <is>
          <t>Agente de Integracao</t>
        </is>
      </c>
      <c r="C18" t="inlineStr">
        <is>
          <t>Super Estagios Ltda EPP</t>
        </is>
      </c>
      <c r="D18" t="inlineStr">
        <is>
          <t>11320576000152</t>
        </is>
      </c>
      <c r="E18" t="inlineStr"/>
      <c r="F18" t="inlineStr">
        <is>
          <t>24/06/2022 00:00:00</t>
        </is>
      </c>
      <c r="G18" t="inlineStr">
        <is>
          <t>24/06/2027</t>
        </is>
      </c>
      <c r="H18" t="inlineStr">
        <is>
          <t>Ativo</t>
        </is>
      </c>
      <c r="I18" t="inlineStr">
        <is>
          <t>Ordinária</t>
        </is>
      </c>
      <c r="J18" t="inlineStr">
        <is>
          <t>0,00</t>
        </is>
      </c>
    </row>
    <row r="19">
      <c r="A19" t="inlineStr">
        <is>
          <t>4254</t>
        </is>
      </c>
      <c r="B19" t="inlineStr">
        <is>
          <t>Campo de Estagio</t>
        </is>
      </c>
      <c r="C19" t="inlineStr">
        <is>
          <t>Municipio de Joinville</t>
        </is>
      </c>
      <c r="D19" t="inlineStr">
        <is>
          <t>83169623000110</t>
        </is>
      </c>
      <c r="E19" t="inlineStr"/>
      <c r="F19" t="inlineStr">
        <is>
          <t>17/08/2021 00:00:00</t>
        </is>
      </c>
      <c r="G19" t="inlineStr">
        <is>
          <t>17/08/2026</t>
        </is>
      </c>
      <c r="H19" t="inlineStr">
        <is>
          <t>Ativo</t>
        </is>
      </c>
      <c r="I19" t="inlineStr">
        <is>
          <t>Ordinária</t>
        </is>
      </c>
      <c r="J19" t="inlineStr">
        <is>
          <t>0,00</t>
        </is>
      </c>
    </row>
    <row r="20">
      <c r="A20" t="inlineStr">
        <is>
          <t>4367</t>
        </is>
      </c>
      <c r="B20" t="inlineStr">
        <is>
          <t>Agente de Integracao</t>
        </is>
      </c>
      <c r="C20" t="inlineStr">
        <is>
          <t>Marcelo de Mira Vasconcelos Estágios e Treinamentos ME</t>
        </is>
      </c>
      <c r="D20" t="inlineStr">
        <is>
          <t>32273969000122</t>
        </is>
      </c>
      <c r="E20" t="inlineStr"/>
      <c r="F20" t="inlineStr">
        <is>
          <t>10/03/2022 00:00:00</t>
        </is>
      </c>
      <c r="G20" t="inlineStr">
        <is>
          <t>10/03/2027</t>
        </is>
      </c>
      <c r="H20" t="inlineStr">
        <is>
          <t>Ativo</t>
        </is>
      </c>
      <c r="I20" t="inlineStr">
        <is>
          <t>Ordinária</t>
        </is>
      </c>
      <c r="J20" t="inlineStr">
        <is>
          <t>0,00</t>
        </is>
      </c>
    </row>
    <row r="21">
      <c r="A21" t="inlineStr">
        <is>
          <t>5246</t>
        </is>
      </c>
      <c r="B21" t="inlineStr">
        <is>
          <t>Agente de Integracao</t>
        </is>
      </c>
      <c r="C21" t="inlineStr">
        <is>
          <t>Instituto Nacional de Capacitação e Educação para o Trabalho - Via de Acesso Ruy Leal</t>
        </is>
      </c>
      <c r="D21" t="inlineStr">
        <is>
          <t>05699372000171</t>
        </is>
      </c>
      <c r="E21" t="inlineStr"/>
      <c r="F21" t="inlineStr">
        <is>
          <t>20/08/2025 00:00:00</t>
        </is>
      </c>
      <c r="G21" t="inlineStr">
        <is>
          <t>20/08/2030</t>
        </is>
      </c>
      <c r="H21" t="inlineStr">
        <is>
          <t>Ativo</t>
        </is>
      </c>
      <c r="I21" t="inlineStr">
        <is>
          <t>Ordinária</t>
        </is>
      </c>
      <c r="J21" t="inlineStr">
        <is>
          <t>0,00</t>
        </is>
      </c>
    </row>
  </sheetData>
  <pageMargins left="0.75" right="0.75" top="1" bottom="1" header="0.5" footer="0.5"/>
</worksheet>
</file>

<file path=xl/worksheets/sheet774.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5436</t>
        </is>
      </c>
      <c r="B2" t="inlineStr">
        <is>
          <t>O objeto deste TERMO é o estabelecimento de uma parceria estratégica para a execução do "Projeto Customizado", visando transformar o conhecimento gerado nos cursos de graduação e tecnologia do SENAC/SC</t>
        </is>
      </c>
      <c r="C2" t="inlineStr">
        <is>
          <t>Fundação Softville</t>
        </is>
      </c>
      <c r="D2" t="inlineStr">
        <is>
          <t>00724082000117</t>
        </is>
      </c>
      <c r="E2" t="inlineStr"/>
      <c r="F2" t="inlineStr">
        <is>
          <t>24/06/2026 00:00:00</t>
        </is>
      </c>
      <c r="G2" t="inlineStr">
        <is>
          <t>24/06/2027</t>
        </is>
      </c>
      <c r="H2" t="inlineStr">
        <is>
          <t>Ativo</t>
        </is>
      </c>
      <c r="I2" t="inlineStr">
        <is>
          <t>Ordinária</t>
        </is>
      </c>
      <c r="J2" t="inlineStr">
        <is>
          <t>60000,00</t>
        </is>
      </c>
    </row>
    <row r="3">
      <c r="A3" t="inlineStr">
        <is>
          <t>4604</t>
        </is>
      </c>
      <c r="B3" t="inlineStr">
        <is>
          <t>Parceria com descontos na programação normal da Unidades do SENAC/SC</t>
        </is>
      </c>
      <c r="C3" t="inlineStr">
        <is>
          <t>Plastibrasil Industria e Comercio de Plasticos Eireli</t>
        </is>
      </c>
      <c r="D3" t="inlineStr">
        <is>
          <t>00199301000196</t>
        </is>
      </c>
      <c r="E3" t="inlineStr"/>
      <c r="F3" t="inlineStr">
        <is>
          <t>20/12/2022 00:00:00</t>
        </is>
      </c>
      <c r="G3" t="inlineStr">
        <is>
          <t>20/12/2027</t>
        </is>
      </c>
      <c r="H3" t="inlineStr">
        <is>
          <t>Ativo</t>
        </is>
      </c>
      <c r="I3" t="inlineStr">
        <is>
          <t>Ordinária</t>
        </is>
      </c>
      <c r="J3" t="inlineStr">
        <is>
          <t>0,00</t>
        </is>
      </c>
    </row>
    <row r="4">
      <c r="A4" t="inlineStr">
        <is>
          <t>5120</t>
        </is>
      </c>
      <c r="B4" t="inlineStr">
        <is>
          <t>Parceria com descontos na programação normal da Unidades do SENAC/SC</t>
        </is>
      </c>
      <c r="C4" t="inlineStr">
        <is>
          <t>MMK Confeccoes Ltda</t>
        </is>
      </c>
      <c r="D4" t="inlineStr">
        <is>
          <t>09597176000147</t>
        </is>
      </c>
      <c r="E4" t="inlineStr"/>
      <c r="F4" t="inlineStr">
        <is>
          <t>13/03/2025 00:00:00</t>
        </is>
      </c>
      <c r="G4" t="inlineStr">
        <is>
          <t>13/03/2030</t>
        </is>
      </c>
      <c r="H4" t="inlineStr">
        <is>
          <t>Ativo</t>
        </is>
      </c>
      <c r="I4" t="inlineStr">
        <is>
          <t>Ordinária</t>
        </is>
      </c>
      <c r="J4" t="inlineStr">
        <is>
          <t>0,00</t>
        </is>
      </c>
    </row>
    <row r="5">
      <c r="A5" t="inlineStr">
        <is>
          <t>5152</t>
        </is>
      </c>
      <c r="B5" t="inlineStr">
        <is>
          <t>Parceria com descontos na programação normal da Unidades do SENAC/SC</t>
        </is>
      </c>
      <c r="C5" t="inlineStr">
        <is>
          <t>Dipaes Industria de Paes Ltda</t>
        </is>
      </c>
      <c r="D5" t="inlineStr">
        <is>
          <t>08277842000105</t>
        </is>
      </c>
      <c r="E5" t="inlineStr"/>
      <c r="F5" t="inlineStr">
        <is>
          <t>16/04/2025 00:00:00</t>
        </is>
      </c>
      <c r="G5" t="inlineStr">
        <is>
          <t>16/04/2030</t>
        </is>
      </c>
      <c r="H5" t="inlineStr">
        <is>
          <t>Ativo</t>
        </is>
      </c>
      <c r="I5" t="inlineStr">
        <is>
          <t>Ordinária</t>
        </is>
      </c>
      <c r="J5" t="inlineStr">
        <is>
          <t>0,00</t>
        </is>
      </c>
    </row>
    <row r="6">
      <c r="A6" t="inlineStr">
        <is>
          <t>5219</t>
        </is>
      </c>
      <c r="B6" t="inlineStr">
        <is>
          <t>Parceria com descontos na programação normal da Unidades do SENAC/SC</t>
        </is>
      </c>
      <c r="C6" t="inlineStr">
        <is>
          <t>CRTR11 - Conselho Regional de Tecnicos em Radiologia de SC</t>
        </is>
      </c>
      <c r="D6" t="inlineStr">
        <is>
          <t>83159541000194</t>
        </is>
      </c>
      <c r="E6" t="inlineStr"/>
      <c r="F6" t="inlineStr">
        <is>
          <t>22/07/2025 00:00:00</t>
        </is>
      </c>
      <c r="G6" t="inlineStr">
        <is>
          <t>22/07/2030</t>
        </is>
      </c>
      <c r="H6" t="inlineStr">
        <is>
          <t>Ativo</t>
        </is>
      </c>
      <c r="I6" t="inlineStr">
        <is>
          <t>Ordinária</t>
        </is>
      </c>
      <c r="J6" t="inlineStr">
        <is>
          <t>0,00</t>
        </is>
      </c>
    </row>
    <row r="7">
      <c r="A7" t="inlineStr">
        <is>
          <t>4492</t>
        </is>
      </c>
      <c r="B7" t="inlineStr">
        <is>
          <t>Parceria com descontos na programação normal da Unidades do SENAC/SC</t>
        </is>
      </c>
      <c r="C7" t="inlineStr">
        <is>
          <t>CSM Componentes Sistemas e Máquinas para Construção Ltda</t>
        </is>
      </c>
      <c r="D7" t="inlineStr">
        <is>
          <t>76840537000121</t>
        </is>
      </c>
      <c r="E7" t="inlineStr"/>
      <c r="F7" t="inlineStr">
        <is>
          <t>26/08/2022 00:00:00</t>
        </is>
      </c>
      <c r="G7" t="inlineStr">
        <is>
          <t>26/08/2027</t>
        </is>
      </c>
      <c r="H7" t="inlineStr">
        <is>
          <t>Ativo</t>
        </is>
      </c>
      <c r="I7" t="inlineStr">
        <is>
          <t>Ordinária</t>
        </is>
      </c>
      <c r="J7" t="inlineStr">
        <is>
          <t>0,00</t>
        </is>
      </c>
    </row>
    <row r="8">
      <c r="A8" t="inlineStr">
        <is>
          <t>4908</t>
        </is>
      </c>
      <c r="B8" t="inlineStr">
        <is>
          <t>Parceria com descontos na programação normal da Unidades do SENAC/SC</t>
        </is>
      </c>
      <c r="C8" t="inlineStr">
        <is>
          <t>Associacao Beneficente Evangelica de Joinville - Hospital Dona Helena</t>
        </is>
      </c>
      <c r="D8" t="inlineStr">
        <is>
          <t>84694405000167</t>
        </is>
      </c>
      <c r="E8" t="inlineStr"/>
      <c r="F8" t="inlineStr">
        <is>
          <t>02/04/2024 00:00:00</t>
        </is>
      </c>
      <c r="G8" t="inlineStr">
        <is>
          <t>02/04/2029</t>
        </is>
      </c>
      <c r="H8" t="inlineStr">
        <is>
          <t>Ativo</t>
        </is>
      </c>
      <c r="I8" t="inlineStr">
        <is>
          <t>Ordinária</t>
        </is>
      </c>
      <c r="J8" t="inlineStr">
        <is>
          <t>0,00</t>
        </is>
      </c>
    </row>
    <row r="9">
      <c r="A9" t="inlineStr">
        <is>
          <t>5097</t>
        </is>
      </c>
      <c r="B9" t="inlineStr">
        <is>
          <t>Parceria com descontos na programação normal da Unidades do SENAC/SC</t>
        </is>
      </c>
      <c r="C9" t="inlineStr">
        <is>
          <t>Cubilla Assistencia Medica Ltda</t>
        </is>
      </c>
      <c r="D9" t="inlineStr">
        <is>
          <t>07941197000102</t>
        </is>
      </c>
      <c r="E9" t="inlineStr"/>
      <c r="F9" t="inlineStr">
        <is>
          <t>10/02/2025 00:00:00</t>
        </is>
      </c>
      <c r="G9" t="inlineStr">
        <is>
          <t>08/02/2030</t>
        </is>
      </c>
      <c r="H9" t="inlineStr">
        <is>
          <t>Ativo</t>
        </is>
      </c>
      <c r="I9" t="inlineStr">
        <is>
          <t>Ordinária</t>
        </is>
      </c>
      <c r="J9" t="inlineStr">
        <is>
          <t>0,00</t>
        </is>
      </c>
    </row>
    <row r="10">
      <c r="A10" t="inlineStr">
        <is>
          <t>4352</t>
        </is>
      </c>
      <c r="B10" t="inlineStr">
        <is>
          <t>Parceria com descontos na programação normal da Unidades do SENAC/SC</t>
        </is>
      </c>
      <c r="C10" t="inlineStr">
        <is>
          <t>Comercial Pra Café Ltda</t>
        </is>
      </c>
      <c r="D10" t="inlineStr">
        <is>
          <t>06230380000480</t>
        </is>
      </c>
      <c r="E10" t="inlineStr"/>
      <c r="F10" t="inlineStr">
        <is>
          <t>30/09/2021 00:00:00</t>
        </is>
      </c>
      <c r="G10" t="inlineStr">
        <is>
          <t>30/09/2026</t>
        </is>
      </c>
      <c r="H10" t="inlineStr">
        <is>
          <t>Ativo</t>
        </is>
      </c>
      <c r="I10" t="inlineStr">
        <is>
          <t>Ordinária</t>
        </is>
      </c>
      <c r="J10" t="inlineStr">
        <is>
          <t>0,00</t>
        </is>
      </c>
    </row>
    <row r="11">
      <c r="A11" t="inlineStr">
        <is>
          <t>4500</t>
        </is>
      </c>
      <c r="B11" t="inlineStr">
        <is>
          <t>Parceria com descontos na programação normal da Unidades do SENAC/SC</t>
        </is>
      </c>
      <c r="C11" t="inlineStr">
        <is>
          <t>Industria e Comercio de Moveis Henn Ltda</t>
        </is>
      </c>
      <c r="D11" t="inlineStr">
        <is>
          <t>85355592000117</t>
        </is>
      </c>
      <c r="E11" t="inlineStr"/>
      <c r="F11" t="inlineStr">
        <is>
          <t>21/11/2022 00:00:00</t>
        </is>
      </c>
      <c r="G11" t="inlineStr">
        <is>
          <t>19/11/2027</t>
        </is>
      </c>
      <c r="H11" t="inlineStr">
        <is>
          <t>Ativo</t>
        </is>
      </c>
      <c r="I11" t="inlineStr">
        <is>
          <t>Ordinária</t>
        </is>
      </c>
      <c r="J11" t="inlineStr">
        <is>
          <t>0,00</t>
        </is>
      </c>
    </row>
    <row r="12">
      <c r="A12" t="inlineStr">
        <is>
          <t>4443</t>
        </is>
      </c>
      <c r="B12" t="inlineStr">
        <is>
          <t>Parceria com descontos na programação normal da Unidades do SENAC/SC</t>
        </is>
      </c>
      <c r="C12" t="inlineStr">
        <is>
          <t>Associação Hospitalar São José de Jaraguá do Sul</t>
        </is>
      </c>
      <c r="D12" t="inlineStr">
        <is>
          <t>12846027000189</t>
        </is>
      </c>
      <c r="E12" t="inlineStr"/>
      <c r="F12" t="inlineStr">
        <is>
          <t>15/07/2022 00:00:00</t>
        </is>
      </c>
      <c r="G12" t="inlineStr">
        <is>
          <t>15/07/2027</t>
        </is>
      </c>
      <c r="H12" t="inlineStr">
        <is>
          <t>Ativo</t>
        </is>
      </c>
      <c r="I12" t="inlineStr">
        <is>
          <t>Ordinária</t>
        </is>
      </c>
      <c r="J12" t="inlineStr">
        <is>
          <t>0,00</t>
        </is>
      </c>
    </row>
    <row r="13">
      <c r="A13" t="inlineStr">
        <is>
          <t>4667</t>
        </is>
      </c>
      <c r="B13" t="inlineStr">
        <is>
          <t>Parceria com descontos na programação normal da Unidades do SENAC/SC</t>
        </is>
      </c>
      <c r="C13" t="inlineStr">
        <is>
          <t>Madeira Plastica Ambiental S/A</t>
        </is>
      </c>
      <c r="D13" t="inlineStr">
        <is>
          <t>17214638000128</t>
        </is>
      </c>
      <c r="E13" t="inlineStr"/>
      <c r="F13" t="inlineStr">
        <is>
          <t>06/04/2023 00:00:00</t>
        </is>
      </c>
      <c r="G13" t="inlineStr">
        <is>
          <t>06/04/2028</t>
        </is>
      </c>
      <c r="H13" t="inlineStr">
        <is>
          <t>Ativo</t>
        </is>
      </c>
      <c r="I13" t="inlineStr">
        <is>
          <t>Ordinária</t>
        </is>
      </c>
      <c r="J13" t="inlineStr">
        <is>
          <t>0,00</t>
        </is>
      </c>
    </row>
    <row r="14">
      <c r="A14" t="inlineStr">
        <is>
          <t>2446</t>
        </is>
      </c>
      <c r="B14" t="inlineStr">
        <is>
          <t>Termo de Adesão que tem como objeto a adesão ao serviço consumidor.gov.br</t>
        </is>
      </c>
      <c r="C14" t="inlineStr">
        <is>
          <t>SENACON - Secretaria Nacional do Consumidor</t>
        </is>
      </c>
      <c r="D14" t="inlineStr">
        <is>
          <t>00394494010018</t>
        </is>
      </c>
      <c r="E14" t="inlineStr"/>
      <c r="F14" t="inlineStr">
        <is>
          <t>11/09/2014 00:00:00</t>
        </is>
      </c>
      <c r="G14" t="inlineStr">
        <is>
          <t>11/09/2029</t>
        </is>
      </c>
      <c r="H14" t="inlineStr">
        <is>
          <t>Ativo</t>
        </is>
      </c>
      <c r="I14" t="inlineStr">
        <is>
          <t>Ordinária</t>
        </is>
      </c>
      <c r="J14" t="inlineStr">
        <is>
          <t>0,00</t>
        </is>
      </c>
    </row>
    <row r="15">
      <c r="A15" t="inlineStr">
        <is>
          <t>5074</t>
        </is>
      </c>
      <c r="B15" t="inlineStr">
        <is>
          <t>Parceria com descontos na programação normal da Unidades do SENAC/SC</t>
        </is>
      </c>
      <c r="C15" t="inlineStr">
        <is>
          <t>Cooperalfa - Cooperativa Agroindustrial Alfa</t>
        </is>
      </c>
      <c r="D15" t="inlineStr">
        <is>
          <t>83305235000119</t>
        </is>
      </c>
      <c r="E15" t="inlineStr"/>
      <c r="F15" t="inlineStr">
        <is>
          <t>30/07/2024 00:00:00</t>
        </is>
      </c>
      <c r="G15" t="inlineStr">
        <is>
          <t>30/07/2029</t>
        </is>
      </c>
      <c r="H15" t="inlineStr">
        <is>
          <t>Ativo</t>
        </is>
      </c>
      <c r="I15" t="inlineStr">
        <is>
          <t>Ordinária</t>
        </is>
      </c>
      <c r="J15" t="inlineStr">
        <is>
          <t>0,00</t>
        </is>
      </c>
    </row>
    <row r="16">
      <c r="A16" t="inlineStr">
        <is>
          <t>4911</t>
        </is>
      </c>
      <c r="B16" t="inlineStr">
        <is>
          <t>Parceria com descontos na programação normal da Unidades do SENAC/SC</t>
        </is>
      </c>
      <c r="C16" t="inlineStr">
        <is>
          <t>Formato Compensados Ltda</t>
        </is>
      </c>
      <c r="D16" t="inlineStr">
        <is>
          <t>03909543000114</t>
        </is>
      </c>
      <c r="E16" t="inlineStr"/>
      <c r="F16" t="inlineStr">
        <is>
          <t>10/08/2023 00:00:00</t>
        </is>
      </c>
      <c r="G16" t="inlineStr">
        <is>
          <t>10/08/2028</t>
        </is>
      </c>
      <c r="H16" t="inlineStr">
        <is>
          <t>Ativo</t>
        </is>
      </c>
      <c r="I16" t="inlineStr">
        <is>
          <t>Ordinária</t>
        </is>
      </c>
      <c r="J16" t="inlineStr">
        <is>
          <t>0,00</t>
        </is>
      </c>
    </row>
    <row r="17">
      <c r="A17" t="inlineStr">
        <is>
          <t>4199</t>
        </is>
      </c>
      <c r="B17" t="inlineStr">
        <is>
          <t>Parceria com descontos na programação normal da Unidades do SENAC/SC</t>
        </is>
      </c>
      <c r="C17" t="inlineStr">
        <is>
          <t>Câmara de Dirigentes Lojistas de Florianópolis - CDL</t>
        </is>
      </c>
      <c r="D17" t="inlineStr">
        <is>
          <t>83901660000170</t>
        </is>
      </c>
      <c r="E17" t="inlineStr"/>
      <c r="F17" t="inlineStr">
        <is>
          <t>16/08/2021 00:00:00</t>
        </is>
      </c>
      <c r="G17" t="inlineStr">
        <is>
          <t>14/08/2026</t>
        </is>
      </c>
      <c r="H17" t="inlineStr">
        <is>
          <t>Ativo</t>
        </is>
      </c>
      <c r="I17" t="inlineStr">
        <is>
          <t>Ordinária</t>
        </is>
      </c>
      <c r="J17" t="inlineStr">
        <is>
          <t>0,00</t>
        </is>
      </c>
    </row>
    <row r="18">
      <c r="A18" t="inlineStr">
        <is>
          <t>5178</t>
        </is>
      </c>
      <c r="B18" t="inlineStr">
        <is>
          <t>Parceria com descontos na programação normal da Unidades do SENAC/SC</t>
        </is>
      </c>
      <c r="C18" t="inlineStr">
        <is>
          <t>Kerber Pre-Moldados Ltda</t>
        </is>
      </c>
      <c r="D18" t="inlineStr">
        <is>
          <t>06938670000130</t>
        </is>
      </c>
      <c r="E18" t="inlineStr"/>
      <c r="F18" t="inlineStr">
        <is>
          <t>11/08/2023 00:00:00</t>
        </is>
      </c>
      <c r="G18" t="inlineStr">
        <is>
          <t>11/08/2028</t>
        </is>
      </c>
      <c r="H18" t="inlineStr">
        <is>
          <t>Ativo</t>
        </is>
      </c>
      <c r="I18" t="inlineStr">
        <is>
          <t>Ordinária</t>
        </is>
      </c>
      <c r="J18" t="inlineStr">
        <is>
          <t>0,00</t>
        </is>
      </c>
    </row>
    <row r="19">
      <c r="A19" t="inlineStr">
        <is>
          <t>5428</t>
        </is>
      </c>
      <c r="B19" t="inlineStr">
        <is>
          <t>Parceria com descontos na programação normal da Unidades do SENAC/SC</t>
        </is>
      </c>
      <c r="C19" t="inlineStr">
        <is>
          <t>TREFIX TECNOLOGIA EM FIXADORES LTDA</t>
        </is>
      </c>
      <c r="D19" t="inlineStr">
        <is>
          <t>14706069000140</t>
        </is>
      </c>
      <c r="E19" t="inlineStr"/>
      <c r="F19" t="inlineStr">
        <is>
          <t>24/10/2024 00:00:00</t>
        </is>
      </c>
      <c r="G19" t="inlineStr">
        <is>
          <t>24/10/2029</t>
        </is>
      </c>
      <c r="H19" t="inlineStr">
        <is>
          <t>Ativo</t>
        </is>
      </c>
      <c r="I19" t="inlineStr">
        <is>
          <t>Ordinária</t>
        </is>
      </c>
      <c r="J19" t="inlineStr">
        <is>
          <t>0,00</t>
        </is>
      </c>
    </row>
    <row r="20">
      <c r="A20" t="inlineStr">
        <is>
          <t>4434</t>
        </is>
      </c>
      <c r="B20" t="inlineStr">
        <is>
          <t>Parceria com descontos na programação normal da Unidades do SENAC/SC</t>
        </is>
      </c>
      <c r="C20" t="inlineStr">
        <is>
          <t>DS Store Ltda</t>
        </is>
      </c>
      <c r="D20" t="inlineStr">
        <is>
          <t>79917597000193</t>
        </is>
      </c>
      <c r="E20" t="inlineStr"/>
      <c r="F20" t="inlineStr">
        <is>
          <t>28/06/2022 00:00:00</t>
        </is>
      </c>
      <c r="G20" t="inlineStr">
        <is>
          <t>28/06/2027</t>
        </is>
      </c>
      <c r="H20" t="inlineStr">
        <is>
          <t>Ativo</t>
        </is>
      </c>
      <c r="I20" t="inlineStr">
        <is>
          <t>Ordinária</t>
        </is>
      </c>
      <c r="J20" t="inlineStr">
        <is>
          <t>0,00</t>
        </is>
      </c>
    </row>
    <row r="21">
      <c r="A21" t="inlineStr">
        <is>
          <t>5264</t>
        </is>
      </c>
      <c r="B21" t="inlineStr">
        <is>
          <t>Parceria com descontos na programação normal da Unidades do SENAC/SC</t>
        </is>
      </c>
      <c r="C21" t="inlineStr">
        <is>
          <t>Mercosul Veiculos Ltda - Toyota</t>
        </is>
      </c>
      <c r="D21" t="inlineStr">
        <is>
          <t>08298672000137</t>
        </is>
      </c>
      <c r="E21" t="inlineStr"/>
      <c r="F21" t="inlineStr">
        <is>
          <t>12/09/2025 00:00:00</t>
        </is>
      </c>
      <c r="G21" t="inlineStr">
        <is>
          <t>12/09/2030</t>
        </is>
      </c>
      <c r="H21" t="inlineStr">
        <is>
          <t>Ativo</t>
        </is>
      </c>
      <c r="I21" t="inlineStr">
        <is>
          <t>Ordinária</t>
        </is>
      </c>
      <c r="J21" t="inlineStr">
        <is>
          <t>0,00</t>
        </is>
      </c>
    </row>
  </sheetData>
  <pageMargins left="0.75" right="0.75" top="1" bottom="1" header="0.5" footer="0.5"/>
</worksheet>
</file>

<file path=xl/worksheets/sheet77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2161</t>
        </is>
      </c>
      <c r="B2" t="inlineStr">
        <is>
          <t>Cooperacao tecnica</t>
        </is>
      </c>
      <c r="C2" t="inlineStr">
        <is>
          <t>Ashland University</t>
        </is>
      </c>
      <c r="D2" t="inlineStr">
        <is>
          <t>21014118000149</t>
        </is>
      </c>
      <c r="E2" t="inlineStr"/>
      <c r="F2" t="inlineStr">
        <is>
          <t>16/10/2012 00:00:00</t>
        </is>
      </c>
      <c r="G2" t="inlineStr">
        <is>
          <t>25/08/2028</t>
        </is>
      </c>
      <c r="H2" t="inlineStr">
        <is>
          <t>Ativo</t>
        </is>
      </c>
      <c r="I2" t="inlineStr">
        <is>
          <t>Ordinária</t>
        </is>
      </c>
      <c r="J2" t="inlineStr">
        <is>
          <t>105483,69</t>
        </is>
      </c>
    </row>
    <row r="3">
      <c r="A3" t="inlineStr">
        <is>
          <t>5299</t>
        </is>
      </c>
      <c r="B3" t="inlineStr">
        <is>
          <t>Campo de Estagio</t>
        </is>
      </c>
      <c r="C3" t="inlineStr">
        <is>
          <t>ASSOCIAÇÃO HOSPITALAR NOSSA SENHORA DE FÁTIMA,</t>
        </is>
      </c>
      <c r="D3" t="inlineStr">
        <is>
          <t>07420153000137</t>
        </is>
      </c>
      <c r="E3" t="inlineStr"/>
      <c r="F3" t="inlineStr">
        <is>
          <t>11/11/2025 00:00:00</t>
        </is>
      </c>
      <c r="G3" t="inlineStr">
        <is>
          <t>11/11/2027</t>
        </is>
      </c>
      <c r="H3" t="inlineStr">
        <is>
          <t>Ativo</t>
        </is>
      </c>
      <c r="I3" t="inlineStr">
        <is>
          <t>Ordinária</t>
        </is>
      </c>
      <c r="J3" t="inlineStr">
        <is>
          <t>9600,00</t>
        </is>
      </c>
    </row>
    <row r="4">
      <c r="A4" t="inlineStr">
        <is>
          <t>4681</t>
        </is>
      </c>
      <c r="B4" t="inlineStr">
        <is>
          <t>Cooperacao tecnica</t>
        </is>
      </c>
      <c r="C4" t="inlineStr">
        <is>
          <t>Serviço Nacional de Aprendizagem Comercial - Departamento Regional do Paraná - SENAC/PR Departamento Regional de Goiás - SENAC/GO</t>
        </is>
      </c>
      <c r="D4" t="inlineStr">
        <is>
          <t>03608475000153</t>
        </is>
      </c>
      <c r="E4" t="inlineStr"/>
      <c r="F4" t="inlineStr">
        <is>
          <t>06/04/2023 00:00:00</t>
        </is>
      </c>
      <c r="G4" t="inlineStr">
        <is>
          <t>06/04/2028</t>
        </is>
      </c>
      <c r="H4" t="inlineStr">
        <is>
          <t>Ativo</t>
        </is>
      </c>
      <c r="I4" t="inlineStr">
        <is>
          <t>Ordinária</t>
        </is>
      </c>
      <c r="J4" t="inlineStr">
        <is>
          <t>0,00</t>
        </is>
      </c>
    </row>
    <row r="5">
      <c r="A5" t="inlineStr">
        <is>
          <t>4615</t>
        </is>
      </c>
      <c r="B5" t="inlineStr">
        <is>
          <t>Agente de Integracao</t>
        </is>
      </c>
      <c r="C5" t="inlineStr">
        <is>
          <t>Centro de Integração Empresa Escola do Estado de Santa Catarina - CIEE/SC</t>
        </is>
      </c>
      <c r="D5" t="inlineStr">
        <is>
          <t>04310564000181</t>
        </is>
      </c>
      <c r="E5" t="inlineStr"/>
      <c r="F5" t="inlineStr">
        <is>
          <t>14/03/2023 00:00:00</t>
        </is>
      </c>
      <c r="G5" t="inlineStr">
        <is>
          <t>14/03/2028</t>
        </is>
      </c>
      <c r="H5" t="inlineStr">
        <is>
          <t>Ativo</t>
        </is>
      </c>
      <c r="I5" t="inlineStr">
        <is>
          <t>Ordinária</t>
        </is>
      </c>
      <c r="J5" t="inlineStr">
        <is>
          <t>0,00</t>
        </is>
      </c>
    </row>
    <row r="6">
      <c r="A6" t="inlineStr">
        <is>
          <t>4561</t>
        </is>
      </c>
      <c r="B6" t="inlineStr">
        <is>
          <t>Campo de Estagio</t>
        </is>
      </c>
      <c r="C6" t="inlineStr">
        <is>
          <t>Municipio de Chapeco</t>
        </is>
      </c>
      <c r="D6" t="inlineStr">
        <is>
          <t>83021808000182</t>
        </is>
      </c>
      <c r="E6" t="inlineStr"/>
      <c r="F6" t="inlineStr">
        <is>
          <t>01/01/2023 00:00:00</t>
        </is>
      </c>
      <c r="G6" t="inlineStr">
        <is>
          <t>31/12/2026</t>
        </is>
      </c>
      <c r="H6" t="inlineStr">
        <is>
          <t>Ativo</t>
        </is>
      </c>
      <c r="I6" t="inlineStr">
        <is>
          <t>Ordinária</t>
        </is>
      </c>
      <c r="J6" t="inlineStr">
        <is>
          <t>0,00</t>
        </is>
      </c>
    </row>
    <row r="7">
      <c r="A7" t="inlineStr">
        <is>
          <t>4772</t>
        </is>
      </c>
      <c r="B7" t="inlineStr">
        <is>
          <t>Cooperacao tecnica</t>
        </is>
      </c>
      <c r="C7" t="inlineStr">
        <is>
          <t>Serviço Nacional de Aprendizagem Comercial - Departamento Regional do Paraná - SENAC/PR Departamento Regional da Paraíba - SENAC/PB</t>
        </is>
      </c>
      <c r="D7" t="inlineStr">
        <is>
          <t>03609783000101</t>
        </is>
      </c>
      <c r="E7" t="inlineStr"/>
      <c r="F7" t="inlineStr">
        <is>
          <t>09/06/2023 00:00:00</t>
        </is>
      </c>
      <c r="G7" t="inlineStr">
        <is>
          <t>09/06/2028</t>
        </is>
      </c>
      <c r="H7" t="inlineStr">
        <is>
          <t>Ativo</t>
        </is>
      </c>
      <c r="I7" t="inlineStr">
        <is>
          <t>Ordinária</t>
        </is>
      </c>
      <c r="J7" t="inlineStr">
        <is>
          <t>0,00</t>
        </is>
      </c>
    </row>
    <row r="8">
      <c r="A8" t="inlineStr">
        <is>
          <t>2172</t>
        </is>
      </c>
      <c r="B8" t="inlineStr">
        <is>
          <t>Cooperacao tecnica</t>
        </is>
      </c>
      <c r="C8" t="inlineStr">
        <is>
          <t>Sistema de Informação Científica Redalyc</t>
        </is>
      </c>
      <c r="D8" t="inlineStr">
        <is>
          <t>68760453000150</t>
        </is>
      </c>
      <c r="E8" t="inlineStr"/>
      <c r="F8" t="inlineStr">
        <is>
          <t>12/09/2013 00:00:00</t>
        </is>
      </c>
      <c r="G8" t="inlineStr">
        <is>
          <t>12/09/2028</t>
        </is>
      </c>
      <c r="H8" t="inlineStr">
        <is>
          <t>Ativo</t>
        </is>
      </c>
      <c r="I8" t="inlineStr">
        <is>
          <t>Ordinária</t>
        </is>
      </c>
      <c r="J8" t="inlineStr">
        <is>
          <t>0,00</t>
        </is>
      </c>
    </row>
    <row r="9">
      <c r="A9" t="inlineStr">
        <is>
          <t>4684</t>
        </is>
      </c>
      <c r="B9" t="inlineStr">
        <is>
          <t>Cooperacao tecnica</t>
        </is>
      </c>
      <c r="C9" t="inlineStr">
        <is>
          <t>Serviço Nacional de Aprendizagem Comercial - Departamento Regional do Paraná - SENAC/PR Departamento Regional do Sergipe - SENAC/SE</t>
        </is>
      </c>
      <c r="D9" t="inlineStr">
        <is>
          <t>03654618000163</t>
        </is>
      </c>
      <c r="E9" t="inlineStr"/>
      <c r="F9" t="inlineStr">
        <is>
          <t>06/04/2023 00:00:00</t>
        </is>
      </c>
      <c r="G9" t="inlineStr">
        <is>
          <t>06/04/2028</t>
        </is>
      </c>
      <c r="H9" t="inlineStr">
        <is>
          <t>Ativo</t>
        </is>
      </c>
      <c r="I9" t="inlineStr">
        <is>
          <t>Ordinária</t>
        </is>
      </c>
      <c r="J9" t="inlineStr">
        <is>
          <t>0,00</t>
        </is>
      </c>
    </row>
    <row r="10">
      <c r="A10" t="inlineStr">
        <is>
          <t>4786</t>
        </is>
      </c>
      <c r="B10" t="inlineStr">
        <is>
          <t>Cooperacao tecnica</t>
        </is>
      </c>
      <c r="C10" t="inlineStr">
        <is>
          <t>Serviço Nacional de Aprendizagem Comercial - Departamento Regional do Paraná - SENAC/PR Departamento Regional do Ceará - SENAC/CE</t>
        </is>
      </c>
      <c r="D10" t="inlineStr">
        <is>
          <t>03648344000108</t>
        </is>
      </c>
      <c r="E10" t="inlineStr"/>
      <c r="F10" t="inlineStr">
        <is>
          <t>13/06/2023 00:00:00</t>
        </is>
      </c>
      <c r="G10" t="inlineStr">
        <is>
          <t>13/06/2028</t>
        </is>
      </c>
      <c r="H10" t="inlineStr">
        <is>
          <t>Ativo</t>
        </is>
      </c>
      <c r="I10" t="inlineStr">
        <is>
          <t>Ordinária</t>
        </is>
      </c>
      <c r="J10" t="inlineStr">
        <is>
          <t>0,00</t>
        </is>
      </c>
    </row>
    <row r="11">
      <c r="A11" t="inlineStr">
        <is>
          <t>4702</t>
        </is>
      </c>
      <c r="B11" t="inlineStr">
        <is>
          <t>Cooperacao tecnica</t>
        </is>
      </c>
      <c r="C11" t="inlineStr">
        <is>
          <t>Polícia Civil de Santa Catarina</t>
        </is>
      </c>
      <c r="D11" t="inlineStr">
        <is>
          <t>15211786000163</t>
        </is>
      </c>
      <c r="E11" t="inlineStr"/>
      <c r="F11" t="inlineStr">
        <is>
          <t>20/07/2023 00:00:00</t>
        </is>
      </c>
      <c r="G11" t="inlineStr">
        <is>
          <t>20/07/2026</t>
        </is>
      </c>
      <c r="H11" t="inlineStr">
        <is>
          <t>Ativo</t>
        </is>
      </c>
      <c r="I11" t="inlineStr">
        <is>
          <t>Ordinária</t>
        </is>
      </c>
      <c r="J11" t="inlineStr">
        <is>
          <t>0,00</t>
        </is>
      </c>
    </row>
    <row r="12">
      <c r="A12" t="inlineStr">
        <is>
          <t>4017</t>
        </is>
      </c>
      <c r="B12" t="inlineStr">
        <is>
          <t>Cooperação</t>
        </is>
      </c>
      <c r="C12" t="inlineStr">
        <is>
          <t>Serviço Nacional de Aprendizagem do Cooperativismo de Santa Catarina - SESCOOP/SC</t>
        </is>
      </c>
      <c r="D12" t="inlineStr">
        <is>
          <t>07020327000174</t>
        </is>
      </c>
      <c r="E12" t="inlineStr"/>
      <c r="F12" t="inlineStr">
        <is>
          <t>29/10/2020 00:00:00</t>
        </is>
      </c>
      <c r="G12" t="inlineStr">
        <is>
          <t>29/10/2026</t>
        </is>
      </c>
      <c r="H12" t="inlineStr">
        <is>
          <t>Ativo</t>
        </is>
      </c>
      <c r="I12" t="inlineStr">
        <is>
          <t>Ordinária</t>
        </is>
      </c>
      <c r="J12" t="inlineStr">
        <is>
          <t>0,00</t>
        </is>
      </c>
    </row>
    <row r="13">
      <c r="A13" t="inlineStr">
        <is>
          <t>5067</t>
        </is>
      </c>
      <c r="B13" t="inlineStr">
        <is>
          <t>Tecnico Educacional</t>
        </is>
      </c>
      <c r="C13" t="inlineStr">
        <is>
          <t>UDI - Universidade do Intercambio Cursos Preparatorios Ltda</t>
        </is>
      </c>
      <c r="D13" t="inlineStr">
        <is>
          <t>29063247000139</t>
        </is>
      </c>
      <c r="E13" t="inlineStr"/>
      <c r="F13" t="inlineStr">
        <is>
          <t>16/12/2024 00:00:00</t>
        </is>
      </c>
      <c r="G13" t="inlineStr">
        <is>
          <t>16/12/2026</t>
        </is>
      </c>
      <c r="H13" t="inlineStr">
        <is>
          <t>Ativo</t>
        </is>
      </c>
      <c r="I13" t="inlineStr">
        <is>
          <t>Ordinária</t>
        </is>
      </c>
      <c r="J13" t="inlineStr">
        <is>
          <t>0,00</t>
        </is>
      </c>
    </row>
    <row r="14">
      <c r="A14" t="inlineStr">
        <is>
          <t>3327</t>
        </is>
      </c>
      <c r="B14" t="inlineStr">
        <is>
          <t>Cooperacao tecnica</t>
        </is>
      </c>
      <c r="C14" t="inlineStr">
        <is>
          <t>Serviço Nacional de Aprendizagem Comercial - Departamento Regional em São Paulo - SENAC/SP</t>
        </is>
      </c>
      <c r="D14" t="inlineStr">
        <is>
          <t>03709814006471</t>
        </is>
      </c>
      <c r="E14" t="inlineStr"/>
      <c r="F14" t="inlineStr">
        <is>
          <t>03/10/2017 00:00:00</t>
        </is>
      </c>
      <c r="G14" t="inlineStr">
        <is>
          <t>01/10/2027</t>
        </is>
      </c>
      <c r="H14" t="inlineStr">
        <is>
          <t>Ativo</t>
        </is>
      </c>
      <c r="I14" t="inlineStr">
        <is>
          <t>Ordinária</t>
        </is>
      </c>
      <c r="J14" t="inlineStr">
        <is>
          <t>0,00</t>
        </is>
      </c>
    </row>
    <row r="15">
      <c r="A15" t="inlineStr">
        <is>
          <t>4782</t>
        </is>
      </c>
      <c r="B15" t="inlineStr">
        <is>
          <t>Cooperacao tecnica</t>
        </is>
      </c>
      <c r="C15" t="inlineStr">
        <is>
          <t>Serviço Nacional de Aprendizagem Comercial - Departamento Regional do Paraná - SENAC/PR Departamento Regional de Roraima - SENAC/RR</t>
        </is>
      </c>
      <c r="D15" t="inlineStr">
        <is>
          <t>03647980000107</t>
        </is>
      </c>
      <c r="E15" t="inlineStr"/>
      <c r="F15" t="inlineStr">
        <is>
          <t>30/05/2023 00:00:00</t>
        </is>
      </c>
      <c r="G15" t="inlineStr">
        <is>
          <t>30/05/2028</t>
        </is>
      </c>
      <c r="H15" t="inlineStr">
        <is>
          <t>Ativo</t>
        </is>
      </c>
      <c r="I15" t="inlineStr">
        <is>
          <t>Ordinária</t>
        </is>
      </c>
      <c r="J15" t="inlineStr">
        <is>
          <t>0,00</t>
        </is>
      </c>
    </row>
    <row r="16">
      <c r="A16" t="inlineStr">
        <is>
          <t>4313</t>
        </is>
      </c>
      <c r="B16" t="inlineStr">
        <is>
          <t>Campo de Estagio</t>
        </is>
      </c>
      <c r="C16" t="inlineStr">
        <is>
          <t>Secretaria Municipal de Saúde de Jaraguá do Sul</t>
        </is>
      </c>
      <c r="D16" t="inlineStr">
        <is>
          <t>14007211000160</t>
        </is>
      </c>
      <c r="E16" t="inlineStr"/>
      <c r="F16" t="inlineStr">
        <is>
          <t>13/12/2021 00:00:00</t>
        </is>
      </c>
      <c r="G16" t="inlineStr">
        <is>
          <t>13/12/2026</t>
        </is>
      </c>
      <c r="H16" t="inlineStr">
        <is>
          <t>Ativo</t>
        </is>
      </c>
      <c r="I16" t="inlineStr">
        <is>
          <t>Ordinária</t>
        </is>
      </c>
      <c r="J16" t="inlineStr">
        <is>
          <t>0,00</t>
        </is>
      </c>
    </row>
    <row r="17">
      <c r="A17" t="inlineStr">
        <is>
          <t>4809</t>
        </is>
      </c>
      <c r="B17" t="inlineStr">
        <is>
          <t>Cooperacao tecnica</t>
        </is>
      </c>
      <c r="C17" t="inlineStr">
        <is>
          <t>Serviço Nacional de Aprendizagem Comercial - Departamento Regional do Paraná - SENAC/PR Departamento Regional de Minas Gerais - SENAC/MG</t>
        </is>
      </c>
      <c r="D17" t="inlineStr">
        <is>
          <t>03447242000116</t>
        </is>
      </c>
      <c r="E17" t="inlineStr"/>
      <c r="F17" t="inlineStr">
        <is>
          <t>24/05/2023 00:00:00</t>
        </is>
      </c>
      <c r="G17" t="inlineStr">
        <is>
          <t>24/05/2028</t>
        </is>
      </c>
      <c r="H17" t="inlineStr">
        <is>
          <t>Ativo</t>
        </is>
      </c>
      <c r="I17" t="inlineStr">
        <is>
          <t>Ordinária</t>
        </is>
      </c>
      <c r="J17" t="inlineStr">
        <is>
          <t>0,00</t>
        </is>
      </c>
    </row>
    <row r="18">
      <c r="A18" t="inlineStr">
        <is>
          <t>4945</t>
        </is>
      </c>
      <c r="B18" t="inlineStr">
        <is>
          <t>Campo de Estagio</t>
        </is>
      </c>
      <c r="C18" t="inlineStr">
        <is>
          <t>Município de Blumenau</t>
        </is>
      </c>
      <c r="D18" t="inlineStr">
        <is>
          <t>83108357000115</t>
        </is>
      </c>
      <c r="E18" t="inlineStr"/>
      <c r="F18" t="inlineStr">
        <is>
          <t>14/05/2024 00:00:00</t>
        </is>
      </c>
      <c r="G18" t="inlineStr">
        <is>
          <t>13/05/2026</t>
        </is>
      </c>
      <c r="H18" t="inlineStr">
        <is>
          <t>Ativo</t>
        </is>
      </c>
      <c r="I18" t="inlineStr">
        <is>
          <t>Ordinária</t>
        </is>
      </c>
      <c r="J18" t="inlineStr">
        <is>
          <t>0,00</t>
        </is>
      </c>
    </row>
    <row r="19">
      <c r="A19" t="inlineStr">
        <is>
          <t>4783</t>
        </is>
      </c>
      <c r="B19" t="inlineStr">
        <is>
          <t>Cooperacao tecnica</t>
        </is>
      </c>
      <c r="C19" t="inlineStr">
        <is>
          <t>Serviço Nacional de Aprendizagem Comercial - Administração Regional no Estado do Rio Grande do Sul - Senac/RS</t>
        </is>
      </c>
      <c r="D19" t="inlineStr">
        <is>
          <t>03422707000184</t>
        </is>
      </c>
      <c r="E19" t="inlineStr"/>
      <c r="F19" t="inlineStr">
        <is>
          <t>15/05/2023 00:00:00</t>
        </is>
      </c>
      <c r="G19" t="inlineStr">
        <is>
          <t>15/05/2028</t>
        </is>
      </c>
      <c r="H19" t="inlineStr">
        <is>
          <t>Ativo</t>
        </is>
      </c>
      <c r="I19" t="inlineStr">
        <is>
          <t>Ordinária</t>
        </is>
      </c>
      <c r="J19" t="inlineStr">
        <is>
          <t>0,00</t>
        </is>
      </c>
    </row>
    <row r="20">
      <c r="A20" t="inlineStr">
        <is>
          <t>4951</t>
        </is>
      </c>
      <c r="B20" t="inlineStr">
        <is>
          <t>Cooperação</t>
        </is>
      </c>
      <c r="C20" t="inlineStr">
        <is>
          <t>Instituto Ágora de Inovação e Empreendedorismo</t>
        </is>
      </c>
      <c r="D20" t="inlineStr">
        <is>
          <t>33113601000160</t>
        </is>
      </c>
      <c r="E20" t="inlineStr"/>
      <c r="F20" t="inlineStr">
        <is>
          <t>08/07/2024 00:00:00</t>
        </is>
      </c>
      <c r="G20" t="inlineStr">
        <is>
          <t>08/07/2026</t>
        </is>
      </c>
      <c r="H20" t="inlineStr">
        <is>
          <t>Ativo</t>
        </is>
      </c>
      <c r="I20" t="inlineStr">
        <is>
          <t>Ordinária</t>
        </is>
      </c>
      <c r="J20" t="inlineStr">
        <is>
          <t>0,00</t>
        </is>
      </c>
    </row>
    <row r="21">
      <c r="A21" t="inlineStr">
        <is>
          <t>5000</t>
        </is>
      </c>
      <c r="B21" t="inlineStr">
        <is>
          <t>Cooperacao tecnica</t>
        </is>
      </c>
      <c r="C21" t="inlineStr">
        <is>
          <t>Sindicato das Empresas de Processamento de Dados do Estado de Santa Catarina - SEPROSC</t>
        </is>
      </c>
      <c r="D21" t="inlineStr">
        <is>
          <t>83799445000100</t>
        </is>
      </c>
      <c r="E21" t="inlineStr"/>
      <c r="F21" t="inlineStr">
        <is>
          <t>09/09/2024 00:00:00</t>
        </is>
      </c>
      <c r="G21" t="inlineStr">
        <is>
          <t>07/09/2029</t>
        </is>
      </c>
      <c r="H21" t="inlineStr">
        <is>
          <t>Ativo</t>
        </is>
      </c>
      <c r="I21" t="inlineStr">
        <is>
          <t>Ordinária</t>
        </is>
      </c>
      <c r="J21" t="inlineStr">
        <is>
          <t>0,00</t>
        </is>
      </c>
    </row>
  </sheetData>
  <pageMargins left="0.75" right="0.75" top="1" bottom="1" header="0.5" footer="0.5"/>
</worksheet>
</file>

<file path=xl/worksheets/sheet77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t>
        </is>
      </c>
      <c r="B2" t="inlineStr">
        <is>
          <t>CONSTRUTORA STEIN LTDA</t>
        </is>
      </c>
      <c r="C2">
        <f>"83495275000170"</f>
        <v/>
      </c>
      <c r="D2" t="inlineStr">
        <is>
          <t>Concorrência</t>
        </is>
      </c>
      <c r="E2" t="inlineStr">
        <is>
          <t>20/01/2026 00:00:00</t>
        </is>
      </c>
      <c r="F2" t="inlineStr">
        <is>
          <t>20/07/2029</t>
        </is>
      </c>
      <c r="G2" t="inlineStr">
        <is>
          <t>Ativo</t>
        </is>
      </c>
      <c r="H2" t="inlineStr">
        <is>
          <t>Ordinária</t>
        </is>
      </c>
      <c r="I2" t="inlineStr"/>
      <c r="J2" t="inlineStr">
        <is>
          <t>41846416,83</t>
        </is>
      </c>
      <c r="K2" t="inlineStr">
        <is>
          <t>629833,40</t>
        </is>
      </c>
      <c r="L2" t="inlineStr"/>
    </row>
    <row r="3">
      <c r="A3" t="inlineStr">
        <is>
          <t>Vale Alimentacao</t>
        </is>
      </c>
      <c r="B3" t="inlineStr">
        <is>
          <t>VR Beneficios e Serviços de Processamento S.A.</t>
        </is>
      </c>
      <c r="C3">
        <f>"02535864000133"</f>
        <v/>
      </c>
      <c r="D3" t="inlineStr">
        <is>
          <t>Pregão Presencial</t>
        </is>
      </c>
      <c r="E3" t="inlineStr">
        <is>
          <t>25/11/2024 00:00:00</t>
        </is>
      </c>
      <c r="F3" t="inlineStr">
        <is>
          <t>26/11/2026</t>
        </is>
      </c>
      <c r="G3" t="inlineStr">
        <is>
          <t>Ativo</t>
        </is>
      </c>
      <c r="H3" t="inlineStr">
        <is>
          <t>Ordinária</t>
        </is>
      </c>
      <c r="I3" t="inlineStr"/>
      <c r="J3" t="inlineStr">
        <is>
          <t>19800000,00</t>
        </is>
      </c>
      <c r="K3" t="inlineStr">
        <is>
          <t>7703562,03</t>
        </is>
      </c>
      <c r="L3" t="inlineStr"/>
    </row>
    <row r="4">
      <c r="A4" t="inlineStr">
        <is>
          <t>Reforma</t>
        </is>
      </c>
      <c r="B4" t="inlineStr">
        <is>
          <t>UEME CONSTRUÇÃO CIVIL LTDA</t>
        </is>
      </c>
      <c r="C4">
        <f>"79785432000105"</f>
        <v/>
      </c>
      <c r="D4" t="inlineStr">
        <is>
          <t>Concorrência</t>
        </is>
      </c>
      <c r="E4" t="inlineStr">
        <is>
          <t>13/10/2025 00:00:00</t>
        </is>
      </c>
      <c r="F4" t="inlineStr">
        <is>
          <t>13/08/2027</t>
        </is>
      </c>
      <c r="G4" t="inlineStr">
        <is>
          <t>Ativo</t>
        </is>
      </c>
      <c r="H4" t="inlineStr">
        <is>
          <t>Ordinária</t>
        </is>
      </c>
      <c r="I4" t="inlineStr"/>
      <c r="J4" t="inlineStr">
        <is>
          <t>12932493,28</t>
        </is>
      </c>
      <c r="K4" t="inlineStr">
        <is>
          <t>7455223,72</t>
        </is>
      </c>
      <c r="L4" t="inlineStr"/>
    </row>
    <row r="5">
      <c r="A5" t="inlineStr">
        <is>
          <t>Servicos de Publicidade</t>
        </is>
      </c>
      <c r="B5" t="inlineStr">
        <is>
          <t>Tatticas Publicidade e Propaganda Ltda</t>
        </is>
      </c>
      <c r="C5">
        <f>"04432749000169"</f>
        <v/>
      </c>
      <c r="D5" t="inlineStr">
        <is>
          <t>Concorrência</t>
        </is>
      </c>
      <c r="E5" t="inlineStr">
        <is>
          <t>27/10/2023 00:00:00</t>
        </is>
      </c>
      <c r="F5" t="inlineStr">
        <is>
          <t>28/10/2026</t>
        </is>
      </c>
      <c r="G5" t="inlineStr">
        <is>
          <t>Ativo</t>
        </is>
      </c>
      <c r="H5" t="inlineStr">
        <is>
          <t>Ordinária</t>
        </is>
      </c>
      <c r="I5" t="inlineStr"/>
      <c r="J5" t="inlineStr">
        <is>
          <t>12600000,00</t>
        </is>
      </c>
      <c r="K5" t="inlineStr">
        <is>
          <t>15944944,19</t>
        </is>
      </c>
      <c r="L5" t="inlineStr"/>
    </row>
    <row r="6">
      <c r="A6" t="inlineStr">
        <is>
          <t>Reforma</t>
        </is>
      </c>
      <c r="B6" t="inlineStr">
        <is>
          <t>UEME CONSTRUÇÃO CIVIL LTDA</t>
        </is>
      </c>
      <c r="C6">
        <f>"79785432000105"</f>
        <v/>
      </c>
      <c r="D6" t="inlineStr">
        <is>
          <t>Concorrência</t>
        </is>
      </c>
      <c r="E6" t="inlineStr">
        <is>
          <t>28/04/2026 00:00:00</t>
        </is>
      </c>
      <c r="F6" t="inlineStr">
        <is>
          <t>27/04/2029</t>
        </is>
      </c>
      <c r="G6" t="inlineStr">
        <is>
          <t>Ativo</t>
        </is>
      </c>
      <c r="H6" t="inlineStr">
        <is>
          <t>Ordinária</t>
        </is>
      </c>
      <c r="I6" t="inlineStr"/>
      <c r="J6" t="inlineStr">
        <is>
          <t>7898000,00</t>
        </is>
      </c>
      <c r="K6" t="inlineStr">
        <is>
          <t>443214,38</t>
        </is>
      </c>
      <c r="L6" t="inlineStr"/>
    </row>
    <row r="7">
      <c r="A7" t="inlineStr">
        <is>
          <t>Reforma</t>
        </is>
      </c>
      <c r="B7" t="inlineStr">
        <is>
          <t>Scheffer Engenharia Eireli EPP</t>
        </is>
      </c>
      <c r="C7">
        <f>"07532529000103"</f>
        <v/>
      </c>
      <c r="D7" t="inlineStr">
        <is>
          <t>Concorrência</t>
        </is>
      </c>
      <c r="E7" t="inlineStr">
        <is>
          <t>02/12/2024 00:00:00</t>
        </is>
      </c>
      <c r="F7" t="inlineStr">
        <is>
          <t>01/01/2027</t>
        </is>
      </c>
      <c r="G7" t="inlineStr">
        <is>
          <t>Ativo</t>
        </is>
      </c>
      <c r="H7" t="inlineStr">
        <is>
          <t>Ordinária</t>
        </is>
      </c>
      <c r="I7" t="inlineStr"/>
      <c r="J7" t="inlineStr">
        <is>
          <t>7575624,77</t>
        </is>
      </c>
      <c r="K7" t="inlineStr">
        <is>
          <t>7566885,62</t>
        </is>
      </c>
      <c r="L7" t="inlineStr"/>
    </row>
    <row r="8">
      <c r="A8" t="inlineStr">
        <is>
          <t>Locacao de espaco fisico</t>
        </is>
      </c>
      <c r="B8" t="inlineStr">
        <is>
          <t>Federação do Comércio do Estado de Santa Catarina - Fecomércio</t>
        </is>
      </c>
      <c r="C8">
        <f>"83876839000115"</f>
        <v/>
      </c>
      <c r="D8" t="inlineStr">
        <is>
          <t>Dispensa</t>
        </is>
      </c>
      <c r="E8" t="inlineStr">
        <is>
          <t>01/09/2013 00:00:00</t>
        </is>
      </c>
      <c r="F8" t="inlineStr">
        <is>
          <t>01/09/2029</t>
        </is>
      </c>
      <c r="G8" t="inlineStr">
        <is>
          <t>Ativo</t>
        </is>
      </c>
      <c r="H8" t="inlineStr">
        <is>
          <t>Ordinária</t>
        </is>
      </c>
      <c r="I8" t="inlineStr"/>
      <c r="J8" t="inlineStr">
        <is>
          <t>6155173,65</t>
        </is>
      </c>
      <c r="K8" t="inlineStr">
        <is>
          <t>3785808,27</t>
        </is>
      </c>
      <c r="L8" t="inlineStr"/>
    </row>
    <row r="9">
      <c r="A9" t="inlineStr">
        <is>
          <t>Locacao de espaco fisico</t>
        </is>
      </c>
      <c r="B9" t="inlineStr">
        <is>
          <t>Havan S.A</t>
        </is>
      </c>
      <c r="C9">
        <f>"79379491000183"</f>
        <v/>
      </c>
      <c r="D9" t="inlineStr">
        <is>
          <t>Dispensa</t>
        </is>
      </c>
      <c r="E9" t="inlineStr">
        <is>
          <t>29/02/2024 00:00:00</t>
        </is>
      </c>
      <c r="F9" t="inlineStr">
        <is>
          <t>28/02/2029</t>
        </is>
      </c>
      <c r="G9" t="inlineStr">
        <is>
          <t>Ativo</t>
        </is>
      </c>
      <c r="H9" t="inlineStr">
        <is>
          <t>Ordinária</t>
        </is>
      </c>
      <c r="I9" t="inlineStr"/>
      <c r="J9" t="inlineStr">
        <is>
          <t>5447924,40</t>
        </is>
      </c>
      <c r="K9" t="inlineStr">
        <is>
          <t>2619286,88</t>
        </is>
      </c>
      <c r="L9" t="inlineStr"/>
    </row>
    <row r="10">
      <c r="A10" t="inlineStr">
        <is>
          <t>Tecnico especializado</t>
        </is>
      </c>
      <c r="B10" t="inlineStr">
        <is>
          <t>Vieira Mello Eireli</t>
        </is>
      </c>
      <c r="C10">
        <f>"21844072000195"</f>
        <v/>
      </c>
      <c r="D10" t="inlineStr">
        <is>
          <t>Concorrência</t>
        </is>
      </c>
      <c r="E10" t="inlineStr">
        <is>
          <t>11/09/2025 00:00:00</t>
        </is>
      </c>
      <c r="F10" t="inlineStr">
        <is>
          <t>11/09/2026</t>
        </is>
      </c>
      <c r="G10" t="inlineStr">
        <is>
          <t>Ativo</t>
        </is>
      </c>
      <c r="H10" t="inlineStr">
        <is>
          <t>Ordinária</t>
        </is>
      </c>
      <c r="I10" t="inlineStr"/>
      <c r="J10" t="inlineStr">
        <is>
          <t>4609500,00</t>
        </is>
      </c>
      <c r="K10" t="inlineStr">
        <is>
          <t>412179,57</t>
        </is>
      </c>
      <c r="L10" t="inlineStr"/>
    </row>
    <row r="11">
      <c r="A11" t="inlineStr">
        <is>
          <t>Locacao de imovel</t>
        </is>
      </c>
      <c r="B11" t="inlineStr">
        <is>
          <t>Jacomel Imóveis Eireli</t>
        </is>
      </c>
      <c r="C11">
        <f>"34081669000177"</f>
        <v/>
      </c>
      <c r="D11" t="inlineStr">
        <is>
          <t>Dispensa</t>
        </is>
      </c>
      <c r="E11" t="inlineStr">
        <is>
          <t>02/12/2019 00:00:00</t>
        </is>
      </c>
      <c r="F11" t="inlineStr">
        <is>
          <t>02/12/2029</t>
        </is>
      </c>
      <c r="G11" t="inlineStr">
        <is>
          <t>Ativo</t>
        </is>
      </c>
      <c r="H11" t="inlineStr">
        <is>
          <t>Ordinária</t>
        </is>
      </c>
      <c r="I11" t="inlineStr"/>
      <c r="J11" t="inlineStr">
        <is>
          <t>3507000,00</t>
        </is>
      </c>
      <c r="K11" t="inlineStr">
        <is>
          <t>3215362,38</t>
        </is>
      </c>
      <c r="L11" t="inlineStr"/>
    </row>
    <row r="12">
      <c r="A12" t="inlineStr">
        <is>
          <t>Telefonia</t>
        </is>
      </c>
      <c r="B12" t="inlineStr">
        <is>
          <t>Claro S/A</t>
        </is>
      </c>
      <c r="C12">
        <f>"40432544000147"</f>
        <v/>
      </c>
      <c r="D12" t="inlineStr">
        <is>
          <t>Pregão Presencial</t>
        </is>
      </c>
      <c r="E12" t="inlineStr">
        <is>
          <t>20/04/2022 00:00:00</t>
        </is>
      </c>
      <c r="F12" t="inlineStr">
        <is>
          <t>20/04/2027</t>
        </is>
      </c>
      <c r="G12" t="inlineStr">
        <is>
          <t>Ativo</t>
        </is>
      </c>
      <c r="H12" t="inlineStr">
        <is>
          <t>Ordinária</t>
        </is>
      </c>
      <c r="I12" t="inlineStr"/>
      <c r="J12" t="inlineStr">
        <is>
          <t>3414360,00</t>
        </is>
      </c>
      <c r="K12" t="inlineStr">
        <is>
          <t>2625676,64</t>
        </is>
      </c>
      <c r="L12" t="inlineStr"/>
    </row>
    <row r="13">
      <c r="A13" t="inlineStr">
        <is>
          <t>Locacao de imovel</t>
        </is>
      </c>
      <c r="B13" t="inlineStr">
        <is>
          <t>Sindicato do Comércio Varejista de Itajaí</t>
        </is>
      </c>
      <c r="C13">
        <f>"84306943000137"</f>
        <v/>
      </c>
      <c r="D13" t="inlineStr">
        <is>
          <t>Dispensa</t>
        </is>
      </c>
      <c r="E13" t="inlineStr">
        <is>
          <t>01/10/2019 00:00:00</t>
        </is>
      </c>
      <c r="F13" t="inlineStr">
        <is>
          <t>02/10/2029</t>
        </is>
      </c>
      <c r="G13" t="inlineStr">
        <is>
          <t>Ativo</t>
        </is>
      </c>
      <c r="H13" t="inlineStr">
        <is>
          <t>Ordinária</t>
        </is>
      </c>
      <c r="I13" t="inlineStr"/>
      <c r="J13" t="inlineStr">
        <is>
          <t>3347376,00</t>
        </is>
      </c>
      <c r="K13" t="inlineStr">
        <is>
          <t>2135485,40</t>
        </is>
      </c>
      <c r="L13" t="inlineStr"/>
    </row>
    <row r="14">
      <c r="A14" t="inlineStr">
        <is>
          <t>Servicos Repografico</t>
        </is>
      </c>
      <c r="B14" t="inlineStr">
        <is>
          <t>Tecprinters Tecnologia de Impressão Ltda</t>
        </is>
      </c>
      <c r="C14">
        <f>"00809489000147"</f>
        <v/>
      </c>
      <c r="D14" t="inlineStr">
        <is>
          <t>Pregão Presencial</t>
        </is>
      </c>
      <c r="E14" t="inlineStr">
        <is>
          <t>30/09/2021 00:00:00</t>
        </is>
      </c>
      <c r="F14" t="inlineStr">
        <is>
          <t>01/10/2026</t>
        </is>
      </c>
      <c r="G14" t="inlineStr">
        <is>
          <t>Ativo</t>
        </is>
      </c>
      <c r="H14" t="inlineStr">
        <is>
          <t>Ordinária</t>
        </is>
      </c>
      <c r="I14" t="inlineStr"/>
      <c r="J14" t="inlineStr">
        <is>
          <t>3255771,60</t>
        </is>
      </c>
      <c r="K14" t="inlineStr">
        <is>
          <t>3122308,19</t>
        </is>
      </c>
      <c r="L14" t="inlineStr"/>
    </row>
    <row r="15">
      <c r="A15" t="inlineStr">
        <is>
          <t>Locacao de imovel</t>
        </is>
      </c>
      <c r="B15" t="inlineStr">
        <is>
          <t>Incorporadora Amélia Ltda - ME (Osvaldo de Almeida Chapieski e Odila Bertotto)</t>
        </is>
      </c>
      <c r="C15">
        <f>"20758957000109"</f>
        <v/>
      </c>
      <c r="D15" t="inlineStr">
        <is>
          <t>Dispensa</t>
        </is>
      </c>
      <c r="E15" t="inlineStr">
        <is>
          <t>01/08/2014 00:00:00</t>
        </is>
      </c>
      <c r="F15" t="inlineStr">
        <is>
          <t>31/01/2028</t>
        </is>
      </c>
      <c r="G15" t="inlineStr">
        <is>
          <t>Ativo</t>
        </is>
      </c>
      <c r="H15" t="inlineStr">
        <is>
          <t>Ordinária</t>
        </is>
      </c>
      <c r="I15" t="inlineStr"/>
      <c r="J15" t="inlineStr">
        <is>
          <t>2650327,88</t>
        </is>
      </c>
      <c r="K15" t="inlineStr">
        <is>
          <t>1602446,10</t>
        </is>
      </c>
      <c r="L15" t="inlineStr"/>
    </row>
    <row r="16">
      <c r="A16" t="inlineStr">
        <is>
          <t>Locacao de imovel</t>
        </is>
      </c>
      <c r="B16" t="inlineStr">
        <is>
          <t>Norisa Administradora de Imóveis Ltda - Rizzotto e Cia Ltda</t>
        </is>
      </c>
      <c r="C16">
        <f>"20688191000133"</f>
        <v/>
      </c>
      <c r="D16" t="inlineStr">
        <is>
          <t>Dispensa</t>
        </is>
      </c>
      <c r="E16" t="inlineStr">
        <is>
          <t>03/11/2015 00:00:00</t>
        </is>
      </c>
      <c r="F16" t="inlineStr">
        <is>
          <t>03/11/2026</t>
        </is>
      </c>
      <c r="G16" t="inlineStr">
        <is>
          <t>Ativo</t>
        </is>
      </c>
      <c r="H16" t="inlineStr">
        <is>
          <t>Ordinária</t>
        </is>
      </c>
      <c r="I16" t="inlineStr"/>
      <c r="J16" t="inlineStr">
        <is>
          <t>2549199,00</t>
        </is>
      </c>
      <c r="K16" t="inlineStr">
        <is>
          <t>1470262,76</t>
        </is>
      </c>
      <c r="L16" t="inlineStr"/>
    </row>
    <row r="17">
      <c r="A17" t="inlineStr">
        <is>
          <t>Locacao de imovel</t>
        </is>
      </c>
      <c r="B17" t="inlineStr">
        <is>
          <t>G2 Administração de Bens Ltda - Francisco Cesar de Amorim</t>
        </is>
      </c>
      <c r="C17">
        <f>"14491033000196"</f>
        <v/>
      </c>
      <c r="D17" t="inlineStr">
        <is>
          <t>Dispensa</t>
        </is>
      </c>
      <c r="E17" t="inlineStr">
        <is>
          <t>30/11/2014 00:00:00</t>
        </is>
      </c>
      <c r="F17" t="inlineStr">
        <is>
          <t>01/12/2026</t>
        </is>
      </c>
      <c r="G17" t="inlineStr">
        <is>
          <t>Ativo</t>
        </is>
      </c>
      <c r="H17" t="inlineStr">
        <is>
          <t>Ordinária</t>
        </is>
      </c>
      <c r="I17" t="inlineStr"/>
      <c r="J17" t="inlineStr">
        <is>
          <t>2492052,72</t>
        </is>
      </c>
      <c r="K17" t="inlineStr">
        <is>
          <t>1110688,76</t>
        </is>
      </c>
      <c r="L17" t="inlineStr"/>
    </row>
    <row r="18">
      <c r="A18" t="inlineStr">
        <is>
          <t>Locacao de imovel</t>
        </is>
      </c>
      <c r="B18" t="inlineStr">
        <is>
          <t>Hiad Holding Ltda</t>
        </is>
      </c>
      <c r="C18">
        <f>"40860492000100"</f>
        <v/>
      </c>
      <c r="D18" t="inlineStr">
        <is>
          <t>Dispensa</t>
        </is>
      </c>
      <c r="E18" t="inlineStr">
        <is>
          <t>04/12/2017 00:00:00</t>
        </is>
      </c>
      <c r="F18" t="inlineStr">
        <is>
          <t>09/12/2026</t>
        </is>
      </c>
      <c r="G18" t="inlineStr">
        <is>
          <t>Ativo</t>
        </is>
      </c>
      <c r="H18" t="inlineStr">
        <is>
          <t>Ordinária</t>
        </is>
      </c>
      <c r="I18" t="inlineStr"/>
      <c r="J18" t="inlineStr">
        <is>
          <t>1964210,32</t>
        </is>
      </c>
      <c r="K18" t="inlineStr">
        <is>
          <t>1650017,38</t>
        </is>
      </c>
      <c r="L18" t="inlineStr"/>
    </row>
    <row r="19">
      <c r="A19" t="inlineStr">
        <is>
          <t>Licenca de Uso de Software</t>
        </is>
      </c>
      <c r="B19" t="inlineStr">
        <is>
          <t>MXM Jettax Solucoes e Servicos Ltda</t>
        </is>
      </c>
      <c r="C19">
        <f>"39847728000199"</f>
        <v/>
      </c>
      <c r="D19" t="inlineStr">
        <is>
          <t>Inexigibilidade</t>
        </is>
      </c>
      <c r="E19" t="inlineStr">
        <is>
          <t>27/04/2018 00:00:00</t>
        </is>
      </c>
      <c r="F19" t="inlineStr">
        <is>
          <t>27/04/2028</t>
        </is>
      </c>
      <c r="G19" t="inlineStr">
        <is>
          <t>Ativo</t>
        </is>
      </c>
      <c r="H19" t="inlineStr">
        <is>
          <t>Ordinária</t>
        </is>
      </c>
      <c r="I19" t="inlineStr"/>
      <c r="J19" t="inlineStr">
        <is>
          <t>1788273,08</t>
        </is>
      </c>
      <c r="K19" t="inlineStr">
        <is>
          <t>1713497,25</t>
        </is>
      </c>
      <c r="L19" t="inlineStr"/>
    </row>
    <row r="20">
      <c r="A20" t="inlineStr">
        <is>
          <t>Ar condicionado</t>
        </is>
      </c>
      <c r="B20" t="inlineStr">
        <is>
          <t>Adagil Climatização Ltda.</t>
        </is>
      </c>
      <c r="C20">
        <f>"95811790000100"</f>
        <v/>
      </c>
      <c r="D20" t="inlineStr">
        <is>
          <t>Pregão Presencial</t>
        </is>
      </c>
      <c r="E20" t="inlineStr">
        <is>
          <t>09/02/2026 00:00:00</t>
        </is>
      </c>
      <c r="F20" t="inlineStr">
        <is>
          <t>09/02/2027</t>
        </is>
      </c>
      <c r="G20" t="inlineStr">
        <is>
          <t>Ativo</t>
        </is>
      </c>
      <c r="H20" t="inlineStr">
        <is>
          <t>Ordinária</t>
        </is>
      </c>
      <c r="I20" t="inlineStr"/>
      <c r="J20" t="inlineStr">
        <is>
          <t>1787000,00</t>
        </is>
      </c>
      <c r="K20" t="inlineStr">
        <is>
          <t>315000,00</t>
        </is>
      </c>
      <c r="L20" t="inlineStr"/>
    </row>
    <row r="21">
      <c r="A21" t="inlineStr">
        <is>
          <t>Assistencia financeira</t>
        </is>
      </c>
      <c r="B21" t="inlineStr">
        <is>
          <t>Banco Santander Brasil S.A.</t>
        </is>
      </c>
      <c r="C21">
        <f>"90400888000142"</f>
        <v/>
      </c>
      <c r="D21" t="inlineStr">
        <is>
          <t>Concorrência</t>
        </is>
      </c>
      <c r="E21" t="inlineStr">
        <is>
          <t>17/01/2025 00:00:00</t>
        </is>
      </c>
      <c r="F21" t="inlineStr">
        <is>
          <t>17/01/2030</t>
        </is>
      </c>
      <c r="G21" t="inlineStr">
        <is>
          <t>Ativo</t>
        </is>
      </c>
      <c r="H21" t="inlineStr">
        <is>
          <t>Ordinária</t>
        </is>
      </c>
      <c r="I21" t="inlineStr"/>
      <c r="J21" t="inlineStr">
        <is>
          <t>1700000,00</t>
        </is>
      </c>
      <c r="K21" t="inlineStr">
        <is>
          <t>0,00</t>
        </is>
      </c>
      <c r="L21" t="inlineStr"/>
    </row>
  </sheetData>
  <pageMargins left="0.75" right="0.75" top="1" bottom="1" header="0.5" footer="0.5"/>
</worksheet>
</file>

<file path=xl/worksheets/sheet77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4338</t>
        </is>
      </c>
      <c r="B2" t="inlineStr">
        <is>
          <t>Campo de Estagio</t>
        </is>
      </c>
      <c r="C2" t="inlineStr">
        <is>
          <t>Associação Hospitalar Lenoir Vargas Ferreira - Hospital Regional do Oeste HRO</t>
        </is>
      </c>
      <c r="D2" t="inlineStr">
        <is>
          <t>02122913000106</t>
        </is>
      </c>
      <c r="E2" t="inlineStr"/>
      <c r="F2" t="inlineStr">
        <is>
          <t>02/01/2022 00:00:00</t>
        </is>
      </c>
      <c r="G2" t="inlineStr">
        <is>
          <t>02/01/2027</t>
        </is>
      </c>
      <c r="H2" t="inlineStr">
        <is>
          <t>Ativo</t>
        </is>
      </c>
      <c r="I2" t="inlineStr">
        <is>
          <t>Ordinária</t>
        </is>
      </c>
      <c r="J2" t="inlineStr">
        <is>
          <t>149599,80</t>
        </is>
      </c>
    </row>
    <row r="3">
      <c r="A3" t="inlineStr">
        <is>
          <t>4205</t>
        </is>
      </c>
      <c r="B3" t="inlineStr">
        <is>
          <t>Campo de Estagio</t>
        </is>
      </c>
      <c r="C3" t="inlineStr">
        <is>
          <t>Comunidade Evangélica Luterana de Jaraguá do Sul - Hospital e Maternidade Jaraguá</t>
        </is>
      </c>
      <c r="D3" t="inlineStr">
        <is>
          <t>84433945000278</t>
        </is>
      </c>
      <c r="E3" t="inlineStr"/>
      <c r="F3" t="inlineStr">
        <is>
          <t>23/07/2021 00:00:00</t>
        </is>
      </c>
      <c r="G3" t="inlineStr">
        <is>
          <t>24/07/2026</t>
        </is>
      </c>
      <c r="H3" t="inlineStr">
        <is>
          <t>Ativo</t>
        </is>
      </c>
      <c r="I3" t="inlineStr">
        <is>
          <t>Ordinária</t>
        </is>
      </c>
      <c r="J3" t="inlineStr">
        <is>
          <t>53900,00</t>
        </is>
      </c>
    </row>
    <row r="4">
      <c r="A4" t="inlineStr">
        <is>
          <t>5270</t>
        </is>
      </c>
      <c r="B4" t="inlineStr">
        <is>
          <t>Campo de Estagio</t>
        </is>
      </c>
      <c r="C4" t="inlineStr">
        <is>
          <t>Universidade do Extremo Sul Catarinense - UNESC</t>
        </is>
      </c>
      <c r="D4" t="inlineStr">
        <is>
          <t>83661074000104</t>
        </is>
      </c>
      <c r="E4" t="inlineStr"/>
      <c r="F4" t="inlineStr">
        <is>
          <t>19/09/2025 00:00:00</t>
        </is>
      </c>
      <c r="G4" t="inlineStr">
        <is>
          <t>19/09/2030</t>
        </is>
      </c>
      <c r="H4" t="inlineStr">
        <is>
          <t>Ativo</t>
        </is>
      </c>
      <c r="I4" t="inlineStr">
        <is>
          <t>Ordinária</t>
        </is>
      </c>
      <c r="J4" t="inlineStr">
        <is>
          <t>4320,00</t>
        </is>
      </c>
    </row>
    <row r="5">
      <c r="A5" t="inlineStr">
        <is>
          <t>5043</t>
        </is>
      </c>
      <c r="B5" t="inlineStr">
        <is>
          <t>Agente de Integracao</t>
        </is>
      </c>
      <c r="C5" t="inlineStr">
        <is>
          <t>Núcleo Brasileiro de Estágios Ltda - NUBE</t>
        </is>
      </c>
      <c r="D5" t="inlineStr">
        <is>
          <t>02704396000183</t>
        </is>
      </c>
      <c r="E5" t="inlineStr"/>
      <c r="F5" t="inlineStr">
        <is>
          <t>29/10/2024 00:00:00</t>
        </is>
      </c>
      <c r="G5" t="inlineStr">
        <is>
          <t>29/10/2029</t>
        </is>
      </c>
      <c r="H5" t="inlineStr">
        <is>
          <t>Ativo</t>
        </is>
      </c>
      <c r="I5" t="inlineStr">
        <is>
          <t>Ordinária</t>
        </is>
      </c>
      <c r="J5" t="inlineStr">
        <is>
          <t>0,00</t>
        </is>
      </c>
    </row>
    <row r="6">
      <c r="A6" t="inlineStr">
        <is>
          <t>4392</t>
        </is>
      </c>
      <c r="B6" t="inlineStr">
        <is>
          <t>Agente de Integracao</t>
        </is>
      </c>
      <c r="C6" t="inlineStr">
        <is>
          <t>Metta Integradora Empresa - Escola Sociedade Simples Ltda</t>
        </is>
      </c>
      <c r="D6" t="inlineStr">
        <is>
          <t>04997806000157</t>
        </is>
      </c>
      <c r="E6" t="inlineStr"/>
      <c r="F6" t="inlineStr">
        <is>
          <t>10/05/2021 00:00:00</t>
        </is>
      </c>
      <c r="G6" t="inlineStr">
        <is>
          <t>10/05/2026</t>
        </is>
      </c>
      <c r="H6" t="inlineStr">
        <is>
          <t>Encerrado</t>
        </is>
      </c>
      <c r="I6" t="inlineStr">
        <is>
          <t>Ordinária</t>
        </is>
      </c>
      <c r="J6" t="inlineStr">
        <is>
          <t>0,00</t>
        </is>
      </c>
    </row>
    <row r="7">
      <c r="A7" t="inlineStr">
        <is>
          <t>5145</t>
        </is>
      </c>
      <c r="B7" t="inlineStr">
        <is>
          <t>Agente de Integracao</t>
        </is>
      </c>
      <c r="C7" t="inlineStr">
        <is>
          <t>In.Pulso Desenvolvimento Humano Ltda</t>
        </is>
      </c>
      <c r="D7" t="inlineStr">
        <is>
          <t>55420476000173</t>
        </is>
      </c>
      <c r="E7" t="inlineStr"/>
      <c r="F7" t="inlineStr">
        <is>
          <t>07/04/2025 00:00:00</t>
        </is>
      </c>
      <c r="G7" t="inlineStr">
        <is>
          <t>05/04/2030</t>
        </is>
      </c>
      <c r="H7" t="inlineStr">
        <is>
          <t>Ativo</t>
        </is>
      </c>
      <c r="I7" t="inlineStr">
        <is>
          <t>Ordinária</t>
        </is>
      </c>
      <c r="J7" t="inlineStr">
        <is>
          <t>0,00</t>
        </is>
      </c>
    </row>
    <row r="8">
      <c r="A8" t="inlineStr">
        <is>
          <t>4822</t>
        </is>
      </c>
      <c r="B8" t="inlineStr">
        <is>
          <t>Agente de Integracao</t>
        </is>
      </c>
      <c r="C8" t="inlineStr">
        <is>
          <t>Enjoy Consultoria Eireli ME</t>
        </is>
      </c>
      <c r="D8" t="inlineStr">
        <is>
          <t>11810823000107</t>
        </is>
      </c>
      <c r="E8" t="inlineStr"/>
      <c r="F8" t="inlineStr">
        <is>
          <t>08/12/2023 00:00:00</t>
        </is>
      </c>
      <c r="G8" t="inlineStr">
        <is>
          <t>08/12/2028</t>
        </is>
      </c>
      <c r="H8" t="inlineStr">
        <is>
          <t>Ativo</t>
        </is>
      </c>
      <c r="I8" t="inlineStr">
        <is>
          <t>Ordinária</t>
        </is>
      </c>
      <c r="J8" t="inlineStr">
        <is>
          <t>0,00</t>
        </is>
      </c>
    </row>
    <row r="9">
      <c r="A9" t="inlineStr">
        <is>
          <t>4194</t>
        </is>
      </c>
      <c r="B9" t="inlineStr">
        <is>
          <t>O presente instrumento tem por objeto normatizar a cobrança mensal em folha de pagamento de salário das parcelas destinadas ao pagamento de empréstimo realizado pelos participantes dos planos de benefícios administrados pela PREVISC</t>
        </is>
      </c>
      <c r="C9" t="inlineStr">
        <is>
          <t>Sociedade de Previdência Complementar do Sistema Federação das Indústrias do Estado de Santa Catarina - PREVISC</t>
        </is>
      </c>
      <c r="D9" t="inlineStr">
        <is>
          <t>80150857000127</t>
        </is>
      </c>
      <c r="E9" t="inlineStr"/>
      <c r="F9" t="inlineStr">
        <is>
          <t>30/09/2021 00:00:00</t>
        </is>
      </c>
      <c r="G9" t="inlineStr">
        <is>
          <t>30/09/2026</t>
        </is>
      </c>
      <c r="H9" t="inlineStr">
        <is>
          <t>Ativo</t>
        </is>
      </c>
      <c r="I9" t="inlineStr">
        <is>
          <t>Ordinária</t>
        </is>
      </c>
      <c r="J9" t="inlineStr">
        <is>
          <t>0,00</t>
        </is>
      </c>
    </row>
    <row r="10">
      <c r="A10" t="inlineStr">
        <is>
          <t>5218</t>
        </is>
      </c>
      <c r="B10" t="inlineStr">
        <is>
          <t>Agente de Integracao</t>
        </is>
      </c>
      <c r="C10" t="inlineStr">
        <is>
          <t>Estagios CIN - Centro de Integracao de Estudantes</t>
        </is>
      </c>
      <c r="D10" t="inlineStr">
        <is>
          <t>03233240000124</t>
        </is>
      </c>
      <c r="E10" t="inlineStr"/>
      <c r="F10" t="inlineStr">
        <is>
          <t>22/07/2025 00:00:00</t>
        </is>
      </c>
      <c r="G10" t="inlineStr">
        <is>
          <t>22/07/2030</t>
        </is>
      </c>
      <c r="H10" t="inlineStr">
        <is>
          <t>Ativo</t>
        </is>
      </c>
      <c r="I10" t="inlineStr">
        <is>
          <t>Ordinária</t>
        </is>
      </c>
      <c r="J10" t="inlineStr">
        <is>
          <t>0,00</t>
        </is>
      </c>
    </row>
    <row r="11">
      <c r="A11" t="inlineStr">
        <is>
          <t>5004</t>
        </is>
      </c>
      <c r="B11" t="inlineStr">
        <is>
          <t>Agente de Integracao</t>
        </is>
      </c>
      <c r="C11" t="inlineStr">
        <is>
          <t>EBCP Assessoria e Consultoria em Rh Ltda</t>
        </is>
      </c>
      <c r="D11" t="inlineStr">
        <is>
          <t>41813282000123</t>
        </is>
      </c>
      <c r="E11" t="inlineStr"/>
      <c r="F11" t="inlineStr">
        <is>
          <t>20/08/2024 00:00:00</t>
        </is>
      </c>
      <c r="G11" t="inlineStr">
        <is>
          <t>20/08/2029</t>
        </is>
      </c>
      <c r="H11" t="inlineStr">
        <is>
          <t>Ativo</t>
        </is>
      </c>
      <c r="I11" t="inlineStr">
        <is>
          <t>Ordinária</t>
        </is>
      </c>
      <c r="J11" t="inlineStr">
        <is>
          <t>0,00</t>
        </is>
      </c>
    </row>
    <row r="12">
      <c r="A12" t="inlineStr">
        <is>
          <t>5326</t>
        </is>
      </c>
      <c r="B12" t="inlineStr">
        <is>
          <t>Campo de Estagio</t>
        </is>
      </c>
      <c r="C12" t="inlineStr">
        <is>
          <t>Centro de Integração Empresa-escola do Paraná - CIEE/PR</t>
        </is>
      </c>
      <c r="D12" t="inlineStr">
        <is>
          <t>76610591000180</t>
        </is>
      </c>
      <c r="E12" t="inlineStr"/>
      <c r="F12" t="inlineStr">
        <is>
          <t>12/11/2025 00:00:00</t>
        </is>
      </c>
      <c r="G12" t="inlineStr">
        <is>
          <t>12/11/2030</t>
        </is>
      </c>
      <c r="H12" t="inlineStr">
        <is>
          <t>Ativo</t>
        </is>
      </c>
      <c r="I12" t="inlineStr">
        <is>
          <t>Ordinária</t>
        </is>
      </c>
      <c r="J12" t="inlineStr">
        <is>
          <t>0,00</t>
        </is>
      </c>
    </row>
    <row r="13">
      <c r="A13" t="inlineStr">
        <is>
          <t>4564</t>
        </is>
      </c>
      <c r="B13" t="inlineStr">
        <is>
          <t>Campo de Estagio</t>
        </is>
      </c>
      <c r="C13" t="inlineStr">
        <is>
          <t>Sociedade Beneficente São Camilo - Hospital Regional</t>
        </is>
      </c>
      <c r="D13" t="inlineStr">
        <is>
          <t>60975737006273</t>
        </is>
      </c>
      <c r="E13" t="inlineStr"/>
      <c r="F13" t="inlineStr">
        <is>
          <t>21/10/2022 00:00:00</t>
        </is>
      </c>
      <c r="G13" t="inlineStr">
        <is>
          <t>22/10/2026</t>
        </is>
      </c>
      <c r="H13" t="inlineStr">
        <is>
          <t>Ativo</t>
        </is>
      </c>
      <c r="I13" t="inlineStr">
        <is>
          <t>Ordinária</t>
        </is>
      </c>
      <c r="J13" t="inlineStr">
        <is>
          <t>0,00</t>
        </is>
      </c>
    </row>
    <row r="14">
      <c r="A14" t="inlineStr">
        <is>
          <t>4741</t>
        </is>
      </c>
      <c r="B14" t="inlineStr">
        <is>
          <t>Campo de Estagio</t>
        </is>
      </c>
      <c r="C14" t="inlineStr">
        <is>
          <t>Centro de Estagios PPM Human Resources - Companhia de Estágios</t>
        </is>
      </c>
      <c r="D14" t="inlineStr">
        <is>
          <t>08029517000115</t>
        </is>
      </c>
      <c r="E14" t="inlineStr"/>
      <c r="F14" t="inlineStr">
        <is>
          <t>11/08/2023 00:00:00</t>
        </is>
      </c>
      <c r="G14" t="inlineStr">
        <is>
          <t>11/08/2028</t>
        </is>
      </c>
      <c r="H14" t="inlineStr">
        <is>
          <t>Ativo</t>
        </is>
      </c>
      <c r="I14" t="inlineStr">
        <is>
          <t>Ordinária</t>
        </is>
      </c>
      <c r="J14" t="inlineStr">
        <is>
          <t>0,00</t>
        </is>
      </c>
    </row>
    <row r="15">
      <c r="A15" t="inlineStr">
        <is>
          <t>5351</t>
        </is>
      </c>
      <c r="B15" t="inlineStr">
        <is>
          <t>Campo de Estagio</t>
        </is>
      </c>
      <c r="C15" t="inlineStr">
        <is>
          <t>Librelato S.A. Implementos Rodoviários</t>
        </is>
      </c>
      <c r="D15" t="inlineStr">
        <is>
          <t>75274316000170</t>
        </is>
      </c>
      <c r="E15" t="inlineStr"/>
      <c r="F15" t="inlineStr">
        <is>
          <t>18/02/2026 00:00:00</t>
        </is>
      </c>
      <c r="G15" t="inlineStr">
        <is>
          <t>18/02/2031</t>
        </is>
      </c>
      <c r="H15" t="inlineStr">
        <is>
          <t>Ativo</t>
        </is>
      </c>
      <c r="I15" t="inlineStr">
        <is>
          <t>Ordinária</t>
        </is>
      </c>
      <c r="J15" t="inlineStr">
        <is>
          <t>0,00</t>
        </is>
      </c>
    </row>
    <row r="16">
      <c r="A16" t="inlineStr">
        <is>
          <t>4219</t>
        </is>
      </c>
      <c r="B16" t="inlineStr">
        <is>
          <t>Cooperacao tecnica</t>
        </is>
      </c>
      <c r="C16" t="inlineStr">
        <is>
          <t>Serviço Nacional de Aprendizagem Comercial - Departamento Nacional - SENAC/DN</t>
        </is>
      </c>
      <c r="D16" t="inlineStr">
        <is>
          <t>33469172000168</t>
        </is>
      </c>
      <c r="E16" t="inlineStr"/>
      <c r="F16" t="inlineStr">
        <is>
          <t>12/07/2021 00:00:00</t>
        </is>
      </c>
      <c r="G16" t="inlineStr">
        <is>
          <t>12/07/2026</t>
        </is>
      </c>
      <c r="H16" t="inlineStr">
        <is>
          <t>Ativo</t>
        </is>
      </c>
      <c r="I16" t="inlineStr">
        <is>
          <t>Ordinária</t>
        </is>
      </c>
      <c r="J16" t="inlineStr">
        <is>
          <t>0,00</t>
        </is>
      </c>
    </row>
    <row r="17">
      <c r="A17" t="inlineStr">
        <is>
          <t>5248</t>
        </is>
      </c>
      <c r="B17" t="inlineStr">
        <is>
          <t>Campo de Estagio</t>
        </is>
      </c>
      <c r="C17" t="inlineStr">
        <is>
          <t>Hospital Municipal São José - Município de Joinville</t>
        </is>
      </c>
      <c r="D17" t="inlineStr">
        <is>
          <t>84703248000109</t>
        </is>
      </c>
      <c r="E17" t="inlineStr"/>
      <c r="F17" t="inlineStr">
        <is>
          <t>14/08/2025 00:00:00</t>
        </is>
      </c>
      <c r="G17" t="inlineStr">
        <is>
          <t>14/08/2030</t>
        </is>
      </c>
      <c r="H17" t="inlineStr">
        <is>
          <t>Ativo</t>
        </is>
      </c>
      <c r="I17" t="inlineStr">
        <is>
          <t>Ordinária</t>
        </is>
      </c>
      <c r="J17" t="inlineStr">
        <is>
          <t>0,00</t>
        </is>
      </c>
    </row>
    <row r="18">
      <c r="A18" t="inlineStr">
        <is>
          <t>4423</t>
        </is>
      </c>
      <c r="B18" t="inlineStr">
        <is>
          <t>Agente de Integracao</t>
        </is>
      </c>
      <c r="C18" t="inlineStr">
        <is>
          <t>Super Estagios Ltda EPP</t>
        </is>
      </c>
      <c r="D18" t="inlineStr">
        <is>
          <t>11320576000152</t>
        </is>
      </c>
      <c r="E18" t="inlineStr"/>
      <c r="F18" t="inlineStr">
        <is>
          <t>24/06/2022 00:00:00</t>
        </is>
      </c>
      <c r="G18" t="inlineStr">
        <is>
          <t>24/06/2027</t>
        </is>
      </c>
      <c r="H18" t="inlineStr">
        <is>
          <t>Ativo</t>
        </is>
      </c>
      <c r="I18" t="inlineStr">
        <is>
          <t>Ordinária</t>
        </is>
      </c>
      <c r="J18" t="inlineStr">
        <is>
          <t>0,00</t>
        </is>
      </c>
    </row>
    <row r="19">
      <c r="A19" t="inlineStr">
        <is>
          <t>4254</t>
        </is>
      </c>
      <c r="B19" t="inlineStr">
        <is>
          <t>Campo de Estagio</t>
        </is>
      </c>
      <c r="C19" t="inlineStr">
        <is>
          <t>Municipio de Joinville</t>
        </is>
      </c>
      <c r="D19" t="inlineStr">
        <is>
          <t>83169623000110</t>
        </is>
      </c>
      <c r="E19" t="inlineStr"/>
      <c r="F19" t="inlineStr">
        <is>
          <t>17/08/2021 00:00:00</t>
        </is>
      </c>
      <c r="G19" t="inlineStr">
        <is>
          <t>17/08/2026</t>
        </is>
      </c>
      <c r="H19" t="inlineStr">
        <is>
          <t>Ativo</t>
        </is>
      </c>
      <c r="I19" t="inlineStr">
        <is>
          <t>Ordinária</t>
        </is>
      </c>
      <c r="J19" t="inlineStr">
        <is>
          <t>0,00</t>
        </is>
      </c>
    </row>
    <row r="20">
      <c r="A20" t="inlineStr">
        <is>
          <t>4367</t>
        </is>
      </c>
      <c r="B20" t="inlineStr">
        <is>
          <t>Agente de Integracao</t>
        </is>
      </c>
      <c r="C20" t="inlineStr">
        <is>
          <t>Marcelo de Mira Vasconcelos Estágios e Treinamentos ME</t>
        </is>
      </c>
      <c r="D20" t="inlineStr">
        <is>
          <t>32273969000122</t>
        </is>
      </c>
      <c r="E20" t="inlineStr"/>
      <c r="F20" t="inlineStr">
        <is>
          <t>10/03/2022 00:00:00</t>
        </is>
      </c>
      <c r="G20" t="inlineStr">
        <is>
          <t>10/03/2027</t>
        </is>
      </c>
      <c r="H20" t="inlineStr">
        <is>
          <t>Ativo</t>
        </is>
      </c>
      <c r="I20" t="inlineStr">
        <is>
          <t>Ordinária</t>
        </is>
      </c>
      <c r="J20" t="inlineStr">
        <is>
          <t>0,00</t>
        </is>
      </c>
    </row>
    <row r="21">
      <c r="A21" t="inlineStr">
        <is>
          <t>5246</t>
        </is>
      </c>
      <c r="B21" t="inlineStr">
        <is>
          <t>Agente de Integracao</t>
        </is>
      </c>
      <c r="C21" t="inlineStr">
        <is>
          <t>Instituto Nacional de Capacitação e Educação para o Trabalho - Via de Acesso Ruy Leal</t>
        </is>
      </c>
      <c r="D21" t="inlineStr">
        <is>
          <t>05699372000171</t>
        </is>
      </c>
      <c r="E21" t="inlineStr"/>
      <c r="F21" t="inlineStr">
        <is>
          <t>20/08/2025 00:00:00</t>
        </is>
      </c>
      <c r="G21" t="inlineStr">
        <is>
          <t>20/08/2030</t>
        </is>
      </c>
      <c r="H21" t="inlineStr">
        <is>
          <t>Ativo</t>
        </is>
      </c>
      <c r="I21" t="inlineStr">
        <is>
          <t>Ordinária</t>
        </is>
      </c>
      <c r="J21" t="inlineStr">
        <is>
          <t>0,00</t>
        </is>
      </c>
    </row>
  </sheetData>
  <pageMargins left="0.75" right="0.75" top="1" bottom="1" header="0.5" footer="0.5"/>
</worksheet>
</file>

<file path=xl/worksheets/sheet77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5436</t>
        </is>
      </c>
      <c r="B2" t="inlineStr">
        <is>
          <t>O objeto deste TERMO é o estabelecimento de uma parceria estratégica para a execução do "Projeto Customizado", visando transformar o conhecimento gerado nos cursos de graduação e tecnologia do SENAC/SC</t>
        </is>
      </c>
      <c r="C2" t="inlineStr">
        <is>
          <t>Fundação Softville</t>
        </is>
      </c>
      <c r="D2" t="inlineStr">
        <is>
          <t>00724082000117</t>
        </is>
      </c>
      <c r="E2" t="inlineStr"/>
      <c r="F2" t="inlineStr">
        <is>
          <t>24/06/2026 00:00:00</t>
        </is>
      </c>
      <c r="G2" t="inlineStr">
        <is>
          <t>24/06/2027</t>
        </is>
      </c>
      <c r="H2" t="inlineStr">
        <is>
          <t>Ativo</t>
        </is>
      </c>
      <c r="I2" t="inlineStr">
        <is>
          <t>Ordinária</t>
        </is>
      </c>
      <c r="J2" t="inlineStr">
        <is>
          <t>60000,00</t>
        </is>
      </c>
    </row>
    <row r="3">
      <c r="A3" t="inlineStr">
        <is>
          <t>4604</t>
        </is>
      </c>
      <c r="B3" t="inlineStr">
        <is>
          <t>Parceria com descontos na programação normal da Unidades do SENAC/SC</t>
        </is>
      </c>
      <c r="C3" t="inlineStr">
        <is>
          <t>Plastibrasil Industria e Comercio de Plasticos Eireli</t>
        </is>
      </c>
      <c r="D3" t="inlineStr">
        <is>
          <t>00199301000196</t>
        </is>
      </c>
      <c r="E3" t="inlineStr"/>
      <c r="F3" t="inlineStr">
        <is>
          <t>20/12/2022 00:00:00</t>
        </is>
      </c>
      <c r="G3" t="inlineStr">
        <is>
          <t>20/12/2027</t>
        </is>
      </c>
      <c r="H3" t="inlineStr">
        <is>
          <t>Ativo</t>
        </is>
      </c>
      <c r="I3" t="inlineStr">
        <is>
          <t>Ordinária</t>
        </is>
      </c>
      <c r="J3" t="inlineStr">
        <is>
          <t>0,00</t>
        </is>
      </c>
    </row>
    <row r="4">
      <c r="A4" t="inlineStr">
        <is>
          <t>5120</t>
        </is>
      </c>
      <c r="B4" t="inlineStr">
        <is>
          <t>Parceria com descontos na programação normal da Unidades do SENAC/SC</t>
        </is>
      </c>
      <c r="C4" t="inlineStr">
        <is>
          <t>MMK Confeccoes Ltda</t>
        </is>
      </c>
      <c r="D4" t="inlineStr">
        <is>
          <t>09597176000147</t>
        </is>
      </c>
      <c r="E4" t="inlineStr"/>
      <c r="F4" t="inlineStr">
        <is>
          <t>13/03/2025 00:00:00</t>
        </is>
      </c>
      <c r="G4" t="inlineStr">
        <is>
          <t>13/03/2030</t>
        </is>
      </c>
      <c r="H4" t="inlineStr">
        <is>
          <t>Ativo</t>
        </is>
      </c>
      <c r="I4" t="inlineStr">
        <is>
          <t>Ordinária</t>
        </is>
      </c>
      <c r="J4" t="inlineStr">
        <is>
          <t>0,00</t>
        </is>
      </c>
    </row>
    <row r="5">
      <c r="A5" t="inlineStr">
        <is>
          <t>5152</t>
        </is>
      </c>
      <c r="B5" t="inlineStr">
        <is>
          <t>Parceria com descontos na programação normal da Unidades do SENAC/SC</t>
        </is>
      </c>
      <c r="C5" t="inlineStr">
        <is>
          <t>Dipaes Industria de Paes Ltda</t>
        </is>
      </c>
      <c r="D5" t="inlineStr">
        <is>
          <t>08277842000105</t>
        </is>
      </c>
      <c r="E5" t="inlineStr"/>
      <c r="F5" t="inlineStr">
        <is>
          <t>16/04/2025 00:00:00</t>
        </is>
      </c>
      <c r="G5" t="inlineStr">
        <is>
          <t>16/04/2030</t>
        </is>
      </c>
      <c r="H5" t="inlineStr">
        <is>
          <t>Ativo</t>
        </is>
      </c>
      <c r="I5" t="inlineStr">
        <is>
          <t>Ordinária</t>
        </is>
      </c>
      <c r="J5" t="inlineStr">
        <is>
          <t>0,00</t>
        </is>
      </c>
    </row>
    <row r="6">
      <c r="A6" t="inlineStr">
        <is>
          <t>5219</t>
        </is>
      </c>
      <c r="B6" t="inlineStr">
        <is>
          <t>Parceria com descontos na programação normal da Unidades do SENAC/SC</t>
        </is>
      </c>
      <c r="C6" t="inlineStr">
        <is>
          <t>CRTR11 - Conselho Regional de Tecnicos em Radiologia de SC</t>
        </is>
      </c>
      <c r="D6" t="inlineStr">
        <is>
          <t>83159541000194</t>
        </is>
      </c>
      <c r="E6" t="inlineStr"/>
      <c r="F6" t="inlineStr">
        <is>
          <t>22/07/2025 00:00:00</t>
        </is>
      </c>
      <c r="G6" t="inlineStr">
        <is>
          <t>22/07/2030</t>
        </is>
      </c>
      <c r="H6" t="inlineStr">
        <is>
          <t>Ativo</t>
        </is>
      </c>
      <c r="I6" t="inlineStr">
        <is>
          <t>Ordinária</t>
        </is>
      </c>
      <c r="J6" t="inlineStr">
        <is>
          <t>0,00</t>
        </is>
      </c>
    </row>
    <row r="7">
      <c r="A7" t="inlineStr">
        <is>
          <t>4492</t>
        </is>
      </c>
      <c r="B7" t="inlineStr">
        <is>
          <t>Parceria com descontos na programação normal da Unidades do SENAC/SC</t>
        </is>
      </c>
      <c r="C7" t="inlineStr">
        <is>
          <t>CSM Componentes Sistemas e Máquinas para Construção Ltda</t>
        </is>
      </c>
      <c r="D7" t="inlineStr">
        <is>
          <t>76840537000121</t>
        </is>
      </c>
      <c r="E7" t="inlineStr"/>
      <c r="F7" t="inlineStr">
        <is>
          <t>26/08/2022 00:00:00</t>
        </is>
      </c>
      <c r="G7" t="inlineStr">
        <is>
          <t>26/08/2027</t>
        </is>
      </c>
      <c r="H7" t="inlineStr">
        <is>
          <t>Ativo</t>
        </is>
      </c>
      <c r="I7" t="inlineStr">
        <is>
          <t>Ordinária</t>
        </is>
      </c>
      <c r="J7" t="inlineStr">
        <is>
          <t>0,00</t>
        </is>
      </c>
    </row>
    <row r="8">
      <c r="A8" t="inlineStr">
        <is>
          <t>4908</t>
        </is>
      </c>
      <c r="B8" t="inlineStr">
        <is>
          <t>Parceria com descontos na programação normal da Unidades do SENAC/SC</t>
        </is>
      </c>
      <c r="C8" t="inlineStr">
        <is>
          <t>Associacao Beneficente Evangelica de Joinville - Hospital Dona Helena</t>
        </is>
      </c>
      <c r="D8" t="inlineStr">
        <is>
          <t>84694405000167</t>
        </is>
      </c>
      <c r="E8" t="inlineStr"/>
      <c r="F8" t="inlineStr">
        <is>
          <t>02/04/2024 00:00:00</t>
        </is>
      </c>
      <c r="G8" t="inlineStr">
        <is>
          <t>02/04/2029</t>
        </is>
      </c>
      <c r="H8" t="inlineStr">
        <is>
          <t>Ativo</t>
        </is>
      </c>
      <c r="I8" t="inlineStr">
        <is>
          <t>Ordinária</t>
        </is>
      </c>
      <c r="J8" t="inlineStr">
        <is>
          <t>0,00</t>
        </is>
      </c>
    </row>
    <row r="9">
      <c r="A9" t="inlineStr">
        <is>
          <t>5097</t>
        </is>
      </c>
      <c r="B9" t="inlineStr">
        <is>
          <t>Parceria com descontos na programação normal da Unidades do SENAC/SC</t>
        </is>
      </c>
      <c r="C9" t="inlineStr">
        <is>
          <t>Cubilla Assistencia Medica Ltda</t>
        </is>
      </c>
      <c r="D9" t="inlineStr">
        <is>
          <t>07941197000102</t>
        </is>
      </c>
      <c r="E9" t="inlineStr"/>
      <c r="F9" t="inlineStr">
        <is>
          <t>10/02/2025 00:00:00</t>
        </is>
      </c>
      <c r="G9" t="inlineStr">
        <is>
          <t>08/02/2030</t>
        </is>
      </c>
      <c r="H9" t="inlineStr">
        <is>
          <t>Ativo</t>
        </is>
      </c>
      <c r="I9" t="inlineStr">
        <is>
          <t>Ordinária</t>
        </is>
      </c>
      <c r="J9" t="inlineStr">
        <is>
          <t>0,00</t>
        </is>
      </c>
    </row>
    <row r="10">
      <c r="A10" t="inlineStr">
        <is>
          <t>4352</t>
        </is>
      </c>
      <c r="B10" t="inlineStr">
        <is>
          <t>Parceria com descontos na programação normal da Unidades do SENAC/SC</t>
        </is>
      </c>
      <c r="C10" t="inlineStr">
        <is>
          <t>Comercial Pra Café Ltda</t>
        </is>
      </c>
      <c r="D10" t="inlineStr">
        <is>
          <t>06230380000480</t>
        </is>
      </c>
      <c r="E10" t="inlineStr"/>
      <c r="F10" t="inlineStr">
        <is>
          <t>30/09/2021 00:00:00</t>
        </is>
      </c>
      <c r="G10" t="inlineStr">
        <is>
          <t>30/09/2026</t>
        </is>
      </c>
      <c r="H10" t="inlineStr">
        <is>
          <t>Ativo</t>
        </is>
      </c>
      <c r="I10" t="inlineStr">
        <is>
          <t>Ordinária</t>
        </is>
      </c>
      <c r="J10" t="inlineStr">
        <is>
          <t>0,00</t>
        </is>
      </c>
    </row>
    <row r="11">
      <c r="A11" t="inlineStr">
        <is>
          <t>4500</t>
        </is>
      </c>
      <c r="B11" t="inlineStr">
        <is>
          <t>Parceria com descontos na programação normal da Unidades do SENAC/SC</t>
        </is>
      </c>
      <c r="C11" t="inlineStr">
        <is>
          <t>Industria e Comercio de Moveis Henn Ltda</t>
        </is>
      </c>
      <c r="D11" t="inlineStr">
        <is>
          <t>85355592000117</t>
        </is>
      </c>
      <c r="E11" t="inlineStr"/>
      <c r="F11" t="inlineStr">
        <is>
          <t>21/11/2022 00:00:00</t>
        </is>
      </c>
      <c r="G11" t="inlineStr">
        <is>
          <t>19/11/2027</t>
        </is>
      </c>
      <c r="H11" t="inlineStr">
        <is>
          <t>Ativo</t>
        </is>
      </c>
      <c r="I11" t="inlineStr">
        <is>
          <t>Ordinária</t>
        </is>
      </c>
      <c r="J11" t="inlineStr">
        <is>
          <t>0,00</t>
        </is>
      </c>
    </row>
    <row r="12">
      <c r="A12" t="inlineStr">
        <is>
          <t>4443</t>
        </is>
      </c>
      <c r="B12" t="inlineStr">
        <is>
          <t>Parceria com descontos na programação normal da Unidades do SENAC/SC</t>
        </is>
      </c>
      <c r="C12" t="inlineStr">
        <is>
          <t>Associação Hospitalar São José de Jaraguá do Sul</t>
        </is>
      </c>
      <c r="D12" t="inlineStr">
        <is>
          <t>12846027000189</t>
        </is>
      </c>
      <c r="E12" t="inlineStr"/>
      <c r="F12" t="inlineStr">
        <is>
          <t>15/07/2022 00:00:00</t>
        </is>
      </c>
      <c r="G12" t="inlineStr">
        <is>
          <t>15/07/2027</t>
        </is>
      </c>
      <c r="H12" t="inlineStr">
        <is>
          <t>Ativo</t>
        </is>
      </c>
      <c r="I12" t="inlineStr">
        <is>
          <t>Ordinária</t>
        </is>
      </c>
      <c r="J12" t="inlineStr">
        <is>
          <t>0,00</t>
        </is>
      </c>
    </row>
    <row r="13">
      <c r="A13" t="inlineStr">
        <is>
          <t>4667</t>
        </is>
      </c>
      <c r="B13" t="inlineStr">
        <is>
          <t>Parceria com descontos na programação normal da Unidades do SENAC/SC</t>
        </is>
      </c>
      <c r="C13" t="inlineStr">
        <is>
          <t>Madeira Plastica Ambiental S/A</t>
        </is>
      </c>
      <c r="D13" t="inlineStr">
        <is>
          <t>17214638000128</t>
        </is>
      </c>
      <c r="E13" t="inlineStr"/>
      <c r="F13" t="inlineStr">
        <is>
          <t>06/04/2023 00:00:00</t>
        </is>
      </c>
      <c r="G13" t="inlineStr">
        <is>
          <t>06/04/2028</t>
        </is>
      </c>
      <c r="H13" t="inlineStr">
        <is>
          <t>Ativo</t>
        </is>
      </c>
      <c r="I13" t="inlineStr">
        <is>
          <t>Ordinária</t>
        </is>
      </c>
      <c r="J13" t="inlineStr">
        <is>
          <t>0,00</t>
        </is>
      </c>
    </row>
    <row r="14">
      <c r="A14" t="inlineStr">
        <is>
          <t>2446</t>
        </is>
      </c>
      <c r="B14" t="inlineStr">
        <is>
          <t>Termo de Adesão que tem como objeto a adesão ao serviço consumidor.gov.br</t>
        </is>
      </c>
      <c r="C14" t="inlineStr">
        <is>
          <t>SENACON - Secretaria Nacional do Consumidor</t>
        </is>
      </c>
      <c r="D14" t="inlineStr">
        <is>
          <t>00394494010018</t>
        </is>
      </c>
      <c r="E14" t="inlineStr"/>
      <c r="F14" t="inlineStr">
        <is>
          <t>11/09/2014 00:00:00</t>
        </is>
      </c>
      <c r="G14" t="inlineStr">
        <is>
          <t>11/09/2029</t>
        </is>
      </c>
      <c r="H14" t="inlineStr">
        <is>
          <t>Ativo</t>
        </is>
      </c>
      <c r="I14" t="inlineStr">
        <is>
          <t>Ordinária</t>
        </is>
      </c>
      <c r="J14" t="inlineStr">
        <is>
          <t>0,00</t>
        </is>
      </c>
    </row>
    <row r="15">
      <c r="A15" t="inlineStr">
        <is>
          <t>5074</t>
        </is>
      </c>
      <c r="B15" t="inlineStr">
        <is>
          <t>Parceria com descontos na programação normal da Unidades do SENAC/SC</t>
        </is>
      </c>
      <c r="C15" t="inlineStr">
        <is>
          <t>Cooperalfa - Cooperativa Agroindustrial Alfa</t>
        </is>
      </c>
      <c r="D15" t="inlineStr">
        <is>
          <t>83305235000119</t>
        </is>
      </c>
      <c r="E15" t="inlineStr"/>
      <c r="F15" t="inlineStr">
        <is>
          <t>30/07/2024 00:00:00</t>
        </is>
      </c>
      <c r="G15" t="inlineStr">
        <is>
          <t>30/07/2029</t>
        </is>
      </c>
      <c r="H15" t="inlineStr">
        <is>
          <t>Ativo</t>
        </is>
      </c>
      <c r="I15" t="inlineStr">
        <is>
          <t>Ordinária</t>
        </is>
      </c>
      <c r="J15" t="inlineStr">
        <is>
          <t>0,00</t>
        </is>
      </c>
    </row>
    <row r="16">
      <c r="A16" t="inlineStr">
        <is>
          <t>4911</t>
        </is>
      </c>
      <c r="B16" t="inlineStr">
        <is>
          <t>Parceria com descontos na programação normal da Unidades do SENAC/SC</t>
        </is>
      </c>
      <c r="C16" t="inlineStr">
        <is>
          <t>Formato Compensados Ltda</t>
        </is>
      </c>
      <c r="D16" t="inlineStr">
        <is>
          <t>03909543000114</t>
        </is>
      </c>
      <c r="E16" t="inlineStr"/>
      <c r="F16" t="inlineStr">
        <is>
          <t>10/08/2023 00:00:00</t>
        </is>
      </c>
      <c r="G16" t="inlineStr">
        <is>
          <t>10/08/2028</t>
        </is>
      </c>
      <c r="H16" t="inlineStr">
        <is>
          <t>Ativo</t>
        </is>
      </c>
      <c r="I16" t="inlineStr">
        <is>
          <t>Ordinária</t>
        </is>
      </c>
      <c r="J16" t="inlineStr">
        <is>
          <t>0,00</t>
        </is>
      </c>
    </row>
    <row r="17">
      <c r="A17" t="inlineStr">
        <is>
          <t>4199</t>
        </is>
      </c>
      <c r="B17" t="inlineStr">
        <is>
          <t>Parceria com descontos na programação normal da Unidades do SENAC/SC</t>
        </is>
      </c>
      <c r="C17" t="inlineStr">
        <is>
          <t>Câmara de Dirigentes Lojistas de Florianópolis - CDL</t>
        </is>
      </c>
      <c r="D17" t="inlineStr">
        <is>
          <t>83901660000170</t>
        </is>
      </c>
      <c r="E17" t="inlineStr"/>
      <c r="F17" t="inlineStr">
        <is>
          <t>16/08/2021 00:00:00</t>
        </is>
      </c>
      <c r="G17" t="inlineStr">
        <is>
          <t>14/08/2026</t>
        </is>
      </c>
      <c r="H17" t="inlineStr">
        <is>
          <t>Ativo</t>
        </is>
      </c>
      <c r="I17" t="inlineStr">
        <is>
          <t>Ordinária</t>
        </is>
      </c>
      <c r="J17" t="inlineStr">
        <is>
          <t>0,00</t>
        </is>
      </c>
    </row>
    <row r="18">
      <c r="A18" t="inlineStr">
        <is>
          <t>5178</t>
        </is>
      </c>
      <c r="B18" t="inlineStr">
        <is>
          <t>Parceria com descontos na programação normal da Unidades do SENAC/SC</t>
        </is>
      </c>
      <c r="C18" t="inlineStr">
        <is>
          <t>Kerber Pre-Moldados Ltda</t>
        </is>
      </c>
      <c r="D18" t="inlineStr">
        <is>
          <t>06938670000130</t>
        </is>
      </c>
      <c r="E18" t="inlineStr"/>
      <c r="F18" t="inlineStr">
        <is>
          <t>11/08/2023 00:00:00</t>
        </is>
      </c>
      <c r="G18" t="inlineStr">
        <is>
          <t>11/08/2028</t>
        </is>
      </c>
      <c r="H18" t="inlineStr">
        <is>
          <t>Ativo</t>
        </is>
      </c>
      <c r="I18" t="inlineStr">
        <is>
          <t>Ordinária</t>
        </is>
      </c>
      <c r="J18" t="inlineStr">
        <is>
          <t>0,00</t>
        </is>
      </c>
    </row>
    <row r="19">
      <c r="A19" t="inlineStr">
        <is>
          <t>5428</t>
        </is>
      </c>
      <c r="B19" t="inlineStr">
        <is>
          <t>Parceria com descontos na programação normal da Unidades do SENAC/SC</t>
        </is>
      </c>
      <c r="C19" t="inlineStr">
        <is>
          <t>TREFIX TECNOLOGIA EM FIXADORES LTDA</t>
        </is>
      </c>
      <c r="D19" t="inlineStr">
        <is>
          <t>14706069000140</t>
        </is>
      </c>
      <c r="E19" t="inlineStr"/>
      <c r="F19" t="inlineStr">
        <is>
          <t>24/10/2024 00:00:00</t>
        </is>
      </c>
      <c r="G19" t="inlineStr">
        <is>
          <t>24/10/2029</t>
        </is>
      </c>
      <c r="H19" t="inlineStr">
        <is>
          <t>Ativo</t>
        </is>
      </c>
      <c r="I19" t="inlineStr">
        <is>
          <t>Ordinária</t>
        </is>
      </c>
      <c r="J19" t="inlineStr">
        <is>
          <t>0,00</t>
        </is>
      </c>
    </row>
    <row r="20">
      <c r="A20" t="inlineStr">
        <is>
          <t>4434</t>
        </is>
      </c>
      <c r="B20" t="inlineStr">
        <is>
          <t>Parceria com descontos na programação normal da Unidades do SENAC/SC</t>
        </is>
      </c>
      <c r="C20" t="inlineStr">
        <is>
          <t>DS Store Ltda</t>
        </is>
      </c>
      <c r="D20" t="inlineStr">
        <is>
          <t>79917597000193</t>
        </is>
      </c>
      <c r="E20" t="inlineStr"/>
      <c r="F20" t="inlineStr">
        <is>
          <t>28/06/2022 00:00:00</t>
        </is>
      </c>
      <c r="G20" t="inlineStr">
        <is>
          <t>28/06/2027</t>
        </is>
      </c>
      <c r="H20" t="inlineStr">
        <is>
          <t>Ativo</t>
        </is>
      </c>
      <c r="I20" t="inlineStr">
        <is>
          <t>Ordinária</t>
        </is>
      </c>
      <c r="J20" t="inlineStr">
        <is>
          <t>0,00</t>
        </is>
      </c>
    </row>
    <row r="21">
      <c r="A21" t="inlineStr">
        <is>
          <t>5264</t>
        </is>
      </c>
      <c r="B21" t="inlineStr">
        <is>
          <t>Parceria com descontos na programação normal da Unidades do SENAC/SC</t>
        </is>
      </c>
      <c r="C21" t="inlineStr">
        <is>
          <t>Mercosul Veiculos Ltda - Toyota</t>
        </is>
      </c>
      <c r="D21" t="inlineStr">
        <is>
          <t>08298672000137</t>
        </is>
      </c>
      <c r="E21" t="inlineStr"/>
      <c r="F21" t="inlineStr">
        <is>
          <t>12/09/2025 00:00:00</t>
        </is>
      </c>
      <c r="G21" t="inlineStr">
        <is>
          <t>12/09/2030</t>
        </is>
      </c>
      <c r="H21" t="inlineStr">
        <is>
          <t>Ativo</t>
        </is>
      </c>
      <c r="I21" t="inlineStr">
        <is>
          <t>Ordinária</t>
        </is>
      </c>
      <c r="J21" t="inlineStr">
        <is>
          <t>0,00</t>
        </is>
      </c>
    </row>
  </sheetData>
  <pageMargins left="0.75" right="0.75" top="1" bottom="1" header="0.5" footer="0.5"/>
</worksheet>
</file>

<file path=xl/worksheets/sheet77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2161</t>
        </is>
      </c>
      <c r="B2" t="inlineStr">
        <is>
          <t>Cooperacao tecnica</t>
        </is>
      </c>
      <c r="C2" t="inlineStr">
        <is>
          <t>Ashland University</t>
        </is>
      </c>
      <c r="D2" t="inlineStr">
        <is>
          <t>21014118000149</t>
        </is>
      </c>
      <c r="E2" t="inlineStr"/>
      <c r="F2" t="inlineStr">
        <is>
          <t>16/10/2012 00:00:00</t>
        </is>
      </c>
      <c r="G2" t="inlineStr">
        <is>
          <t>25/08/2028</t>
        </is>
      </c>
      <c r="H2" t="inlineStr">
        <is>
          <t>Ativo</t>
        </is>
      </c>
      <c r="I2" t="inlineStr">
        <is>
          <t>Ordinária</t>
        </is>
      </c>
      <c r="J2" t="inlineStr">
        <is>
          <t>105483,69</t>
        </is>
      </c>
    </row>
    <row r="3">
      <c r="A3" t="inlineStr">
        <is>
          <t>5299</t>
        </is>
      </c>
      <c r="B3" t="inlineStr">
        <is>
          <t>Campo de Estagio</t>
        </is>
      </c>
      <c r="C3" t="inlineStr">
        <is>
          <t>ASSOCIAÇÃO HOSPITALAR NOSSA SENHORA DE FÁTIMA,</t>
        </is>
      </c>
      <c r="D3" t="inlineStr">
        <is>
          <t>07420153000137</t>
        </is>
      </c>
      <c r="E3" t="inlineStr"/>
      <c r="F3" t="inlineStr">
        <is>
          <t>11/11/2025 00:00:00</t>
        </is>
      </c>
      <c r="G3" t="inlineStr">
        <is>
          <t>11/11/2027</t>
        </is>
      </c>
      <c r="H3" t="inlineStr">
        <is>
          <t>Ativo</t>
        </is>
      </c>
      <c r="I3" t="inlineStr">
        <is>
          <t>Ordinária</t>
        </is>
      </c>
      <c r="J3" t="inlineStr">
        <is>
          <t>9600,00</t>
        </is>
      </c>
    </row>
    <row r="4">
      <c r="A4" t="inlineStr">
        <is>
          <t>4681</t>
        </is>
      </c>
      <c r="B4" t="inlineStr">
        <is>
          <t>Cooperacao tecnica</t>
        </is>
      </c>
      <c r="C4" t="inlineStr">
        <is>
          <t>Serviço Nacional de Aprendizagem Comercial - Departamento Regional do Paraná - SENAC/PR Departamento Regional de Goiás - SENAC/GO</t>
        </is>
      </c>
      <c r="D4" t="inlineStr">
        <is>
          <t>03608475000153</t>
        </is>
      </c>
      <c r="E4" t="inlineStr"/>
      <c r="F4" t="inlineStr">
        <is>
          <t>06/04/2023 00:00:00</t>
        </is>
      </c>
      <c r="G4" t="inlineStr">
        <is>
          <t>06/04/2028</t>
        </is>
      </c>
      <c r="H4" t="inlineStr">
        <is>
          <t>Ativo</t>
        </is>
      </c>
      <c r="I4" t="inlineStr">
        <is>
          <t>Ordinária</t>
        </is>
      </c>
      <c r="J4" t="inlineStr">
        <is>
          <t>0,00</t>
        </is>
      </c>
    </row>
    <row r="5">
      <c r="A5" t="inlineStr">
        <is>
          <t>4615</t>
        </is>
      </c>
      <c r="B5" t="inlineStr">
        <is>
          <t>Agente de Integracao</t>
        </is>
      </c>
      <c r="C5" t="inlineStr">
        <is>
          <t>Centro de Integração Empresa Escola do Estado de Santa Catarina - CIEE/SC</t>
        </is>
      </c>
      <c r="D5" t="inlineStr">
        <is>
          <t>04310564000181</t>
        </is>
      </c>
      <c r="E5" t="inlineStr"/>
      <c r="F5" t="inlineStr">
        <is>
          <t>14/03/2023 00:00:00</t>
        </is>
      </c>
      <c r="G5" t="inlineStr">
        <is>
          <t>14/03/2028</t>
        </is>
      </c>
      <c r="H5" t="inlineStr">
        <is>
          <t>Ativo</t>
        </is>
      </c>
      <c r="I5" t="inlineStr">
        <is>
          <t>Ordinária</t>
        </is>
      </c>
      <c r="J5" t="inlineStr">
        <is>
          <t>0,00</t>
        </is>
      </c>
    </row>
    <row r="6">
      <c r="A6" t="inlineStr">
        <is>
          <t>4561</t>
        </is>
      </c>
      <c r="B6" t="inlineStr">
        <is>
          <t>Campo de Estagio</t>
        </is>
      </c>
      <c r="C6" t="inlineStr">
        <is>
          <t>Municipio de Chapeco</t>
        </is>
      </c>
      <c r="D6" t="inlineStr">
        <is>
          <t>83021808000182</t>
        </is>
      </c>
      <c r="E6" t="inlineStr"/>
      <c r="F6" t="inlineStr">
        <is>
          <t>01/01/2023 00:00:00</t>
        </is>
      </c>
      <c r="G6" t="inlineStr">
        <is>
          <t>31/12/2026</t>
        </is>
      </c>
      <c r="H6" t="inlineStr">
        <is>
          <t>Ativo</t>
        </is>
      </c>
      <c r="I6" t="inlineStr">
        <is>
          <t>Ordinária</t>
        </is>
      </c>
      <c r="J6" t="inlineStr">
        <is>
          <t>0,00</t>
        </is>
      </c>
    </row>
    <row r="7">
      <c r="A7" t="inlineStr">
        <is>
          <t>4772</t>
        </is>
      </c>
      <c r="B7" t="inlineStr">
        <is>
          <t>Cooperacao tecnica</t>
        </is>
      </c>
      <c r="C7" t="inlineStr">
        <is>
          <t>Serviço Nacional de Aprendizagem Comercial - Departamento Regional do Paraná - SENAC/PR Departamento Regional da Paraíba - SENAC/PB</t>
        </is>
      </c>
      <c r="D7" t="inlineStr">
        <is>
          <t>03609783000101</t>
        </is>
      </c>
      <c r="E7" t="inlineStr"/>
      <c r="F7" t="inlineStr">
        <is>
          <t>09/06/2023 00:00:00</t>
        </is>
      </c>
      <c r="G7" t="inlineStr">
        <is>
          <t>09/06/2028</t>
        </is>
      </c>
      <c r="H7" t="inlineStr">
        <is>
          <t>Ativo</t>
        </is>
      </c>
      <c r="I7" t="inlineStr">
        <is>
          <t>Ordinária</t>
        </is>
      </c>
      <c r="J7" t="inlineStr">
        <is>
          <t>0,00</t>
        </is>
      </c>
    </row>
    <row r="8">
      <c r="A8" t="inlineStr">
        <is>
          <t>2172</t>
        </is>
      </c>
      <c r="B8" t="inlineStr">
        <is>
          <t>Cooperacao tecnica</t>
        </is>
      </c>
      <c r="C8" t="inlineStr">
        <is>
          <t>Sistema de Informação Científica Redalyc</t>
        </is>
      </c>
      <c r="D8" t="inlineStr">
        <is>
          <t>68760453000150</t>
        </is>
      </c>
      <c r="E8" t="inlineStr"/>
      <c r="F8" t="inlineStr">
        <is>
          <t>12/09/2013 00:00:00</t>
        </is>
      </c>
      <c r="G8" t="inlineStr">
        <is>
          <t>12/09/2028</t>
        </is>
      </c>
      <c r="H8" t="inlineStr">
        <is>
          <t>Ativo</t>
        </is>
      </c>
      <c r="I8" t="inlineStr">
        <is>
          <t>Ordinária</t>
        </is>
      </c>
      <c r="J8" t="inlineStr">
        <is>
          <t>0,00</t>
        </is>
      </c>
    </row>
    <row r="9">
      <c r="A9" t="inlineStr">
        <is>
          <t>4684</t>
        </is>
      </c>
      <c r="B9" t="inlineStr">
        <is>
          <t>Cooperacao tecnica</t>
        </is>
      </c>
      <c r="C9" t="inlineStr">
        <is>
          <t>Serviço Nacional de Aprendizagem Comercial - Departamento Regional do Paraná - SENAC/PR Departamento Regional do Sergipe - SENAC/SE</t>
        </is>
      </c>
      <c r="D9" t="inlineStr">
        <is>
          <t>03654618000163</t>
        </is>
      </c>
      <c r="E9" t="inlineStr"/>
      <c r="F9" t="inlineStr">
        <is>
          <t>06/04/2023 00:00:00</t>
        </is>
      </c>
      <c r="G9" t="inlineStr">
        <is>
          <t>06/04/2028</t>
        </is>
      </c>
      <c r="H9" t="inlineStr">
        <is>
          <t>Ativo</t>
        </is>
      </c>
      <c r="I9" t="inlineStr">
        <is>
          <t>Ordinária</t>
        </is>
      </c>
      <c r="J9" t="inlineStr">
        <is>
          <t>0,00</t>
        </is>
      </c>
    </row>
    <row r="10">
      <c r="A10" t="inlineStr">
        <is>
          <t>4786</t>
        </is>
      </c>
      <c r="B10" t="inlineStr">
        <is>
          <t>Cooperacao tecnica</t>
        </is>
      </c>
      <c r="C10" t="inlineStr">
        <is>
          <t>Serviço Nacional de Aprendizagem Comercial - Departamento Regional do Paraná - SENAC/PR Departamento Regional do Ceará - SENAC/CE</t>
        </is>
      </c>
      <c r="D10" t="inlineStr">
        <is>
          <t>03648344000108</t>
        </is>
      </c>
      <c r="E10" t="inlineStr"/>
      <c r="F10" t="inlineStr">
        <is>
          <t>13/06/2023 00:00:00</t>
        </is>
      </c>
      <c r="G10" t="inlineStr">
        <is>
          <t>13/06/2028</t>
        </is>
      </c>
      <c r="H10" t="inlineStr">
        <is>
          <t>Ativo</t>
        </is>
      </c>
      <c r="I10" t="inlineStr">
        <is>
          <t>Ordinária</t>
        </is>
      </c>
      <c r="J10" t="inlineStr">
        <is>
          <t>0,00</t>
        </is>
      </c>
    </row>
    <row r="11">
      <c r="A11" t="inlineStr">
        <is>
          <t>4702</t>
        </is>
      </c>
      <c r="B11" t="inlineStr">
        <is>
          <t>Cooperacao tecnica</t>
        </is>
      </c>
      <c r="C11" t="inlineStr">
        <is>
          <t>Polícia Civil de Santa Catarina</t>
        </is>
      </c>
      <c r="D11" t="inlineStr">
        <is>
          <t>15211786000163</t>
        </is>
      </c>
      <c r="E11" t="inlineStr"/>
      <c r="F11" t="inlineStr">
        <is>
          <t>20/07/2023 00:00:00</t>
        </is>
      </c>
      <c r="G11" t="inlineStr">
        <is>
          <t>20/07/2026</t>
        </is>
      </c>
      <c r="H11" t="inlineStr">
        <is>
          <t>Ativo</t>
        </is>
      </c>
      <c r="I11" t="inlineStr">
        <is>
          <t>Ordinária</t>
        </is>
      </c>
      <c r="J11" t="inlineStr">
        <is>
          <t>0,00</t>
        </is>
      </c>
    </row>
    <row r="12">
      <c r="A12" t="inlineStr">
        <is>
          <t>4017</t>
        </is>
      </c>
      <c r="B12" t="inlineStr">
        <is>
          <t>Cooperação</t>
        </is>
      </c>
      <c r="C12" t="inlineStr">
        <is>
          <t>Serviço Nacional de Aprendizagem do Cooperativismo de Santa Catarina - SESCOOP/SC</t>
        </is>
      </c>
      <c r="D12" t="inlineStr">
        <is>
          <t>07020327000174</t>
        </is>
      </c>
      <c r="E12" t="inlineStr"/>
      <c r="F12" t="inlineStr">
        <is>
          <t>29/10/2020 00:00:00</t>
        </is>
      </c>
      <c r="G12" t="inlineStr">
        <is>
          <t>29/10/2026</t>
        </is>
      </c>
      <c r="H12" t="inlineStr">
        <is>
          <t>Ativo</t>
        </is>
      </c>
      <c r="I12" t="inlineStr">
        <is>
          <t>Ordinária</t>
        </is>
      </c>
      <c r="J12" t="inlineStr">
        <is>
          <t>0,00</t>
        </is>
      </c>
    </row>
    <row r="13">
      <c r="A13" t="inlineStr">
        <is>
          <t>5067</t>
        </is>
      </c>
      <c r="B13" t="inlineStr">
        <is>
          <t>Tecnico Educacional</t>
        </is>
      </c>
      <c r="C13" t="inlineStr">
        <is>
          <t>UDI - Universidade do Intercambio Cursos Preparatorios Ltda</t>
        </is>
      </c>
      <c r="D13" t="inlineStr">
        <is>
          <t>29063247000139</t>
        </is>
      </c>
      <c r="E13" t="inlineStr"/>
      <c r="F13" t="inlineStr">
        <is>
          <t>16/12/2024 00:00:00</t>
        </is>
      </c>
      <c r="G13" t="inlineStr">
        <is>
          <t>16/12/2026</t>
        </is>
      </c>
      <c r="H13" t="inlineStr">
        <is>
          <t>Ativo</t>
        </is>
      </c>
      <c r="I13" t="inlineStr">
        <is>
          <t>Ordinária</t>
        </is>
      </c>
      <c r="J13" t="inlineStr">
        <is>
          <t>0,00</t>
        </is>
      </c>
    </row>
    <row r="14">
      <c r="A14" t="inlineStr">
        <is>
          <t>3327</t>
        </is>
      </c>
      <c r="B14" t="inlineStr">
        <is>
          <t>Cooperacao tecnica</t>
        </is>
      </c>
      <c r="C14" t="inlineStr">
        <is>
          <t>Serviço Nacional de Aprendizagem Comercial - Departamento Regional em São Paulo - SENAC/SP</t>
        </is>
      </c>
      <c r="D14" t="inlineStr">
        <is>
          <t>03709814006471</t>
        </is>
      </c>
      <c r="E14" t="inlineStr"/>
      <c r="F14" t="inlineStr">
        <is>
          <t>03/10/2017 00:00:00</t>
        </is>
      </c>
      <c r="G14" t="inlineStr">
        <is>
          <t>01/10/2027</t>
        </is>
      </c>
      <c r="H14" t="inlineStr">
        <is>
          <t>Ativo</t>
        </is>
      </c>
      <c r="I14" t="inlineStr">
        <is>
          <t>Ordinária</t>
        </is>
      </c>
      <c r="J14" t="inlineStr">
        <is>
          <t>0,00</t>
        </is>
      </c>
    </row>
    <row r="15">
      <c r="A15" t="inlineStr">
        <is>
          <t>4782</t>
        </is>
      </c>
      <c r="B15" t="inlineStr">
        <is>
          <t>Cooperacao tecnica</t>
        </is>
      </c>
      <c r="C15" t="inlineStr">
        <is>
          <t>Serviço Nacional de Aprendizagem Comercial - Departamento Regional do Paraná - SENAC/PR Departamento Regional de Roraima - SENAC/RR</t>
        </is>
      </c>
      <c r="D15" t="inlineStr">
        <is>
          <t>03647980000107</t>
        </is>
      </c>
      <c r="E15" t="inlineStr"/>
      <c r="F15" t="inlineStr">
        <is>
          <t>30/05/2023 00:00:00</t>
        </is>
      </c>
      <c r="G15" t="inlineStr">
        <is>
          <t>30/05/2028</t>
        </is>
      </c>
      <c r="H15" t="inlineStr">
        <is>
          <t>Ativo</t>
        </is>
      </c>
      <c r="I15" t="inlineStr">
        <is>
          <t>Ordinária</t>
        </is>
      </c>
      <c r="J15" t="inlineStr">
        <is>
          <t>0,00</t>
        </is>
      </c>
    </row>
    <row r="16">
      <c r="A16" t="inlineStr">
        <is>
          <t>4313</t>
        </is>
      </c>
      <c r="B16" t="inlineStr">
        <is>
          <t>Campo de Estagio</t>
        </is>
      </c>
      <c r="C16" t="inlineStr">
        <is>
          <t>Secretaria Municipal de Saúde de Jaraguá do Sul</t>
        </is>
      </c>
      <c r="D16" t="inlineStr">
        <is>
          <t>14007211000160</t>
        </is>
      </c>
      <c r="E16" t="inlineStr"/>
      <c r="F16" t="inlineStr">
        <is>
          <t>13/12/2021 00:00:00</t>
        </is>
      </c>
      <c r="G16" t="inlineStr">
        <is>
          <t>13/12/2026</t>
        </is>
      </c>
      <c r="H16" t="inlineStr">
        <is>
          <t>Ativo</t>
        </is>
      </c>
      <c r="I16" t="inlineStr">
        <is>
          <t>Ordinária</t>
        </is>
      </c>
      <c r="J16" t="inlineStr">
        <is>
          <t>0,00</t>
        </is>
      </c>
    </row>
    <row r="17">
      <c r="A17" t="inlineStr">
        <is>
          <t>4809</t>
        </is>
      </c>
      <c r="B17" t="inlineStr">
        <is>
          <t>Cooperacao tecnica</t>
        </is>
      </c>
      <c r="C17" t="inlineStr">
        <is>
          <t>Serviço Nacional de Aprendizagem Comercial - Departamento Regional do Paraná - SENAC/PR Departamento Regional de Minas Gerais - SENAC/MG</t>
        </is>
      </c>
      <c r="D17" t="inlineStr">
        <is>
          <t>03447242000116</t>
        </is>
      </c>
      <c r="E17" t="inlineStr"/>
      <c r="F17" t="inlineStr">
        <is>
          <t>24/05/2023 00:00:00</t>
        </is>
      </c>
      <c r="G17" t="inlineStr">
        <is>
          <t>24/05/2028</t>
        </is>
      </c>
      <c r="H17" t="inlineStr">
        <is>
          <t>Ativo</t>
        </is>
      </c>
      <c r="I17" t="inlineStr">
        <is>
          <t>Ordinária</t>
        </is>
      </c>
      <c r="J17" t="inlineStr">
        <is>
          <t>0,00</t>
        </is>
      </c>
    </row>
    <row r="18">
      <c r="A18" t="inlineStr">
        <is>
          <t>4945</t>
        </is>
      </c>
      <c r="B18" t="inlineStr">
        <is>
          <t>Campo de Estagio</t>
        </is>
      </c>
      <c r="C18" t="inlineStr">
        <is>
          <t>Município de Blumenau</t>
        </is>
      </c>
      <c r="D18" t="inlineStr">
        <is>
          <t>83108357000115</t>
        </is>
      </c>
      <c r="E18" t="inlineStr"/>
      <c r="F18" t="inlineStr">
        <is>
          <t>14/05/2024 00:00:00</t>
        </is>
      </c>
      <c r="G18" t="inlineStr">
        <is>
          <t>13/05/2026</t>
        </is>
      </c>
      <c r="H18" t="inlineStr">
        <is>
          <t>Ativo</t>
        </is>
      </c>
      <c r="I18" t="inlineStr">
        <is>
          <t>Ordinária</t>
        </is>
      </c>
      <c r="J18" t="inlineStr">
        <is>
          <t>0,00</t>
        </is>
      </c>
    </row>
    <row r="19">
      <c r="A19" t="inlineStr">
        <is>
          <t>4783</t>
        </is>
      </c>
      <c r="B19" t="inlineStr">
        <is>
          <t>Cooperacao tecnica</t>
        </is>
      </c>
      <c r="C19" t="inlineStr">
        <is>
          <t>Serviço Nacional de Aprendizagem Comercial - Administração Regional no Estado do Rio Grande do Sul - Senac/RS</t>
        </is>
      </c>
      <c r="D19" t="inlineStr">
        <is>
          <t>03422707000184</t>
        </is>
      </c>
      <c r="E19" t="inlineStr"/>
      <c r="F19" t="inlineStr">
        <is>
          <t>15/05/2023 00:00:00</t>
        </is>
      </c>
      <c r="G19" t="inlineStr">
        <is>
          <t>15/05/2028</t>
        </is>
      </c>
      <c r="H19" t="inlineStr">
        <is>
          <t>Ativo</t>
        </is>
      </c>
      <c r="I19" t="inlineStr">
        <is>
          <t>Ordinária</t>
        </is>
      </c>
      <c r="J19" t="inlineStr">
        <is>
          <t>0,00</t>
        </is>
      </c>
    </row>
    <row r="20">
      <c r="A20" t="inlineStr">
        <is>
          <t>4951</t>
        </is>
      </c>
      <c r="B20" t="inlineStr">
        <is>
          <t>Cooperação</t>
        </is>
      </c>
      <c r="C20" t="inlineStr">
        <is>
          <t>Instituto Ágora de Inovação e Empreendedorismo</t>
        </is>
      </c>
      <c r="D20" t="inlineStr">
        <is>
          <t>33113601000160</t>
        </is>
      </c>
      <c r="E20" t="inlineStr"/>
      <c r="F20" t="inlineStr">
        <is>
          <t>08/07/2024 00:00:00</t>
        </is>
      </c>
      <c r="G20" t="inlineStr">
        <is>
          <t>08/07/2026</t>
        </is>
      </c>
      <c r="H20" t="inlineStr">
        <is>
          <t>Ativo</t>
        </is>
      </c>
      <c r="I20" t="inlineStr">
        <is>
          <t>Ordinária</t>
        </is>
      </c>
      <c r="J20" t="inlineStr">
        <is>
          <t>0,00</t>
        </is>
      </c>
    </row>
    <row r="21">
      <c r="A21" t="inlineStr">
        <is>
          <t>5000</t>
        </is>
      </c>
      <c r="B21" t="inlineStr">
        <is>
          <t>Cooperacao tecnica</t>
        </is>
      </c>
      <c r="C21" t="inlineStr">
        <is>
          <t>Sindicato das Empresas de Processamento de Dados do Estado de Santa Catarina - SEPROSC</t>
        </is>
      </c>
      <c r="D21" t="inlineStr">
        <is>
          <t>83799445000100</t>
        </is>
      </c>
      <c r="E21" t="inlineStr"/>
      <c r="F21" t="inlineStr">
        <is>
          <t>09/09/2024 00:00:00</t>
        </is>
      </c>
      <c r="G21" t="inlineStr">
        <is>
          <t>07/09/2029</t>
        </is>
      </c>
      <c r="H21" t="inlineStr">
        <is>
          <t>Ativo</t>
        </is>
      </c>
      <c r="I21" t="inlineStr">
        <is>
          <t>Ordinária</t>
        </is>
      </c>
      <c r="J21" t="inlineStr">
        <is>
          <t>0,00</t>
        </is>
      </c>
    </row>
  </sheetData>
  <pageMargins left="0.75" right="0.75" top="1" bottom="1" header="0.5" footer="0.5"/>
</worksheet>
</file>

<file path=xl/worksheets/sheet780.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t>
        </is>
      </c>
      <c r="B2" t="inlineStr">
        <is>
          <t>CONSTRUTORA STEIN LTDA</t>
        </is>
      </c>
      <c r="C2">
        <f>"83495275000170"</f>
        <v/>
      </c>
      <c r="D2" t="inlineStr">
        <is>
          <t>Concorrência</t>
        </is>
      </c>
      <c r="E2" t="inlineStr">
        <is>
          <t>20/01/2026 00:00:00</t>
        </is>
      </c>
      <c r="F2" t="inlineStr">
        <is>
          <t>20/07/2029</t>
        </is>
      </c>
      <c r="G2" t="inlineStr">
        <is>
          <t>Ativo</t>
        </is>
      </c>
      <c r="H2" t="inlineStr">
        <is>
          <t>Ordinária</t>
        </is>
      </c>
      <c r="I2" t="inlineStr"/>
      <c r="J2" t="inlineStr">
        <is>
          <t>41846416,83</t>
        </is>
      </c>
      <c r="K2" t="inlineStr">
        <is>
          <t>629833,40</t>
        </is>
      </c>
      <c r="L2" t="inlineStr"/>
    </row>
    <row r="3">
      <c r="A3" t="inlineStr">
        <is>
          <t>Vale Alimentacao</t>
        </is>
      </c>
      <c r="B3" t="inlineStr">
        <is>
          <t>VR Beneficios e Serviços de Processamento S.A.</t>
        </is>
      </c>
      <c r="C3">
        <f>"02535864000133"</f>
        <v/>
      </c>
      <c r="D3" t="inlineStr">
        <is>
          <t>Pregão Presencial</t>
        </is>
      </c>
      <c r="E3" t="inlineStr">
        <is>
          <t>25/11/2024 00:00:00</t>
        </is>
      </c>
      <c r="F3" t="inlineStr">
        <is>
          <t>26/11/2026</t>
        </is>
      </c>
      <c r="G3" t="inlineStr">
        <is>
          <t>Ativo</t>
        </is>
      </c>
      <c r="H3" t="inlineStr">
        <is>
          <t>Ordinária</t>
        </is>
      </c>
      <c r="I3" t="inlineStr"/>
      <c r="J3" t="inlineStr">
        <is>
          <t>19800000,00</t>
        </is>
      </c>
      <c r="K3" t="inlineStr">
        <is>
          <t>7703562,03</t>
        </is>
      </c>
      <c r="L3" t="inlineStr"/>
    </row>
    <row r="4">
      <c r="A4" t="inlineStr">
        <is>
          <t>Reforma</t>
        </is>
      </c>
      <c r="B4" t="inlineStr">
        <is>
          <t>UEME CONSTRUÇÃO CIVIL LTDA</t>
        </is>
      </c>
      <c r="C4">
        <f>"79785432000105"</f>
        <v/>
      </c>
      <c r="D4" t="inlineStr">
        <is>
          <t>Concorrência</t>
        </is>
      </c>
      <c r="E4" t="inlineStr">
        <is>
          <t>13/10/2025 00:00:00</t>
        </is>
      </c>
      <c r="F4" t="inlineStr">
        <is>
          <t>13/08/2027</t>
        </is>
      </c>
      <c r="G4" t="inlineStr">
        <is>
          <t>Ativo</t>
        </is>
      </c>
      <c r="H4" t="inlineStr">
        <is>
          <t>Ordinária</t>
        </is>
      </c>
      <c r="I4" t="inlineStr"/>
      <c r="J4" t="inlineStr">
        <is>
          <t>12932493,28</t>
        </is>
      </c>
      <c r="K4" t="inlineStr">
        <is>
          <t>7455223,72</t>
        </is>
      </c>
      <c r="L4" t="inlineStr"/>
    </row>
    <row r="5">
      <c r="A5" t="inlineStr">
        <is>
          <t>Servicos de Publicidade</t>
        </is>
      </c>
      <c r="B5" t="inlineStr">
        <is>
          <t>Tatticas Publicidade e Propaganda Ltda</t>
        </is>
      </c>
      <c r="C5">
        <f>"04432749000169"</f>
        <v/>
      </c>
      <c r="D5" t="inlineStr">
        <is>
          <t>Concorrência</t>
        </is>
      </c>
      <c r="E5" t="inlineStr">
        <is>
          <t>27/10/2023 00:00:00</t>
        </is>
      </c>
      <c r="F5" t="inlineStr">
        <is>
          <t>28/10/2026</t>
        </is>
      </c>
      <c r="G5" t="inlineStr">
        <is>
          <t>Ativo</t>
        </is>
      </c>
      <c r="H5" t="inlineStr">
        <is>
          <t>Ordinária</t>
        </is>
      </c>
      <c r="I5" t="inlineStr"/>
      <c r="J5" t="inlineStr">
        <is>
          <t>12600000,00</t>
        </is>
      </c>
      <c r="K5" t="inlineStr">
        <is>
          <t>15944944,19</t>
        </is>
      </c>
      <c r="L5" t="inlineStr"/>
    </row>
    <row r="6">
      <c r="A6" t="inlineStr">
        <is>
          <t>Reforma</t>
        </is>
      </c>
      <c r="B6" t="inlineStr">
        <is>
          <t>UEME CONSTRUÇÃO CIVIL LTDA</t>
        </is>
      </c>
      <c r="C6">
        <f>"79785432000105"</f>
        <v/>
      </c>
      <c r="D6" t="inlineStr">
        <is>
          <t>Concorrência</t>
        </is>
      </c>
      <c r="E6" t="inlineStr">
        <is>
          <t>28/04/2026 00:00:00</t>
        </is>
      </c>
      <c r="F6" t="inlineStr">
        <is>
          <t>27/04/2029</t>
        </is>
      </c>
      <c r="G6" t="inlineStr">
        <is>
          <t>Ativo</t>
        </is>
      </c>
      <c r="H6" t="inlineStr">
        <is>
          <t>Ordinária</t>
        </is>
      </c>
      <c r="I6" t="inlineStr"/>
      <c r="J6" t="inlineStr">
        <is>
          <t>7898000,00</t>
        </is>
      </c>
      <c r="K6" t="inlineStr">
        <is>
          <t>443214,38</t>
        </is>
      </c>
      <c r="L6" t="inlineStr"/>
    </row>
    <row r="7">
      <c r="A7" t="inlineStr">
        <is>
          <t>Reforma</t>
        </is>
      </c>
      <c r="B7" t="inlineStr">
        <is>
          <t>Scheffer Engenharia Eireli EPP</t>
        </is>
      </c>
      <c r="C7">
        <f>"07532529000103"</f>
        <v/>
      </c>
      <c r="D7" t="inlineStr">
        <is>
          <t>Concorrência</t>
        </is>
      </c>
      <c r="E7" t="inlineStr">
        <is>
          <t>02/12/2024 00:00:00</t>
        </is>
      </c>
      <c r="F7" t="inlineStr">
        <is>
          <t>01/01/2027</t>
        </is>
      </c>
      <c r="G7" t="inlineStr">
        <is>
          <t>Ativo</t>
        </is>
      </c>
      <c r="H7" t="inlineStr">
        <is>
          <t>Ordinária</t>
        </is>
      </c>
      <c r="I7" t="inlineStr"/>
      <c r="J7" t="inlineStr">
        <is>
          <t>7575624,77</t>
        </is>
      </c>
      <c r="K7" t="inlineStr">
        <is>
          <t>7566885,62</t>
        </is>
      </c>
      <c r="L7" t="inlineStr"/>
    </row>
    <row r="8">
      <c r="A8" t="inlineStr">
        <is>
          <t>Locacao de espaco fisico</t>
        </is>
      </c>
      <c r="B8" t="inlineStr">
        <is>
          <t>Federação do Comércio do Estado de Santa Catarina - Fecomércio</t>
        </is>
      </c>
      <c r="C8">
        <f>"83876839000115"</f>
        <v/>
      </c>
      <c r="D8" t="inlineStr">
        <is>
          <t>Dispensa</t>
        </is>
      </c>
      <c r="E8" t="inlineStr">
        <is>
          <t>01/09/2013 00:00:00</t>
        </is>
      </c>
      <c r="F8" t="inlineStr">
        <is>
          <t>01/09/2029</t>
        </is>
      </c>
      <c r="G8" t="inlineStr">
        <is>
          <t>Ativo</t>
        </is>
      </c>
      <c r="H8" t="inlineStr">
        <is>
          <t>Ordinária</t>
        </is>
      </c>
      <c r="I8" t="inlineStr"/>
      <c r="J8" t="inlineStr">
        <is>
          <t>6155173,65</t>
        </is>
      </c>
      <c r="K8" t="inlineStr">
        <is>
          <t>3785808,27</t>
        </is>
      </c>
      <c r="L8" t="inlineStr"/>
    </row>
    <row r="9">
      <c r="A9" t="inlineStr">
        <is>
          <t>Locacao de espaco fisico</t>
        </is>
      </c>
      <c r="B9" t="inlineStr">
        <is>
          <t>Havan S.A</t>
        </is>
      </c>
      <c r="C9">
        <f>"79379491000183"</f>
        <v/>
      </c>
      <c r="D9" t="inlineStr">
        <is>
          <t>Dispensa</t>
        </is>
      </c>
      <c r="E9" t="inlineStr">
        <is>
          <t>29/02/2024 00:00:00</t>
        </is>
      </c>
      <c r="F9" t="inlineStr">
        <is>
          <t>28/02/2029</t>
        </is>
      </c>
      <c r="G9" t="inlineStr">
        <is>
          <t>Ativo</t>
        </is>
      </c>
      <c r="H9" t="inlineStr">
        <is>
          <t>Ordinária</t>
        </is>
      </c>
      <c r="I9" t="inlineStr"/>
      <c r="J9" t="inlineStr">
        <is>
          <t>5447924,40</t>
        </is>
      </c>
      <c r="K9" t="inlineStr">
        <is>
          <t>2619286,88</t>
        </is>
      </c>
      <c r="L9" t="inlineStr"/>
    </row>
    <row r="10">
      <c r="A10" t="inlineStr">
        <is>
          <t>Tecnico especializado</t>
        </is>
      </c>
      <c r="B10" t="inlineStr">
        <is>
          <t>Vieira Mello Eireli</t>
        </is>
      </c>
      <c r="C10">
        <f>"21844072000195"</f>
        <v/>
      </c>
      <c r="D10" t="inlineStr">
        <is>
          <t>Concorrência</t>
        </is>
      </c>
      <c r="E10" t="inlineStr">
        <is>
          <t>11/09/2025 00:00:00</t>
        </is>
      </c>
      <c r="F10" t="inlineStr">
        <is>
          <t>11/09/2026</t>
        </is>
      </c>
      <c r="G10" t="inlineStr">
        <is>
          <t>Ativo</t>
        </is>
      </c>
      <c r="H10" t="inlineStr">
        <is>
          <t>Ordinária</t>
        </is>
      </c>
      <c r="I10" t="inlineStr"/>
      <c r="J10" t="inlineStr">
        <is>
          <t>4609500,00</t>
        </is>
      </c>
      <c r="K10" t="inlineStr">
        <is>
          <t>412179,57</t>
        </is>
      </c>
      <c r="L10" t="inlineStr"/>
    </row>
    <row r="11">
      <c r="A11" t="inlineStr">
        <is>
          <t>Locacao de imovel</t>
        </is>
      </c>
      <c r="B11" t="inlineStr">
        <is>
          <t>Jacomel Imóveis Eireli</t>
        </is>
      </c>
      <c r="C11">
        <f>"34081669000177"</f>
        <v/>
      </c>
      <c r="D11" t="inlineStr">
        <is>
          <t>Dispensa</t>
        </is>
      </c>
      <c r="E11" t="inlineStr">
        <is>
          <t>02/12/2019 00:00:00</t>
        </is>
      </c>
      <c r="F11" t="inlineStr">
        <is>
          <t>02/12/2029</t>
        </is>
      </c>
      <c r="G11" t="inlineStr">
        <is>
          <t>Ativo</t>
        </is>
      </c>
      <c r="H11" t="inlineStr">
        <is>
          <t>Ordinária</t>
        </is>
      </c>
      <c r="I11" t="inlineStr"/>
      <c r="J11" t="inlineStr">
        <is>
          <t>3507000,00</t>
        </is>
      </c>
      <c r="K11" t="inlineStr">
        <is>
          <t>3215362,38</t>
        </is>
      </c>
      <c r="L11" t="inlineStr"/>
    </row>
    <row r="12">
      <c r="A12" t="inlineStr">
        <is>
          <t>Telefonia</t>
        </is>
      </c>
      <c r="B12" t="inlineStr">
        <is>
          <t>Claro S/A</t>
        </is>
      </c>
      <c r="C12">
        <f>"40432544000147"</f>
        <v/>
      </c>
      <c r="D12" t="inlineStr">
        <is>
          <t>Pregão Presencial</t>
        </is>
      </c>
      <c r="E12" t="inlineStr">
        <is>
          <t>20/04/2022 00:00:00</t>
        </is>
      </c>
      <c r="F12" t="inlineStr">
        <is>
          <t>20/04/2027</t>
        </is>
      </c>
      <c r="G12" t="inlineStr">
        <is>
          <t>Ativo</t>
        </is>
      </c>
      <c r="H12" t="inlineStr">
        <is>
          <t>Ordinária</t>
        </is>
      </c>
      <c r="I12" t="inlineStr"/>
      <c r="J12" t="inlineStr">
        <is>
          <t>3414360,00</t>
        </is>
      </c>
      <c r="K12" t="inlineStr">
        <is>
          <t>2625676,64</t>
        </is>
      </c>
      <c r="L12" t="inlineStr"/>
    </row>
    <row r="13">
      <c r="A13" t="inlineStr">
        <is>
          <t>Locacao de imovel</t>
        </is>
      </c>
      <c r="B13" t="inlineStr">
        <is>
          <t>Sindicato do Comércio Varejista de Itajaí</t>
        </is>
      </c>
      <c r="C13">
        <f>"84306943000137"</f>
        <v/>
      </c>
      <c r="D13" t="inlineStr">
        <is>
          <t>Dispensa</t>
        </is>
      </c>
      <c r="E13" t="inlineStr">
        <is>
          <t>01/10/2019 00:00:00</t>
        </is>
      </c>
      <c r="F13" t="inlineStr">
        <is>
          <t>02/10/2029</t>
        </is>
      </c>
      <c r="G13" t="inlineStr">
        <is>
          <t>Ativo</t>
        </is>
      </c>
      <c r="H13" t="inlineStr">
        <is>
          <t>Ordinária</t>
        </is>
      </c>
      <c r="I13" t="inlineStr"/>
      <c r="J13" t="inlineStr">
        <is>
          <t>3347376,00</t>
        </is>
      </c>
      <c r="K13" t="inlineStr">
        <is>
          <t>2135485,40</t>
        </is>
      </c>
      <c r="L13" t="inlineStr"/>
    </row>
    <row r="14">
      <c r="A14" t="inlineStr">
        <is>
          <t>Servicos Repografico</t>
        </is>
      </c>
      <c r="B14" t="inlineStr">
        <is>
          <t>Tecprinters Tecnologia de Impressão Ltda</t>
        </is>
      </c>
      <c r="C14">
        <f>"00809489000147"</f>
        <v/>
      </c>
      <c r="D14" t="inlineStr">
        <is>
          <t>Pregão Presencial</t>
        </is>
      </c>
      <c r="E14" t="inlineStr">
        <is>
          <t>30/09/2021 00:00:00</t>
        </is>
      </c>
      <c r="F14" t="inlineStr">
        <is>
          <t>01/10/2026</t>
        </is>
      </c>
      <c r="G14" t="inlineStr">
        <is>
          <t>Ativo</t>
        </is>
      </c>
      <c r="H14" t="inlineStr">
        <is>
          <t>Ordinária</t>
        </is>
      </c>
      <c r="I14" t="inlineStr"/>
      <c r="J14" t="inlineStr">
        <is>
          <t>3255771,60</t>
        </is>
      </c>
      <c r="K14" t="inlineStr">
        <is>
          <t>3122308,19</t>
        </is>
      </c>
      <c r="L14" t="inlineStr"/>
    </row>
    <row r="15">
      <c r="A15" t="inlineStr">
        <is>
          <t>Locacao de imovel</t>
        </is>
      </c>
      <c r="B15" t="inlineStr">
        <is>
          <t>Incorporadora Amélia Ltda - ME (Osvaldo de Almeida Chapieski e Odila Bertotto)</t>
        </is>
      </c>
      <c r="C15">
        <f>"20758957000109"</f>
        <v/>
      </c>
      <c r="D15" t="inlineStr">
        <is>
          <t>Dispensa</t>
        </is>
      </c>
      <c r="E15" t="inlineStr">
        <is>
          <t>01/08/2014 00:00:00</t>
        </is>
      </c>
      <c r="F15" t="inlineStr">
        <is>
          <t>31/01/2028</t>
        </is>
      </c>
      <c r="G15" t="inlineStr">
        <is>
          <t>Ativo</t>
        </is>
      </c>
      <c r="H15" t="inlineStr">
        <is>
          <t>Ordinária</t>
        </is>
      </c>
      <c r="I15" t="inlineStr"/>
      <c r="J15" t="inlineStr">
        <is>
          <t>2650327,88</t>
        </is>
      </c>
      <c r="K15" t="inlineStr">
        <is>
          <t>1602446,10</t>
        </is>
      </c>
      <c r="L15" t="inlineStr"/>
    </row>
    <row r="16">
      <c r="A16" t="inlineStr">
        <is>
          <t>Locacao de imovel</t>
        </is>
      </c>
      <c r="B16" t="inlineStr">
        <is>
          <t>Norisa Administradora de Imóveis Ltda - Rizzotto e Cia Ltda</t>
        </is>
      </c>
      <c r="C16">
        <f>"20688191000133"</f>
        <v/>
      </c>
      <c r="D16" t="inlineStr">
        <is>
          <t>Dispensa</t>
        </is>
      </c>
      <c r="E16" t="inlineStr">
        <is>
          <t>03/11/2015 00:00:00</t>
        </is>
      </c>
      <c r="F16" t="inlineStr">
        <is>
          <t>03/11/2026</t>
        </is>
      </c>
      <c r="G16" t="inlineStr">
        <is>
          <t>Ativo</t>
        </is>
      </c>
      <c r="H16" t="inlineStr">
        <is>
          <t>Ordinária</t>
        </is>
      </c>
      <c r="I16" t="inlineStr"/>
      <c r="J16" t="inlineStr">
        <is>
          <t>2549199,00</t>
        </is>
      </c>
      <c r="K16" t="inlineStr">
        <is>
          <t>1470262,76</t>
        </is>
      </c>
      <c r="L16" t="inlineStr"/>
    </row>
    <row r="17">
      <c r="A17" t="inlineStr">
        <is>
          <t>Locacao de imovel</t>
        </is>
      </c>
      <c r="B17" t="inlineStr">
        <is>
          <t>G2 Administração de Bens Ltda - Francisco Cesar de Amorim</t>
        </is>
      </c>
      <c r="C17">
        <f>"14491033000196"</f>
        <v/>
      </c>
      <c r="D17" t="inlineStr">
        <is>
          <t>Dispensa</t>
        </is>
      </c>
      <c r="E17" t="inlineStr">
        <is>
          <t>30/11/2014 00:00:00</t>
        </is>
      </c>
      <c r="F17" t="inlineStr">
        <is>
          <t>01/12/2026</t>
        </is>
      </c>
      <c r="G17" t="inlineStr">
        <is>
          <t>Ativo</t>
        </is>
      </c>
      <c r="H17" t="inlineStr">
        <is>
          <t>Ordinária</t>
        </is>
      </c>
      <c r="I17" t="inlineStr"/>
      <c r="J17" t="inlineStr">
        <is>
          <t>2492052,72</t>
        </is>
      </c>
      <c r="K17" t="inlineStr">
        <is>
          <t>1110688,76</t>
        </is>
      </c>
      <c r="L17" t="inlineStr"/>
    </row>
    <row r="18">
      <c r="A18" t="inlineStr">
        <is>
          <t>Locacao de imovel</t>
        </is>
      </c>
      <c r="B18" t="inlineStr">
        <is>
          <t>Hiad Holding Ltda</t>
        </is>
      </c>
      <c r="C18">
        <f>"40860492000100"</f>
        <v/>
      </c>
      <c r="D18" t="inlineStr">
        <is>
          <t>Dispensa</t>
        </is>
      </c>
      <c r="E18" t="inlineStr">
        <is>
          <t>04/12/2017 00:00:00</t>
        </is>
      </c>
      <c r="F18" t="inlineStr">
        <is>
          <t>09/12/2026</t>
        </is>
      </c>
      <c r="G18" t="inlineStr">
        <is>
          <t>Ativo</t>
        </is>
      </c>
      <c r="H18" t="inlineStr">
        <is>
          <t>Ordinária</t>
        </is>
      </c>
      <c r="I18" t="inlineStr"/>
      <c r="J18" t="inlineStr">
        <is>
          <t>1964210,32</t>
        </is>
      </c>
      <c r="K18" t="inlineStr">
        <is>
          <t>1650017,38</t>
        </is>
      </c>
      <c r="L18" t="inlineStr"/>
    </row>
    <row r="19">
      <c r="A19" t="inlineStr">
        <is>
          <t>Licenca de Uso de Software</t>
        </is>
      </c>
      <c r="B19" t="inlineStr">
        <is>
          <t>MXM Jettax Solucoes e Servicos Ltda</t>
        </is>
      </c>
      <c r="C19">
        <f>"39847728000199"</f>
        <v/>
      </c>
      <c r="D19" t="inlineStr">
        <is>
          <t>Inexigibilidade</t>
        </is>
      </c>
      <c r="E19" t="inlineStr">
        <is>
          <t>27/04/2018 00:00:00</t>
        </is>
      </c>
      <c r="F19" t="inlineStr">
        <is>
          <t>27/04/2028</t>
        </is>
      </c>
      <c r="G19" t="inlineStr">
        <is>
          <t>Ativo</t>
        </is>
      </c>
      <c r="H19" t="inlineStr">
        <is>
          <t>Ordinária</t>
        </is>
      </c>
      <c r="I19" t="inlineStr"/>
      <c r="J19" t="inlineStr">
        <is>
          <t>1788273,08</t>
        </is>
      </c>
      <c r="K19" t="inlineStr">
        <is>
          <t>1713497,25</t>
        </is>
      </c>
      <c r="L19" t="inlineStr"/>
    </row>
    <row r="20">
      <c r="A20" t="inlineStr">
        <is>
          <t>Ar condicionado</t>
        </is>
      </c>
      <c r="B20" t="inlineStr">
        <is>
          <t>Adagil Climatização Ltda.</t>
        </is>
      </c>
      <c r="C20">
        <f>"95811790000100"</f>
        <v/>
      </c>
      <c r="D20" t="inlineStr">
        <is>
          <t>Pregão Presencial</t>
        </is>
      </c>
      <c r="E20" t="inlineStr">
        <is>
          <t>09/02/2026 00:00:00</t>
        </is>
      </c>
      <c r="F20" t="inlineStr">
        <is>
          <t>09/02/2027</t>
        </is>
      </c>
      <c r="G20" t="inlineStr">
        <is>
          <t>Ativo</t>
        </is>
      </c>
      <c r="H20" t="inlineStr">
        <is>
          <t>Ordinária</t>
        </is>
      </c>
      <c r="I20" t="inlineStr"/>
      <c r="J20" t="inlineStr">
        <is>
          <t>1787000,00</t>
        </is>
      </c>
      <c r="K20" t="inlineStr">
        <is>
          <t>315000,00</t>
        </is>
      </c>
      <c r="L20" t="inlineStr"/>
    </row>
    <row r="21">
      <c r="A21" t="inlineStr">
        <is>
          <t>Assistencia financeira</t>
        </is>
      </c>
      <c r="B21" t="inlineStr">
        <is>
          <t>Banco Santander Brasil S.A.</t>
        </is>
      </c>
      <c r="C21">
        <f>"90400888000142"</f>
        <v/>
      </c>
      <c r="D21" t="inlineStr">
        <is>
          <t>Concorrência</t>
        </is>
      </c>
      <c r="E21" t="inlineStr">
        <is>
          <t>17/01/2025 00:00:00</t>
        </is>
      </c>
      <c r="F21" t="inlineStr">
        <is>
          <t>17/01/2030</t>
        </is>
      </c>
      <c r="G21" t="inlineStr">
        <is>
          <t>Ativo</t>
        </is>
      </c>
      <c r="H21" t="inlineStr">
        <is>
          <t>Ordinária</t>
        </is>
      </c>
      <c r="I21" t="inlineStr"/>
      <c r="J21" t="inlineStr">
        <is>
          <t>1700000,00</t>
        </is>
      </c>
      <c r="K21" t="inlineStr">
        <is>
          <t>0,00</t>
        </is>
      </c>
      <c r="L21" t="inlineStr"/>
    </row>
  </sheetData>
  <pageMargins left="0.75" right="0.75" top="1" bottom="1" header="0.5" footer="0.5"/>
</worksheet>
</file>

<file path=xl/worksheets/sheet781.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4338</t>
        </is>
      </c>
      <c r="B2" t="inlineStr">
        <is>
          <t>Campo de Estagio</t>
        </is>
      </c>
      <c r="C2" t="inlineStr">
        <is>
          <t>Associação Hospitalar Lenoir Vargas Ferreira - Hospital Regional do Oeste HRO</t>
        </is>
      </c>
      <c r="D2" t="inlineStr">
        <is>
          <t>02122913000106</t>
        </is>
      </c>
      <c r="E2" t="inlineStr"/>
      <c r="F2" t="inlineStr">
        <is>
          <t>02/01/2022 00:00:00</t>
        </is>
      </c>
      <c r="G2" t="inlineStr">
        <is>
          <t>02/01/2027</t>
        </is>
      </c>
      <c r="H2" t="inlineStr">
        <is>
          <t>Ativo</t>
        </is>
      </c>
      <c r="I2" t="inlineStr">
        <is>
          <t>Ordinária</t>
        </is>
      </c>
      <c r="J2" t="inlineStr">
        <is>
          <t>149599,80</t>
        </is>
      </c>
    </row>
    <row r="3">
      <c r="A3" t="inlineStr">
        <is>
          <t>4205</t>
        </is>
      </c>
      <c r="B3" t="inlineStr">
        <is>
          <t>Campo de Estagio</t>
        </is>
      </c>
      <c r="C3" t="inlineStr">
        <is>
          <t>Comunidade Evangélica Luterana de Jaraguá do Sul - Hospital e Maternidade Jaraguá</t>
        </is>
      </c>
      <c r="D3" t="inlineStr">
        <is>
          <t>84433945000278</t>
        </is>
      </c>
      <c r="E3" t="inlineStr"/>
      <c r="F3" t="inlineStr">
        <is>
          <t>23/07/2021 00:00:00</t>
        </is>
      </c>
      <c r="G3" t="inlineStr">
        <is>
          <t>24/07/2026</t>
        </is>
      </c>
      <c r="H3" t="inlineStr">
        <is>
          <t>Ativo</t>
        </is>
      </c>
      <c r="I3" t="inlineStr">
        <is>
          <t>Ordinária</t>
        </is>
      </c>
      <c r="J3" t="inlineStr">
        <is>
          <t>53900,00</t>
        </is>
      </c>
    </row>
    <row r="4">
      <c r="A4" t="inlineStr">
        <is>
          <t>5270</t>
        </is>
      </c>
      <c r="B4" t="inlineStr">
        <is>
          <t>Campo de Estagio</t>
        </is>
      </c>
      <c r="C4" t="inlineStr">
        <is>
          <t>Universidade do Extremo Sul Catarinense - UNESC</t>
        </is>
      </c>
      <c r="D4" t="inlineStr">
        <is>
          <t>83661074000104</t>
        </is>
      </c>
      <c r="E4" t="inlineStr"/>
      <c r="F4" t="inlineStr">
        <is>
          <t>19/09/2025 00:00:00</t>
        </is>
      </c>
      <c r="G4" t="inlineStr">
        <is>
          <t>19/09/2030</t>
        </is>
      </c>
      <c r="H4" t="inlineStr">
        <is>
          <t>Ativo</t>
        </is>
      </c>
      <c r="I4" t="inlineStr">
        <is>
          <t>Ordinária</t>
        </is>
      </c>
      <c r="J4" t="inlineStr">
        <is>
          <t>4320,00</t>
        </is>
      </c>
    </row>
    <row r="5">
      <c r="A5" t="inlineStr">
        <is>
          <t>5043</t>
        </is>
      </c>
      <c r="B5" t="inlineStr">
        <is>
          <t>Agente de Integracao</t>
        </is>
      </c>
      <c r="C5" t="inlineStr">
        <is>
          <t>Núcleo Brasileiro de Estágios Ltda - NUBE</t>
        </is>
      </c>
      <c r="D5" t="inlineStr">
        <is>
          <t>02704396000183</t>
        </is>
      </c>
      <c r="E5" t="inlineStr"/>
      <c r="F5" t="inlineStr">
        <is>
          <t>29/10/2024 00:00:00</t>
        </is>
      </c>
      <c r="G5" t="inlineStr">
        <is>
          <t>29/10/2029</t>
        </is>
      </c>
      <c r="H5" t="inlineStr">
        <is>
          <t>Ativo</t>
        </is>
      </c>
      <c r="I5" t="inlineStr">
        <is>
          <t>Ordinária</t>
        </is>
      </c>
      <c r="J5" t="inlineStr">
        <is>
          <t>0,00</t>
        </is>
      </c>
    </row>
    <row r="6">
      <c r="A6" t="inlineStr">
        <is>
          <t>4392</t>
        </is>
      </c>
      <c r="B6" t="inlineStr">
        <is>
          <t>Agente de Integracao</t>
        </is>
      </c>
      <c r="C6" t="inlineStr">
        <is>
          <t>Metta Integradora Empresa - Escola Sociedade Simples Ltda</t>
        </is>
      </c>
      <c r="D6" t="inlineStr">
        <is>
          <t>04997806000157</t>
        </is>
      </c>
      <c r="E6" t="inlineStr"/>
      <c r="F6" t="inlineStr">
        <is>
          <t>10/05/2021 00:00:00</t>
        </is>
      </c>
      <c r="G6" t="inlineStr">
        <is>
          <t>10/05/2026</t>
        </is>
      </c>
      <c r="H6" t="inlineStr">
        <is>
          <t>Encerrado</t>
        </is>
      </c>
      <c r="I6" t="inlineStr">
        <is>
          <t>Ordinária</t>
        </is>
      </c>
      <c r="J6" t="inlineStr">
        <is>
          <t>0,00</t>
        </is>
      </c>
    </row>
    <row r="7">
      <c r="A7" t="inlineStr">
        <is>
          <t>5145</t>
        </is>
      </c>
      <c r="B7" t="inlineStr">
        <is>
          <t>Agente de Integracao</t>
        </is>
      </c>
      <c r="C7" t="inlineStr">
        <is>
          <t>In.Pulso Desenvolvimento Humano Ltda</t>
        </is>
      </c>
      <c r="D7" t="inlineStr">
        <is>
          <t>55420476000173</t>
        </is>
      </c>
      <c r="E7" t="inlineStr"/>
      <c r="F7" t="inlineStr">
        <is>
          <t>07/04/2025 00:00:00</t>
        </is>
      </c>
      <c r="G7" t="inlineStr">
        <is>
          <t>05/04/2030</t>
        </is>
      </c>
      <c r="H7" t="inlineStr">
        <is>
          <t>Ativo</t>
        </is>
      </c>
      <c r="I7" t="inlineStr">
        <is>
          <t>Ordinária</t>
        </is>
      </c>
      <c r="J7" t="inlineStr">
        <is>
          <t>0,00</t>
        </is>
      </c>
    </row>
    <row r="8">
      <c r="A8" t="inlineStr">
        <is>
          <t>4822</t>
        </is>
      </c>
      <c r="B8" t="inlineStr">
        <is>
          <t>Agente de Integracao</t>
        </is>
      </c>
      <c r="C8" t="inlineStr">
        <is>
          <t>Enjoy Consultoria Eireli ME</t>
        </is>
      </c>
      <c r="D8" t="inlineStr">
        <is>
          <t>11810823000107</t>
        </is>
      </c>
      <c r="E8" t="inlineStr"/>
      <c r="F8" t="inlineStr">
        <is>
          <t>08/12/2023 00:00:00</t>
        </is>
      </c>
      <c r="G8" t="inlineStr">
        <is>
          <t>08/12/2028</t>
        </is>
      </c>
      <c r="H8" t="inlineStr">
        <is>
          <t>Ativo</t>
        </is>
      </c>
      <c r="I8" t="inlineStr">
        <is>
          <t>Ordinária</t>
        </is>
      </c>
      <c r="J8" t="inlineStr">
        <is>
          <t>0,00</t>
        </is>
      </c>
    </row>
    <row r="9">
      <c r="A9" t="inlineStr">
        <is>
          <t>4194</t>
        </is>
      </c>
      <c r="B9" t="inlineStr">
        <is>
          <t>O presente instrumento tem por objeto normatizar a cobrança mensal em folha de pagamento de salário das parcelas destinadas ao pagamento de empréstimo realizado pelos participantes dos planos de benefícios administrados pela PREVISC</t>
        </is>
      </c>
      <c r="C9" t="inlineStr">
        <is>
          <t>Sociedade de Previdência Complementar do Sistema Federação das Indústrias do Estado de Santa Catarina - PREVISC</t>
        </is>
      </c>
      <c r="D9" t="inlineStr">
        <is>
          <t>80150857000127</t>
        </is>
      </c>
      <c r="E9" t="inlineStr"/>
      <c r="F9" t="inlineStr">
        <is>
          <t>30/09/2021 00:00:00</t>
        </is>
      </c>
      <c r="G9" t="inlineStr">
        <is>
          <t>30/09/2026</t>
        </is>
      </c>
      <c r="H9" t="inlineStr">
        <is>
          <t>Ativo</t>
        </is>
      </c>
      <c r="I9" t="inlineStr">
        <is>
          <t>Ordinária</t>
        </is>
      </c>
      <c r="J9" t="inlineStr">
        <is>
          <t>0,00</t>
        </is>
      </c>
    </row>
    <row r="10">
      <c r="A10" t="inlineStr">
        <is>
          <t>5218</t>
        </is>
      </c>
      <c r="B10" t="inlineStr">
        <is>
          <t>Agente de Integracao</t>
        </is>
      </c>
      <c r="C10" t="inlineStr">
        <is>
          <t>Estagios CIN - Centro de Integracao de Estudantes</t>
        </is>
      </c>
      <c r="D10" t="inlineStr">
        <is>
          <t>03233240000124</t>
        </is>
      </c>
      <c r="E10" t="inlineStr"/>
      <c r="F10" t="inlineStr">
        <is>
          <t>22/07/2025 00:00:00</t>
        </is>
      </c>
      <c r="G10" t="inlineStr">
        <is>
          <t>22/07/2030</t>
        </is>
      </c>
      <c r="H10" t="inlineStr">
        <is>
          <t>Ativo</t>
        </is>
      </c>
      <c r="I10" t="inlineStr">
        <is>
          <t>Ordinária</t>
        </is>
      </c>
      <c r="J10" t="inlineStr">
        <is>
          <t>0,00</t>
        </is>
      </c>
    </row>
    <row r="11">
      <c r="A11" t="inlineStr">
        <is>
          <t>5004</t>
        </is>
      </c>
      <c r="B11" t="inlineStr">
        <is>
          <t>Agente de Integracao</t>
        </is>
      </c>
      <c r="C11" t="inlineStr">
        <is>
          <t>EBCP Assessoria e Consultoria em Rh Ltda</t>
        </is>
      </c>
      <c r="D11" t="inlineStr">
        <is>
          <t>41813282000123</t>
        </is>
      </c>
      <c r="E11" t="inlineStr"/>
      <c r="F11" t="inlineStr">
        <is>
          <t>20/08/2024 00:00:00</t>
        </is>
      </c>
      <c r="G11" t="inlineStr">
        <is>
          <t>20/08/2029</t>
        </is>
      </c>
      <c r="H11" t="inlineStr">
        <is>
          <t>Ativo</t>
        </is>
      </c>
      <c r="I11" t="inlineStr">
        <is>
          <t>Ordinária</t>
        </is>
      </c>
      <c r="J11" t="inlineStr">
        <is>
          <t>0,00</t>
        </is>
      </c>
    </row>
    <row r="12">
      <c r="A12" t="inlineStr">
        <is>
          <t>5326</t>
        </is>
      </c>
      <c r="B12" t="inlineStr">
        <is>
          <t>Campo de Estagio</t>
        </is>
      </c>
      <c r="C12" t="inlineStr">
        <is>
          <t>Centro de Integração Empresa-escola do Paraná - CIEE/PR</t>
        </is>
      </c>
      <c r="D12" t="inlineStr">
        <is>
          <t>76610591000180</t>
        </is>
      </c>
      <c r="E12" t="inlineStr"/>
      <c r="F12" t="inlineStr">
        <is>
          <t>12/11/2025 00:00:00</t>
        </is>
      </c>
      <c r="G12" t="inlineStr">
        <is>
          <t>12/11/2030</t>
        </is>
      </c>
      <c r="H12" t="inlineStr">
        <is>
          <t>Ativo</t>
        </is>
      </c>
      <c r="I12" t="inlineStr">
        <is>
          <t>Ordinária</t>
        </is>
      </c>
      <c r="J12" t="inlineStr">
        <is>
          <t>0,00</t>
        </is>
      </c>
    </row>
    <row r="13">
      <c r="A13" t="inlineStr">
        <is>
          <t>4564</t>
        </is>
      </c>
      <c r="B13" t="inlineStr">
        <is>
          <t>Campo de Estagio</t>
        </is>
      </c>
      <c r="C13" t="inlineStr">
        <is>
          <t>Sociedade Beneficente São Camilo - Hospital Regional</t>
        </is>
      </c>
      <c r="D13" t="inlineStr">
        <is>
          <t>60975737006273</t>
        </is>
      </c>
      <c r="E13" t="inlineStr"/>
      <c r="F13" t="inlineStr">
        <is>
          <t>21/10/2022 00:00:00</t>
        </is>
      </c>
      <c r="G13" t="inlineStr">
        <is>
          <t>22/10/2026</t>
        </is>
      </c>
      <c r="H13" t="inlineStr">
        <is>
          <t>Ativo</t>
        </is>
      </c>
      <c r="I13" t="inlineStr">
        <is>
          <t>Ordinária</t>
        </is>
      </c>
      <c r="J13" t="inlineStr">
        <is>
          <t>0,00</t>
        </is>
      </c>
    </row>
    <row r="14">
      <c r="A14" t="inlineStr">
        <is>
          <t>4741</t>
        </is>
      </c>
      <c r="B14" t="inlineStr">
        <is>
          <t>Campo de Estagio</t>
        </is>
      </c>
      <c r="C14" t="inlineStr">
        <is>
          <t>Centro de Estagios PPM Human Resources - Companhia de Estágios</t>
        </is>
      </c>
      <c r="D14" t="inlineStr">
        <is>
          <t>08029517000115</t>
        </is>
      </c>
      <c r="E14" t="inlineStr"/>
      <c r="F14" t="inlineStr">
        <is>
          <t>11/08/2023 00:00:00</t>
        </is>
      </c>
      <c r="G14" t="inlineStr">
        <is>
          <t>11/08/2028</t>
        </is>
      </c>
      <c r="H14" t="inlineStr">
        <is>
          <t>Ativo</t>
        </is>
      </c>
      <c r="I14" t="inlineStr">
        <is>
          <t>Ordinária</t>
        </is>
      </c>
      <c r="J14" t="inlineStr">
        <is>
          <t>0,00</t>
        </is>
      </c>
    </row>
    <row r="15">
      <c r="A15" t="inlineStr">
        <is>
          <t>5351</t>
        </is>
      </c>
      <c r="B15" t="inlineStr">
        <is>
          <t>Campo de Estagio</t>
        </is>
      </c>
      <c r="C15" t="inlineStr">
        <is>
          <t>Librelato S.A. Implementos Rodoviários</t>
        </is>
      </c>
      <c r="D15" t="inlineStr">
        <is>
          <t>75274316000170</t>
        </is>
      </c>
      <c r="E15" t="inlineStr"/>
      <c r="F15" t="inlineStr">
        <is>
          <t>18/02/2026 00:00:00</t>
        </is>
      </c>
      <c r="G15" t="inlineStr">
        <is>
          <t>18/02/2031</t>
        </is>
      </c>
      <c r="H15" t="inlineStr">
        <is>
          <t>Ativo</t>
        </is>
      </c>
      <c r="I15" t="inlineStr">
        <is>
          <t>Ordinária</t>
        </is>
      </c>
      <c r="J15" t="inlineStr">
        <is>
          <t>0,00</t>
        </is>
      </c>
    </row>
    <row r="16">
      <c r="A16" t="inlineStr">
        <is>
          <t>4219</t>
        </is>
      </c>
      <c r="B16" t="inlineStr">
        <is>
          <t>Cooperacao tecnica</t>
        </is>
      </c>
      <c r="C16" t="inlineStr">
        <is>
          <t>Serviço Nacional de Aprendizagem Comercial - Departamento Nacional - SENAC/DN</t>
        </is>
      </c>
      <c r="D16" t="inlineStr">
        <is>
          <t>33469172000168</t>
        </is>
      </c>
      <c r="E16" t="inlineStr"/>
      <c r="F16" t="inlineStr">
        <is>
          <t>12/07/2021 00:00:00</t>
        </is>
      </c>
      <c r="G16" t="inlineStr">
        <is>
          <t>12/07/2026</t>
        </is>
      </c>
      <c r="H16" t="inlineStr">
        <is>
          <t>Ativo</t>
        </is>
      </c>
      <c r="I16" t="inlineStr">
        <is>
          <t>Ordinária</t>
        </is>
      </c>
      <c r="J16" t="inlineStr">
        <is>
          <t>0,00</t>
        </is>
      </c>
    </row>
    <row r="17">
      <c r="A17" t="inlineStr">
        <is>
          <t>5248</t>
        </is>
      </c>
      <c r="B17" t="inlineStr">
        <is>
          <t>Campo de Estagio</t>
        </is>
      </c>
      <c r="C17" t="inlineStr">
        <is>
          <t>Hospital Municipal São José - Município de Joinville</t>
        </is>
      </c>
      <c r="D17" t="inlineStr">
        <is>
          <t>84703248000109</t>
        </is>
      </c>
      <c r="E17" t="inlineStr"/>
      <c r="F17" t="inlineStr">
        <is>
          <t>14/08/2025 00:00:00</t>
        </is>
      </c>
      <c r="G17" t="inlineStr">
        <is>
          <t>14/08/2030</t>
        </is>
      </c>
      <c r="H17" t="inlineStr">
        <is>
          <t>Ativo</t>
        </is>
      </c>
      <c r="I17" t="inlineStr">
        <is>
          <t>Ordinária</t>
        </is>
      </c>
      <c r="J17" t="inlineStr">
        <is>
          <t>0,00</t>
        </is>
      </c>
    </row>
    <row r="18">
      <c r="A18" t="inlineStr">
        <is>
          <t>4423</t>
        </is>
      </c>
      <c r="B18" t="inlineStr">
        <is>
          <t>Agente de Integracao</t>
        </is>
      </c>
      <c r="C18" t="inlineStr">
        <is>
          <t>Super Estagios Ltda EPP</t>
        </is>
      </c>
      <c r="D18" t="inlineStr">
        <is>
          <t>11320576000152</t>
        </is>
      </c>
      <c r="E18" t="inlineStr"/>
      <c r="F18" t="inlineStr">
        <is>
          <t>24/06/2022 00:00:00</t>
        </is>
      </c>
      <c r="G18" t="inlineStr">
        <is>
          <t>24/06/2027</t>
        </is>
      </c>
      <c r="H18" t="inlineStr">
        <is>
          <t>Ativo</t>
        </is>
      </c>
      <c r="I18" t="inlineStr">
        <is>
          <t>Ordinária</t>
        </is>
      </c>
      <c r="J18" t="inlineStr">
        <is>
          <t>0,00</t>
        </is>
      </c>
    </row>
    <row r="19">
      <c r="A19" t="inlineStr">
        <is>
          <t>4254</t>
        </is>
      </c>
      <c r="B19" t="inlineStr">
        <is>
          <t>Campo de Estagio</t>
        </is>
      </c>
      <c r="C19" t="inlineStr">
        <is>
          <t>Municipio de Joinville</t>
        </is>
      </c>
      <c r="D19" t="inlineStr">
        <is>
          <t>83169623000110</t>
        </is>
      </c>
      <c r="E19" t="inlineStr"/>
      <c r="F19" t="inlineStr">
        <is>
          <t>17/08/2021 00:00:00</t>
        </is>
      </c>
      <c r="G19" t="inlineStr">
        <is>
          <t>17/08/2026</t>
        </is>
      </c>
      <c r="H19" t="inlineStr">
        <is>
          <t>Ativo</t>
        </is>
      </c>
      <c r="I19" t="inlineStr">
        <is>
          <t>Ordinária</t>
        </is>
      </c>
      <c r="J19" t="inlineStr">
        <is>
          <t>0,00</t>
        </is>
      </c>
    </row>
    <row r="20">
      <c r="A20" t="inlineStr">
        <is>
          <t>4367</t>
        </is>
      </c>
      <c r="B20" t="inlineStr">
        <is>
          <t>Agente de Integracao</t>
        </is>
      </c>
      <c r="C20" t="inlineStr">
        <is>
          <t>Marcelo de Mira Vasconcelos Estágios e Treinamentos ME</t>
        </is>
      </c>
      <c r="D20" t="inlineStr">
        <is>
          <t>32273969000122</t>
        </is>
      </c>
      <c r="E20" t="inlineStr"/>
      <c r="F20" t="inlineStr">
        <is>
          <t>10/03/2022 00:00:00</t>
        </is>
      </c>
      <c r="G20" t="inlineStr">
        <is>
          <t>10/03/2027</t>
        </is>
      </c>
      <c r="H20" t="inlineStr">
        <is>
          <t>Ativo</t>
        </is>
      </c>
      <c r="I20" t="inlineStr">
        <is>
          <t>Ordinária</t>
        </is>
      </c>
      <c r="J20" t="inlineStr">
        <is>
          <t>0,00</t>
        </is>
      </c>
    </row>
    <row r="21">
      <c r="A21" t="inlineStr">
        <is>
          <t>5246</t>
        </is>
      </c>
      <c r="B21" t="inlineStr">
        <is>
          <t>Agente de Integracao</t>
        </is>
      </c>
      <c r="C21" t="inlineStr">
        <is>
          <t>Instituto Nacional de Capacitação e Educação para o Trabalho - Via de Acesso Ruy Leal</t>
        </is>
      </c>
      <c r="D21" t="inlineStr">
        <is>
          <t>05699372000171</t>
        </is>
      </c>
      <c r="E21" t="inlineStr"/>
      <c r="F21" t="inlineStr">
        <is>
          <t>20/08/2025 00:00:00</t>
        </is>
      </c>
      <c r="G21" t="inlineStr">
        <is>
          <t>20/08/2030</t>
        </is>
      </c>
      <c r="H21" t="inlineStr">
        <is>
          <t>Ativo</t>
        </is>
      </c>
      <c r="I21" t="inlineStr">
        <is>
          <t>Ordinária</t>
        </is>
      </c>
      <c r="J21" t="inlineStr">
        <is>
          <t>0,00</t>
        </is>
      </c>
    </row>
  </sheetData>
  <pageMargins left="0.75" right="0.75" top="1" bottom="1" header="0.5" footer="0.5"/>
</worksheet>
</file>

<file path=xl/worksheets/sheet78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5436</t>
        </is>
      </c>
      <c r="B2" t="inlineStr">
        <is>
          <t>O objeto deste TERMO é o estabelecimento de uma parceria estratégica para a execução do "Projeto Customizado", visando transformar o conhecimento gerado nos cursos de graduação e tecnologia do SENAC/SC</t>
        </is>
      </c>
      <c r="C2" t="inlineStr">
        <is>
          <t>Fundação Softville</t>
        </is>
      </c>
      <c r="D2" t="inlineStr">
        <is>
          <t>00724082000117</t>
        </is>
      </c>
      <c r="E2" t="inlineStr"/>
      <c r="F2" t="inlineStr">
        <is>
          <t>24/06/2026 00:00:00</t>
        </is>
      </c>
      <c r="G2" t="inlineStr">
        <is>
          <t>24/06/2027</t>
        </is>
      </c>
      <c r="H2" t="inlineStr">
        <is>
          <t>Ativo</t>
        </is>
      </c>
      <c r="I2" t="inlineStr">
        <is>
          <t>Ordinária</t>
        </is>
      </c>
      <c r="J2" t="inlineStr">
        <is>
          <t>60000,00</t>
        </is>
      </c>
    </row>
    <row r="3">
      <c r="A3" t="inlineStr">
        <is>
          <t>4604</t>
        </is>
      </c>
      <c r="B3" t="inlineStr">
        <is>
          <t>Parceria com descontos na programação normal da Unidades do SENAC/SC</t>
        </is>
      </c>
      <c r="C3" t="inlineStr">
        <is>
          <t>Plastibrasil Industria e Comercio de Plasticos Eireli</t>
        </is>
      </c>
      <c r="D3" t="inlineStr">
        <is>
          <t>00199301000196</t>
        </is>
      </c>
      <c r="E3" t="inlineStr"/>
      <c r="F3" t="inlineStr">
        <is>
          <t>20/12/2022 00:00:00</t>
        </is>
      </c>
      <c r="G3" t="inlineStr">
        <is>
          <t>20/12/2027</t>
        </is>
      </c>
      <c r="H3" t="inlineStr">
        <is>
          <t>Ativo</t>
        </is>
      </c>
      <c r="I3" t="inlineStr">
        <is>
          <t>Ordinária</t>
        </is>
      </c>
      <c r="J3" t="inlineStr">
        <is>
          <t>0,00</t>
        </is>
      </c>
    </row>
    <row r="4">
      <c r="A4" t="inlineStr">
        <is>
          <t>5120</t>
        </is>
      </c>
      <c r="B4" t="inlineStr">
        <is>
          <t>Parceria com descontos na programação normal da Unidades do SENAC/SC</t>
        </is>
      </c>
      <c r="C4" t="inlineStr">
        <is>
          <t>MMK Confeccoes Ltda</t>
        </is>
      </c>
      <c r="D4" t="inlineStr">
        <is>
          <t>09597176000147</t>
        </is>
      </c>
      <c r="E4" t="inlineStr"/>
      <c r="F4" t="inlineStr">
        <is>
          <t>13/03/2025 00:00:00</t>
        </is>
      </c>
      <c r="G4" t="inlineStr">
        <is>
          <t>13/03/2030</t>
        </is>
      </c>
      <c r="H4" t="inlineStr">
        <is>
          <t>Ativo</t>
        </is>
      </c>
      <c r="I4" t="inlineStr">
        <is>
          <t>Ordinária</t>
        </is>
      </c>
      <c r="J4" t="inlineStr">
        <is>
          <t>0,00</t>
        </is>
      </c>
    </row>
    <row r="5">
      <c r="A5" t="inlineStr">
        <is>
          <t>5152</t>
        </is>
      </c>
      <c r="B5" t="inlineStr">
        <is>
          <t>Parceria com descontos na programação normal da Unidades do SENAC/SC</t>
        </is>
      </c>
      <c r="C5" t="inlineStr">
        <is>
          <t>Dipaes Industria de Paes Ltda</t>
        </is>
      </c>
      <c r="D5" t="inlineStr">
        <is>
          <t>08277842000105</t>
        </is>
      </c>
      <c r="E5" t="inlineStr"/>
      <c r="F5" t="inlineStr">
        <is>
          <t>16/04/2025 00:00:00</t>
        </is>
      </c>
      <c r="G5" t="inlineStr">
        <is>
          <t>16/04/2030</t>
        </is>
      </c>
      <c r="H5" t="inlineStr">
        <is>
          <t>Ativo</t>
        </is>
      </c>
      <c r="I5" t="inlineStr">
        <is>
          <t>Ordinária</t>
        </is>
      </c>
      <c r="J5" t="inlineStr">
        <is>
          <t>0,00</t>
        </is>
      </c>
    </row>
    <row r="6">
      <c r="A6" t="inlineStr">
        <is>
          <t>5219</t>
        </is>
      </c>
      <c r="B6" t="inlineStr">
        <is>
          <t>Parceria com descontos na programação normal da Unidades do SENAC/SC</t>
        </is>
      </c>
      <c r="C6" t="inlineStr">
        <is>
          <t>CRTR11 - Conselho Regional de Tecnicos em Radiologia de SC</t>
        </is>
      </c>
      <c r="D6" t="inlineStr">
        <is>
          <t>83159541000194</t>
        </is>
      </c>
      <c r="E6" t="inlineStr"/>
      <c r="F6" t="inlineStr">
        <is>
          <t>22/07/2025 00:00:00</t>
        </is>
      </c>
      <c r="G6" t="inlineStr">
        <is>
          <t>22/07/2030</t>
        </is>
      </c>
      <c r="H6" t="inlineStr">
        <is>
          <t>Ativo</t>
        </is>
      </c>
      <c r="I6" t="inlineStr">
        <is>
          <t>Ordinária</t>
        </is>
      </c>
      <c r="J6" t="inlineStr">
        <is>
          <t>0,00</t>
        </is>
      </c>
    </row>
    <row r="7">
      <c r="A7" t="inlineStr">
        <is>
          <t>4492</t>
        </is>
      </c>
      <c r="B7" t="inlineStr">
        <is>
          <t>Parceria com descontos na programação normal da Unidades do SENAC/SC</t>
        </is>
      </c>
      <c r="C7" t="inlineStr">
        <is>
          <t>CSM Componentes Sistemas e Máquinas para Construção Ltda</t>
        </is>
      </c>
      <c r="D7" t="inlineStr">
        <is>
          <t>76840537000121</t>
        </is>
      </c>
      <c r="E7" t="inlineStr"/>
      <c r="F7" t="inlineStr">
        <is>
          <t>26/08/2022 00:00:00</t>
        </is>
      </c>
      <c r="G7" t="inlineStr">
        <is>
          <t>26/08/2027</t>
        </is>
      </c>
      <c r="H7" t="inlineStr">
        <is>
          <t>Ativo</t>
        </is>
      </c>
      <c r="I7" t="inlineStr">
        <is>
          <t>Ordinária</t>
        </is>
      </c>
      <c r="J7" t="inlineStr">
        <is>
          <t>0,00</t>
        </is>
      </c>
    </row>
    <row r="8">
      <c r="A8" t="inlineStr">
        <is>
          <t>4908</t>
        </is>
      </c>
      <c r="B8" t="inlineStr">
        <is>
          <t>Parceria com descontos na programação normal da Unidades do SENAC/SC</t>
        </is>
      </c>
      <c r="C8" t="inlineStr">
        <is>
          <t>Associacao Beneficente Evangelica de Joinville - Hospital Dona Helena</t>
        </is>
      </c>
      <c r="D8" t="inlineStr">
        <is>
          <t>84694405000167</t>
        </is>
      </c>
      <c r="E8" t="inlineStr"/>
      <c r="F8" t="inlineStr">
        <is>
          <t>02/04/2024 00:00:00</t>
        </is>
      </c>
      <c r="G8" t="inlineStr">
        <is>
          <t>02/04/2029</t>
        </is>
      </c>
      <c r="H8" t="inlineStr">
        <is>
          <t>Ativo</t>
        </is>
      </c>
      <c r="I8" t="inlineStr">
        <is>
          <t>Ordinária</t>
        </is>
      </c>
      <c r="J8" t="inlineStr">
        <is>
          <t>0,00</t>
        </is>
      </c>
    </row>
    <row r="9">
      <c r="A9" t="inlineStr">
        <is>
          <t>5097</t>
        </is>
      </c>
      <c r="B9" t="inlineStr">
        <is>
          <t>Parceria com descontos na programação normal da Unidades do SENAC/SC</t>
        </is>
      </c>
      <c r="C9" t="inlineStr">
        <is>
          <t>Cubilla Assistencia Medica Ltda</t>
        </is>
      </c>
      <c r="D9" t="inlineStr">
        <is>
          <t>07941197000102</t>
        </is>
      </c>
      <c r="E9" t="inlineStr"/>
      <c r="F9" t="inlineStr">
        <is>
          <t>10/02/2025 00:00:00</t>
        </is>
      </c>
      <c r="G9" t="inlineStr">
        <is>
          <t>08/02/2030</t>
        </is>
      </c>
      <c r="H9" t="inlineStr">
        <is>
          <t>Ativo</t>
        </is>
      </c>
      <c r="I9" t="inlineStr">
        <is>
          <t>Ordinária</t>
        </is>
      </c>
      <c r="J9" t="inlineStr">
        <is>
          <t>0,00</t>
        </is>
      </c>
    </row>
    <row r="10">
      <c r="A10" t="inlineStr">
        <is>
          <t>4352</t>
        </is>
      </c>
      <c r="B10" t="inlineStr">
        <is>
          <t>Parceria com descontos na programação normal da Unidades do SENAC/SC</t>
        </is>
      </c>
      <c r="C10" t="inlineStr">
        <is>
          <t>Comercial Pra Café Ltda</t>
        </is>
      </c>
      <c r="D10" t="inlineStr">
        <is>
          <t>06230380000480</t>
        </is>
      </c>
      <c r="E10" t="inlineStr"/>
      <c r="F10" t="inlineStr">
        <is>
          <t>30/09/2021 00:00:00</t>
        </is>
      </c>
      <c r="G10" t="inlineStr">
        <is>
          <t>30/09/2026</t>
        </is>
      </c>
      <c r="H10" t="inlineStr">
        <is>
          <t>Ativo</t>
        </is>
      </c>
      <c r="I10" t="inlineStr">
        <is>
          <t>Ordinária</t>
        </is>
      </c>
      <c r="J10" t="inlineStr">
        <is>
          <t>0,00</t>
        </is>
      </c>
    </row>
    <row r="11">
      <c r="A11" t="inlineStr">
        <is>
          <t>4500</t>
        </is>
      </c>
      <c r="B11" t="inlineStr">
        <is>
          <t>Parceria com descontos na programação normal da Unidades do SENAC/SC</t>
        </is>
      </c>
      <c r="C11" t="inlineStr">
        <is>
          <t>Industria e Comercio de Moveis Henn Ltda</t>
        </is>
      </c>
      <c r="D11" t="inlineStr">
        <is>
          <t>85355592000117</t>
        </is>
      </c>
      <c r="E11" t="inlineStr"/>
      <c r="F11" t="inlineStr">
        <is>
          <t>21/11/2022 00:00:00</t>
        </is>
      </c>
      <c r="G11" t="inlineStr">
        <is>
          <t>19/11/2027</t>
        </is>
      </c>
      <c r="H11" t="inlineStr">
        <is>
          <t>Ativo</t>
        </is>
      </c>
      <c r="I11" t="inlineStr">
        <is>
          <t>Ordinária</t>
        </is>
      </c>
      <c r="J11" t="inlineStr">
        <is>
          <t>0,00</t>
        </is>
      </c>
    </row>
    <row r="12">
      <c r="A12" t="inlineStr">
        <is>
          <t>4443</t>
        </is>
      </c>
      <c r="B12" t="inlineStr">
        <is>
          <t>Parceria com descontos na programação normal da Unidades do SENAC/SC</t>
        </is>
      </c>
      <c r="C12" t="inlineStr">
        <is>
          <t>Associação Hospitalar São José de Jaraguá do Sul</t>
        </is>
      </c>
      <c r="D12" t="inlineStr">
        <is>
          <t>12846027000189</t>
        </is>
      </c>
      <c r="E12" t="inlineStr"/>
      <c r="F12" t="inlineStr">
        <is>
          <t>15/07/2022 00:00:00</t>
        </is>
      </c>
      <c r="G12" t="inlineStr">
        <is>
          <t>15/07/2027</t>
        </is>
      </c>
      <c r="H12" t="inlineStr">
        <is>
          <t>Ativo</t>
        </is>
      </c>
      <c r="I12" t="inlineStr">
        <is>
          <t>Ordinária</t>
        </is>
      </c>
      <c r="J12" t="inlineStr">
        <is>
          <t>0,00</t>
        </is>
      </c>
    </row>
    <row r="13">
      <c r="A13" t="inlineStr">
        <is>
          <t>4667</t>
        </is>
      </c>
      <c r="B13" t="inlineStr">
        <is>
          <t>Parceria com descontos na programação normal da Unidades do SENAC/SC</t>
        </is>
      </c>
      <c r="C13" t="inlineStr">
        <is>
          <t>Madeira Plastica Ambiental S/A</t>
        </is>
      </c>
      <c r="D13" t="inlineStr">
        <is>
          <t>17214638000128</t>
        </is>
      </c>
      <c r="E13" t="inlineStr"/>
      <c r="F13" t="inlineStr">
        <is>
          <t>06/04/2023 00:00:00</t>
        </is>
      </c>
      <c r="G13" t="inlineStr">
        <is>
          <t>06/04/2028</t>
        </is>
      </c>
      <c r="H13" t="inlineStr">
        <is>
          <t>Ativo</t>
        </is>
      </c>
      <c r="I13" t="inlineStr">
        <is>
          <t>Ordinária</t>
        </is>
      </c>
      <c r="J13" t="inlineStr">
        <is>
          <t>0,00</t>
        </is>
      </c>
    </row>
    <row r="14">
      <c r="A14" t="inlineStr">
        <is>
          <t>2446</t>
        </is>
      </c>
      <c r="B14" t="inlineStr">
        <is>
          <t>Termo de Adesão que tem como objeto a adesão ao serviço consumidor.gov.br</t>
        </is>
      </c>
      <c r="C14" t="inlineStr">
        <is>
          <t>SENACON - Secretaria Nacional do Consumidor</t>
        </is>
      </c>
      <c r="D14" t="inlineStr">
        <is>
          <t>00394494010018</t>
        </is>
      </c>
      <c r="E14" t="inlineStr"/>
      <c r="F14" t="inlineStr">
        <is>
          <t>11/09/2014 00:00:00</t>
        </is>
      </c>
      <c r="G14" t="inlineStr">
        <is>
          <t>11/09/2029</t>
        </is>
      </c>
      <c r="H14" t="inlineStr">
        <is>
          <t>Ativo</t>
        </is>
      </c>
      <c r="I14" t="inlineStr">
        <is>
          <t>Ordinária</t>
        </is>
      </c>
      <c r="J14" t="inlineStr">
        <is>
          <t>0,00</t>
        </is>
      </c>
    </row>
    <row r="15">
      <c r="A15" t="inlineStr">
        <is>
          <t>5074</t>
        </is>
      </c>
      <c r="B15" t="inlineStr">
        <is>
          <t>Parceria com descontos na programação normal da Unidades do SENAC/SC</t>
        </is>
      </c>
      <c r="C15" t="inlineStr">
        <is>
          <t>Cooperalfa - Cooperativa Agroindustrial Alfa</t>
        </is>
      </c>
      <c r="D15" t="inlineStr">
        <is>
          <t>83305235000119</t>
        </is>
      </c>
      <c r="E15" t="inlineStr"/>
      <c r="F15" t="inlineStr">
        <is>
          <t>30/07/2024 00:00:00</t>
        </is>
      </c>
      <c r="G15" t="inlineStr">
        <is>
          <t>30/07/2029</t>
        </is>
      </c>
      <c r="H15" t="inlineStr">
        <is>
          <t>Ativo</t>
        </is>
      </c>
      <c r="I15" t="inlineStr">
        <is>
          <t>Ordinária</t>
        </is>
      </c>
      <c r="J15" t="inlineStr">
        <is>
          <t>0,00</t>
        </is>
      </c>
    </row>
    <row r="16">
      <c r="A16" t="inlineStr">
        <is>
          <t>4911</t>
        </is>
      </c>
      <c r="B16" t="inlineStr">
        <is>
          <t>Parceria com descontos na programação normal da Unidades do SENAC/SC</t>
        </is>
      </c>
      <c r="C16" t="inlineStr">
        <is>
          <t>Formato Compensados Ltda</t>
        </is>
      </c>
      <c r="D16" t="inlineStr">
        <is>
          <t>03909543000114</t>
        </is>
      </c>
      <c r="E16" t="inlineStr"/>
      <c r="F16" t="inlineStr">
        <is>
          <t>10/08/2023 00:00:00</t>
        </is>
      </c>
      <c r="G16" t="inlineStr">
        <is>
          <t>10/08/2028</t>
        </is>
      </c>
      <c r="H16" t="inlineStr">
        <is>
          <t>Ativo</t>
        </is>
      </c>
      <c r="I16" t="inlineStr">
        <is>
          <t>Ordinária</t>
        </is>
      </c>
      <c r="J16" t="inlineStr">
        <is>
          <t>0,00</t>
        </is>
      </c>
    </row>
    <row r="17">
      <c r="A17" t="inlineStr">
        <is>
          <t>4199</t>
        </is>
      </c>
      <c r="B17" t="inlineStr">
        <is>
          <t>Parceria com descontos na programação normal da Unidades do SENAC/SC</t>
        </is>
      </c>
      <c r="C17" t="inlineStr">
        <is>
          <t>Câmara de Dirigentes Lojistas de Florianópolis - CDL</t>
        </is>
      </c>
      <c r="D17" t="inlineStr">
        <is>
          <t>83901660000170</t>
        </is>
      </c>
      <c r="E17" t="inlineStr"/>
      <c r="F17" t="inlineStr">
        <is>
          <t>16/08/2021 00:00:00</t>
        </is>
      </c>
      <c r="G17" t="inlineStr">
        <is>
          <t>14/08/2026</t>
        </is>
      </c>
      <c r="H17" t="inlineStr">
        <is>
          <t>Ativo</t>
        </is>
      </c>
      <c r="I17" t="inlineStr">
        <is>
          <t>Ordinária</t>
        </is>
      </c>
      <c r="J17" t="inlineStr">
        <is>
          <t>0,00</t>
        </is>
      </c>
    </row>
    <row r="18">
      <c r="A18" t="inlineStr">
        <is>
          <t>5178</t>
        </is>
      </c>
      <c r="B18" t="inlineStr">
        <is>
          <t>Parceria com descontos na programação normal da Unidades do SENAC/SC</t>
        </is>
      </c>
      <c r="C18" t="inlineStr">
        <is>
          <t>Kerber Pre-Moldados Ltda</t>
        </is>
      </c>
      <c r="D18" t="inlineStr">
        <is>
          <t>06938670000130</t>
        </is>
      </c>
      <c r="E18" t="inlineStr"/>
      <c r="F18" t="inlineStr">
        <is>
          <t>11/08/2023 00:00:00</t>
        </is>
      </c>
      <c r="G18" t="inlineStr">
        <is>
          <t>11/08/2028</t>
        </is>
      </c>
      <c r="H18" t="inlineStr">
        <is>
          <t>Ativo</t>
        </is>
      </c>
      <c r="I18" t="inlineStr">
        <is>
          <t>Ordinária</t>
        </is>
      </c>
      <c r="J18" t="inlineStr">
        <is>
          <t>0,00</t>
        </is>
      </c>
    </row>
    <row r="19">
      <c r="A19" t="inlineStr">
        <is>
          <t>5428</t>
        </is>
      </c>
      <c r="B19" t="inlineStr">
        <is>
          <t>Parceria com descontos na programação normal da Unidades do SENAC/SC</t>
        </is>
      </c>
      <c r="C19" t="inlineStr">
        <is>
          <t>TREFIX TECNOLOGIA EM FIXADORES LTDA</t>
        </is>
      </c>
      <c r="D19" t="inlineStr">
        <is>
          <t>14706069000140</t>
        </is>
      </c>
      <c r="E19" t="inlineStr"/>
      <c r="F19" t="inlineStr">
        <is>
          <t>24/10/2024 00:00:00</t>
        </is>
      </c>
      <c r="G19" t="inlineStr">
        <is>
          <t>24/10/2029</t>
        </is>
      </c>
      <c r="H19" t="inlineStr">
        <is>
          <t>Ativo</t>
        </is>
      </c>
      <c r="I19" t="inlineStr">
        <is>
          <t>Ordinária</t>
        </is>
      </c>
      <c r="J19" t="inlineStr">
        <is>
          <t>0,00</t>
        </is>
      </c>
    </row>
    <row r="20">
      <c r="A20" t="inlineStr">
        <is>
          <t>4434</t>
        </is>
      </c>
      <c r="B20" t="inlineStr">
        <is>
          <t>Parceria com descontos na programação normal da Unidades do SENAC/SC</t>
        </is>
      </c>
      <c r="C20" t="inlineStr">
        <is>
          <t>DS Store Ltda</t>
        </is>
      </c>
      <c r="D20" t="inlineStr">
        <is>
          <t>79917597000193</t>
        </is>
      </c>
      <c r="E20" t="inlineStr"/>
      <c r="F20" t="inlineStr">
        <is>
          <t>28/06/2022 00:00:00</t>
        </is>
      </c>
      <c r="G20" t="inlineStr">
        <is>
          <t>28/06/2027</t>
        </is>
      </c>
      <c r="H20" t="inlineStr">
        <is>
          <t>Ativo</t>
        </is>
      </c>
      <c r="I20" t="inlineStr">
        <is>
          <t>Ordinária</t>
        </is>
      </c>
      <c r="J20" t="inlineStr">
        <is>
          <t>0,00</t>
        </is>
      </c>
    </row>
    <row r="21">
      <c r="A21" t="inlineStr">
        <is>
          <t>5264</t>
        </is>
      </c>
      <c r="B21" t="inlineStr">
        <is>
          <t>Parceria com descontos na programação normal da Unidades do SENAC/SC</t>
        </is>
      </c>
      <c r="C21" t="inlineStr">
        <is>
          <t>Mercosul Veiculos Ltda - Toyota</t>
        </is>
      </c>
      <c r="D21" t="inlineStr">
        <is>
          <t>08298672000137</t>
        </is>
      </c>
      <c r="E21" t="inlineStr"/>
      <c r="F21" t="inlineStr">
        <is>
          <t>12/09/2025 00:00:00</t>
        </is>
      </c>
      <c r="G21" t="inlineStr">
        <is>
          <t>12/09/2030</t>
        </is>
      </c>
      <c r="H21" t="inlineStr">
        <is>
          <t>Ativo</t>
        </is>
      </c>
      <c r="I21" t="inlineStr">
        <is>
          <t>Ordinária</t>
        </is>
      </c>
      <c r="J21" t="inlineStr">
        <is>
          <t>0,00</t>
        </is>
      </c>
    </row>
  </sheetData>
  <pageMargins left="0.75" right="0.75" top="1" bottom="1" header="0.5" footer="0.5"/>
</worksheet>
</file>

<file path=xl/worksheets/sheet78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 xml:space="preserve">Despesas Rateadas </t>
        </is>
      </c>
      <c r="E2" t="inlineStr">
        <is>
          <t>Compartilhamento de estruturas físicas, infraestrutura tecnológica e ações conjuntas entre as Entidades.</t>
        </is>
      </c>
      <c r="F2" t="inlineStr">
        <is>
          <t>R$ 40.544.911,00</t>
        </is>
      </c>
    </row>
    <row r="3">
      <c r="A3" t="inlineStr">
        <is>
          <t>2026</t>
        </is>
      </c>
      <c r="B3" t="inlineStr">
        <is>
          <t>DR - Acre</t>
        </is>
      </c>
      <c r="C3" t="inlineStr">
        <is>
          <t>03.636.146/0001-16</t>
        </is>
      </c>
      <c r="D3" t="inlineStr">
        <is>
          <t xml:space="preserve">Despesas Rateadas </t>
        </is>
      </c>
      <c r="E3" t="inlineStr">
        <is>
          <t>Compartilhamento de estruturas físicas, infraestrutura tecnológica e ações conjuntas entre as Entidades.</t>
        </is>
      </c>
      <c r="F3" t="inlineStr">
        <is>
          <t>R$ 1.222.849,00</t>
        </is>
      </c>
    </row>
    <row r="4">
      <c r="A4" t="inlineStr">
        <is>
          <t>2026</t>
        </is>
      </c>
      <c r="B4" t="inlineStr">
        <is>
          <t>DR - Alagoas</t>
        </is>
      </c>
      <c r="C4" t="inlineStr">
        <is>
          <t>03.692.424/0001-52</t>
        </is>
      </c>
      <c r="D4" t="inlineStr">
        <is>
          <t xml:space="preserve">Despesas Rateadas </t>
        </is>
      </c>
      <c r="E4" t="inlineStr">
        <is>
          <t>Compartilhamento de estruturas físicas, infraestrutura tecnológica e ações conjuntas entre as Entidades.</t>
        </is>
      </c>
      <c r="F4" t="inlineStr">
        <is>
          <t>R$ 403.167,00</t>
        </is>
      </c>
    </row>
    <row r="5">
      <c r="A5" t="inlineStr">
        <is>
          <t>2026</t>
        </is>
      </c>
      <c r="B5" t="inlineStr">
        <is>
          <t xml:space="preserve">DR - Amapa </t>
        </is>
      </c>
      <c r="C5" t="inlineStr">
        <is>
          <t>03.592.977/0001-33</t>
        </is>
      </c>
      <c r="D5" t="inlineStr">
        <is>
          <t xml:space="preserve">Despesas Rateadas </t>
        </is>
      </c>
      <c r="E5" t="inlineStr">
        <is>
          <t>Compartilhamento de estruturas físicas, infraestrutura tecnológica e ações conjuntas entre as Entidades.</t>
        </is>
      </c>
      <c r="F5" t="inlineStr">
        <is>
          <t>R$ 89.553,00</t>
        </is>
      </c>
    </row>
    <row r="6">
      <c r="A6" t="inlineStr">
        <is>
          <t>2026</t>
        </is>
      </c>
      <c r="B6" t="inlineStr">
        <is>
          <t xml:space="preserve">DR - Amazonas </t>
        </is>
      </c>
      <c r="C6" t="inlineStr">
        <is>
          <t>03.965.450/0001-07</t>
        </is>
      </c>
      <c r="D6" t="inlineStr">
        <is>
          <t xml:space="preserve">Despesas Rateadas </t>
        </is>
      </c>
      <c r="E6" t="inlineStr">
        <is>
          <t>Compartilhamento de estruturas físicas, infraestrutura tecnológica e ações conjuntas entre as Entidades.</t>
        </is>
      </c>
      <c r="F6" t="inlineStr">
        <is>
          <t>R$ 523.041,00</t>
        </is>
      </c>
    </row>
    <row r="7">
      <c r="A7" t="inlineStr">
        <is>
          <t>2026</t>
        </is>
      </c>
      <c r="B7" t="inlineStr">
        <is>
          <t xml:space="preserve">DR - Bahia </t>
        </is>
      </c>
      <c r="C7" t="inlineStr">
        <is>
          <t>03.682.189/0001-38</t>
        </is>
      </c>
      <c r="D7" t="inlineStr">
        <is>
          <t xml:space="preserve">Despesas Rateadas </t>
        </is>
      </c>
      <c r="E7" t="inlineStr">
        <is>
          <t>Compartilhamento de estruturas físicas, infraestrutura tecnológica e ações conjuntas entre as Entidades.</t>
        </is>
      </c>
      <c r="F7" t="inlineStr">
        <is>
          <t>R$ 1.482.015,00</t>
        </is>
      </c>
    </row>
    <row r="8">
      <c r="A8" t="inlineStr">
        <is>
          <t>2026</t>
        </is>
      </c>
      <c r="B8" t="inlineStr">
        <is>
          <t xml:space="preserve">DR - Ceará  </t>
        </is>
      </c>
      <c r="C8" t="inlineStr">
        <is>
          <t>03.648.344/0001-08</t>
        </is>
      </c>
      <c r="D8" t="inlineStr">
        <is>
          <t xml:space="preserve">Despesas Rateadas </t>
        </is>
      </c>
      <c r="E8" t="inlineStr">
        <is>
          <t>Compartilhamento de estruturas físicas, infraestrutura tecnológica e ações conjuntas entre as Entidades.</t>
        </is>
      </c>
      <c r="F8" t="inlineStr">
        <is>
          <t>R$ 1.295.706,00</t>
        </is>
      </c>
    </row>
    <row r="9">
      <c r="A9" t="inlineStr">
        <is>
          <t>2026</t>
        </is>
      </c>
      <c r="B9" t="inlineStr">
        <is>
          <t xml:space="preserve">DR - Distrito Federal </t>
        </is>
      </c>
      <c r="C9" t="inlineStr">
        <is>
          <t>03.296.968/0001-03</t>
        </is>
      </c>
      <c r="D9" t="inlineStr">
        <is>
          <t xml:space="preserve">Despesas Rateadas </t>
        </is>
      </c>
      <c r="E9" t="inlineStr">
        <is>
          <t>Compartilhamento de estruturas físicas, infraestrutura tecnológica e ações conjuntas entre as Entidades.</t>
        </is>
      </c>
      <c r="F9" t="inlineStr">
        <is>
          <t>R$ 1.534.760,00</t>
        </is>
      </c>
    </row>
    <row r="10">
      <c r="A10" t="inlineStr">
        <is>
          <t>2026</t>
        </is>
      </c>
      <c r="B10" t="inlineStr">
        <is>
          <t xml:space="preserve">DR - Espirito Santo  </t>
        </is>
      </c>
      <c r="C10" t="inlineStr">
        <is>
          <t>03.743.301/0001-01</t>
        </is>
      </c>
      <c r="D10" t="inlineStr">
        <is>
          <t xml:space="preserve">Despesas Rateadas </t>
        </is>
      </c>
      <c r="E10" t="inlineStr">
        <is>
          <t>Compartilhamento de estruturas físicas, infraestrutura tecnológica e ações conjuntas entre as Entidades.</t>
        </is>
      </c>
      <c r="F10" t="inlineStr">
        <is>
          <t>R$ 1.004.806,00</t>
        </is>
      </c>
    </row>
    <row r="11">
      <c r="A11" t="inlineStr">
        <is>
          <t>2026</t>
        </is>
      </c>
      <c r="B11" t="inlineStr">
        <is>
          <t>DR - Goiás</t>
        </is>
      </c>
      <c r="C11" t="inlineStr">
        <is>
          <t>03.608.475/0001-53</t>
        </is>
      </c>
      <c r="D11" t="inlineStr">
        <is>
          <t xml:space="preserve">Despesas Rateadas </t>
        </is>
      </c>
      <c r="E11" t="inlineStr">
        <is>
          <t>Compartilhamento de estruturas físicas, infraestrutura tecnológica e ações conjuntas entre as Entidades.</t>
        </is>
      </c>
      <c r="F11" t="inlineStr">
        <is>
          <t>R$ 1.764.999,00</t>
        </is>
      </c>
    </row>
    <row r="12">
      <c r="A12" t="inlineStr">
        <is>
          <t>2026</t>
        </is>
      </c>
      <c r="B12" t="inlineStr">
        <is>
          <t xml:space="preserve">DR - M.Grosso Sul </t>
        </is>
      </c>
      <c r="C12" t="inlineStr">
        <is>
          <t>03.644.843/0001-19</t>
        </is>
      </c>
      <c r="D12" t="inlineStr">
        <is>
          <t xml:space="preserve">Despesas Rateadas </t>
        </is>
      </c>
      <c r="E12" t="inlineStr">
        <is>
          <t>Compartilhamento de estruturas físicas, infraestrutura tecnológica e ações conjuntas entre as Entidades.</t>
        </is>
      </c>
      <c r="F12" t="inlineStr">
        <is>
          <t>R$ 445.618,00</t>
        </is>
      </c>
    </row>
    <row r="13">
      <c r="A13" t="inlineStr">
        <is>
          <t>2026</t>
        </is>
      </c>
      <c r="B13" t="inlineStr">
        <is>
          <t xml:space="preserve">DR - Maranhão  </t>
        </is>
      </c>
      <c r="C13" t="inlineStr">
        <is>
          <t>03.760.035/0001-17</t>
        </is>
      </c>
      <c r="D13" t="inlineStr">
        <is>
          <t xml:space="preserve">Despesas Rateadas </t>
        </is>
      </c>
      <c r="E13" t="inlineStr">
        <is>
          <t>Compartilhamento de estruturas físicas, infraestrutura tecnológica e ações conjuntas entre as Entidades.</t>
        </is>
      </c>
      <c r="F13" t="inlineStr">
        <is>
          <t>R$ 504.950,00</t>
        </is>
      </c>
    </row>
    <row r="14">
      <c r="A14" t="inlineStr">
        <is>
          <t>2026</t>
        </is>
      </c>
      <c r="B14" t="inlineStr">
        <is>
          <t xml:space="preserve">DR - Mato Grosso  </t>
        </is>
      </c>
      <c r="C14" t="inlineStr">
        <is>
          <t>03.658.868/0001-71</t>
        </is>
      </c>
      <c r="D14" t="inlineStr">
        <is>
          <t xml:space="preserve">Despesas Rateadas </t>
        </is>
      </c>
      <c r="E14" t="inlineStr">
        <is>
          <t>Compartilhamento de estruturas físicas, infraestrutura tecnológica e ações conjuntas entre as Entidades.</t>
        </is>
      </c>
      <c r="F14" t="inlineStr">
        <is>
          <t>R$ 441.726,00</t>
        </is>
      </c>
    </row>
    <row r="15">
      <c r="A15" t="inlineStr">
        <is>
          <t>2026</t>
        </is>
      </c>
      <c r="B15" t="inlineStr">
        <is>
          <t xml:space="preserve">DR - Minas Gerais </t>
        </is>
      </c>
      <c r="C15" t="inlineStr">
        <is>
          <t>03.447.242/0001-16</t>
        </is>
      </c>
      <c r="D15" t="inlineStr">
        <is>
          <t xml:space="preserve">Despesas Rateadas </t>
        </is>
      </c>
      <c r="E15" t="inlineStr">
        <is>
          <t>Compartilhamento de estruturas físicas, infraestrutura tecnológica e ações conjuntas entre as Entidades.</t>
        </is>
      </c>
      <c r="F15" t="inlineStr">
        <is>
          <t>R$ 3.156.326,00</t>
        </is>
      </c>
    </row>
    <row r="16">
      <c r="A16" t="inlineStr">
        <is>
          <t>2026</t>
        </is>
      </c>
      <c r="B16" t="inlineStr">
        <is>
          <t xml:space="preserve">DR - Pará </t>
        </is>
      </c>
      <c r="C16" t="inlineStr">
        <is>
          <t>03.646.961/0001-66</t>
        </is>
      </c>
      <c r="D16" t="inlineStr">
        <is>
          <t xml:space="preserve">Despesas Rateadas </t>
        </is>
      </c>
      <c r="E16" t="inlineStr">
        <is>
          <t>Compartilhamento de estruturas físicas, infraestrutura tecnológica e ações conjuntas entre as Entidades.</t>
        </is>
      </c>
      <c r="F16" t="inlineStr">
        <is>
          <t>R$ 492.393,00</t>
        </is>
      </c>
    </row>
    <row r="17">
      <c r="A17" t="inlineStr">
        <is>
          <t>2026</t>
        </is>
      </c>
      <c r="B17" t="inlineStr">
        <is>
          <t>DR - Paraíba</t>
        </is>
      </c>
      <c r="C17" t="inlineStr">
        <is>
          <t>03.609.783/0001-01</t>
        </is>
      </c>
      <c r="D17" t="inlineStr">
        <is>
          <t xml:space="preserve">Despesas Rateadas </t>
        </is>
      </c>
      <c r="E17" t="inlineStr">
        <is>
          <t>Compartilhamento de estruturas físicas, infraestrutura tecnológica e ações conjuntas entre as Entidades.</t>
        </is>
      </c>
      <c r="F17" t="inlineStr">
        <is>
          <t>R$ 291.925,00</t>
        </is>
      </c>
    </row>
    <row r="18">
      <c r="A18" t="inlineStr">
        <is>
          <t>2026</t>
        </is>
      </c>
      <c r="B18" t="inlineStr">
        <is>
          <t>DR - Paraná</t>
        </is>
      </c>
      <c r="C18" t="inlineStr">
        <is>
          <t>03.541.088/0001-47</t>
        </is>
      </c>
      <c r="D18" t="inlineStr">
        <is>
          <t xml:space="preserve">Despesas Rateadas </t>
        </is>
      </c>
      <c r="E18" t="inlineStr">
        <is>
          <t>Compartilhamento de estruturas físicas, infraestrutura tecnológica e ações conjuntas entre as Entidades.</t>
        </is>
      </c>
      <c r="F18" t="inlineStr">
        <is>
          <t>R$ 4.387.493,00</t>
        </is>
      </c>
    </row>
    <row r="19">
      <c r="A19" t="inlineStr">
        <is>
          <t>2026</t>
        </is>
      </c>
      <c r="B19" t="inlineStr">
        <is>
          <t xml:space="preserve">DR - Pernambuco </t>
        </is>
      </c>
      <c r="C19" t="inlineStr">
        <is>
          <t>03.485.324/0001-55</t>
        </is>
      </c>
      <c r="D19" t="inlineStr">
        <is>
          <t xml:space="preserve">Despesas Rateadas </t>
        </is>
      </c>
      <c r="E19" t="inlineStr">
        <is>
          <t>Compartilhamento de estruturas físicas, infraestrutura tecnológica e ações conjuntas entre as Entidades.</t>
        </is>
      </c>
      <c r="F19" t="inlineStr">
        <is>
          <t>R$ 1.813.833,00</t>
        </is>
      </c>
    </row>
    <row r="20">
      <c r="A20" t="inlineStr">
        <is>
          <t>2026</t>
        </is>
      </c>
      <c r="B20" t="inlineStr">
        <is>
          <t xml:space="preserve">DR - Piaui  </t>
        </is>
      </c>
      <c r="C20" t="inlineStr">
        <is>
          <t>03.778.391/0002-49</t>
        </is>
      </c>
      <c r="D20" t="inlineStr">
        <is>
          <t xml:space="preserve">Despesas Rateadas </t>
        </is>
      </c>
      <c r="E20" t="inlineStr">
        <is>
          <t>Compartilhamento de estruturas físicas, infraestrutura tecnológica e ações conjuntas entre as Entidades.</t>
        </is>
      </c>
      <c r="F20" t="inlineStr">
        <is>
          <t>R$ 346.789,00</t>
        </is>
      </c>
    </row>
    <row r="21">
      <c r="A21" t="inlineStr">
        <is>
          <t>2026</t>
        </is>
      </c>
      <c r="B21" t="inlineStr">
        <is>
          <t>DR - Rio de Janeiro</t>
        </is>
      </c>
      <c r="C21" t="inlineStr">
        <is>
          <t>03.672.347/0001-79</t>
        </is>
      </c>
      <c r="D21" t="inlineStr">
        <is>
          <t xml:space="preserve">Despesas Rateadas </t>
        </is>
      </c>
      <c r="E21" t="inlineStr">
        <is>
          <t>Compartilhamento de estruturas físicas, infraestrutura tecnológica e ações conjuntas entre as Entidades.</t>
        </is>
      </c>
      <c r="F21" t="inlineStr">
        <is>
          <t>R$ 4.261.242,00</t>
        </is>
      </c>
    </row>
  </sheetData>
  <pageMargins left="0.75" right="0.75" top="1" bottom="1" header="0.5" footer="0.5"/>
</worksheet>
</file>

<file path=xl/worksheets/sheet78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 xml:space="preserve">Despesas Rateadas </t>
        </is>
      </c>
      <c r="E2" t="inlineStr">
        <is>
          <t>Compartilhamento de estruturas físicas, infraestrutura tecnológica e ações conjuntas entre as Entidades.</t>
        </is>
      </c>
      <c r="F2" t="inlineStr">
        <is>
          <t>R$ 40.544.911,00</t>
        </is>
      </c>
    </row>
    <row r="3">
      <c r="A3" t="inlineStr">
        <is>
          <t>2026</t>
        </is>
      </c>
      <c r="B3" t="inlineStr">
        <is>
          <t>DR - Acre</t>
        </is>
      </c>
      <c r="C3" t="inlineStr">
        <is>
          <t>03.636.146/0001-16</t>
        </is>
      </c>
      <c r="D3" t="inlineStr">
        <is>
          <t xml:space="preserve">Despesas Rateadas </t>
        </is>
      </c>
      <c r="E3" t="inlineStr">
        <is>
          <t>Compartilhamento de estruturas físicas, infraestrutura tecnológica e ações conjuntas entre as Entidades.</t>
        </is>
      </c>
      <c r="F3" t="inlineStr">
        <is>
          <t>R$ 1.222.849,00</t>
        </is>
      </c>
    </row>
    <row r="4">
      <c r="A4" t="inlineStr">
        <is>
          <t>2026</t>
        </is>
      </c>
      <c r="B4" t="inlineStr">
        <is>
          <t>DR - Alagoas</t>
        </is>
      </c>
      <c r="C4" t="inlineStr">
        <is>
          <t>03.692.424/0001-52</t>
        </is>
      </c>
      <c r="D4" t="inlineStr">
        <is>
          <t xml:space="preserve">Despesas Rateadas </t>
        </is>
      </c>
      <c r="E4" t="inlineStr">
        <is>
          <t>Compartilhamento de estruturas físicas, infraestrutura tecnológica e ações conjuntas entre as Entidades.</t>
        </is>
      </c>
      <c r="F4" t="inlineStr">
        <is>
          <t>R$ 403.167,00</t>
        </is>
      </c>
    </row>
    <row r="5">
      <c r="A5" t="inlineStr">
        <is>
          <t>2026</t>
        </is>
      </c>
      <c r="B5" t="inlineStr">
        <is>
          <t xml:space="preserve">DR - Amapa </t>
        </is>
      </c>
      <c r="C5" t="inlineStr">
        <is>
          <t>03.592.977/0001-33</t>
        </is>
      </c>
      <c r="D5" t="inlineStr">
        <is>
          <t xml:space="preserve">Despesas Rateadas </t>
        </is>
      </c>
      <c r="E5" t="inlineStr">
        <is>
          <t>Compartilhamento de estruturas físicas, infraestrutura tecnológica e ações conjuntas entre as Entidades.</t>
        </is>
      </c>
      <c r="F5" t="inlineStr">
        <is>
          <t>R$ 89.553,00</t>
        </is>
      </c>
    </row>
    <row r="6">
      <c r="A6" t="inlineStr">
        <is>
          <t>2026</t>
        </is>
      </c>
      <c r="B6" t="inlineStr">
        <is>
          <t xml:space="preserve">DR - Amazonas </t>
        </is>
      </c>
      <c r="C6" t="inlineStr">
        <is>
          <t>03.965.450/0001-07</t>
        </is>
      </c>
      <c r="D6" t="inlineStr">
        <is>
          <t xml:space="preserve">Despesas Rateadas </t>
        </is>
      </c>
      <c r="E6" t="inlineStr">
        <is>
          <t>Compartilhamento de estruturas físicas, infraestrutura tecnológica e ações conjuntas entre as Entidades.</t>
        </is>
      </c>
      <c r="F6" t="inlineStr">
        <is>
          <t>R$ 523.041,00</t>
        </is>
      </c>
    </row>
    <row r="7">
      <c r="A7" t="inlineStr">
        <is>
          <t>2026</t>
        </is>
      </c>
      <c r="B7" t="inlineStr">
        <is>
          <t xml:space="preserve">DR - Bahia </t>
        </is>
      </c>
      <c r="C7" t="inlineStr">
        <is>
          <t>03.682.189/0001-38</t>
        </is>
      </c>
      <c r="D7" t="inlineStr">
        <is>
          <t xml:space="preserve">Despesas Rateadas </t>
        </is>
      </c>
      <c r="E7" t="inlineStr">
        <is>
          <t>Compartilhamento de estruturas físicas, infraestrutura tecnológica e ações conjuntas entre as Entidades.</t>
        </is>
      </c>
      <c r="F7" t="inlineStr">
        <is>
          <t>R$ 1.482.015,00</t>
        </is>
      </c>
    </row>
    <row r="8">
      <c r="A8" t="inlineStr">
        <is>
          <t>2026</t>
        </is>
      </c>
      <c r="B8" t="inlineStr">
        <is>
          <t xml:space="preserve">DR - Ceará  </t>
        </is>
      </c>
      <c r="C8" t="inlineStr">
        <is>
          <t>03.648.344/0001-08</t>
        </is>
      </c>
      <c r="D8" t="inlineStr">
        <is>
          <t xml:space="preserve">Despesas Rateadas </t>
        </is>
      </c>
      <c r="E8" t="inlineStr">
        <is>
          <t>Compartilhamento de estruturas físicas, infraestrutura tecnológica e ações conjuntas entre as Entidades.</t>
        </is>
      </c>
      <c r="F8" t="inlineStr">
        <is>
          <t>R$ 1.295.706,00</t>
        </is>
      </c>
    </row>
    <row r="9">
      <c r="A9" t="inlineStr">
        <is>
          <t>2026</t>
        </is>
      </c>
      <c r="B9" t="inlineStr">
        <is>
          <t xml:space="preserve">DR - Distrito Federal </t>
        </is>
      </c>
      <c r="C9" t="inlineStr">
        <is>
          <t>03.296.968/0001-03</t>
        </is>
      </c>
      <c r="D9" t="inlineStr">
        <is>
          <t xml:space="preserve">Despesas Rateadas </t>
        </is>
      </c>
      <c r="E9" t="inlineStr">
        <is>
          <t>Compartilhamento de estruturas físicas, infraestrutura tecnológica e ações conjuntas entre as Entidades.</t>
        </is>
      </c>
      <c r="F9" t="inlineStr">
        <is>
          <t>R$ 1.534.760,00</t>
        </is>
      </c>
    </row>
    <row r="10">
      <c r="A10" t="inlineStr">
        <is>
          <t>2026</t>
        </is>
      </c>
      <c r="B10" t="inlineStr">
        <is>
          <t xml:space="preserve">DR - Espirito Santo  </t>
        </is>
      </c>
      <c r="C10" t="inlineStr">
        <is>
          <t>03.743.301/0001-01</t>
        </is>
      </c>
      <c r="D10" t="inlineStr">
        <is>
          <t xml:space="preserve">Despesas Rateadas </t>
        </is>
      </c>
      <c r="E10" t="inlineStr">
        <is>
          <t>Compartilhamento de estruturas físicas, infraestrutura tecnológica e ações conjuntas entre as Entidades.</t>
        </is>
      </c>
      <c r="F10" t="inlineStr">
        <is>
          <t>R$ 1.004.806,00</t>
        </is>
      </c>
    </row>
    <row r="11">
      <c r="A11" t="inlineStr">
        <is>
          <t>2026</t>
        </is>
      </c>
      <c r="B11" t="inlineStr">
        <is>
          <t>DR - Goiás</t>
        </is>
      </c>
      <c r="C11" t="inlineStr">
        <is>
          <t>03.608.475/0001-53</t>
        </is>
      </c>
      <c r="D11" t="inlineStr">
        <is>
          <t xml:space="preserve">Despesas Rateadas </t>
        </is>
      </c>
      <c r="E11" t="inlineStr">
        <is>
          <t>Compartilhamento de estruturas físicas, infraestrutura tecnológica e ações conjuntas entre as Entidades.</t>
        </is>
      </c>
      <c r="F11" t="inlineStr">
        <is>
          <t>R$ 1.764.999,00</t>
        </is>
      </c>
    </row>
    <row r="12">
      <c r="A12" t="inlineStr">
        <is>
          <t>2026</t>
        </is>
      </c>
      <c r="B12" t="inlineStr">
        <is>
          <t xml:space="preserve">DR - M.Grosso Sul </t>
        </is>
      </c>
      <c r="C12" t="inlineStr">
        <is>
          <t>03.644.843/0001-19</t>
        </is>
      </c>
      <c r="D12" t="inlineStr">
        <is>
          <t xml:space="preserve">Despesas Rateadas </t>
        </is>
      </c>
      <c r="E12" t="inlineStr">
        <is>
          <t>Compartilhamento de estruturas físicas, infraestrutura tecnológica e ações conjuntas entre as Entidades.</t>
        </is>
      </c>
      <c r="F12" t="inlineStr">
        <is>
          <t>R$ 445.618,00</t>
        </is>
      </c>
    </row>
    <row r="13">
      <c r="A13" t="inlineStr">
        <is>
          <t>2026</t>
        </is>
      </c>
      <c r="B13" t="inlineStr">
        <is>
          <t xml:space="preserve">DR - Maranhão  </t>
        </is>
      </c>
      <c r="C13" t="inlineStr">
        <is>
          <t>03.760.035/0001-17</t>
        </is>
      </c>
      <c r="D13" t="inlineStr">
        <is>
          <t xml:space="preserve">Despesas Rateadas </t>
        </is>
      </c>
      <c r="E13" t="inlineStr">
        <is>
          <t>Compartilhamento de estruturas físicas, infraestrutura tecnológica e ações conjuntas entre as Entidades.</t>
        </is>
      </c>
      <c r="F13" t="inlineStr">
        <is>
          <t>R$ 504.950,00</t>
        </is>
      </c>
    </row>
    <row r="14">
      <c r="A14" t="inlineStr">
        <is>
          <t>2026</t>
        </is>
      </c>
      <c r="B14" t="inlineStr">
        <is>
          <t xml:space="preserve">DR - Mato Grosso  </t>
        </is>
      </c>
      <c r="C14" t="inlineStr">
        <is>
          <t>03.658.868/0001-71</t>
        </is>
      </c>
      <c r="D14" t="inlineStr">
        <is>
          <t xml:space="preserve">Despesas Rateadas </t>
        </is>
      </c>
      <c r="E14" t="inlineStr">
        <is>
          <t>Compartilhamento de estruturas físicas, infraestrutura tecnológica e ações conjuntas entre as Entidades.</t>
        </is>
      </c>
      <c r="F14" t="inlineStr">
        <is>
          <t>R$ 441.726,00</t>
        </is>
      </c>
    </row>
    <row r="15">
      <c r="A15" t="inlineStr">
        <is>
          <t>2026</t>
        </is>
      </c>
      <c r="B15" t="inlineStr">
        <is>
          <t xml:space="preserve">DR - Minas Gerais </t>
        </is>
      </c>
      <c r="C15" t="inlineStr">
        <is>
          <t>03.447.242/0001-16</t>
        </is>
      </c>
      <c r="D15" t="inlineStr">
        <is>
          <t xml:space="preserve">Despesas Rateadas </t>
        </is>
      </c>
      <c r="E15" t="inlineStr">
        <is>
          <t>Compartilhamento de estruturas físicas, infraestrutura tecnológica e ações conjuntas entre as Entidades.</t>
        </is>
      </c>
      <c r="F15" t="inlineStr">
        <is>
          <t>R$ 3.156.326,00</t>
        </is>
      </c>
    </row>
    <row r="16">
      <c r="A16" t="inlineStr">
        <is>
          <t>2026</t>
        </is>
      </c>
      <c r="B16" t="inlineStr">
        <is>
          <t xml:space="preserve">DR - Pará </t>
        </is>
      </c>
      <c r="C16" t="inlineStr">
        <is>
          <t>03.646.961/0001-66</t>
        </is>
      </c>
      <c r="D16" t="inlineStr">
        <is>
          <t xml:space="preserve">Despesas Rateadas </t>
        </is>
      </c>
      <c r="E16" t="inlineStr">
        <is>
          <t>Compartilhamento de estruturas físicas, infraestrutura tecnológica e ações conjuntas entre as Entidades.</t>
        </is>
      </c>
      <c r="F16" t="inlineStr">
        <is>
          <t>R$ 492.393,00</t>
        </is>
      </c>
    </row>
    <row r="17">
      <c r="A17" t="inlineStr">
        <is>
          <t>2026</t>
        </is>
      </c>
      <c r="B17" t="inlineStr">
        <is>
          <t>DR - Paraíba</t>
        </is>
      </c>
      <c r="C17" t="inlineStr">
        <is>
          <t>03.609.783/0001-01</t>
        </is>
      </c>
      <c r="D17" t="inlineStr">
        <is>
          <t xml:space="preserve">Despesas Rateadas </t>
        </is>
      </c>
      <c r="E17" t="inlineStr">
        <is>
          <t>Compartilhamento de estruturas físicas, infraestrutura tecnológica e ações conjuntas entre as Entidades.</t>
        </is>
      </c>
      <c r="F17" t="inlineStr">
        <is>
          <t>R$ 291.925,00</t>
        </is>
      </c>
    </row>
    <row r="18">
      <c r="A18" t="inlineStr">
        <is>
          <t>2026</t>
        </is>
      </c>
      <c r="B18" t="inlineStr">
        <is>
          <t>DR - Paraná</t>
        </is>
      </c>
      <c r="C18" t="inlineStr">
        <is>
          <t>03.541.088/0001-47</t>
        </is>
      </c>
      <c r="D18" t="inlineStr">
        <is>
          <t xml:space="preserve">Despesas Rateadas </t>
        </is>
      </c>
      <c r="E18" t="inlineStr">
        <is>
          <t>Compartilhamento de estruturas físicas, infraestrutura tecnológica e ações conjuntas entre as Entidades.</t>
        </is>
      </c>
      <c r="F18" t="inlineStr">
        <is>
          <t>R$ 4.387.493,00</t>
        </is>
      </c>
    </row>
    <row r="19">
      <c r="A19" t="inlineStr">
        <is>
          <t>2026</t>
        </is>
      </c>
      <c r="B19" t="inlineStr">
        <is>
          <t xml:space="preserve">DR - Pernambuco </t>
        </is>
      </c>
      <c r="C19" t="inlineStr">
        <is>
          <t>03.485.324/0001-55</t>
        </is>
      </c>
      <c r="D19" t="inlineStr">
        <is>
          <t xml:space="preserve">Despesas Rateadas </t>
        </is>
      </c>
      <c r="E19" t="inlineStr">
        <is>
          <t>Compartilhamento de estruturas físicas, infraestrutura tecnológica e ações conjuntas entre as Entidades.</t>
        </is>
      </c>
      <c r="F19" t="inlineStr">
        <is>
          <t>R$ 1.813.833,00</t>
        </is>
      </c>
    </row>
    <row r="20">
      <c r="A20" t="inlineStr">
        <is>
          <t>2026</t>
        </is>
      </c>
      <c r="B20" t="inlineStr">
        <is>
          <t xml:space="preserve">DR - Piaui  </t>
        </is>
      </c>
      <c r="C20" t="inlineStr">
        <is>
          <t>03.778.391/0002-49</t>
        </is>
      </c>
      <c r="D20" t="inlineStr">
        <is>
          <t xml:space="preserve">Despesas Rateadas </t>
        </is>
      </c>
      <c r="E20" t="inlineStr">
        <is>
          <t>Compartilhamento de estruturas físicas, infraestrutura tecnológica e ações conjuntas entre as Entidades.</t>
        </is>
      </c>
      <c r="F20" t="inlineStr">
        <is>
          <t>R$ 346.789,00</t>
        </is>
      </c>
    </row>
    <row r="21">
      <c r="A21" t="inlineStr">
        <is>
          <t>2026</t>
        </is>
      </c>
      <c r="B21" t="inlineStr">
        <is>
          <t>DR - Rio de Janeiro</t>
        </is>
      </c>
      <c r="C21" t="inlineStr">
        <is>
          <t>03.672.347/0001-79</t>
        </is>
      </c>
      <c r="D21" t="inlineStr">
        <is>
          <t xml:space="preserve">Despesas Rateadas </t>
        </is>
      </c>
      <c r="E21" t="inlineStr">
        <is>
          <t>Compartilhamento de estruturas físicas, infraestrutura tecnológica e ações conjuntas entre as Entidades.</t>
        </is>
      </c>
      <c r="F21" t="inlineStr">
        <is>
          <t>R$ 4.261.242,00</t>
        </is>
      </c>
    </row>
  </sheetData>
  <pageMargins left="0.75" right="0.75" top="1" bottom="1" header="0.5" footer="0.5"/>
</worksheet>
</file>

<file path=xl/worksheets/sheet78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Departamento Nacional - SENAC</t>
        </is>
      </c>
      <c r="C2" t="inlineStr">
        <is>
          <t>33.469.172/0001-68</t>
        </is>
      </c>
      <c r="D2" t="inlineStr">
        <is>
          <t xml:space="preserve">Despesas Rateadas </t>
        </is>
      </c>
      <c r="E2" t="inlineStr">
        <is>
          <t>Compartilhamento de estruturas físicas, infraestrutura tecnológica e ações conjuntas entre as Entidades.</t>
        </is>
      </c>
      <c r="F2" t="inlineStr">
        <is>
          <t>R$ 40.544.911,00</t>
        </is>
      </c>
    </row>
    <row r="3">
      <c r="A3" t="inlineStr">
        <is>
          <t>2026</t>
        </is>
      </c>
      <c r="B3" t="inlineStr">
        <is>
          <t>DR - Acre</t>
        </is>
      </c>
      <c r="C3" t="inlineStr">
        <is>
          <t>03.636.146/0001-16</t>
        </is>
      </c>
      <c r="D3" t="inlineStr">
        <is>
          <t xml:space="preserve">Despesas Rateadas </t>
        </is>
      </c>
      <c r="E3" t="inlineStr">
        <is>
          <t>Compartilhamento de estruturas físicas, infraestrutura tecnológica e ações conjuntas entre as Entidades.</t>
        </is>
      </c>
      <c r="F3" t="inlineStr">
        <is>
          <t>R$ 1.222.849,00</t>
        </is>
      </c>
    </row>
    <row r="4">
      <c r="A4" t="inlineStr">
        <is>
          <t>2026</t>
        </is>
      </c>
      <c r="B4" t="inlineStr">
        <is>
          <t>DR - Alagoas</t>
        </is>
      </c>
      <c r="C4" t="inlineStr">
        <is>
          <t>03.692.424/0001-52</t>
        </is>
      </c>
      <c r="D4" t="inlineStr">
        <is>
          <t xml:space="preserve">Despesas Rateadas </t>
        </is>
      </c>
      <c r="E4" t="inlineStr">
        <is>
          <t>Compartilhamento de estruturas físicas, infraestrutura tecnológica e ações conjuntas entre as Entidades.</t>
        </is>
      </c>
      <c r="F4" t="inlineStr">
        <is>
          <t>R$ 403.167,00</t>
        </is>
      </c>
    </row>
    <row r="5">
      <c r="A5" t="inlineStr">
        <is>
          <t>2026</t>
        </is>
      </c>
      <c r="B5" t="inlineStr">
        <is>
          <t xml:space="preserve">DR - Amapa </t>
        </is>
      </c>
      <c r="C5" t="inlineStr">
        <is>
          <t>03.592.977/0001-33</t>
        </is>
      </c>
      <c r="D5" t="inlineStr">
        <is>
          <t xml:space="preserve">Despesas Rateadas </t>
        </is>
      </c>
      <c r="E5" t="inlineStr">
        <is>
          <t>Compartilhamento de estruturas físicas, infraestrutura tecnológica e ações conjuntas entre as Entidades.</t>
        </is>
      </c>
      <c r="F5" t="inlineStr">
        <is>
          <t>R$ 89.553,00</t>
        </is>
      </c>
    </row>
    <row r="6">
      <c r="A6" t="inlineStr">
        <is>
          <t>2026</t>
        </is>
      </c>
      <c r="B6" t="inlineStr">
        <is>
          <t xml:space="preserve">DR - Amazonas </t>
        </is>
      </c>
      <c r="C6" t="inlineStr">
        <is>
          <t>03.965.450/0001-07</t>
        </is>
      </c>
      <c r="D6" t="inlineStr">
        <is>
          <t xml:space="preserve">Despesas Rateadas </t>
        </is>
      </c>
      <c r="E6" t="inlineStr">
        <is>
          <t>Compartilhamento de estruturas físicas, infraestrutura tecnológica e ações conjuntas entre as Entidades.</t>
        </is>
      </c>
      <c r="F6" t="inlineStr">
        <is>
          <t>R$ 523.041,00</t>
        </is>
      </c>
    </row>
    <row r="7">
      <c r="A7" t="inlineStr">
        <is>
          <t>2026</t>
        </is>
      </c>
      <c r="B7" t="inlineStr">
        <is>
          <t xml:space="preserve">DR - Bahia </t>
        </is>
      </c>
      <c r="C7" t="inlineStr">
        <is>
          <t>03.682.189/0001-38</t>
        </is>
      </c>
      <c r="D7" t="inlineStr">
        <is>
          <t xml:space="preserve">Despesas Rateadas </t>
        </is>
      </c>
      <c r="E7" t="inlineStr">
        <is>
          <t>Compartilhamento de estruturas físicas, infraestrutura tecnológica e ações conjuntas entre as Entidades.</t>
        </is>
      </c>
      <c r="F7" t="inlineStr">
        <is>
          <t>R$ 1.482.015,00</t>
        </is>
      </c>
    </row>
    <row r="8">
      <c r="A8" t="inlineStr">
        <is>
          <t>2026</t>
        </is>
      </c>
      <c r="B8" t="inlineStr">
        <is>
          <t xml:space="preserve">DR - Ceará  </t>
        </is>
      </c>
      <c r="C8" t="inlineStr">
        <is>
          <t>03.648.344/0001-08</t>
        </is>
      </c>
      <c r="D8" t="inlineStr">
        <is>
          <t xml:space="preserve">Despesas Rateadas </t>
        </is>
      </c>
      <c r="E8" t="inlineStr">
        <is>
          <t>Compartilhamento de estruturas físicas, infraestrutura tecnológica e ações conjuntas entre as Entidades.</t>
        </is>
      </c>
      <c r="F8" t="inlineStr">
        <is>
          <t>R$ 1.295.706,00</t>
        </is>
      </c>
    </row>
    <row r="9">
      <c r="A9" t="inlineStr">
        <is>
          <t>2026</t>
        </is>
      </c>
      <c r="B9" t="inlineStr">
        <is>
          <t xml:space="preserve">DR - Distrito Federal </t>
        </is>
      </c>
      <c r="C9" t="inlineStr">
        <is>
          <t>03.296.968/0001-03</t>
        </is>
      </c>
      <c r="D9" t="inlineStr">
        <is>
          <t xml:space="preserve">Despesas Rateadas </t>
        </is>
      </c>
      <c r="E9" t="inlineStr">
        <is>
          <t>Compartilhamento de estruturas físicas, infraestrutura tecnológica e ações conjuntas entre as Entidades.</t>
        </is>
      </c>
      <c r="F9" t="inlineStr">
        <is>
          <t>R$ 1.534.760,00</t>
        </is>
      </c>
    </row>
    <row r="10">
      <c r="A10" t="inlineStr">
        <is>
          <t>2026</t>
        </is>
      </c>
      <c r="B10" t="inlineStr">
        <is>
          <t xml:space="preserve">DR - Espirito Santo  </t>
        </is>
      </c>
      <c r="C10" t="inlineStr">
        <is>
          <t>03.743.301/0001-01</t>
        </is>
      </c>
      <c r="D10" t="inlineStr">
        <is>
          <t xml:space="preserve">Despesas Rateadas </t>
        </is>
      </c>
      <c r="E10" t="inlineStr">
        <is>
          <t>Compartilhamento de estruturas físicas, infraestrutura tecnológica e ações conjuntas entre as Entidades.</t>
        </is>
      </c>
      <c r="F10" t="inlineStr">
        <is>
          <t>R$ 1.004.806,00</t>
        </is>
      </c>
    </row>
    <row r="11">
      <c r="A11" t="inlineStr">
        <is>
          <t>2026</t>
        </is>
      </c>
      <c r="B11" t="inlineStr">
        <is>
          <t>DR - Goiás</t>
        </is>
      </c>
      <c r="C11" t="inlineStr">
        <is>
          <t>03.608.475/0001-53</t>
        </is>
      </c>
      <c r="D11" t="inlineStr">
        <is>
          <t xml:space="preserve">Despesas Rateadas </t>
        </is>
      </c>
      <c r="E11" t="inlineStr">
        <is>
          <t>Compartilhamento de estruturas físicas, infraestrutura tecnológica e ações conjuntas entre as Entidades.</t>
        </is>
      </c>
      <c r="F11" t="inlineStr">
        <is>
          <t>R$ 1.764.999,00</t>
        </is>
      </c>
    </row>
    <row r="12">
      <c r="A12" t="inlineStr">
        <is>
          <t>2026</t>
        </is>
      </c>
      <c r="B12" t="inlineStr">
        <is>
          <t xml:space="preserve">DR - M.Grosso Sul </t>
        </is>
      </c>
      <c r="C12" t="inlineStr">
        <is>
          <t>03.644.843/0001-19</t>
        </is>
      </c>
      <c r="D12" t="inlineStr">
        <is>
          <t xml:space="preserve">Despesas Rateadas </t>
        </is>
      </c>
      <c r="E12" t="inlineStr">
        <is>
          <t>Compartilhamento de estruturas físicas, infraestrutura tecnológica e ações conjuntas entre as Entidades.</t>
        </is>
      </c>
      <c r="F12" t="inlineStr">
        <is>
          <t>R$ 445.618,00</t>
        </is>
      </c>
    </row>
    <row r="13">
      <c r="A13" t="inlineStr">
        <is>
          <t>2026</t>
        </is>
      </c>
      <c r="B13" t="inlineStr">
        <is>
          <t xml:space="preserve">DR - Maranhão  </t>
        </is>
      </c>
      <c r="C13" t="inlineStr">
        <is>
          <t>03.760.035/0001-17</t>
        </is>
      </c>
      <c r="D13" t="inlineStr">
        <is>
          <t xml:space="preserve">Despesas Rateadas </t>
        </is>
      </c>
      <c r="E13" t="inlineStr">
        <is>
          <t>Compartilhamento de estruturas físicas, infraestrutura tecnológica e ações conjuntas entre as Entidades.</t>
        </is>
      </c>
      <c r="F13" t="inlineStr">
        <is>
          <t>R$ 504.950,00</t>
        </is>
      </c>
    </row>
    <row r="14">
      <c r="A14" t="inlineStr">
        <is>
          <t>2026</t>
        </is>
      </c>
      <c r="B14" t="inlineStr">
        <is>
          <t xml:space="preserve">DR - Mato Grosso  </t>
        </is>
      </c>
      <c r="C14" t="inlineStr">
        <is>
          <t>03.658.868/0001-71</t>
        </is>
      </c>
      <c r="D14" t="inlineStr">
        <is>
          <t xml:space="preserve">Despesas Rateadas </t>
        </is>
      </c>
      <c r="E14" t="inlineStr">
        <is>
          <t>Compartilhamento de estruturas físicas, infraestrutura tecnológica e ações conjuntas entre as Entidades.</t>
        </is>
      </c>
      <c r="F14" t="inlineStr">
        <is>
          <t>R$ 441.726,00</t>
        </is>
      </c>
    </row>
    <row r="15">
      <c r="A15" t="inlineStr">
        <is>
          <t>2026</t>
        </is>
      </c>
      <c r="B15" t="inlineStr">
        <is>
          <t xml:space="preserve">DR - Minas Gerais </t>
        </is>
      </c>
      <c r="C15" t="inlineStr">
        <is>
          <t>03.447.242/0001-16</t>
        </is>
      </c>
      <c r="D15" t="inlineStr">
        <is>
          <t xml:space="preserve">Despesas Rateadas </t>
        </is>
      </c>
      <c r="E15" t="inlineStr">
        <is>
          <t>Compartilhamento de estruturas físicas, infraestrutura tecnológica e ações conjuntas entre as Entidades.</t>
        </is>
      </c>
      <c r="F15" t="inlineStr">
        <is>
          <t>R$ 3.156.326,00</t>
        </is>
      </c>
    </row>
    <row r="16">
      <c r="A16" t="inlineStr">
        <is>
          <t>2026</t>
        </is>
      </c>
      <c r="B16" t="inlineStr">
        <is>
          <t xml:space="preserve">DR - Pará </t>
        </is>
      </c>
      <c r="C16" t="inlineStr">
        <is>
          <t>03.646.961/0001-66</t>
        </is>
      </c>
      <c r="D16" t="inlineStr">
        <is>
          <t xml:space="preserve">Despesas Rateadas </t>
        </is>
      </c>
      <c r="E16" t="inlineStr">
        <is>
          <t>Compartilhamento de estruturas físicas, infraestrutura tecnológica e ações conjuntas entre as Entidades.</t>
        </is>
      </c>
      <c r="F16" t="inlineStr">
        <is>
          <t>R$ 492.393,00</t>
        </is>
      </c>
    </row>
    <row r="17">
      <c r="A17" t="inlineStr">
        <is>
          <t>2026</t>
        </is>
      </c>
      <c r="B17" t="inlineStr">
        <is>
          <t>DR - Paraíba</t>
        </is>
      </c>
      <c r="C17" t="inlineStr">
        <is>
          <t>03.609.783/0001-01</t>
        </is>
      </c>
      <c r="D17" t="inlineStr">
        <is>
          <t xml:space="preserve">Despesas Rateadas </t>
        </is>
      </c>
      <c r="E17" t="inlineStr">
        <is>
          <t>Compartilhamento de estruturas físicas, infraestrutura tecnológica e ações conjuntas entre as Entidades.</t>
        </is>
      </c>
      <c r="F17" t="inlineStr">
        <is>
          <t>R$ 291.925,00</t>
        </is>
      </c>
    </row>
    <row r="18">
      <c r="A18" t="inlineStr">
        <is>
          <t>2026</t>
        </is>
      </c>
      <c r="B18" t="inlineStr">
        <is>
          <t>DR - Paraná</t>
        </is>
      </c>
      <c r="C18" t="inlineStr">
        <is>
          <t>03.541.088/0001-47</t>
        </is>
      </c>
      <c r="D18" t="inlineStr">
        <is>
          <t xml:space="preserve">Despesas Rateadas </t>
        </is>
      </c>
      <c r="E18" t="inlineStr">
        <is>
          <t>Compartilhamento de estruturas físicas, infraestrutura tecnológica e ações conjuntas entre as Entidades.</t>
        </is>
      </c>
      <c r="F18" t="inlineStr">
        <is>
          <t>R$ 4.387.493,00</t>
        </is>
      </c>
    </row>
    <row r="19">
      <c r="A19" t="inlineStr">
        <is>
          <t>2026</t>
        </is>
      </c>
      <c r="B19" t="inlineStr">
        <is>
          <t xml:space="preserve">DR - Pernambuco </t>
        </is>
      </c>
      <c r="C19" t="inlineStr">
        <is>
          <t>03.485.324/0001-55</t>
        </is>
      </c>
      <c r="D19" t="inlineStr">
        <is>
          <t xml:space="preserve">Despesas Rateadas </t>
        </is>
      </c>
      <c r="E19" t="inlineStr">
        <is>
          <t>Compartilhamento de estruturas físicas, infraestrutura tecnológica e ações conjuntas entre as Entidades.</t>
        </is>
      </c>
      <c r="F19" t="inlineStr">
        <is>
          <t>R$ 1.813.833,00</t>
        </is>
      </c>
    </row>
    <row r="20">
      <c r="A20" t="inlineStr">
        <is>
          <t>2026</t>
        </is>
      </c>
      <c r="B20" t="inlineStr">
        <is>
          <t xml:space="preserve">DR - Piaui  </t>
        </is>
      </c>
      <c r="C20" t="inlineStr">
        <is>
          <t>03.778.391/0002-49</t>
        </is>
      </c>
      <c r="D20" t="inlineStr">
        <is>
          <t xml:space="preserve">Despesas Rateadas </t>
        </is>
      </c>
      <c r="E20" t="inlineStr">
        <is>
          <t>Compartilhamento de estruturas físicas, infraestrutura tecnológica e ações conjuntas entre as Entidades.</t>
        </is>
      </c>
      <c r="F20" t="inlineStr">
        <is>
          <t>R$ 346.789,00</t>
        </is>
      </c>
    </row>
    <row r="21">
      <c r="A21" t="inlineStr">
        <is>
          <t>2026</t>
        </is>
      </c>
      <c r="B21" t="inlineStr">
        <is>
          <t>DR - Rio de Janeiro</t>
        </is>
      </c>
      <c r="C21" t="inlineStr">
        <is>
          <t>03.672.347/0001-79</t>
        </is>
      </c>
      <c r="D21" t="inlineStr">
        <is>
          <t xml:space="preserve">Despesas Rateadas </t>
        </is>
      </c>
      <c r="E21" t="inlineStr">
        <is>
          <t>Compartilhamento de estruturas físicas, infraestrutura tecnológica e ações conjuntas entre as Entidades.</t>
        </is>
      </c>
      <c r="F21" t="inlineStr">
        <is>
          <t>R$ 4.261.242,00</t>
        </is>
      </c>
    </row>
  </sheetData>
  <pageMargins left="0.75" right="0.75" top="1" bottom="1" header="0.5" footer="0.5"/>
</worksheet>
</file>

<file path=xl/worksheets/sheet78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R$52.127.700,00</t>
        </is>
      </c>
      <c r="D2" t="inlineStr">
        <is>
          <t>57,77%</t>
        </is>
      </c>
    </row>
    <row r="3">
      <c r="A3" t="inlineStr">
        <is>
          <t>131530</t>
        </is>
      </c>
      <c r="B3" t="inlineStr">
        <is>
          <t>Taxa de Ocupação de Outros Imóveis</t>
        </is>
      </c>
      <c r="C3" t="inlineStr">
        <is>
          <t>R$40.200,00</t>
        </is>
      </c>
      <c r="D3" t="inlineStr">
        <is>
          <t>0,04%</t>
        </is>
      </c>
    </row>
    <row r="4">
      <c r="A4" t="inlineStr">
        <is>
          <t>132500</t>
        </is>
      </c>
      <c r="B4" t="inlineStr">
        <is>
          <t>Remuneração de Depósitos Bancários</t>
        </is>
      </c>
      <c r="C4" t="inlineStr">
        <is>
          <t>R$10.818.600,00</t>
        </is>
      </c>
      <c r="D4" t="inlineStr">
        <is>
          <t>11,99%</t>
        </is>
      </c>
    </row>
    <row r="5">
      <c r="A5" t="inlineStr">
        <is>
          <t>160016</t>
        </is>
      </c>
      <c r="B5" t="inlineStr">
        <is>
          <t>Serviços Educacionais</t>
        </is>
      </c>
      <c r="C5" t="inlineStr">
        <is>
          <t>R$9.924.600,00</t>
        </is>
      </c>
      <c r="D5" t="inlineStr">
        <is>
          <t>11,00%</t>
        </is>
      </c>
    </row>
    <row r="6">
      <c r="A6" t="inlineStr">
        <is>
          <t>191899</t>
        </is>
      </c>
      <c r="B6" t="inlineStr">
        <is>
          <t>Outras Multas e Juros de Mora</t>
        </is>
      </c>
      <c r="C6" t="inlineStr">
        <is>
          <t>R$3.000,00</t>
        </is>
      </c>
      <c r="D6" t="inlineStr">
        <is>
          <t>0,00%</t>
        </is>
      </c>
    </row>
    <row r="7">
      <c r="A7" t="inlineStr">
        <is>
          <t>199099</t>
        </is>
      </c>
      <c r="B7" t="inlineStr">
        <is>
          <t>Outras Receitas</t>
        </is>
      </c>
      <c r="C7" t="inlineStr">
        <is>
          <t>R$18.000,00</t>
        </is>
      </c>
      <c r="D7" t="inlineStr">
        <is>
          <t>0,02%</t>
        </is>
      </c>
    </row>
    <row r="8">
      <c r="A8" t="inlineStr">
        <is>
          <t>221500</t>
        </is>
      </c>
      <c r="B8" t="inlineStr">
        <is>
          <t>Alienação de Veículos</t>
        </is>
      </c>
      <c r="C8" t="inlineStr">
        <is>
          <t>R$32.100,00</t>
        </is>
      </c>
      <c r="D8" t="inlineStr">
        <is>
          <t>0,04%</t>
        </is>
      </c>
    </row>
    <row r="9">
      <c r="A9" t="inlineStr">
        <is>
          <t>221600</t>
        </is>
      </c>
      <c r="B9" t="inlineStr">
        <is>
          <t>Alienação de Móveis e Utensílios</t>
        </is>
      </c>
      <c r="C9" t="inlineStr">
        <is>
          <t>R$5.700,00</t>
        </is>
      </c>
      <c r="D9" t="inlineStr">
        <is>
          <t>0,01%</t>
        </is>
      </c>
    </row>
    <row r="10">
      <c r="A10" t="inlineStr">
        <is>
          <t>221700</t>
        </is>
      </c>
      <c r="B10" t="inlineStr">
        <is>
          <t>Alienação de Equipamentos</t>
        </is>
      </c>
      <c r="C10" t="inlineStr">
        <is>
          <t>R$5.700,00</t>
        </is>
      </c>
      <c r="D10" t="inlineStr">
        <is>
          <t>0,01%</t>
        </is>
      </c>
    </row>
    <row r="11">
      <c r="A11" t="inlineStr">
        <is>
          <t>999000</t>
        </is>
      </c>
      <c r="B11" t="inlineStr">
        <is>
          <t>Recursos Arrecadados Exerc. Anteriores</t>
        </is>
      </c>
      <c r="C11" t="inlineStr">
        <is>
          <t>R$17.264.400,00</t>
        </is>
      </c>
      <c r="D11" t="inlineStr">
        <is>
          <t>19,13%</t>
        </is>
      </c>
    </row>
  </sheetData>
  <pageMargins left="0.75" right="0.75" top="1" bottom="1" header="0.5" footer="0.5"/>
</worksheet>
</file>

<file path=xl/worksheets/sheet78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R$23.214.000,00</t>
        </is>
      </c>
      <c r="D2" t="inlineStr">
        <is>
          <t>25,72%</t>
        </is>
      </c>
    </row>
    <row r="3">
      <c r="A3" t="inlineStr">
        <is>
          <t>319013</t>
        </is>
      </c>
      <c r="B3" t="inlineStr">
        <is>
          <t>Obrigações Patronais</t>
        </is>
      </c>
      <c r="C3" t="inlineStr">
        <is>
          <t>R$2.256.000,00</t>
        </is>
      </c>
      <c r="D3" t="inlineStr">
        <is>
          <t>2,50%</t>
        </is>
      </c>
    </row>
    <row r="4">
      <c r="A4" t="inlineStr">
        <is>
          <t>319016</t>
        </is>
      </c>
      <c r="B4" t="inlineStr">
        <is>
          <t>Outras Despesas Variáveis</t>
        </is>
      </c>
      <c r="C4" t="inlineStr">
        <is>
          <t>R$992.100,00</t>
        </is>
      </c>
      <c r="D4" t="inlineStr">
        <is>
          <t>1,10%</t>
        </is>
      </c>
    </row>
    <row r="5">
      <c r="A5" t="inlineStr">
        <is>
          <t>319091</t>
        </is>
      </c>
      <c r="B5" t="inlineStr">
        <is>
          <t>Sentenças Judiciais - Pessoal e Encargos</t>
        </is>
      </c>
      <c r="C5" t="inlineStr">
        <is>
          <t>R$1.196.400,00</t>
        </is>
      </c>
      <c r="D5" t="inlineStr">
        <is>
          <t>1,33%</t>
        </is>
      </c>
    </row>
    <row r="6">
      <c r="A6" t="inlineStr">
        <is>
          <t>319094</t>
        </is>
      </c>
      <c r="B6" t="inlineStr">
        <is>
          <t>Indenizações e Restituições Trabalhistas</t>
        </is>
      </c>
      <c r="C6" t="inlineStr">
        <is>
          <t>R$1.001.400,00</t>
        </is>
      </c>
      <c r="D6" t="inlineStr">
        <is>
          <t>1,11%</t>
        </is>
      </c>
    </row>
    <row r="7">
      <c r="A7" t="inlineStr">
        <is>
          <t>335041</t>
        </is>
      </c>
      <c r="B7" t="inlineStr">
        <is>
          <t>Contribuições</t>
        </is>
      </c>
      <c r="C7" t="inlineStr">
        <is>
          <t>R$524.400,00</t>
        </is>
      </c>
      <c r="D7" t="inlineStr">
        <is>
          <t>0,58%</t>
        </is>
      </c>
    </row>
    <row r="8">
      <c r="A8" t="inlineStr">
        <is>
          <t>339014</t>
        </is>
      </c>
      <c r="B8" t="inlineStr">
        <is>
          <t>Diárias</t>
        </is>
      </c>
      <c r="C8" t="inlineStr">
        <is>
          <t>R$492.000,00</t>
        </is>
      </c>
      <c r="D8" t="inlineStr">
        <is>
          <t>0,55%</t>
        </is>
      </c>
    </row>
    <row r="9">
      <c r="A9" t="inlineStr">
        <is>
          <t>339030</t>
        </is>
      </c>
      <c r="B9" t="inlineStr">
        <is>
          <t>Material de Consumo</t>
        </is>
      </c>
      <c r="C9" t="inlineStr">
        <is>
          <t>R$5.919.000,00</t>
        </is>
      </c>
      <c r="D9" t="inlineStr">
        <is>
          <t>6,56%</t>
        </is>
      </c>
    </row>
    <row r="10">
      <c r="A10" t="inlineStr">
        <is>
          <t>339033</t>
        </is>
      </c>
      <c r="B10" t="inlineStr">
        <is>
          <t>Passagens e Despesas de Locomoção</t>
        </is>
      </c>
      <c r="C10" t="inlineStr">
        <is>
          <t>R$627.000,00</t>
        </is>
      </c>
      <c r="D10" t="inlineStr">
        <is>
          <t>0,69%</t>
        </is>
      </c>
    </row>
    <row r="11">
      <c r="A11" t="inlineStr">
        <is>
          <t>339036</t>
        </is>
      </c>
      <c r="B11" t="inlineStr">
        <is>
          <t>Outros Serviços Terceiros - P. Física</t>
        </is>
      </c>
      <c r="C11" t="inlineStr">
        <is>
          <t>R$796.200,00</t>
        </is>
      </c>
      <c r="D11" t="inlineStr">
        <is>
          <t>0,88%</t>
        </is>
      </c>
    </row>
    <row r="12">
      <c r="A12" t="inlineStr">
        <is>
          <t>339037</t>
        </is>
      </c>
      <c r="B12" t="inlineStr">
        <is>
          <t>Locação de Mão de Obra</t>
        </is>
      </c>
      <c r="C12" t="inlineStr">
        <is>
          <t>R$4.359.000,00</t>
        </is>
      </c>
      <c r="D12" t="inlineStr">
        <is>
          <t>4,83%</t>
        </is>
      </c>
    </row>
    <row r="13">
      <c r="A13" t="inlineStr">
        <is>
          <t>339039</t>
        </is>
      </c>
      <c r="B13" t="inlineStr">
        <is>
          <t>Outros Serviços Terceiros - P. Jurídica</t>
        </is>
      </c>
      <c r="C13" t="inlineStr">
        <is>
          <t>R$15.777.300,00</t>
        </is>
      </c>
      <c r="D13" t="inlineStr">
        <is>
          <t>17,48%</t>
        </is>
      </c>
    </row>
    <row r="14">
      <c r="A14" t="inlineStr">
        <is>
          <t>339047</t>
        </is>
      </c>
      <c r="B14" t="inlineStr">
        <is>
          <t>Obrigações Tributárias e Contributivas</t>
        </is>
      </c>
      <c r="C14" t="inlineStr">
        <is>
          <t>R$212.700,00</t>
        </is>
      </c>
      <c r="D14" t="inlineStr">
        <is>
          <t>0,24%</t>
        </is>
      </c>
    </row>
    <row r="15">
      <c r="A15" t="inlineStr">
        <is>
          <t>449051</t>
        </is>
      </c>
      <c r="B15" t="inlineStr">
        <is>
          <t>Obras e Instalações</t>
        </is>
      </c>
      <c r="C15" t="inlineStr">
        <is>
          <t>R$15.121.200,00</t>
        </is>
      </c>
      <c r="D15" t="inlineStr">
        <is>
          <t>16,76%</t>
        </is>
      </c>
    </row>
    <row r="16">
      <c r="A16" t="inlineStr">
        <is>
          <t>449052</t>
        </is>
      </c>
      <c r="B16" t="inlineStr">
        <is>
          <t>Equipamentos e Material Permanente</t>
        </is>
      </c>
      <c r="C16" t="inlineStr">
        <is>
          <t>R$14.499.600,00</t>
        </is>
      </c>
      <c r="D16" t="inlineStr">
        <is>
          <t>16,07%</t>
        </is>
      </c>
    </row>
    <row r="17">
      <c r="A17" t="inlineStr">
        <is>
          <t>459061</t>
        </is>
      </c>
      <c r="B17" t="inlineStr">
        <is>
          <t>Aquisição de Imóveis</t>
        </is>
      </c>
      <c r="C17" t="inlineStr">
        <is>
          <t>R$3.251.700,00</t>
        </is>
      </c>
      <c r="D17" t="inlineStr">
        <is>
          <t>3,60%</t>
        </is>
      </c>
    </row>
  </sheetData>
  <pageMargins left="0.75" right="0.75" top="1" bottom="1" header="0.5" footer="0.5"/>
</worksheet>
</file>

<file path=xl/worksheets/sheet78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R$9.316.800,00</t>
        </is>
      </c>
      <c r="C2" t="inlineStr">
        <is>
          <t>10,32%</t>
        </is>
      </c>
    </row>
    <row r="3">
      <c r="A3" t="inlineStr">
        <is>
          <t>02 - Administração Financeira</t>
        </is>
      </c>
      <c r="B3" t="inlineStr">
        <is>
          <t>R$4.034.400,00</t>
        </is>
      </c>
      <c r="C3" t="inlineStr">
        <is>
          <t>4,47%</t>
        </is>
      </c>
    </row>
    <row r="4">
      <c r="A4" t="inlineStr">
        <is>
          <t>03 - Formação de Recursos Humanos</t>
        </is>
      </c>
      <c r="B4" t="inlineStr">
        <is>
          <t>R$438.900,00</t>
        </is>
      </c>
      <c r="C4" t="inlineStr">
        <is>
          <t>0,49%</t>
        </is>
      </c>
    </row>
    <row r="5">
      <c r="A5" t="inlineStr">
        <is>
          <t>04 - Comunicação Social</t>
        </is>
      </c>
      <c r="B5" t="inlineStr">
        <is>
          <t>R$2.621.700,00</t>
        </is>
      </c>
      <c r="C5" t="inlineStr">
        <is>
          <t>2,91%</t>
        </is>
      </c>
    </row>
    <row r="6">
      <c r="A6" t="inlineStr">
        <is>
          <t>05 - Atenção Básica</t>
        </is>
      </c>
      <c r="B6" t="inlineStr">
        <is>
          <t>R$1.576.200,00</t>
        </is>
      </c>
      <c r="C6" t="inlineStr">
        <is>
          <t>1,75%</t>
        </is>
      </c>
    </row>
    <row r="7">
      <c r="A7" t="inlineStr">
        <is>
          <t>06 - Proteção e Benefícios ao Trabalhador</t>
        </is>
      </c>
      <c r="B7" t="inlineStr">
        <is>
          <t>R$184.200,00</t>
        </is>
      </c>
      <c r="C7" t="inlineStr">
        <is>
          <t>0,20%</t>
        </is>
      </c>
    </row>
    <row r="8">
      <c r="A8" t="inlineStr">
        <is>
          <t>07 - Empregabilidade</t>
        </is>
      </c>
      <c r="B8" t="inlineStr">
        <is>
          <t>R$72.067.800,00</t>
        </is>
      </c>
      <c r="C8" t="inlineStr">
        <is>
          <t>79,86%</t>
        </is>
      </c>
    </row>
  </sheetData>
  <pageMargins left="0.75" right="0.75" top="1" bottom="1" header="0.5" footer="0.5"/>
</worksheet>
</file>

<file path=xl/worksheets/sheet789.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R$ 72.932.100,00</t>
        </is>
      </c>
      <c r="C2" t="inlineStr">
        <is>
          <t>R$ 56.114.675,86</t>
        </is>
      </c>
      <c r="D2" t="inlineStr">
        <is>
          <t>76,94%</t>
        </is>
      </c>
      <c r="E2" t="inlineStr">
        <is>
          <t>99,88%</t>
        </is>
      </c>
    </row>
    <row r="3">
      <c r="A3" t="inlineStr">
        <is>
          <t>RECEITA DE CONTRIBUIÇÕES</t>
        </is>
      </c>
      <c r="B3" t="inlineStr">
        <is>
          <t>R$ 52.127.700,00</t>
        </is>
      </c>
      <c r="C3" t="inlineStr">
        <is>
          <t>R$ 43.055.826,85</t>
        </is>
      </c>
      <c r="D3" t="inlineStr">
        <is>
          <t>82,60%</t>
        </is>
      </c>
      <c r="E3" t="inlineStr">
        <is>
          <t>76,64%</t>
        </is>
      </c>
    </row>
    <row r="4">
      <c r="A4" t="inlineStr">
        <is>
          <t>Contribuições para o Senac</t>
        </is>
      </c>
      <c r="B4" t="inlineStr">
        <is>
          <t>R$ 52.127.700,00</t>
        </is>
      </c>
      <c r="C4" t="inlineStr">
        <is>
          <t>R$ 43.055.826,85</t>
        </is>
      </c>
      <c r="D4" t="inlineStr">
        <is>
          <t>82,60%</t>
        </is>
      </c>
      <c r="E4" t="inlineStr">
        <is>
          <t>76,64%</t>
        </is>
      </c>
    </row>
    <row r="5">
      <c r="A5" t="inlineStr">
        <is>
          <t>RECEITA PATRIMONIAL</t>
        </is>
      </c>
      <c r="B5" t="inlineStr">
        <is>
          <t>R$ 10.858.800,00</t>
        </is>
      </c>
      <c r="C5" t="inlineStr">
        <is>
          <t>R$ 5.786.250,62</t>
        </is>
      </c>
      <c r="D5" t="inlineStr">
        <is>
          <t>53,29%</t>
        </is>
      </c>
      <c r="E5" t="inlineStr">
        <is>
          <t>10,30%</t>
        </is>
      </c>
    </row>
    <row r="6">
      <c r="A6" t="inlineStr">
        <is>
          <t>Taxa de Ocupação de Outros Imóveis</t>
        </is>
      </c>
      <c r="B6" t="inlineStr">
        <is>
          <t>R$ 40.200,00</t>
        </is>
      </c>
      <c r="C6" t="inlineStr">
        <is>
          <t>R$ 148.620,65</t>
        </is>
      </c>
      <c r="D6" t="inlineStr">
        <is>
          <t>369,70%</t>
        </is>
      </c>
      <c r="E6" t="inlineStr">
        <is>
          <t>0,26%</t>
        </is>
      </c>
    </row>
    <row r="7">
      <c r="A7" t="inlineStr">
        <is>
          <t>Remuneração de Depósitos Bancários</t>
        </is>
      </c>
      <c r="B7" t="inlineStr">
        <is>
          <t>R$ 10.818.600,00</t>
        </is>
      </c>
      <c r="C7" t="inlineStr">
        <is>
          <t>R$ 5.637.629,97</t>
        </is>
      </c>
      <c r="D7" t="inlineStr">
        <is>
          <t>52,11%</t>
        </is>
      </c>
      <c r="E7" t="inlineStr">
        <is>
          <t>10,03%</t>
        </is>
      </c>
    </row>
    <row r="8">
      <c r="A8" t="inlineStr">
        <is>
          <t>RECEITA DE SERVIÇOS</t>
        </is>
      </c>
      <c r="B8" t="inlineStr">
        <is>
          <t>R$ 9.924.600,00</t>
        </is>
      </c>
      <c r="C8" t="inlineStr">
        <is>
          <t>R$ 7.246.578,17</t>
        </is>
      </c>
      <c r="D8" t="inlineStr">
        <is>
          <t>73,02%</t>
        </is>
      </c>
      <c r="E8" t="inlineStr">
        <is>
          <t>12,90%</t>
        </is>
      </c>
    </row>
    <row r="9">
      <c r="A9" t="inlineStr">
        <is>
          <t>Serviços Educacionais</t>
        </is>
      </c>
      <c r="B9" t="inlineStr">
        <is>
          <t>R$ 9.924.600,00</t>
        </is>
      </c>
      <c r="C9" t="inlineStr">
        <is>
          <t>R$ 7.246.578,17</t>
        </is>
      </c>
      <c r="D9" t="inlineStr">
        <is>
          <t>73,02%</t>
        </is>
      </c>
      <c r="E9" t="inlineStr">
        <is>
          <t>12,90%</t>
        </is>
      </c>
    </row>
    <row r="10">
      <c r="A10" t="inlineStr">
        <is>
          <t>OUTRAS RECEITAS CORRENTES</t>
        </is>
      </c>
      <c r="B10" t="inlineStr">
        <is>
          <t>R$ 21.000,00</t>
        </is>
      </c>
      <c r="C10" t="inlineStr">
        <is>
          <t>R$ 26.020,22</t>
        </is>
      </c>
      <c r="D10" t="inlineStr">
        <is>
          <t>123,91%</t>
        </is>
      </c>
      <c r="E10" t="inlineStr">
        <is>
          <t>0,05%</t>
        </is>
      </c>
    </row>
    <row r="11">
      <c r="A11" t="inlineStr">
        <is>
          <t>Outras Multas e Juros de Mora</t>
        </is>
      </c>
      <c r="B11" t="inlineStr">
        <is>
          <t>R$ 3.000,00</t>
        </is>
      </c>
      <c r="C11" t="inlineStr">
        <is>
          <t>R$ 3.808,81</t>
        </is>
      </c>
      <c r="D11" t="inlineStr">
        <is>
          <t>126,96%</t>
        </is>
      </c>
      <c r="E11" t="inlineStr">
        <is>
          <t>0,01%</t>
        </is>
      </c>
    </row>
    <row r="12">
      <c r="A12" t="inlineStr">
        <is>
          <t>Outras Receitas</t>
        </is>
      </c>
      <c r="B12" t="inlineStr">
        <is>
          <t>R$ 18.000,00</t>
        </is>
      </c>
      <c r="C12" t="inlineStr">
        <is>
          <t>R$ 22.211,41</t>
        </is>
      </c>
      <c r="D12" t="inlineStr">
        <is>
          <t>123,40%</t>
        </is>
      </c>
      <c r="E12" t="inlineStr">
        <is>
          <t>0,04%</t>
        </is>
      </c>
    </row>
    <row r="13">
      <c r="A13" t="inlineStr">
        <is>
          <t>RECEITAS DE CAPITAL</t>
        </is>
      </c>
      <c r="B13" t="inlineStr">
        <is>
          <t>R$ 43.500,00</t>
        </is>
      </c>
      <c r="C13" t="inlineStr">
        <is>
          <t>R$ 65.000,00</t>
        </is>
      </c>
      <c r="D13" t="inlineStr">
        <is>
          <t>149,43%</t>
        </is>
      </c>
      <c r="E13" t="inlineStr">
        <is>
          <t>0,12%</t>
        </is>
      </c>
    </row>
    <row r="14">
      <c r="A14" t="inlineStr">
        <is>
          <t>ALIENAÇÃO DE BENS</t>
        </is>
      </c>
      <c r="B14" t="inlineStr">
        <is>
          <t>R$ 43.500,00</t>
        </is>
      </c>
      <c r="C14" t="inlineStr">
        <is>
          <t>R$ 65.000,00</t>
        </is>
      </c>
      <c r="D14" t="inlineStr">
        <is>
          <t>149,43%</t>
        </is>
      </c>
      <c r="E14" t="inlineStr">
        <is>
          <t>0,12%</t>
        </is>
      </c>
    </row>
    <row r="15">
      <c r="A15" t="inlineStr">
        <is>
          <t>Alienação de Veículos</t>
        </is>
      </c>
      <c r="B15" t="inlineStr">
        <is>
          <t>R$ 32.100,00</t>
        </is>
      </c>
      <c r="C15" t="inlineStr">
        <is>
          <t>R$ 40.000,00</t>
        </is>
      </c>
      <c r="D15" t="inlineStr">
        <is>
          <t>124,61%</t>
        </is>
      </c>
      <c r="E15" t="inlineStr">
        <is>
          <t>0,07%</t>
        </is>
      </c>
    </row>
    <row r="16">
      <c r="A16" t="inlineStr">
        <is>
          <t>Alienação de Móveis e Utensílios</t>
        </is>
      </c>
      <c r="B16" t="inlineStr">
        <is>
          <t>R$ 5.700,00</t>
        </is>
      </c>
      <c r="C16" t="inlineStr">
        <is>
          <t>R$ 9.250,00</t>
        </is>
      </c>
      <c r="D16" t="inlineStr">
        <is>
          <t>162,28%</t>
        </is>
      </c>
      <c r="E16" t="inlineStr">
        <is>
          <t>0,02%</t>
        </is>
      </c>
    </row>
    <row r="17">
      <c r="A17" t="inlineStr">
        <is>
          <t>Alienação de Equipamentos</t>
        </is>
      </c>
      <c r="B17" t="inlineStr">
        <is>
          <t>R$ 5.700,00</t>
        </is>
      </c>
      <c r="C17" t="inlineStr">
        <is>
          <t>R$ 15.750,00</t>
        </is>
      </c>
      <c r="D17" t="inlineStr">
        <is>
          <t>276,32%</t>
        </is>
      </c>
      <c r="E17" t="inlineStr">
        <is>
          <t>0,03%</t>
        </is>
      </c>
    </row>
    <row r="18">
      <c r="A18" t="inlineStr">
        <is>
          <t>RECURSOS ARREC. EXERC. ANTER.</t>
        </is>
      </c>
      <c r="B18" t="inlineStr">
        <is>
          <t>R$ 17.264.400,00</t>
        </is>
      </c>
      <c r="C18" t="inlineStr">
        <is>
          <t>R$ 0,00</t>
        </is>
      </c>
      <c r="D18" t="inlineStr">
        <is>
          <t>0,00%</t>
        </is>
      </c>
      <c r="E18" t="inlineStr">
        <is>
          <t>0,00%</t>
        </is>
      </c>
    </row>
    <row r="19">
      <c r="A19" t="inlineStr">
        <is>
          <t>RECURSOS ARRECADADOS EXERC. ANTERIORES</t>
        </is>
      </c>
      <c r="B19" t="inlineStr">
        <is>
          <t>R$ 17.264.400,00</t>
        </is>
      </c>
      <c r="C19" t="inlineStr">
        <is>
          <t>R$ 0,00</t>
        </is>
      </c>
      <c r="D19" t="inlineStr">
        <is>
          <t>0,00%</t>
        </is>
      </c>
      <c r="E19" t="inlineStr">
        <is>
          <t>0,00%</t>
        </is>
      </c>
    </row>
    <row r="20">
      <c r="A20" t="inlineStr">
        <is>
          <t>Recursos Arrecadados Exerc. Anteriores</t>
        </is>
      </c>
      <c r="B20" t="inlineStr">
        <is>
          <t>R$ 17.264.400,00</t>
        </is>
      </c>
      <c r="C20" t="inlineStr">
        <is>
          <t>R$ 0,00</t>
        </is>
      </c>
      <c r="D20" t="inlineStr">
        <is>
          <t>0,00%</t>
        </is>
      </c>
      <c r="E20" t="inlineStr">
        <is>
          <t>0,00%</t>
        </is>
      </c>
    </row>
  </sheetData>
  <pageMargins left="0.75" right="0.75" top="1" bottom="1" header="0.5" footer="0.5"/>
</worksheet>
</file>

<file path=xl/worksheets/sheet79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R$ 57.367.500,00</t>
        </is>
      </c>
      <c r="C2" t="inlineStr">
        <is>
          <t>R$ 48.981.072,87</t>
        </is>
      </c>
      <c r="D2" t="inlineStr">
        <is>
          <t>85,38%</t>
        </is>
      </c>
      <c r="E2" t="inlineStr">
        <is>
          <t>78,90%</t>
        </is>
      </c>
    </row>
    <row r="3">
      <c r="A3" t="inlineStr">
        <is>
          <t>PESSOAL E ENCARGOS SOCIAIS</t>
        </is>
      </c>
      <c r="B3" t="inlineStr">
        <is>
          <t>R$ 28.659.900,00</t>
        </is>
      </c>
      <c r="C3" t="inlineStr">
        <is>
          <t>R$ 26.824.309,08</t>
        </is>
      </c>
      <c r="D3" t="inlineStr">
        <is>
          <t>93,60%</t>
        </is>
      </c>
      <c r="E3" t="inlineStr">
        <is>
          <t>43,21%</t>
        </is>
      </c>
    </row>
    <row r="4">
      <c r="A4" t="inlineStr">
        <is>
          <t>Vencimentos e Vantagens Fixas</t>
        </is>
      </c>
      <c r="B4" t="inlineStr">
        <is>
          <t>R$ 23.214.000,00</t>
        </is>
      </c>
      <c r="C4" t="inlineStr">
        <is>
          <t>R$ 22.684.418,48</t>
        </is>
      </c>
      <c r="D4" t="inlineStr">
        <is>
          <t>97,72%</t>
        </is>
      </c>
      <c r="E4" t="inlineStr">
        <is>
          <t>36,54%</t>
        </is>
      </c>
    </row>
    <row r="5">
      <c r="A5" t="inlineStr">
        <is>
          <t>Obrigações Patronais</t>
        </is>
      </c>
      <c r="B5" t="inlineStr">
        <is>
          <t>R$ 2.256.000,00</t>
        </is>
      </c>
      <c r="C5" t="inlineStr">
        <is>
          <t>R$ 1.956.131,72</t>
        </is>
      </c>
      <c r="D5" t="inlineStr">
        <is>
          <t>86,71%</t>
        </is>
      </c>
      <c r="E5" t="inlineStr">
        <is>
          <t>3,15%</t>
        </is>
      </c>
    </row>
    <row r="6">
      <c r="A6" t="inlineStr">
        <is>
          <t>Outras Despesas Variáveis</t>
        </is>
      </c>
      <c r="B6" t="inlineStr">
        <is>
          <t>R$ 992.100,00</t>
        </is>
      </c>
      <c r="C6" t="inlineStr">
        <is>
          <t>R$ 380.261,65</t>
        </is>
      </c>
      <c r="D6" t="inlineStr">
        <is>
          <t>38,33%</t>
        </is>
      </c>
      <c r="E6" t="inlineStr">
        <is>
          <t>0,61%</t>
        </is>
      </c>
    </row>
    <row r="7">
      <c r="A7" t="inlineStr">
        <is>
          <t>Sentenças Judiciais - Pessoal e Encargos</t>
        </is>
      </c>
      <c r="B7" t="inlineStr">
        <is>
          <t>R$ 1.196.400,00</t>
        </is>
      </c>
      <c r="C7" t="inlineStr">
        <is>
          <t>R$ 735.223,36</t>
        </is>
      </c>
      <c r="D7" t="inlineStr">
        <is>
          <t>61,45%</t>
        </is>
      </c>
      <c r="E7" t="inlineStr">
        <is>
          <t>1,18%</t>
        </is>
      </c>
    </row>
    <row r="8">
      <c r="A8" t="inlineStr">
        <is>
          <t>Indenizações e Restituições Trabalhistas</t>
        </is>
      </c>
      <c r="B8" t="inlineStr">
        <is>
          <t>R$ 1.001.400,00</t>
        </is>
      </c>
      <c r="C8" t="inlineStr">
        <is>
          <t>R$ 1.068.273,87</t>
        </is>
      </c>
      <c r="D8" t="inlineStr">
        <is>
          <t>106,68%</t>
        </is>
      </c>
      <c r="E8" t="inlineStr">
        <is>
          <t>1,72%</t>
        </is>
      </c>
    </row>
    <row r="9">
      <c r="A9" t="inlineStr">
        <is>
          <t>OUTRAS DESPESAS CORRENTES</t>
        </is>
      </c>
      <c r="B9" t="inlineStr">
        <is>
          <t>R$ 28.707.600,00</t>
        </is>
      </c>
      <c r="C9" t="inlineStr">
        <is>
          <t>R$ 22.156.763,79</t>
        </is>
      </c>
      <c r="D9" t="inlineStr">
        <is>
          <t>77,18%</t>
        </is>
      </c>
      <c r="E9" t="inlineStr">
        <is>
          <t>35,69%</t>
        </is>
      </c>
    </row>
    <row r="10">
      <c r="A10" t="inlineStr">
        <is>
          <t>Contribuições</t>
        </is>
      </c>
      <c r="B10" t="inlineStr">
        <is>
          <t>R$ 524.400,00</t>
        </is>
      </c>
      <c r="C10" t="inlineStr">
        <is>
          <t>R$ 560.442,80</t>
        </is>
      </c>
      <c r="D10" t="inlineStr">
        <is>
          <t>106,87%</t>
        </is>
      </c>
      <c r="E10" t="inlineStr">
        <is>
          <t>0,90%</t>
        </is>
      </c>
    </row>
    <row r="11">
      <c r="A11" t="inlineStr">
        <is>
          <t>Diárias</t>
        </is>
      </c>
      <c r="B11" t="inlineStr">
        <is>
          <t>R$ 492.000,00</t>
        </is>
      </c>
      <c r="C11" t="inlineStr">
        <is>
          <t>R$ 147.687,20</t>
        </is>
      </c>
      <c r="D11" t="inlineStr">
        <is>
          <t>30,02%</t>
        </is>
      </c>
      <c r="E11" t="inlineStr">
        <is>
          <t>0,24%</t>
        </is>
      </c>
    </row>
    <row r="12">
      <c r="A12" t="inlineStr">
        <is>
          <t>Material de Consumo</t>
        </is>
      </c>
      <c r="B12" t="inlineStr">
        <is>
          <t>R$ 5.919.000,00</t>
        </is>
      </c>
      <c r="C12" t="inlineStr">
        <is>
          <t>R$ 3.702.095,87</t>
        </is>
      </c>
      <c r="D12" t="inlineStr">
        <is>
          <t>62,55%</t>
        </is>
      </c>
      <c r="E12" t="inlineStr">
        <is>
          <t>5,96%</t>
        </is>
      </c>
    </row>
    <row r="13">
      <c r="A13" t="inlineStr">
        <is>
          <t>Passagens e Despesas de Locomoção</t>
        </is>
      </c>
      <c r="B13" t="inlineStr">
        <is>
          <t>R$ 627.000,00</t>
        </is>
      </c>
      <c r="C13" t="inlineStr">
        <is>
          <t>R$ 208.429,01</t>
        </is>
      </c>
      <c r="D13" t="inlineStr">
        <is>
          <t>33,24%</t>
        </is>
      </c>
      <c r="E13" t="inlineStr">
        <is>
          <t>0,34%</t>
        </is>
      </c>
    </row>
    <row r="14">
      <c r="A14" t="inlineStr">
        <is>
          <t>Outros Serviços Terceiros - P. Física</t>
        </is>
      </c>
      <c r="B14" t="inlineStr">
        <is>
          <t>R$ 796.200,00</t>
        </is>
      </c>
      <c r="C14" t="inlineStr">
        <is>
          <t>R$ 636.677,87</t>
        </is>
      </c>
      <c r="D14" t="inlineStr">
        <is>
          <t>79,96%</t>
        </is>
      </c>
      <c r="E14" t="inlineStr">
        <is>
          <t>1,03%</t>
        </is>
      </c>
    </row>
    <row r="15">
      <c r="A15" t="inlineStr">
        <is>
          <t>Locação de Mão de Obra</t>
        </is>
      </c>
      <c r="B15" t="inlineStr">
        <is>
          <t>R$ 4.359.000,00</t>
        </is>
      </c>
      <c r="C15" t="inlineStr">
        <is>
          <t>R$ 3.624.986,31</t>
        </is>
      </c>
      <c r="D15" t="inlineStr">
        <is>
          <t>83,16%</t>
        </is>
      </c>
      <c r="E15" t="inlineStr">
        <is>
          <t>5,84%</t>
        </is>
      </c>
    </row>
    <row r="16">
      <c r="A16" t="inlineStr">
        <is>
          <t>Outros Serviços Terceiros - P. Jurídica</t>
        </is>
      </c>
      <c r="B16" t="inlineStr">
        <is>
          <t>R$ 15.777.300,00</t>
        </is>
      </c>
      <c r="C16" t="inlineStr">
        <is>
          <t>R$ 13.146.459,31</t>
        </is>
      </c>
      <c r="D16" t="inlineStr">
        <is>
          <t>83,33%</t>
        </is>
      </c>
      <c r="E16" t="inlineStr">
        <is>
          <t>21,18%</t>
        </is>
      </c>
    </row>
    <row r="17">
      <c r="A17" t="inlineStr">
        <is>
          <t>Obrigações Tributárias e Contributivas</t>
        </is>
      </c>
      <c r="B17" t="inlineStr">
        <is>
          <t>R$ 212.700,00</t>
        </is>
      </c>
      <c r="C17" t="inlineStr">
        <is>
          <t>R$ 129.985,42</t>
        </is>
      </c>
      <c r="D17" t="inlineStr">
        <is>
          <t>61,11%</t>
        </is>
      </c>
      <c r="E17" t="inlineStr">
        <is>
          <t>0,21%</t>
        </is>
      </c>
    </row>
    <row r="18">
      <c r="A18" t="inlineStr">
        <is>
          <t>DESPESAS DE CAPITAL</t>
        </is>
      </c>
      <c r="B18" t="inlineStr">
        <is>
          <t>R$ 32.872.500,00</t>
        </is>
      </c>
      <c r="C18" t="inlineStr">
        <is>
          <t>R$ 13.097.614,38</t>
        </is>
      </c>
      <c r="D18" t="inlineStr">
        <is>
          <t>39,84%</t>
        </is>
      </c>
      <c r="E18" t="inlineStr">
        <is>
          <t>21,10%</t>
        </is>
      </c>
    </row>
    <row r="19">
      <c r="A19" t="inlineStr">
        <is>
          <t>INVESTIMENTOS</t>
        </is>
      </c>
      <c r="B19" t="inlineStr">
        <is>
          <t>R$ 29.620.800,00</t>
        </is>
      </c>
      <c r="C19" t="inlineStr">
        <is>
          <t>R$ 9.744.364,49</t>
        </is>
      </c>
      <c r="D19" t="inlineStr">
        <is>
          <t>32,90%</t>
        </is>
      </c>
      <c r="E19" t="inlineStr">
        <is>
          <t>15,70%</t>
        </is>
      </c>
    </row>
    <row r="20">
      <c r="A20" t="inlineStr">
        <is>
          <t>Obras e Instalações</t>
        </is>
      </c>
      <c r="B20" t="inlineStr">
        <is>
          <t>R$ 15.121.200,00</t>
        </is>
      </c>
      <c r="C20" t="inlineStr">
        <is>
          <t>R$ 2.387.051,91</t>
        </is>
      </c>
      <c r="D20" t="inlineStr">
        <is>
          <t>15,79%</t>
        </is>
      </c>
      <c r="E20" t="inlineStr">
        <is>
          <t>3,85%</t>
        </is>
      </c>
    </row>
    <row r="21">
      <c r="A21" t="inlineStr">
        <is>
          <t>Equipamentos e Material Permanente</t>
        </is>
      </c>
      <c r="B21" t="inlineStr">
        <is>
          <t>R$ 14.499.600,00</t>
        </is>
      </c>
      <c r="C21" t="inlineStr">
        <is>
          <t>R$ 7.357.312,58</t>
        </is>
      </c>
      <c r="D21" t="inlineStr">
        <is>
          <t>50,74%</t>
        </is>
      </c>
      <c r="E21" t="inlineStr">
        <is>
          <t>11,85%</t>
        </is>
      </c>
    </row>
  </sheetData>
  <pageMargins left="0.75" right="0.75" top="1" bottom="1" header="0.5" footer="0.5"/>
</worksheet>
</file>

<file path=xl/worksheets/sheet79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R$9.316.800,00</t>
        </is>
      </c>
      <c r="C2" t="inlineStr">
        <is>
          <t>R$8.100.737,56</t>
        </is>
      </c>
      <c r="D2" t="inlineStr">
        <is>
          <t>86,95%</t>
        </is>
      </c>
      <c r="E2" t="inlineStr">
        <is>
          <t>13,05%</t>
        </is>
      </c>
    </row>
    <row r="3">
      <c r="A3" t="inlineStr">
        <is>
          <t>02 - Administração Financeira</t>
        </is>
      </c>
      <c r="B3" t="inlineStr">
        <is>
          <t>R$4.034.400,00</t>
        </is>
      </c>
      <c r="C3" t="inlineStr">
        <is>
          <t>R$3.586.049,85</t>
        </is>
      </c>
      <c r="D3" t="inlineStr">
        <is>
          <t>88,89%</t>
        </is>
      </c>
      <c r="E3" t="inlineStr">
        <is>
          <t>5,78%</t>
        </is>
      </c>
    </row>
    <row r="4">
      <c r="A4" t="inlineStr">
        <is>
          <t>03 - Formação de Recursos Humanos</t>
        </is>
      </c>
      <c r="B4" t="inlineStr">
        <is>
          <t>R$438.900,00</t>
        </is>
      </c>
      <c r="C4" t="inlineStr">
        <is>
          <t>R$199.344,76</t>
        </is>
      </c>
      <c r="D4" t="inlineStr">
        <is>
          <t>45,42%</t>
        </is>
      </c>
      <c r="E4" t="inlineStr">
        <is>
          <t>0,32%</t>
        </is>
      </c>
    </row>
    <row r="5">
      <c r="A5" t="inlineStr">
        <is>
          <t>04 - Comunicação Social</t>
        </is>
      </c>
      <c r="B5" t="inlineStr">
        <is>
          <t>R$2.621.700,00</t>
        </is>
      </c>
      <c r="C5" t="inlineStr">
        <is>
          <t>R$1.782.956,32</t>
        </is>
      </c>
      <c r="D5" t="inlineStr">
        <is>
          <t>68,01%</t>
        </is>
      </c>
      <c r="E5" t="inlineStr">
        <is>
          <t>2,87%</t>
        </is>
      </c>
    </row>
    <row r="6">
      <c r="A6" t="inlineStr">
        <is>
          <t>05 - Atenção Básica</t>
        </is>
      </c>
      <c r="B6" t="inlineStr">
        <is>
          <t>R$1.576.200,00</t>
        </is>
      </c>
      <c r="C6" t="inlineStr">
        <is>
          <t>R$1.853.829,76</t>
        </is>
      </c>
      <c r="D6" t="inlineStr">
        <is>
          <t>117,61%</t>
        </is>
      </c>
      <c r="E6" t="inlineStr">
        <is>
          <t>2,99%</t>
        </is>
      </c>
    </row>
    <row r="7">
      <c r="A7" t="inlineStr">
        <is>
          <t>06 - Proteção e Benefícios ao Trabalhador</t>
        </is>
      </c>
      <c r="B7" t="inlineStr">
        <is>
          <t>R$184.200,00</t>
        </is>
      </c>
      <c r="C7" t="inlineStr">
        <is>
          <t>R$156.798,15</t>
        </is>
      </c>
      <c r="D7" t="inlineStr">
        <is>
          <t>85,12%</t>
        </is>
      </c>
      <c r="E7" t="inlineStr">
        <is>
          <t>0,25%</t>
        </is>
      </c>
    </row>
    <row r="8">
      <c r="A8" t="inlineStr">
        <is>
          <t>07 - Empregabilidade</t>
        </is>
      </c>
      <c r="B8" t="inlineStr">
        <is>
          <t>R$72.067.800,00</t>
        </is>
      </c>
      <c r="C8" t="inlineStr">
        <is>
          <t>R$46.398.970,85</t>
        </is>
      </c>
      <c r="D8" t="inlineStr">
        <is>
          <t>64,38%</t>
        </is>
      </c>
      <c r="E8" t="inlineStr">
        <is>
          <t>74,74%</t>
        </is>
      </c>
    </row>
  </sheetData>
  <pageMargins left="0.75" right="0.75" top="1" bottom="1" header="0.5" footer="0.5"/>
</worksheet>
</file>

<file path=xl/worksheets/sheet79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R$54.520.320,00</t>
        </is>
      </c>
      <c r="D2" t="inlineStr">
        <is>
          <t>66,57%</t>
        </is>
      </c>
    </row>
    <row r="3">
      <c r="A3" t="inlineStr">
        <is>
          <t>13110120</t>
        </is>
      </c>
      <c r="B3" t="inlineStr">
        <is>
          <t>Taxas de Ocupação</t>
        </is>
      </c>
      <c r="C3" t="inlineStr">
        <is>
          <t>R$39.000,00</t>
        </is>
      </c>
      <c r="D3" t="inlineStr">
        <is>
          <t>0,05%</t>
        </is>
      </c>
    </row>
    <row r="4">
      <c r="A4" t="inlineStr">
        <is>
          <t>13210100</t>
        </is>
      </c>
      <c r="B4" t="inlineStr">
        <is>
          <t>Remuneração de Depósitos Bancários</t>
        </is>
      </c>
      <c r="C4" t="inlineStr">
        <is>
          <t>R$6.600.000,00</t>
        </is>
      </c>
      <c r="D4" t="inlineStr">
        <is>
          <t>8,06%</t>
        </is>
      </c>
    </row>
    <row r="5">
      <c r="A5" t="inlineStr">
        <is>
          <t>16999900</t>
        </is>
      </c>
      <c r="B5" t="inlineStr">
        <is>
          <t>Serviços Educacionais</t>
        </is>
      </c>
      <c r="C5" t="inlineStr">
        <is>
          <t>R$9.579.000,00</t>
        </is>
      </c>
      <c r="D5" t="inlineStr">
        <is>
          <t>11,70%</t>
        </is>
      </c>
    </row>
    <row r="6">
      <c r="A6" t="inlineStr">
        <is>
          <t>19110900</t>
        </is>
      </c>
      <c r="B6" t="inlineStr">
        <is>
          <t xml:space="preserve">Multas e Juros </t>
        </is>
      </c>
      <c r="C6" t="inlineStr">
        <is>
          <t>R$7.200,00</t>
        </is>
      </c>
      <c r="D6" t="inlineStr">
        <is>
          <t>0,01%</t>
        </is>
      </c>
    </row>
    <row r="7">
      <c r="A7" t="inlineStr">
        <is>
          <t>19999900</t>
        </is>
      </c>
      <c r="B7" t="inlineStr">
        <is>
          <t>Outras Receitas Correntes</t>
        </is>
      </c>
      <c r="C7" t="inlineStr">
        <is>
          <t>R$15.000,00</t>
        </is>
      </c>
      <c r="D7" t="inlineStr">
        <is>
          <t>0,02%</t>
        </is>
      </c>
    </row>
    <row r="8">
      <c r="A8" t="inlineStr">
        <is>
          <t>22130100</t>
        </is>
      </c>
      <c r="B8" t="inlineStr">
        <is>
          <t>Alienação de Bens Móveis</t>
        </is>
      </c>
      <c r="C8" t="inlineStr">
        <is>
          <t>R$150.000,00</t>
        </is>
      </c>
      <c r="D8" t="inlineStr">
        <is>
          <t>0,18%</t>
        </is>
      </c>
    </row>
    <row r="9">
      <c r="A9" t="inlineStr">
        <is>
          <t>99999910</t>
        </is>
      </c>
      <c r="B9" t="inlineStr">
        <is>
          <t>Recurso Arrecadado em Exerc. Anteriores</t>
        </is>
      </c>
      <c r="C9" t="inlineStr">
        <is>
          <t>R$10.989.480,00</t>
        </is>
      </c>
      <c r="D9" t="inlineStr">
        <is>
          <t>13,42%</t>
        </is>
      </c>
    </row>
  </sheetData>
  <pageMargins left="0.75" right="0.75" top="1" bottom="1" header="0.5" footer="0.5"/>
</worksheet>
</file>

<file path=xl/worksheets/sheet79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R$ 28.695.000,00</t>
        </is>
      </c>
      <c r="D2" t="inlineStr">
        <is>
          <t>35,04%</t>
        </is>
      </c>
    </row>
    <row r="3">
      <c r="A3" t="inlineStr">
        <is>
          <t>31901300</t>
        </is>
      </c>
      <c r="B3" t="inlineStr">
        <is>
          <t>Obrigações Patronais</t>
        </is>
      </c>
      <c r="C3" t="inlineStr">
        <is>
          <t>R$ 2.448.000,00</t>
        </is>
      </c>
      <c r="D3" t="inlineStr">
        <is>
          <t>2,99%</t>
        </is>
      </c>
    </row>
    <row r="4">
      <c r="A4" t="inlineStr">
        <is>
          <t>31901600</t>
        </is>
      </c>
      <c r="B4" t="inlineStr">
        <is>
          <t>Outras Despesas Variáveis</t>
        </is>
      </c>
      <c r="C4" t="inlineStr">
        <is>
          <t>R$ 822.000,00</t>
        </is>
      </c>
      <c r="D4" t="inlineStr">
        <is>
          <t>1,00%</t>
        </is>
      </c>
    </row>
    <row r="5">
      <c r="A5" t="inlineStr">
        <is>
          <t>31909100</t>
        </is>
      </c>
      <c r="B5" t="inlineStr">
        <is>
          <t xml:space="preserve">Sentenças Judiciais </t>
        </is>
      </c>
      <c r="C5" t="inlineStr">
        <is>
          <t>R$ 684.000,00</t>
        </is>
      </c>
      <c r="D5" t="inlineStr">
        <is>
          <t>0,84%</t>
        </is>
      </c>
    </row>
    <row r="6">
      <c r="A6" t="inlineStr">
        <is>
          <t>31909400</t>
        </is>
      </c>
      <c r="B6" t="inlineStr">
        <is>
          <t>Indenizações e Restituições Trabalhistas</t>
        </is>
      </c>
      <c r="C6" t="inlineStr">
        <is>
          <t>R$ 729.000,00</t>
        </is>
      </c>
      <c r="D6" t="inlineStr">
        <is>
          <t>0,89%</t>
        </is>
      </c>
    </row>
    <row r="7">
      <c r="A7" t="inlineStr">
        <is>
          <t>33504100</t>
        </is>
      </c>
      <c r="B7" t="inlineStr">
        <is>
          <t>Contribuições</t>
        </is>
      </c>
      <c r="C7" t="inlineStr">
        <is>
          <t>R$ 654.000,00</t>
        </is>
      </c>
      <c r="D7" t="inlineStr">
        <is>
          <t>0,80%</t>
        </is>
      </c>
    </row>
    <row r="8">
      <c r="A8" t="inlineStr">
        <is>
          <t>33901400</t>
        </is>
      </c>
      <c r="B8" t="inlineStr">
        <is>
          <t>Diárias</t>
        </is>
      </c>
      <c r="C8" t="inlineStr">
        <is>
          <t>R$ 537.000,00</t>
        </is>
      </c>
      <c r="D8" t="inlineStr">
        <is>
          <t>0,66%</t>
        </is>
      </c>
    </row>
    <row r="9">
      <c r="A9" t="inlineStr">
        <is>
          <t>33901800</t>
        </is>
      </c>
      <c r="B9" t="inlineStr">
        <is>
          <t>Auxílio Financeiro a Estudantes</t>
        </is>
      </c>
      <c r="C9" t="inlineStr">
        <is>
          <t>R$ 3.000,00</t>
        </is>
      </c>
      <c r="D9" t="inlineStr">
        <is>
          <t>0,00%</t>
        </is>
      </c>
    </row>
    <row r="10">
      <c r="A10" t="inlineStr">
        <is>
          <t>33903000</t>
        </is>
      </c>
      <c r="B10" t="inlineStr">
        <is>
          <t>Material de Consumo</t>
        </is>
      </c>
      <c r="C10" t="inlineStr">
        <is>
          <t>R$ 5.049.000,00</t>
        </is>
      </c>
      <c r="D10" t="inlineStr">
        <is>
          <t>6,16%</t>
        </is>
      </c>
    </row>
    <row r="11">
      <c r="A11" t="inlineStr">
        <is>
          <t>33903300</t>
        </is>
      </c>
      <c r="B11" t="inlineStr">
        <is>
          <t>Passagens e Despesas de Locomoção</t>
        </is>
      </c>
      <c r="C11" t="inlineStr">
        <is>
          <t>R$ 924.000,00</t>
        </is>
      </c>
      <c r="D11" t="inlineStr">
        <is>
          <t>1,13%</t>
        </is>
      </c>
    </row>
    <row r="12">
      <c r="A12" t="inlineStr">
        <is>
          <t>33903600</t>
        </is>
      </c>
      <c r="B12" t="inlineStr">
        <is>
          <t>Outros Serviços de Terceiros - PF</t>
        </is>
      </c>
      <c r="C12" t="inlineStr">
        <is>
          <t>R$ 837.000,00</t>
        </is>
      </c>
      <c r="D12" t="inlineStr">
        <is>
          <t>1,02%</t>
        </is>
      </c>
    </row>
    <row r="13">
      <c r="A13" t="inlineStr">
        <is>
          <t>33903700</t>
        </is>
      </c>
      <c r="B13" t="inlineStr">
        <is>
          <t>Locação de Mão de Obra</t>
        </is>
      </c>
      <c r="C13" t="inlineStr">
        <is>
          <t>R$ 3.423.000,00</t>
        </is>
      </c>
      <c r="D13" t="inlineStr">
        <is>
          <t>4,18%</t>
        </is>
      </c>
    </row>
    <row r="14">
      <c r="A14" t="inlineStr">
        <is>
          <t>33903900</t>
        </is>
      </c>
      <c r="B14" t="inlineStr">
        <is>
          <t>Outros Serviços Terceiros - P. Jurídica</t>
        </is>
      </c>
      <c r="C14" t="inlineStr">
        <is>
          <t>R$ 14.997.000,00</t>
        </is>
      </c>
      <c r="D14" t="inlineStr">
        <is>
          <t>18,31%</t>
        </is>
      </c>
    </row>
    <row r="15">
      <c r="A15" t="inlineStr">
        <is>
          <t>33904000</t>
        </is>
      </c>
      <c r="B15" t="inlineStr">
        <is>
          <t>Serv. Tecn. da Inform. Comunicação - PJ.</t>
        </is>
      </c>
      <c r="C15" t="inlineStr">
        <is>
          <t>R$ 1.500.000,00</t>
        </is>
      </c>
      <c r="D15" t="inlineStr">
        <is>
          <t>1,83%</t>
        </is>
      </c>
    </row>
    <row r="16">
      <c r="A16" t="inlineStr">
        <is>
          <t>33904700</t>
        </is>
      </c>
      <c r="B16" t="inlineStr">
        <is>
          <t>Obrigações Tributárias e Contributivas</t>
        </is>
      </c>
      <c r="C16" t="inlineStr">
        <is>
          <t>R$ 234.000,00</t>
        </is>
      </c>
      <c r="D16" t="inlineStr">
        <is>
          <t>0,29%</t>
        </is>
      </c>
    </row>
    <row r="17">
      <c r="A17" t="inlineStr">
        <is>
          <t>44905100</t>
        </is>
      </c>
      <c r="B17" t="inlineStr">
        <is>
          <t>Obras e Instalações</t>
        </is>
      </c>
      <c r="C17" t="inlineStr">
        <is>
          <t>R$ 12.846.000,00</t>
        </is>
      </c>
      <c r="D17" t="inlineStr">
        <is>
          <t>15,68%</t>
        </is>
      </c>
    </row>
    <row r="18">
      <c r="A18" t="inlineStr">
        <is>
          <t>44905200</t>
        </is>
      </c>
      <c r="B18" t="inlineStr">
        <is>
          <t>Equipamentos e Material Permanente</t>
        </is>
      </c>
      <c r="C18" t="inlineStr">
        <is>
          <t>R$ 7.518.000,00</t>
        </is>
      </c>
      <c r="D18" t="inlineStr">
        <is>
          <t>9,18%</t>
        </is>
      </c>
    </row>
  </sheetData>
  <pageMargins left="0.75" right="0.75" top="1" bottom="1" header="0.5" footer="0.5"/>
</worksheet>
</file>

<file path=xl/worksheets/sheet79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R$ 11.718.000,00</t>
        </is>
      </c>
      <c r="C2" t="inlineStr">
        <is>
          <t>14,31%</t>
        </is>
      </c>
    </row>
    <row r="3">
      <c r="A3" t="inlineStr">
        <is>
          <t>02 - Administração Financeira</t>
        </is>
      </c>
      <c r="B3" t="inlineStr">
        <is>
          <t>R$ 4.884.000,00</t>
        </is>
      </c>
      <c r="C3" t="inlineStr">
        <is>
          <t>5,96%</t>
        </is>
      </c>
    </row>
    <row r="4">
      <c r="A4" t="inlineStr">
        <is>
          <t>03 - Formação de Recursos Humanos</t>
        </is>
      </c>
      <c r="B4" t="inlineStr">
        <is>
          <t>R$ 369.000,00</t>
        </is>
      </c>
      <c r="C4" t="inlineStr">
        <is>
          <t>0,45%</t>
        </is>
      </c>
    </row>
    <row r="5">
      <c r="A5" t="inlineStr">
        <is>
          <t>04 - Comunicação Social</t>
        </is>
      </c>
      <c r="B5" t="inlineStr">
        <is>
          <t>R$ 4.647.000,00</t>
        </is>
      </c>
      <c r="C5" t="inlineStr">
        <is>
          <t>5,67%</t>
        </is>
      </c>
    </row>
    <row r="6">
      <c r="A6" t="inlineStr">
        <is>
          <t>05 - Atenção Básica</t>
        </is>
      </c>
      <c r="B6" t="inlineStr">
        <is>
          <t>R$ 1.368.000,00</t>
        </is>
      </c>
      <c r="C6" t="inlineStr">
        <is>
          <t>1,67%</t>
        </is>
      </c>
    </row>
    <row r="7">
      <c r="A7" t="inlineStr">
        <is>
          <t>06 - Proteção e Benefícios ao Trabalhador</t>
        </is>
      </c>
      <c r="B7" t="inlineStr">
        <is>
          <t>R$ 162.000,00</t>
        </is>
      </c>
      <c r="C7" t="inlineStr">
        <is>
          <t>0,20%</t>
        </is>
      </c>
    </row>
    <row r="8">
      <c r="A8" t="inlineStr">
        <is>
          <t>07 - Empregabilidade</t>
        </is>
      </c>
      <c r="B8" t="inlineStr">
        <is>
          <t>R$ 58.752.000,00</t>
        </is>
      </c>
      <c r="C8" t="inlineStr">
        <is>
          <t>71,74%</t>
        </is>
      </c>
    </row>
  </sheetData>
  <pageMargins left="0.75" right="0.75" top="1" bottom="1" header="0.5" footer="0.5"/>
</worksheet>
</file>

<file path=xl/worksheets/sheet79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R$ 70.760.520,00</t>
        </is>
      </c>
      <c r="C2" t="inlineStr">
        <is>
          <t>R$ 63.423.395,79</t>
        </is>
      </c>
      <c r="D2" t="inlineStr">
        <is>
          <t>89,63%</t>
        </is>
      </c>
      <c r="E2" t="inlineStr">
        <is>
          <t>99,93%</t>
        </is>
      </c>
    </row>
    <row r="3">
      <c r="A3" t="inlineStr">
        <is>
          <t>Contr. para Ent. Privadas Serviço Social e de Formação Prof.</t>
        </is>
      </c>
      <c r="B3" t="inlineStr">
        <is>
          <t>R$ 54.520.320,00</t>
        </is>
      </c>
      <c r="C3" t="inlineStr">
        <is>
          <t>R$ 47.272.133,36</t>
        </is>
      </c>
      <c r="D3" t="inlineStr">
        <is>
          <t>86,71%</t>
        </is>
      </c>
      <c r="E3" t="inlineStr">
        <is>
          <t>74,48%</t>
        </is>
      </c>
    </row>
    <row r="4">
      <c r="A4" t="inlineStr">
        <is>
          <t>Contribuições para o Senac</t>
        </is>
      </c>
      <c r="B4" t="inlineStr">
        <is>
          <t>R$ 54.520.320,00</t>
        </is>
      </c>
      <c r="C4" t="inlineStr">
        <is>
          <t>R$ 47.272.133,36</t>
        </is>
      </c>
      <c r="D4" t="inlineStr">
        <is>
          <t>86,71%</t>
        </is>
      </c>
      <c r="E4" t="inlineStr">
        <is>
          <t>74,48%</t>
        </is>
      </c>
    </row>
    <row r="5">
      <c r="A5" t="inlineStr">
        <is>
          <t>Receita Patrimonial</t>
        </is>
      </c>
      <c r="B5" t="inlineStr">
        <is>
          <t>R$ 6.639.000,00</t>
        </is>
      </c>
      <c r="C5" t="inlineStr">
        <is>
          <t>R$ 7.559.303,37</t>
        </is>
      </c>
      <c r="D5" t="inlineStr">
        <is>
          <t>113,86%</t>
        </is>
      </c>
      <c r="E5" t="inlineStr">
        <is>
          <t>11,91%</t>
        </is>
      </c>
    </row>
    <row r="6">
      <c r="A6" t="inlineStr">
        <is>
          <t>Taxas de Ocupação</t>
        </is>
      </c>
      <c r="B6" t="inlineStr">
        <is>
          <t>R$ 39.000,00</t>
        </is>
      </c>
      <c r="C6" t="inlineStr">
        <is>
          <t>R$ 84.960,02</t>
        </is>
      </c>
      <c r="D6" t="inlineStr">
        <is>
          <t>217,85%</t>
        </is>
      </c>
      <c r="E6" t="inlineStr">
        <is>
          <t>0,13%</t>
        </is>
      </c>
    </row>
    <row r="7">
      <c r="A7" t="inlineStr">
        <is>
          <t>Remuneração de Depósitos Bancários</t>
        </is>
      </c>
      <c r="B7" t="inlineStr">
        <is>
          <t>R$ 6.600.000,00</t>
        </is>
      </c>
      <c r="C7" t="inlineStr">
        <is>
          <t>R$ 7.474.343,35</t>
        </is>
      </c>
      <c r="D7" t="inlineStr">
        <is>
          <t>113,25%</t>
        </is>
      </c>
      <c r="E7" t="inlineStr">
        <is>
          <t>11,78%</t>
        </is>
      </c>
    </row>
    <row r="8">
      <c r="A8" t="inlineStr">
        <is>
          <t>Receita de Serviços</t>
        </is>
      </c>
      <c r="B8" t="inlineStr">
        <is>
          <t>R$ 9.579.000,00</t>
        </is>
      </c>
      <c r="C8" t="inlineStr">
        <is>
          <t>R$ 8.546.924,87</t>
        </is>
      </c>
      <c r="D8" t="inlineStr">
        <is>
          <t>89,23%</t>
        </is>
      </c>
      <c r="E8" t="inlineStr">
        <is>
          <t>13,47%</t>
        </is>
      </c>
    </row>
    <row r="9">
      <c r="A9" t="inlineStr">
        <is>
          <t>Serviços Educacionais</t>
        </is>
      </c>
      <c r="B9" t="inlineStr">
        <is>
          <t>R$ 9.579.000,00</t>
        </is>
      </c>
      <c r="C9" t="inlineStr">
        <is>
          <t>R$ 8.546.924,87</t>
        </is>
      </c>
      <c r="D9" t="inlineStr">
        <is>
          <t>89,23%</t>
        </is>
      </c>
      <c r="E9" t="inlineStr">
        <is>
          <t>13,47%</t>
        </is>
      </c>
    </row>
    <row r="10">
      <c r="A10" t="inlineStr">
        <is>
          <t>Outras Receitas Correntes</t>
        </is>
      </c>
      <c r="B10" t="inlineStr">
        <is>
          <t>R$ 22.200,00</t>
        </is>
      </c>
      <c r="C10" t="inlineStr">
        <is>
          <t>R$ 45.034,19</t>
        </is>
      </c>
      <c r="D10" t="inlineStr">
        <is>
          <t>202,86%</t>
        </is>
      </c>
      <c r="E10" t="inlineStr">
        <is>
          <t>0,07%</t>
        </is>
      </c>
    </row>
    <row r="11">
      <c r="A11" t="inlineStr">
        <is>
          <t xml:space="preserve">Multas e Juros </t>
        </is>
      </c>
      <c r="B11" t="inlineStr">
        <is>
          <t>R$ 7.200,00</t>
        </is>
      </c>
      <c r="C11" t="inlineStr">
        <is>
          <t>R$ 3.059,65</t>
        </is>
      </c>
      <c r="D11" t="inlineStr">
        <is>
          <t>42,50%</t>
        </is>
      </c>
      <c r="E11" t="inlineStr">
        <is>
          <t>0,00%</t>
        </is>
      </c>
    </row>
    <row r="12">
      <c r="A12" t="inlineStr">
        <is>
          <t>Outras Receitas Correntes</t>
        </is>
      </c>
      <c r="B12" t="inlineStr">
        <is>
          <t>R$ 15.000,00</t>
        </is>
      </c>
      <c r="C12" t="inlineStr">
        <is>
          <t>R$ 41.974,54</t>
        </is>
      </c>
      <c r="D12" t="inlineStr">
        <is>
          <t>279,83%</t>
        </is>
      </c>
      <c r="E12" t="inlineStr">
        <is>
          <t>0,07%</t>
        </is>
      </c>
    </row>
    <row r="13">
      <c r="A13" t="inlineStr">
        <is>
          <t>RECEITAS DE CAPITAL</t>
        </is>
      </c>
      <c r="B13" t="inlineStr">
        <is>
          <t>R$ 150.000,00</t>
        </is>
      </c>
      <c r="C13" t="inlineStr">
        <is>
          <t>R$ 46.350,00</t>
        </is>
      </c>
      <c r="D13" t="inlineStr">
        <is>
          <t>30,90%</t>
        </is>
      </c>
      <c r="E13" t="inlineStr">
        <is>
          <t>0,07%</t>
        </is>
      </c>
    </row>
    <row r="14">
      <c r="A14" t="inlineStr">
        <is>
          <t>Alienação de Bens</t>
        </is>
      </c>
      <c r="B14" t="inlineStr">
        <is>
          <t>R$ 150.000,00</t>
        </is>
      </c>
      <c r="C14" t="inlineStr">
        <is>
          <t>R$ 46.350,00</t>
        </is>
      </c>
      <c r="D14" t="inlineStr">
        <is>
          <t>30,90%</t>
        </is>
      </c>
      <c r="E14" t="inlineStr">
        <is>
          <t>0,07%</t>
        </is>
      </c>
    </row>
    <row r="15">
      <c r="A15" t="inlineStr">
        <is>
          <t>Alienação de Bens Móveis</t>
        </is>
      </c>
      <c r="B15" t="inlineStr">
        <is>
          <t>R$ 150.000,00</t>
        </is>
      </c>
      <c r="C15" t="inlineStr">
        <is>
          <t>R$ 46.350,00</t>
        </is>
      </c>
      <c r="D15" t="inlineStr">
        <is>
          <t>30,90%</t>
        </is>
      </c>
      <c r="E15" t="inlineStr">
        <is>
          <t>0,07%</t>
        </is>
      </c>
    </row>
    <row r="16">
      <c r="A16" t="inlineStr">
        <is>
          <t>RECURSOS ARREC. EXERC. ANTER.</t>
        </is>
      </c>
      <c r="B16" t="inlineStr">
        <is>
          <t>R$ 10.989.480,00</t>
        </is>
      </c>
      <c r="C16" t="inlineStr">
        <is>
          <t>R$ 0,00</t>
        </is>
      </c>
      <c r="D16" t="inlineStr">
        <is>
          <t>0,00%</t>
        </is>
      </c>
      <c r="E16" t="inlineStr">
        <is>
          <t>0,00%</t>
        </is>
      </c>
    </row>
    <row r="17">
      <c r="A17" t="inlineStr">
        <is>
          <t>Recurso Arrecadado em Exerc. Anteriores</t>
        </is>
      </c>
      <c r="B17" t="inlineStr">
        <is>
          <t>R$ 10.989.480,00</t>
        </is>
      </c>
      <c r="C17" t="inlineStr">
        <is>
          <t>R$ 0,00</t>
        </is>
      </c>
      <c r="D17" t="inlineStr">
        <is>
          <t>0,00%</t>
        </is>
      </c>
      <c r="E17" t="inlineStr">
        <is>
          <t>0,00%</t>
        </is>
      </c>
    </row>
    <row r="18">
      <c r="A18" t="inlineStr">
        <is>
          <t>Recurso Arrecadado em Exerc. Anteriores</t>
        </is>
      </c>
      <c r="B18" t="inlineStr">
        <is>
          <t>R$ 10.989.480,00</t>
        </is>
      </c>
      <c r="C18" t="inlineStr">
        <is>
          <t>R$ 0,00</t>
        </is>
      </c>
      <c r="D18" t="inlineStr">
        <is>
          <t>0,00%</t>
        </is>
      </c>
      <c r="E18" t="inlineStr">
        <is>
          <t>0,00%</t>
        </is>
      </c>
    </row>
  </sheetData>
  <pageMargins left="0.75" right="0.75" top="1" bottom="1" header="0.5" footer="0.5"/>
</worksheet>
</file>

<file path=xl/worksheets/sheet79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R$61.536.000,00</t>
        </is>
      </c>
      <c r="C2" t="inlineStr">
        <is>
          <t>R$49.844.821,48</t>
        </is>
      </c>
      <c r="D2" t="inlineStr">
        <is>
          <t>81,00%</t>
        </is>
      </c>
      <c r="E2" t="inlineStr">
        <is>
          <t>85,77%</t>
        </is>
      </c>
    </row>
    <row r="3">
      <c r="A3" t="inlineStr">
        <is>
          <t>Pessoal e Encargos Sociais</t>
        </is>
      </c>
      <c r="B3" t="inlineStr">
        <is>
          <t>R$33.378.000,00</t>
        </is>
      </c>
      <c r="C3" t="inlineStr">
        <is>
          <t>R$28.195.279,28</t>
        </is>
      </c>
      <c r="D3" t="inlineStr">
        <is>
          <t>84,47%</t>
        </is>
      </c>
      <c r="E3" t="inlineStr">
        <is>
          <t>48,52%</t>
        </is>
      </c>
    </row>
    <row r="4">
      <c r="A4" t="inlineStr">
        <is>
          <t>Vencimentos e Vantagens Fixas</t>
        </is>
      </c>
      <c r="B4" t="inlineStr">
        <is>
          <t>R$28.695.000,00</t>
        </is>
      </c>
      <c r="C4" t="inlineStr">
        <is>
          <t>R$25.113.877,20</t>
        </is>
      </c>
      <c r="D4" t="inlineStr">
        <is>
          <t>87,52%</t>
        </is>
      </c>
      <c r="E4" t="inlineStr">
        <is>
          <t>43,22%</t>
        </is>
      </c>
    </row>
    <row r="5">
      <c r="A5" t="inlineStr">
        <is>
          <t>Obrigações Patronais</t>
        </is>
      </c>
      <c r="B5" t="inlineStr">
        <is>
          <t>R$2.448.000,00</t>
        </is>
      </c>
      <c r="C5" t="inlineStr">
        <is>
          <t>R$1.981.222,72</t>
        </is>
      </c>
      <c r="D5" t="inlineStr">
        <is>
          <t>80,93%</t>
        </is>
      </c>
      <c r="E5" t="inlineStr">
        <is>
          <t>3,41%</t>
        </is>
      </c>
    </row>
    <row r="6">
      <c r="A6" t="inlineStr">
        <is>
          <t>Outras Despesas Variáveis</t>
        </is>
      </c>
      <c r="B6" t="inlineStr">
        <is>
          <t>R$822.000,00</t>
        </is>
      </c>
      <c r="C6" t="inlineStr">
        <is>
          <t>R$474.542,46</t>
        </is>
      </c>
      <c r="D6" t="inlineStr">
        <is>
          <t>57,73%</t>
        </is>
      </c>
      <c r="E6" t="inlineStr">
        <is>
          <t>0,82%</t>
        </is>
      </c>
    </row>
    <row r="7">
      <c r="A7" t="inlineStr">
        <is>
          <t xml:space="preserve">Sentenças Judiciais </t>
        </is>
      </c>
      <c r="B7" t="inlineStr">
        <is>
          <t>R$684.000,00</t>
        </is>
      </c>
      <c r="C7" t="inlineStr">
        <is>
          <t>R$221.103,78</t>
        </is>
      </c>
      <c r="D7" t="inlineStr">
        <is>
          <t>32,33%</t>
        </is>
      </c>
      <c r="E7" t="inlineStr">
        <is>
          <t>0,38%</t>
        </is>
      </c>
    </row>
    <row r="8">
      <c r="A8" t="inlineStr">
        <is>
          <t>Indenizações e Restituições Trabalhistas</t>
        </is>
      </c>
      <c r="B8" t="inlineStr">
        <is>
          <t>R$729.000,00</t>
        </is>
      </c>
      <c r="C8" t="inlineStr">
        <is>
          <t>R$404.533,12</t>
        </is>
      </c>
      <c r="D8" t="inlineStr">
        <is>
          <t>55,49%</t>
        </is>
      </c>
      <c r="E8" t="inlineStr">
        <is>
          <t>0,70%</t>
        </is>
      </c>
    </row>
    <row r="9">
      <c r="A9" t="inlineStr">
        <is>
          <t>Outras Despesas Correntes</t>
        </is>
      </c>
      <c r="B9" t="inlineStr">
        <is>
          <t>R$28.158.000,00</t>
        </is>
      </c>
      <c r="C9" t="inlineStr">
        <is>
          <t>R$21.649.542,20</t>
        </is>
      </c>
      <c r="D9" t="inlineStr">
        <is>
          <t>76,89%</t>
        </is>
      </c>
      <c r="E9" t="inlineStr">
        <is>
          <t>37,25%</t>
        </is>
      </c>
    </row>
    <row r="10">
      <c r="A10" t="inlineStr">
        <is>
          <t>Contribuições</t>
        </is>
      </c>
      <c r="B10" t="inlineStr">
        <is>
          <t>R$654.000,00</t>
        </is>
      </c>
      <c r="C10" t="inlineStr">
        <is>
          <t>R$637.081,38</t>
        </is>
      </c>
      <c r="D10" t="inlineStr">
        <is>
          <t>97,41%</t>
        </is>
      </c>
      <c r="E10" t="inlineStr">
        <is>
          <t>1,10%</t>
        </is>
      </c>
    </row>
    <row r="11">
      <c r="A11" t="inlineStr">
        <is>
          <t>Diárias</t>
        </is>
      </c>
      <c r="B11" t="inlineStr">
        <is>
          <t>R$537.000,00</t>
        </is>
      </c>
      <c r="C11" t="inlineStr">
        <is>
          <t>R$301.146,42</t>
        </is>
      </c>
      <c r="D11" t="inlineStr">
        <is>
          <t>56,08%</t>
        </is>
      </c>
      <c r="E11" t="inlineStr">
        <is>
          <t>0,52%</t>
        </is>
      </c>
    </row>
    <row r="12">
      <c r="A12" t="inlineStr">
        <is>
          <t>Auxílio Financeiro a Estudantes</t>
        </is>
      </c>
      <c r="B12" t="inlineStr">
        <is>
          <t>R$3.000,00</t>
        </is>
      </c>
      <c r="C12" t="inlineStr">
        <is>
          <t>R$0,00</t>
        </is>
      </c>
      <c r="D12" t="inlineStr">
        <is>
          <t>0,00%</t>
        </is>
      </c>
      <c r="E12" t="inlineStr">
        <is>
          <t>0,00%</t>
        </is>
      </c>
    </row>
    <row r="13">
      <c r="A13" t="inlineStr">
        <is>
          <t>Material de Consumo</t>
        </is>
      </c>
      <c r="B13" t="inlineStr">
        <is>
          <t>R$5.049.000,00</t>
        </is>
      </c>
      <c r="C13" t="inlineStr">
        <is>
          <t>R$4.188.385,10</t>
        </is>
      </c>
      <c r="D13" t="inlineStr">
        <is>
          <t>82,95%</t>
        </is>
      </c>
      <c r="E13" t="inlineStr">
        <is>
          <t>7,21%</t>
        </is>
      </c>
    </row>
    <row r="14">
      <c r="A14" t="inlineStr">
        <is>
          <t>Passagens e Despesas de Locomoção</t>
        </is>
      </c>
      <c r="B14" t="inlineStr">
        <is>
          <t>R$924.000,00</t>
        </is>
      </c>
      <c r="C14" t="inlineStr">
        <is>
          <t>R$191.255,78</t>
        </is>
      </c>
      <c r="D14" t="inlineStr">
        <is>
          <t>20,70%</t>
        </is>
      </c>
      <c r="E14" t="inlineStr">
        <is>
          <t>0,33%</t>
        </is>
      </c>
    </row>
    <row r="15">
      <c r="A15" t="inlineStr">
        <is>
          <t>Outros Serviços de Terceiros - PF</t>
        </is>
      </c>
      <c r="B15" t="inlineStr">
        <is>
          <t>R$837.000,00</t>
        </is>
      </c>
      <c r="C15" t="inlineStr">
        <is>
          <t>R$716.323,73</t>
        </is>
      </c>
      <c r="D15" t="inlineStr">
        <is>
          <t>85,58%</t>
        </is>
      </c>
      <c r="E15" t="inlineStr">
        <is>
          <t>1,23%</t>
        </is>
      </c>
    </row>
    <row r="16">
      <c r="A16" t="inlineStr">
        <is>
          <t>Locação de Mão de Obra</t>
        </is>
      </c>
      <c r="B16" t="inlineStr">
        <is>
          <t>R$3.423.000,00</t>
        </is>
      </c>
      <c r="C16" t="inlineStr">
        <is>
          <t>R$2.665.947,11</t>
        </is>
      </c>
      <c r="D16" t="inlineStr">
        <is>
          <t>77,88%</t>
        </is>
      </c>
      <c r="E16" t="inlineStr">
        <is>
          <t>4,59%</t>
        </is>
      </c>
    </row>
    <row r="17">
      <c r="A17" t="inlineStr">
        <is>
          <t>Outros Serviços Terceiros - P. Jurídica</t>
        </is>
      </c>
      <c r="B17" t="inlineStr">
        <is>
          <t>R$14.997.000,00</t>
        </is>
      </c>
      <c r="C17" t="inlineStr">
        <is>
          <t>R$11.498.602,08</t>
        </is>
      </c>
      <c r="D17" t="inlineStr">
        <is>
          <t>76,67%</t>
        </is>
      </c>
      <c r="E17" t="inlineStr">
        <is>
          <t>19,79%</t>
        </is>
      </c>
    </row>
    <row r="18">
      <c r="A18" t="inlineStr">
        <is>
          <t>Serv. Tecn. da Inform. Comunicação - PJ.</t>
        </is>
      </c>
      <c r="B18" t="inlineStr">
        <is>
          <t>R$1.500.000,00</t>
        </is>
      </c>
      <c r="C18" t="inlineStr">
        <is>
          <t>R$1.297.509,33</t>
        </is>
      </c>
      <c r="D18" t="inlineStr">
        <is>
          <t>86,50%</t>
        </is>
      </c>
      <c r="E18" t="inlineStr">
        <is>
          <t>2,23%</t>
        </is>
      </c>
    </row>
    <row r="19">
      <c r="A19" t="inlineStr">
        <is>
          <t>Obrigações Tributárias e Contributivas</t>
        </is>
      </c>
      <c r="B19" t="inlineStr">
        <is>
          <t>R$234.000,00</t>
        </is>
      </c>
      <c r="C19" t="inlineStr">
        <is>
          <t>R$153.291,27</t>
        </is>
      </c>
      <c r="D19" t="inlineStr">
        <is>
          <t>65,51%</t>
        </is>
      </c>
      <c r="E19" t="inlineStr">
        <is>
          <t>0,26%</t>
        </is>
      </c>
    </row>
    <row r="20">
      <c r="A20" t="inlineStr">
        <is>
          <t>DESPESAS DE CAPITAL</t>
        </is>
      </c>
      <c r="B20" t="inlineStr">
        <is>
          <t>R$20.364.000,00</t>
        </is>
      </c>
      <c r="C20" t="inlineStr">
        <is>
          <t>R$8.267.761,21</t>
        </is>
      </c>
      <c r="D20" t="inlineStr">
        <is>
          <t>40,60%</t>
        </is>
      </c>
      <c r="E20" t="inlineStr">
        <is>
          <t>14,23%</t>
        </is>
      </c>
    </row>
    <row r="21">
      <c r="A21" t="inlineStr">
        <is>
          <t>Investimentos</t>
        </is>
      </c>
      <c r="B21" t="inlineStr">
        <is>
          <t>R$20.364.000,00</t>
        </is>
      </c>
      <c r="C21" t="inlineStr">
        <is>
          <t>R$8.267.761,21</t>
        </is>
      </c>
      <c r="D21" t="inlineStr">
        <is>
          <t>40,60%</t>
        </is>
      </c>
      <c r="E21" t="inlineStr">
        <is>
          <t>14,23%</t>
        </is>
      </c>
    </row>
  </sheetData>
  <pageMargins left="0.75" right="0.75" top="1" bottom="1" header="0.5" footer="0.5"/>
</worksheet>
</file>

<file path=xl/worksheets/sheet79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R$11.718.000,00</t>
        </is>
      </c>
      <c r="C2" t="inlineStr">
        <is>
          <t>R$8.336.510,49</t>
        </is>
      </c>
      <c r="D2" t="inlineStr">
        <is>
          <t>71,14%</t>
        </is>
      </c>
      <c r="E2" t="inlineStr">
        <is>
          <t>14,35%</t>
        </is>
      </c>
    </row>
    <row r="3">
      <c r="A3" t="inlineStr">
        <is>
          <t>02 - Administração Financeira</t>
        </is>
      </c>
      <c r="B3" t="inlineStr">
        <is>
          <t>R$4.884.000,00</t>
        </is>
      </c>
      <c r="C3" t="inlineStr">
        <is>
          <t>R$3.770.642,89</t>
        </is>
      </c>
      <c r="D3" t="inlineStr">
        <is>
          <t>77,20%</t>
        </is>
      </c>
      <c r="E3" t="inlineStr">
        <is>
          <t>6,49%</t>
        </is>
      </c>
    </row>
    <row r="4">
      <c r="A4" t="inlineStr">
        <is>
          <t>03 - Formação de Recursos Humanos</t>
        </is>
      </c>
      <c r="B4" t="inlineStr">
        <is>
          <t>R$369.000,00</t>
        </is>
      </c>
      <c r="C4" t="inlineStr">
        <is>
          <t>R$135.384,87</t>
        </is>
      </c>
      <c r="D4" t="inlineStr">
        <is>
          <t>36,69%</t>
        </is>
      </c>
      <c r="E4" t="inlineStr">
        <is>
          <t>0,23%</t>
        </is>
      </c>
    </row>
    <row r="5">
      <c r="A5" t="inlineStr">
        <is>
          <t>04 - Comunicação Social</t>
        </is>
      </c>
      <c r="B5" t="inlineStr">
        <is>
          <t>R$4.647.000,00</t>
        </is>
      </c>
      <c r="C5" t="inlineStr">
        <is>
          <t>R$2.410.632,33</t>
        </is>
      </c>
      <c r="D5" t="inlineStr">
        <is>
          <t>51,88%</t>
        </is>
      </c>
      <c r="E5" t="inlineStr">
        <is>
          <t>4,15%</t>
        </is>
      </c>
    </row>
    <row r="6">
      <c r="A6" t="inlineStr">
        <is>
          <t>05 - Atenção Básica</t>
        </is>
      </c>
      <c r="B6" t="inlineStr">
        <is>
          <t>R$1.368.000,00</t>
        </is>
      </c>
      <c r="C6" t="inlineStr">
        <is>
          <t>R$1.615.250,99</t>
        </is>
      </c>
      <c r="D6" t="inlineStr">
        <is>
          <t>118,07%</t>
        </is>
      </c>
      <c r="E6" t="inlineStr">
        <is>
          <t>2,78%</t>
        </is>
      </c>
    </row>
    <row r="7">
      <c r="A7" t="inlineStr">
        <is>
          <t>06 - Proteção e Benefícios ao Trabalhador</t>
        </is>
      </c>
      <c r="B7" t="inlineStr">
        <is>
          <t>R$162.000,00</t>
        </is>
      </c>
      <c r="C7" t="inlineStr">
        <is>
          <t>R$162.468,77</t>
        </is>
      </c>
      <c r="D7" t="inlineStr">
        <is>
          <t>100,29%</t>
        </is>
      </c>
      <c r="E7" t="inlineStr">
        <is>
          <t>0,28%</t>
        </is>
      </c>
    </row>
    <row r="8">
      <c r="A8" t="inlineStr">
        <is>
          <t>07 - Empregabilidade</t>
        </is>
      </c>
      <c r="B8" t="inlineStr">
        <is>
          <t>R$58.752.000,00</t>
        </is>
      </c>
      <c r="C8" t="inlineStr">
        <is>
          <t>R$41.681.692,35</t>
        </is>
      </c>
      <c r="D8" t="inlineStr">
        <is>
          <t>70,95%</t>
        </is>
      </c>
      <c r="E8" t="inlineStr">
        <is>
          <t>71,73%</t>
        </is>
      </c>
    </row>
  </sheetData>
  <pageMargins left="0.75" right="0.75" top="1" bottom="1" header="0.5" footer="0.5"/>
</worksheet>
</file>

<file path=xl/worksheets/sheet79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R$54.153.144,00</t>
        </is>
      </c>
      <c r="D2" t="inlineStr">
        <is>
          <t>62,90%</t>
        </is>
      </c>
    </row>
    <row r="3">
      <c r="A3" t="inlineStr">
        <is>
          <t>13110120</t>
        </is>
      </c>
      <c r="B3" t="inlineStr">
        <is>
          <t>Taxas de Ocupação</t>
        </is>
      </c>
      <c r="C3" t="inlineStr">
        <is>
          <t>R$150.000,00</t>
        </is>
      </c>
      <c r="D3" t="inlineStr">
        <is>
          <t>0,17%</t>
        </is>
      </c>
    </row>
    <row r="4">
      <c r="A4" t="inlineStr">
        <is>
          <t>13210100</t>
        </is>
      </c>
      <c r="B4" t="inlineStr">
        <is>
          <t>Remuneração de Depósitos Bancários</t>
        </is>
      </c>
      <c r="C4" t="inlineStr">
        <is>
          <t>R$6.639.000,00</t>
        </is>
      </c>
      <c r="D4" t="inlineStr">
        <is>
          <t>7,71%</t>
        </is>
      </c>
    </row>
    <row r="5">
      <c r="A5" t="inlineStr">
        <is>
          <t>16999900</t>
        </is>
      </c>
      <c r="B5" t="inlineStr">
        <is>
          <t>Serviços Educacionais</t>
        </is>
      </c>
      <c r="C5" t="inlineStr">
        <is>
          <t>R$11.262.000,00</t>
        </is>
      </c>
      <c r="D5" t="inlineStr">
        <is>
          <t>13,08%</t>
        </is>
      </c>
    </row>
    <row r="6">
      <c r="A6" t="inlineStr">
        <is>
          <t>19110900</t>
        </is>
      </c>
      <c r="B6" t="inlineStr">
        <is>
          <t xml:space="preserve">Multas e Juros </t>
        </is>
      </c>
      <c r="C6" t="inlineStr">
        <is>
          <t>R$6.900,00</t>
        </is>
      </c>
      <c r="D6" t="inlineStr">
        <is>
          <t>0,01%</t>
        </is>
      </c>
    </row>
    <row r="7">
      <c r="A7" t="inlineStr">
        <is>
          <t>19999900</t>
        </is>
      </c>
      <c r="B7" t="inlineStr">
        <is>
          <t>Outras Receitas Correntes</t>
        </is>
      </c>
      <c r="C7" t="inlineStr">
        <is>
          <t>R$14.100,00</t>
        </is>
      </c>
      <c r="D7" t="inlineStr">
        <is>
          <t>0,02%</t>
        </is>
      </c>
    </row>
    <row r="8">
      <c r="A8" t="inlineStr">
        <is>
          <t>99999910</t>
        </is>
      </c>
      <c r="B8" t="inlineStr">
        <is>
          <t>Recurso Arrecadado em Exerc. Anteriores</t>
        </is>
      </c>
      <c r="C8" t="inlineStr">
        <is>
          <t>R$13.874.856,00</t>
        </is>
      </c>
      <c r="D8" t="inlineStr">
        <is>
          <t>16,11%</t>
        </is>
      </c>
    </row>
  </sheetData>
  <pageMargins left="0.75" right="0.75" top="1" bottom="1" header="0.5" footer="0.5"/>
</worksheet>
</file>

<file path=xl/worksheets/sheet7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R$ 29.112.000,00</t>
        </is>
      </c>
      <c r="D2" t="inlineStr">
        <is>
          <t>33,81%</t>
        </is>
      </c>
    </row>
    <row r="3">
      <c r="A3" t="inlineStr">
        <is>
          <t>31901300</t>
        </is>
      </c>
      <c r="B3" t="inlineStr">
        <is>
          <t>Obrigações Patronais</t>
        </is>
      </c>
      <c r="C3" t="inlineStr">
        <is>
          <t>R$ 2.409.000,00</t>
        </is>
      </c>
      <c r="D3" t="inlineStr">
        <is>
          <t>2,80%</t>
        </is>
      </c>
    </row>
    <row r="4">
      <c r="A4" t="inlineStr">
        <is>
          <t>31901600</t>
        </is>
      </c>
      <c r="B4" t="inlineStr">
        <is>
          <t>Outras Despesas Variáveis</t>
        </is>
      </c>
      <c r="C4" t="inlineStr">
        <is>
          <t>R$ 786.000,00</t>
        </is>
      </c>
      <c r="D4" t="inlineStr">
        <is>
          <t>0,91%</t>
        </is>
      </c>
    </row>
    <row r="5">
      <c r="A5" t="inlineStr">
        <is>
          <t>31909100</t>
        </is>
      </c>
      <c r="B5" t="inlineStr">
        <is>
          <t xml:space="preserve">Sentenças Judiciais </t>
        </is>
      </c>
      <c r="C5" t="inlineStr">
        <is>
          <t>R$ 684.000,00</t>
        </is>
      </c>
      <c r="D5" t="inlineStr">
        <is>
          <t>0,79%</t>
        </is>
      </c>
    </row>
    <row r="6">
      <c r="A6" t="inlineStr">
        <is>
          <t>31909400</t>
        </is>
      </c>
      <c r="B6" t="inlineStr">
        <is>
          <t>Indenizações e Restituições Trabalhistas</t>
        </is>
      </c>
      <c r="C6" t="inlineStr">
        <is>
          <t>R$ 651.000,00</t>
        </is>
      </c>
      <c r="D6" t="inlineStr">
        <is>
          <t>0,76%</t>
        </is>
      </c>
    </row>
    <row r="7">
      <c r="A7" t="inlineStr">
        <is>
          <t>33504100</t>
        </is>
      </c>
      <c r="B7" t="inlineStr">
        <is>
          <t>Contribuições</t>
        </is>
      </c>
      <c r="C7" t="inlineStr">
        <is>
          <t>R$ 690.000,00</t>
        </is>
      </c>
      <c r="D7" t="inlineStr">
        <is>
          <t>0,80%</t>
        </is>
      </c>
    </row>
    <row r="8">
      <c r="A8" t="inlineStr">
        <is>
          <t>33901400</t>
        </is>
      </c>
      <c r="B8" t="inlineStr">
        <is>
          <t>Diárias</t>
        </is>
      </c>
      <c r="C8" t="inlineStr">
        <is>
          <t>R$ 528.000,00</t>
        </is>
      </c>
      <c r="D8" t="inlineStr">
        <is>
          <t>0,61%</t>
        </is>
      </c>
    </row>
    <row r="9">
      <c r="A9" t="inlineStr">
        <is>
          <t>33901800</t>
        </is>
      </c>
      <c r="B9" t="inlineStr">
        <is>
          <t>Auxílio Financeiro a Estudantes</t>
        </is>
      </c>
      <c r="C9" t="inlineStr">
        <is>
          <t>R$ 60.000,00</t>
        </is>
      </c>
      <c r="D9" t="inlineStr">
        <is>
          <t>0,07%</t>
        </is>
      </c>
    </row>
    <row r="10">
      <c r="A10" t="inlineStr">
        <is>
          <t>33903000</t>
        </is>
      </c>
      <c r="B10" t="inlineStr">
        <is>
          <t>Material de Consumo</t>
        </is>
      </c>
      <c r="C10" t="inlineStr">
        <is>
          <t>R$ 6.609.000,00</t>
        </is>
      </c>
      <c r="D10" t="inlineStr">
        <is>
          <t>7,68%</t>
        </is>
      </c>
    </row>
    <row r="11">
      <c r="A11" t="inlineStr">
        <is>
          <t>33903300</t>
        </is>
      </c>
      <c r="B11" t="inlineStr">
        <is>
          <t>Passagens e Despesas de Locomoção</t>
        </is>
      </c>
      <c r="C11" t="inlineStr">
        <is>
          <t>R$ 1.101.000,00</t>
        </is>
      </c>
      <c r="D11" t="inlineStr">
        <is>
          <t>1,28%</t>
        </is>
      </c>
    </row>
    <row r="12">
      <c r="A12" t="inlineStr">
        <is>
          <t>33903600</t>
        </is>
      </c>
      <c r="B12" t="inlineStr">
        <is>
          <t>Outros Serviços de Terceiros - PF</t>
        </is>
      </c>
      <c r="C12" t="inlineStr">
        <is>
          <t>R$ 897.000,00</t>
        </is>
      </c>
      <c r="D12" t="inlineStr">
        <is>
          <t>1,04%</t>
        </is>
      </c>
    </row>
    <row r="13">
      <c r="A13" t="inlineStr">
        <is>
          <t>33903700</t>
        </is>
      </c>
      <c r="B13" t="inlineStr">
        <is>
          <t>Locação de Mão de Obra</t>
        </is>
      </c>
      <c r="C13" t="inlineStr">
        <is>
          <t>R$ 3.531.000,00</t>
        </is>
      </c>
      <c r="D13" t="inlineStr">
        <is>
          <t>4,10%</t>
        </is>
      </c>
    </row>
    <row r="14">
      <c r="A14" t="inlineStr">
        <is>
          <t>33903900</t>
        </is>
      </c>
      <c r="B14" t="inlineStr">
        <is>
          <t>Outros Serviços Terceiros - P. Jurídica</t>
        </is>
      </c>
      <c r="C14" t="inlineStr">
        <is>
          <t>R$ 14.508.000,00</t>
        </is>
      </c>
      <c r="D14" t="inlineStr">
        <is>
          <t>16,85%</t>
        </is>
      </c>
    </row>
    <row r="15">
      <c r="A15" t="inlineStr">
        <is>
          <t>33904000</t>
        </is>
      </c>
      <c r="B15" t="inlineStr">
        <is>
          <t>Serv. Tecn. da Inform. Comunicação - PJ.</t>
        </is>
      </c>
      <c r="C15" t="inlineStr">
        <is>
          <t>R$ 2.496.000,00</t>
        </is>
      </c>
      <c r="D15" t="inlineStr">
        <is>
          <t>2,90%</t>
        </is>
      </c>
    </row>
    <row r="16">
      <c r="A16" t="inlineStr">
        <is>
          <t>33904700</t>
        </is>
      </c>
      <c r="B16" t="inlineStr">
        <is>
          <t>Obrigações Tributárias e Contributivas</t>
        </is>
      </c>
      <c r="C16" t="inlineStr">
        <is>
          <t>R$ 270.000,00</t>
        </is>
      </c>
      <c r="D16" t="inlineStr">
        <is>
          <t>0,31%</t>
        </is>
      </c>
    </row>
    <row r="17">
      <c r="A17" t="inlineStr">
        <is>
          <t>44905100</t>
        </is>
      </c>
      <c r="B17" t="inlineStr">
        <is>
          <t>Obras e Instalações</t>
        </is>
      </c>
      <c r="C17" t="inlineStr">
        <is>
          <t>R$ 15.060.000,00</t>
        </is>
      </c>
      <c r="D17" t="inlineStr">
        <is>
          <t>17,49%</t>
        </is>
      </c>
    </row>
    <row r="18">
      <c r="A18" t="inlineStr">
        <is>
          <t>44905200</t>
        </is>
      </c>
      <c r="B18" t="inlineStr">
        <is>
          <t>Equipamentos e Material Permanente</t>
        </is>
      </c>
      <c r="C18" t="inlineStr">
        <is>
          <t>R$ 6.708.000,00</t>
        </is>
      </c>
      <c r="D18" t="inlineStr">
        <is>
          <t>7,79%</t>
        </is>
      </c>
    </row>
  </sheetData>
  <pageMargins left="0.75" right="0.75" top="1" bottom="1" header="0.5" footer="0.5"/>
</worksheet>
</file>

<file path=xl/worksheets/sheet80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R$ 13.491.000,00</t>
        </is>
      </c>
      <c r="C2" t="inlineStr">
        <is>
          <t>15,67%</t>
        </is>
      </c>
    </row>
    <row r="3">
      <c r="A3" t="inlineStr">
        <is>
          <t>02 - Administração Financeira</t>
        </is>
      </c>
      <c r="B3" t="inlineStr">
        <is>
          <t>R$ 5.142.000,00</t>
        </is>
      </c>
      <c r="C3" t="inlineStr">
        <is>
          <t>5,97%</t>
        </is>
      </c>
    </row>
    <row r="4">
      <c r="A4" t="inlineStr">
        <is>
          <t>03 - Formação de Recursos Humanos</t>
        </is>
      </c>
      <c r="B4" t="inlineStr">
        <is>
          <t>R$ 369.000,00</t>
        </is>
      </c>
      <c r="C4" t="inlineStr">
        <is>
          <t>0,43%</t>
        </is>
      </c>
    </row>
    <row r="5">
      <c r="A5" t="inlineStr">
        <is>
          <t>04 - Comunicação Social</t>
        </is>
      </c>
      <c r="B5" t="inlineStr">
        <is>
          <t>R$ 4.614.000,00</t>
        </is>
      </c>
      <c r="C5" t="inlineStr">
        <is>
          <t>5,36%</t>
        </is>
      </c>
    </row>
    <row r="6">
      <c r="A6" t="inlineStr">
        <is>
          <t>05 - Atenção Básica</t>
        </is>
      </c>
      <c r="B6" t="inlineStr">
        <is>
          <t>R$ 1.710.000,00</t>
        </is>
      </c>
      <c r="C6" t="inlineStr">
        <is>
          <t>1,99%</t>
        </is>
      </c>
    </row>
    <row r="7">
      <c r="A7" t="inlineStr">
        <is>
          <t>06 - Proteção e Benefícios ao Trabalhador</t>
        </is>
      </c>
      <c r="B7" t="inlineStr">
        <is>
          <t>R$ 162.000,00</t>
        </is>
      </c>
      <c r="C7" t="inlineStr">
        <is>
          <t>0,19%</t>
        </is>
      </c>
    </row>
    <row r="8">
      <c r="A8" t="inlineStr">
        <is>
          <t>07 - Empregabilidade</t>
        </is>
      </c>
      <c r="B8" t="inlineStr">
        <is>
          <t>R$ 60.612.000,00</t>
        </is>
      </c>
      <c r="C8" t="inlineStr">
        <is>
          <t>70,40%</t>
        </is>
      </c>
    </row>
  </sheetData>
  <pageMargins left="0.75" right="0.75" top="1" bottom="1" header="0.5" footer="0.5"/>
</worksheet>
</file>

<file path=xl/worksheets/sheet80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R$ 72.225.144,00</t>
        </is>
      </c>
      <c r="C2" t="inlineStr">
        <is>
          <t>R$ 30.703.214,38</t>
        </is>
      </c>
      <c r="D2" t="inlineStr">
        <is>
          <t>42,51%</t>
        </is>
      </c>
      <c r="E2" t="inlineStr">
        <is>
          <t>100,00%</t>
        </is>
      </c>
    </row>
    <row r="3">
      <c r="A3" t="inlineStr">
        <is>
          <t>Contr. para Ent. Privadas Serviço Social e de Formação Prof.</t>
        </is>
      </c>
      <c r="B3" t="inlineStr">
        <is>
          <t>R$ 54.153.144,00</t>
        </is>
      </c>
      <c r="C3" t="inlineStr">
        <is>
          <t>R$ 22.698.754,93</t>
        </is>
      </c>
      <c r="D3" t="inlineStr">
        <is>
          <t>41,92%</t>
        </is>
      </c>
      <c r="E3" t="inlineStr">
        <is>
          <t>73,93%</t>
        </is>
      </c>
    </row>
    <row r="4">
      <c r="A4" t="inlineStr">
        <is>
          <t>Contribuições para o Senac</t>
        </is>
      </c>
      <c r="B4" t="inlineStr">
        <is>
          <t>R$ 54.153.144,00</t>
        </is>
      </c>
      <c r="C4" t="inlineStr">
        <is>
          <t>R$ 22.698.754,93</t>
        </is>
      </c>
      <c r="D4" t="inlineStr">
        <is>
          <t>41,92%</t>
        </is>
      </c>
      <c r="E4" t="inlineStr">
        <is>
          <t>73,93%</t>
        </is>
      </c>
    </row>
    <row r="5">
      <c r="A5" t="inlineStr">
        <is>
          <t>Receita Patrimonial</t>
        </is>
      </c>
      <c r="B5" t="inlineStr">
        <is>
          <t>R$ 6.789.000,00</t>
        </is>
      </c>
      <c r="C5" t="inlineStr">
        <is>
          <t>R$ 4.090.105,63</t>
        </is>
      </c>
      <c r="D5" t="inlineStr">
        <is>
          <t>60,25%</t>
        </is>
      </c>
      <c r="E5" t="inlineStr">
        <is>
          <t>13,32%</t>
        </is>
      </c>
    </row>
    <row r="6">
      <c r="A6" t="inlineStr">
        <is>
          <t>Taxas de Ocupação</t>
        </is>
      </c>
      <c r="B6" t="inlineStr">
        <is>
          <t>R$ 150.000,00</t>
        </is>
      </c>
      <c r="C6" t="inlineStr">
        <is>
          <t>R$ 37.732,00</t>
        </is>
      </c>
      <c r="D6" t="inlineStr">
        <is>
          <t>25,15%</t>
        </is>
      </c>
      <c r="E6" t="inlineStr">
        <is>
          <t>0,12%</t>
        </is>
      </c>
    </row>
    <row r="7">
      <c r="A7" t="inlineStr">
        <is>
          <t>Remuneração de Depósitos Bancários</t>
        </is>
      </c>
      <c r="B7" t="inlineStr">
        <is>
          <t>R$ 6.639.000,00</t>
        </is>
      </c>
      <c r="C7" t="inlineStr">
        <is>
          <t>R$ 4.052.373,63</t>
        </is>
      </c>
      <c r="D7" t="inlineStr">
        <is>
          <t>61,04%</t>
        </is>
      </c>
      <c r="E7" t="inlineStr">
        <is>
          <t>13,20%</t>
        </is>
      </c>
    </row>
    <row r="8">
      <c r="A8" t="inlineStr">
        <is>
          <t>Receita de Serviços</t>
        </is>
      </c>
      <c r="B8" t="inlineStr">
        <is>
          <t>R$ 11.262.000,00</t>
        </is>
      </c>
      <c r="C8" t="inlineStr">
        <is>
          <t>R$ 3.879.488,69</t>
        </is>
      </c>
      <c r="D8" t="inlineStr">
        <is>
          <t>34,45%</t>
        </is>
      </c>
      <c r="E8" t="inlineStr">
        <is>
          <t>12,64%</t>
        </is>
      </c>
    </row>
    <row r="9">
      <c r="A9" t="inlineStr">
        <is>
          <t>Serviços Educacionais</t>
        </is>
      </c>
      <c r="B9" t="inlineStr">
        <is>
          <t>R$ 11.262.000,00</t>
        </is>
      </c>
      <c r="C9" t="inlineStr">
        <is>
          <t>R$ 3.879.488,69</t>
        </is>
      </c>
      <c r="D9" t="inlineStr">
        <is>
          <t>34,45%</t>
        </is>
      </c>
      <c r="E9" t="inlineStr">
        <is>
          <t>12,64%</t>
        </is>
      </c>
    </row>
    <row r="10">
      <c r="A10" t="inlineStr">
        <is>
          <t>Outras Receitas Correntes</t>
        </is>
      </c>
      <c r="B10" t="inlineStr">
        <is>
          <t>R$ 21.000,00</t>
        </is>
      </c>
      <c r="C10" t="inlineStr">
        <is>
          <t>R$ 34.865,13</t>
        </is>
      </c>
      <c r="D10" t="inlineStr">
        <is>
          <t>166,02%</t>
        </is>
      </c>
      <c r="E10" t="inlineStr">
        <is>
          <t>0,11%</t>
        </is>
      </c>
    </row>
    <row r="11">
      <c r="A11" t="inlineStr">
        <is>
          <t xml:space="preserve">Multas e Juros </t>
        </is>
      </c>
      <c r="B11" t="inlineStr">
        <is>
          <t>R$ 6.900,00</t>
        </is>
      </c>
      <c r="C11" t="inlineStr">
        <is>
          <t>R$ 22.274,31</t>
        </is>
      </c>
      <c r="D11" t="inlineStr">
        <is>
          <t>322,82%</t>
        </is>
      </c>
      <c r="E11" t="inlineStr">
        <is>
          <t>0,07%</t>
        </is>
      </c>
    </row>
    <row r="12">
      <c r="A12" t="inlineStr">
        <is>
          <t>Outras Receitas Correntes</t>
        </is>
      </c>
      <c r="B12" t="inlineStr">
        <is>
          <t>R$ 14.100,00</t>
        </is>
      </c>
      <c r="C12" t="inlineStr">
        <is>
          <t>R$ 12.590,82</t>
        </is>
      </c>
      <c r="D12" t="inlineStr">
        <is>
          <t>89,30%</t>
        </is>
      </c>
      <c r="E12" t="inlineStr">
        <is>
          <t>0,04%</t>
        </is>
      </c>
    </row>
    <row r="13">
      <c r="A13" t="inlineStr">
        <is>
          <t>RECURSOS ARREC. EXERC. ANTER.</t>
        </is>
      </c>
      <c r="B13" t="inlineStr">
        <is>
          <t>R$ 13.874.856,00</t>
        </is>
      </c>
      <c r="C13" t="inlineStr">
        <is>
          <t>R$ 0,00</t>
        </is>
      </c>
      <c r="D13" t="inlineStr">
        <is>
          <t>0,00%</t>
        </is>
      </c>
      <c r="E13" t="inlineStr">
        <is>
          <t>0,00%</t>
        </is>
      </c>
    </row>
    <row r="14">
      <c r="A14" t="inlineStr">
        <is>
          <t>Recurso Arrecadado em Exerc. Anteriores</t>
        </is>
      </c>
      <c r="B14" t="inlineStr">
        <is>
          <t>R$ 13.874.856,00</t>
        </is>
      </c>
      <c r="C14" t="inlineStr">
        <is>
          <t>R$ 0,00</t>
        </is>
      </c>
      <c r="D14" t="inlineStr">
        <is>
          <t>0,00%</t>
        </is>
      </c>
      <c r="E14" t="inlineStr">
        <is>
          <t>0,00%</t>
        </is>
      </c>
    </row>
    <row r="15">
      <c r="A15" t="inlineStr">
        <is>
          <t>Recurso Arrecadado em Exerc. Anteriores</t>
        </is>
      </c>
      <c r="B15" t="inlineStr">
        <is>
          <t>R$ 13.874.856,00</t>
        </is>
      </c>
      <c r="C15" t="inlineStr">
        <is>
          <t>R$ 0,00</t>
        </is>
      </c>
      <c r="D15" t="inlineStr">
        <is>
          <t>0,00%</t>
        </is>
      </c>
      <c r="E15" t="inlineStr">
        <is>
          <t>0,00%</t>
        </is>
      </c>
    </row>
  </sheetData>
  <pageMargins left="0.75" right="0.75" top="1" bottom="1" header="0.5" footer="0.5"/>
</worksheet>
</file>

<file path=xl/worksheets/sheet80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R$ 64.332.000,00</t>
        </is>
      </c>
      <c r="C2" t="inlineStr">
        <is>
          <t>R$ 27.300.002,48</t>
        </is>
      </c>
      <c r="D2" t="inlineStr">
        <is>
          <t>42,44%</t>
        </is>
      </c>
      <c r="E2" t="inlineStr">
        <is>
          <t>82,21%</t>
        </is>
      </c>
    </row>
    <row r="3">
      <c r="A3" t="inlineStr">
        <is>
          <t>Pessoal e Encargos Sociais</t>
        </is>
      </c>
      <c r="B3" t="inlineStr">
        <is>
          <t>R$ 33.642.000,00</t>
        </is>
      </c>
      <c r="C3" t="inlineStr">
        <is>
          <t>R$ 15.626.766,14</t>
        </is>
      </c>
      <c r="D3" t="inlineStr">
        <is>
          <t>46,45%</t>
        </is>
      </c>
      <c r="E3" t="inlineStr">
        <is>
          <t>47,06%</t>
        </is>
      </c>
    </row>
    <row r="4">
      <c r="A4" t="inlineStr">
        <is>
          <t>Vencimentos e Vantagens Fixas</t>
        </is>
      </c>
      <c r="B4" t="inlineStr">
        <is>
          <t>R$ 29.112.000,00</t>
        </is>
      </c>
      <c r="C4" t="inlineStr">
        <is>
          <t>R$ 13.703.900,45</t>
        </is>
      </c>
      <c r="D4" t="inlineStr">
        <is>
          <t>47,07%</t>
        </is>
      </c>
      <c r="E4" t="inlineStr">
        <is>
          <t>41,27%</t>
        </is>
      </c>
    </row>
    <row r="5">
      <c r="A5" t="inlineStr">
        <is>
          <t>Obrigações Patronais</t>
        </is>
      </c>
      <c r="B5" t="inlineStr">
        <is>
          <t>R$ 2.409.000,00</t>
        </is>
      </c>
      <c r="C5" t="inlineStr">
        <is>
          <t>R$ 1.248.454,15</t>
        </is>
      </c>
      <c r="D5" t="inlineStr">
        <is>
          <t>51,82%</t>
        </is>
      </c>
      <c r="E5" t="inlineStr">
        <is>
          <t>3,76%</t>
        </is>
      </c>
    </row>
    <row r="6">
      <c r="A6" t="inlineStr">
        <is>
          <t>Outras Despesas Variáveis</t>
        </is>
      </c>
      <c r="B6" t="inlineStr">
        <is>
          <t>R$ 786.000,00</t>
        </is>
      </c>
      <c r="C6" t="inlineStr">
        <is>
          <t>R$ 311.629,38</t>
        </is>
      </c>
      <c r="D6" t="inlineStr">
        <is>
          <t>39,65%</t>
        </is>
      </c>
      <c r="E6" t="inlineStr">
        <is>
          <t>0,94%</t>
        </is>
      </c>
    </row>
    <row r="7">
      <c r="A7" t="inlineStr">
        <is>
          <t xml:space="preserve">Sentenças Judiciais </t>
        </is>
      </c>
      <c r="B7" t="inlineStr">
        <is>
          <t>R$ 684.000,00</t>
        </is>
      </c>
      <c r="C7" t="inlineStr">
        <is>
          <t>R$ 180.878,65</t>
        </is>
      </c>
      <c r="D7" t="inlineStr">
        <is>
          <t>26,44%</t>
        </is>
      </c>
      <c r="E7" t="inlineStr">
        <is>
          <t>0,54%</t>
        </is>
      </c>
    </row>
    <row r="8">
      <c r="A8" t="inlineStr">
        <is>
          <t>Indenizações e Restituições Trabalhistas</t>
        </is>
      </c>
      <c r="B8" t="inlineStr">
        <is>
          <t>R$ 651.000,00</t>
        </is>
      </c>
      <c r="C8" t="inlineStr">
        <is>
          <t>R$ 181.903,51</t>
        </is>
      </c>
      <c r="D8" t="inlineStr">
        <is>
          <t>27,94%</t>
        </is>
      </c>
      <c r="E8" t="inlineStr">
        <is>
          <t>0,55%</t>
        </is>
      </c>
    </row>
    <row r="9">
      <c r="A9" t="inlineStr">
        <is>
          <t>Outras Despesas Correntes</t>
        </is>
      </c>
      <c r="B9" t="inlineStr">
        <is>
          <t>R$ 30.690.000,00</t>
        </is>
      </c>
      <c r="C9" t="inlineStr">
        <is>
          <t>R$ 11.673.236,34</t>
        </is>
      </c>
      <c r="D9" t="inlineStr">
        <is>
          <t>38,04%</t>
        </is>
      </c>
      <c r="E9" t="inlineStr">
        <is>
          <t>35,15%</t>
        </is>
      </c>
    </row>
    <row r="10">
      <c r="A10" t="inlineStr">
        <is>
          <t>Contribuições</t>
        </is>
      </c>
      <c r="B10" t="inlineStr">
        <is>
          <t>R$ 690.000,00</t>
        </is>
      </c>
      <c r="C10" t="inlineStr">
        <is>
          <t>R$ 329.851,44</t>
        </is>
      </c>
      <c r="D10" t="inlineStr">
        <is>
          <t>47,80%</t>
        </is>
      </c>
      <c r="E10" t="inlineStr">
        <is>
          <t>0,99%</t>
        </is>
      </c>
    </row>
    <row r="11">
      <c r="A11" t="inlineStr">
        <is>
          <t>Diárias</t>
        </is>
      </c>
      <c r="B11" t="inlineStr">
        <is>
          <t>R$ 528.000,00</t>
        </is>
      </c>
      <c r="C11" t="inlineStr">
        <is>
          <t>R$ 158.117,60</t>
        </is>
      </c>
      <c r="D11" t="inlineStr">
        <is>
          <t>29,95%</t>
        </is>
      </c>
      <c r="E11" t="inlineStr">
        <is>
          <t>0,48%</t>
        </is>
      </c>
    </row>
    <row r="12">
      <c r="A12" t="inlineStr">
        <is>
          <t>Auxílio Financeiro a Estudantes</t>
        </is>
      </c>
      <c r="B12" t="inlineStr">
        <is>
          <t>R$ 60.000,00</t>
        </is>
      </c>
      <c r="C12" t="inlineStr">
        <is>
          <t>R$ 0,00</t>
        </is>
      </c>
      <c r="D12" t="inlineStr">
        <is>
          <t>0,00%</t>
        </is>
      </c>
      <c r="E12" t="inlineStr">
        <is>
          <t>0,00%</t>
        </is>
      </c>
    </row>
    <row r="13">
      <c r="A13" t="inlineStr">
        <is>
          <t>Material de Consumo</t>
        </is>
      </c>
      <c r="B13" t="inlineStr">
        <is>
          <t>R$ 6.609.000,00</t>
        </is>
      </c>
      <c r="C13" t="inlineStr">
        <is>
          <t>R$ 2.086.084,11</t>
        </is>
      </c>
      <c r="D13" t="inlineStr">
        <is>
          <t>31,56%</t>
        </is>
      </c>
      <c r="E13" t="inlineStr">
        <is>
          <t>6,28%</t>
        </is>
      </c>
    </row>
    <row r="14">
      <c r="A14" t="inlineStr">
        <is>
          <t>Passagens e Despesas de Locomoção</t>
        </is>
      </c>
      <c r="B14" t="inlineStr">
        <is>
          <t>R$ 1.101.000,00</t>
        </is>
      </c>
      <c r="C14" t="inlineStr">
        <is>
          <t>R$ 33.547,81</t>
        </is>
      </c>
      <c r="D14" t="inlineStr">
        <is>
          <t>3,05%</t>
        </is>
      </c>
      <c r="E14" t="inlineStr">
        <is>
          <t>0,10%</t>
        </is>
      </c>
    </row>
    <row r="15">
      <c r="A15" t="inlineStr">
        <is>
          <t>Outros Serviços de Terceiros - PF</t>
        </is>
      </c>
      <c r="B15" t="inlineStr">
        <is>
          <t>R$ 897.000,00</t>
        </is>
      </c>
      <c r="C15" t="inlineStr">
        <is>
          <t>R$ 267.097,44</t>
        </is>
      </c>
      <c r="D15" t="inlineStr">
        <is>
          <t>29,78%</t>
        </is>
      </c>
      <c r="E15" t="inlineStr">
        <is>
          <t>0,80%</t>
        </is>
      </c>
    </row>
    <row r="16">
      <c r="A16" t="inlineStr">
        <is>
          <t>Locação de Mão de Obra</t>
        </is>
      </c>
      <c r="B16" t="inlineStr">
        <is>
          <t>R$ 3.531.000,00</t>
        </is>
      </c>
      <c r="C16" t="inlineStr">
        <is>
          <t>R$ 1.577.073,82</t>
        </is>
      </c>
      <c r="D16" t="inlineStr">
        <is>
          <t>44,66%</t>
        </is>
      </c>
      <c r="E16" t="inlineStr">
        <is>
          <t>4,75%</t>
        </is>
      </c>
    </row>
    <row r="17">
      <c r="A17" t="inlineStr">
        <is>
          <t>Outros Serviços Terceiros - P. Jurídica</t>
        </is>
      </c>
      <c r="B17" t="inlineStr">
        <is>
          <t>R$ 14.508.000,00</t>
        </is>
      </c>
      <c r="C17" t="inlineStr">
        <is>
          <t>R$ 6.513.696,10</t>
        </is>
      </c>
      <c r="D17" t="inlineStr">
        <is>
          <t>44,90%</t>
        </is>
      </c>
      <c r="E17" t="inlineStr">
        <is>
          <t>19,62%</t>
        </is>
      </c>
    </row>
    <row r="18">
      <c r="A18" t="inlineStr">
        <is>
          <t>Serv. Tecn. da Inform. Comunicação - PJ.</t>
        </is>
      </c>
      <c r="B18" t="inlineStr">
        <is>
          <t>R$ 2.496.000,00</t>
        </is>
      </c>
      <c r="C18" t="inlineStr">
        <is>
          <t>R$ 581.157,79</t>
        </is>
      </c>
      <c r="D18" t="inlineStr">
        <is>
          <t>23,28%</t>
        </is>
      </c>
      <c r="E18" t="inlineStr">
        <is>
          <t>1,75%</t>
        </is>
      </c>
    </row>
    <row r="19">
      <c r="A19" t="inlineStr">
        <is>
          <t>Obrigações Tributárias e Contributivas</t>
        </is>
      </c>
      <c r="B19" t="inlineStr">
        <is>
          <t>R$ 270.000,00</t>
        </is>
      </c>
      <c r="C19" t="inlineStr">
        <is>
          <t>R$ 126.610,23</t>
        </is>
      </c>
      <c r="D19" t="inlineStr">
        <is>
          <t>46,89%</t>
        </is>
      </c>
      <c r="E19" t="inlineStr">
        <is>
          <t>0,38%</t>
        </is>
      </c>
    </row>
    <row r="20">
      <c r="A20" t="inlineStr">
        <is>
          <t>DESPESAS DE CAPITAL</t>
        </is>
      </c>
      <c r="B20" t="inlineStr">
        <is>
          <t>R$ 21.768.000,00</t>
        </is>
      </c>
      <c r="C20" t="inlineStr">
        <is>
          <t>R$ 5.906.944,48</t>
        </is>
      </c>
      <c r="D20" t="inlineStr">
        <is>
          <t>27,14%</t>
        </is>
      </c>
      <c r="E20" t="inlineStr">
        <is>
          <t>17,79%</t>
        </is>
      </c>
    </row>
    <row r="21">
      <c r="A21" t="inlineStr">
        <is>
          <t>Investimentos</t>
        </is>
      </c>
      <c r="B21" t="inlineStr">
        <is>
          <t>R$ 21.768.000,00</t>
        </is>
      </c>
      <c r="C21" t="inlineStr">
        <is>
          <t>R$ 5.906.944,48</t>
        </is>
      </c>
      <c r="D21" t="inlineStr">
        <is>
          <t>27,14%</t>
        </is>
      </c>
      <c r="E21" t="inlineStr">
        <is>
          <t>17,79%</t>
        </is>
      </c>
    </row>
  </sheetData>
  <pageMargins left="0.75" right="0.75" top="1" bottom="1" header="0.5" footer="0.5"/>
</worksheet>
</file>

<file path=xl/worksheets/sheet80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R$ 13.491.000,00</t>
        </is>
      </c>
      <c r="C2" t="inlineStr">
        <is>
          <t>R$ 4.519.564,24</t>
        </is>
      </c>
      <c r="D2" t="inlineStr">
        <is>
          <t>33,50%</t>
        </is>
      </c>
      <c r="E2" t="inlineStr">
        <is>
          <t>13,61%</t>
        </is>
      </c>
    </row>
    <row r="3">
      <c r="A3" t="inlineStr">
        <is>
          <t>02 - Administração Financeira</t>
        </is>
      </c>
      <c r="B3" t="inlineStr">
        <is>
          <t>R$ 5.142.000,00</t>
        </is>
      </c>
      <c r="C3" t="inlineStr">
        <is>
          <t>R$ 1.999.776,11</t>
        </is>
      </c>
      <c r="D3" t="inlineStr">
        <is>
          <t>38,89%</t>
        </is>
      </c>
      <c r="E3" t="inlineStr">
        <is>
          <t>6,02%</t>
        </is>
      </c>
    </row>
    <row r="4">
      <c r="A4" t="inlineStr">
        <is>
          <t>03 - Formação de Recursos Humanos</t>
        </is>
      </c>
      <c r="B4" t="inlineStr">
        <is>
          <t>R$ 369.000,00</t>
        </is>
      </c>
      <c r="C4" t="inlineStr">
        <is>
          <t>R$ 48.809,59</t>
        </is>
      </c>
      <c r="D4" t="inlineStr">
        <is>
          <t>13,23%</t>
        </is>
      </c>
      <c r="E4" t="inlineStr">
        <is>
          <t>0,15%</t>
        </is>
      </c>
    </row>
    <row r="5">
      <c r="A5" t="inlineStr">
        <is>
          <t>04 - Comunicação Social</t>
        </is>
      </c>
      <c r="B5" t="inlineStr">
        <is>
          <t>R$ 4.614.000,00</t>
        </is>
      </c>
      <c r="C5" t="inlineStr">
        <is>
          <t>R$ 1.830.826,11</t>
        </is>
      </c>
      <c r="D5" t="inlineStr">
        <is>
          <t>39,68%</t>
        </is>
      </c>
      <c r="E5" t="inlineStr">
        <is>
          <t>5,51%</t>
        </is>
      </c>
    </row>
    <row r="6">
      <c r="A6" t="inlineStr">
        <is>
          <t>05 - Atenção Básica</t>
        </is>
      </c>
      <c r="B6" t="inlineStr">
        <is>
          <t>R$ 1.710.000,00</t>
        </is>
      </c>
      <c r="C6" t="inlineStr">
        <is>
          <t>R$ 1.061.926,77</t>
        </is>
      </c>
      <c r="D6" t="inlineStr">
        <is>
          <t>62,10%</t>
        </is>
      </c>
      <c r="E6" t="inlineStr">
        <is>
          <t>3,20%</t>
        </is>
      </c>
    </row>
    <row r="7">
      <c r="A7" t="inlineStr">
        <is>
          <t>06 - Proteção e Benefícios ao Trabalhador</t>
        </is>
      </c>
      <c r="B7" t="inlineStr">
        <is>
          <t>R$ 162.000,00</t>
        </is>
      </c>
      <c r="C7" t="inlineStr">
        <is>
          <t>R$ 85.639,82</t>
        </is>
      </c>
      <c r="D7" t="inlineStr">
        <is>
          <t>52,86%</t>
        </is>
      </c>
      <c r="E7" t="inlineStr">
        <is>
          <t>0,26%</t>
        </is>
      </c>
    </row>
    <row r="8">
      <c r="A8" t="inlineStr">
        <is>
          <t>07 - Empregabilidade</t>
        </is>
      </c>
      <c r="B8" t="inlineStr">
        <is>
          <t>R$ 60.612.000,00</t>
        </is>
      </c>
      <c r="C8" t="inlineStr">
        <is>
          <t>R$ 23.660.404,32</t>
        </is>
      </c>
      <c r="D8" t="inlineStr">
        <is>
          <t>39,04%</t>
        </is>
      </c>
      <c r="E8" t="inlineStr">
        <is>
          <t>71,25%</t>
        </is>
      </c>
    </row>
  </sheetData>
  <pageMargins left="0.75" right="0.75" top="1" bottom="1" header="0.5" footer="0.5"/>
</worksheet>
</file>

<file path=xl/worksheets/sheet80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001/2026</t>
        </is>
      </c>
      <c r="B2" t="inlineStr">
        <is>
          <t>CONTRATAÇÃO DE EMPRESA ESPECIALIZADA EXECUÇÃO DAS OBRAS/SERVIÇOS DE CONSTRUÇÃO DE CENTRO DE EDUCAÇÃO PROFISSIONAL DO SENAC/TOBIAS BARRETO.</t>
        </is>
      </c>
      <c r="C2" t="inlineStr">
        <is>
          <t>02/06/2026 14:00:00</t>
        </is>
      </c>
      <c r="D2" t="inlineStr">
        <is>
          <t>Em processo</t>
        </is>
      </c>
      <c r="E2" t="inlineStr"/>
      <c r="F2" t="inlineStr">
        <is>
          <t>08/06/2026 09:00:00</t>
        </is>
      </c>
      <c r="G2" t="inlineStr"/>
      <c r="H2" t="inlineStr"/>
    </row>
    <row r="3">
      <c r="A3" t="inlineStr">
        <is>
          <t>CV 002/2026</t>
        </is>
      </c>
      <c r="B3" t="inlineStr">
        <is>
          <t>CONTRATAÇÃO DE PESSOA JURÍDICA ESPECIALIZADA NA PRESTAÇÃO DE SERVIÇOS PROFISSIONAL DE ORGANIZAÇÃO DE EVENTOEM ATENDIMENTO A SEMANA S - EVENTO INSTITUCIONAL DO SENAC/SE</t>
        </is>
      </c>
      <c r="C3" t="inlineStr">
        <is>
          <t>30/04/2026 10:00:00</t>
        </is>
      </c>
      <c r="D3" t="inlineStr">
        <is>
          <t>Finalizada</t>
        </is>
      </c>
      <c r="E3" t="inlineStr"/>
      <c r="F3" t="inlineStr">
        <is>
          <t>05/05/2026 15:00:00</t>
        </is>
      </c>
      <c r="G3" t="inlineStr"/>
      <c r="H3" t="inlineStr"/>
    </row>
    <row r="4">
      <c r="A4" t="inlineStr">
        <is>
          <t>CV 001/2026</t>
        </is>
      </c>
      <c r="B4" t="inlineStr">
        <is>
          <t>CONTRATAÇÃO DE PESSOA JURÍDICA PARA PRESTAÇÃO DE SERVIÇOS PROFISSIONAL DE MEDICINA DO TRABALHO, A FIM DE ATENDER AO SENAC/SE NA ELABORAÇÃO DE ATESTADOS DE SAÚDE OCUPACIONAL – ASO E ENDOSSO DE ATESTADOS MÉDICOS, CONFORME ESPECIFICAÇÕES E CONDIÇÕES CONSTANTES NESTE ATO CONVOCATÓRIO E SEUS ANEXOS</t>
        </is>
      </c>
      <c r="C4" t="inlineStr">
        <is>
          <t>10/02/2026 14:00:00</t>
        </is>
      </c>
      <c r="D4" t="inlineStr">
        <is>
          <t>Finalizada</t>
        </is>
      </c>
      <c r="E4" t="inlineStr"/>
      <c r="F4" t="inlineStr">
        <is>
          <t>24/02/2026 14:00:00</t>
        </is>
      </c>
      <c r="G4" t="inlineStr"/>
      <c r="H4" t="inlineStr"/>
    </row>
    <row r="5">
      <c r="A5" t="inlineStr">
        <is>
          <t>CRD 001/2026</t>
        </is>
      </c>
      <c r="B5" t="inlineStr">
        <is>
          <t xml:space="preserve">CREDENCIAMENTO DE LEILOEIROS OFICIAIS PARA REALIZAÇÃO DE LEILÃO DE BENS MÓVEIS </t>
        </is>
      </c>
      <c r="C5" t="inlineStr">
        <is>
          <t>26/05/2026 14:30:00</t>
        </is>
      </c>
      <c r="D5" t="inlineStr">
        <is>
          <t>Finalizada</t>
        </is>
      </c>
      <c r="E5" t="inlineStr"/>
      <c r="F5" t="inlineStr">
        <is>
          <t>15/06/2026 13:00:00</t>
        </is>
      </c>
      <c r="G5" t="inlineStr"/>
      <c r="H5" t="inlineStr"/>
    </row>
    <row r="6">
      <c r="A6" t="inlineStr">
        <is>
          <t>PE 040/2026 LICITANET</t>
        </is>
      </c>
      <c r="B6" t="inlineStr">
        <is>
          <t>CONTRATAÇÃO DE EMPRESA, PESSOA JURÍDICA, ESPECIALIZADA EM TECNOLOGIA DA INFORMAÇÃO, POR MEIO DE SISTEMA DE REGISTRO DE PREÇOS, PARA AQUISIÇÃO DA SOLUÇÃO DE SEGURANÇA DA INFORMAÇÃO</t>
        </is>
      </c>
      <c r="C6" t="inlineStr">
        <is>
          <t>26/10/2026 09:00:00</t>
        </is>
      </c>
      <c r="D6" t="inlineStr">
        <is>
          <t>Em processo</t>
        </is>
      </c>
      <c r="E6" t="inlineStr"/>
      <c r="F6" t="inlineStr">
        <is>
          <t>05/10/2026 09:00:00</t>
        </is>
      </c>
      <c r="G6" t="inlineStr"/>
      <c r="H6" t="inlineStr"/>
    </row>
    <row r="7">
      <c r="A7" t="inlineStr">
        <is>
          <t>PE 039/2026 LICITANET</t>
        </is>
      </c>
      <c r="B7" t="inlineStr">
        <is>
          <t>REGISTRO DE PREÇOS PARA FUTURA E EVENTUAL AQUISIÇÃO MATERIAIS ELÉTRICOS E INSUMOS DE ILUMINAÇÃO TAIS COMO: LÂMPADA LED CALHA, REFLETOR LED, FITA DE LED, CABO PP XLPE E OUTROS, PARA SUPRIR AS UNIDADES OPERATIVAS E A ADMINISTRAÇÃO REGIONAL DO SENAC/SE</t>
        </is>
      </c>
      <c r="C7" t="inlineStr">
        <is>
          <t>14/10/2026 09:00:00</t>
        </is>
      </c>
      <c r="D7" t="inlineStr">
        <is>
          <t>Em processo</t>
        </is>
      </c>
      <c r="E7" t="inlineStr"/>
      <c r="F7" t="inlineStr">
        <is>
          <t>01/10/2026 09:00:00</t>
        </is>
      </c>
      <c r="G7" t="inlineStr"/>
      <c r="H7" t="inlineStr"/>
    </row>
    <row r="8">
      <c r="A8" t="inlineStr">
        <is>
          <t>PE 038/2026 LICITANET</t>
        </is>
      </c>
      <c r="B8" t="inlineStr">
        <is>
          <t>REGISTRO DE PREÇOS PARA FUTURA E EVENTUAL AQUISIÇÃO DE AR-CONDICIONADOS (SPLIT HI-WALL TECNOLOGIA INVERTER / SPLIT CASSETE TECNOLOGIA INVERTER) E BOMBAS DE DRENAGEM DE ÁGUA, DESTINADOS AO ATENDIMENTO DAS NECESSIDADES PEDAGÓGICAS E ADMINISTRATIVAS DO SENAC/SE,</t>
        </is>
      </c>
      <c r="C8" t="inlineStr">
        <is>
          <t>13/10/2026 09:00:00</t>
        </is>
      </c>
      <c r="D8" t="inlineStr">
        <is>
          <t>Em processo</t>
        </is>
      </c>
      <c r="E8" t="inlineStr"/>
      <c r="F8" t="inlineStr">
        <is>
          <t>01/10/2026 09:00:00</t>
        </is>
      </c>
      <c r="G8" t="inlineStr"/>
      <c r="H8" t="inlineStr"/>
    </row>
    <row r="9">
      <c r="A9" t="inlineStr">
        <is>
          <t>035/2026</t>
        </is>
      </c>
      <c r="B9" t="inlineStr">
        <is>
          <t>REGISTRO DE PREÇOS PARA FUTURA E EVENTUAL PRESTAÇÃO DE SERVIÇOS DE COMUNICAÇÃO VISUAL, CONFORME ESPECIFICAÇÕES CONTIDAS NO EDITAL.</t>
        </is>
      </c>
      <c r="C9" t="inlineStr">
        <is>
          <t>15/09/2026 09:00:00</t>
        </is>
      </c>
      <c r="D9" t="inlineStr">
        <is>
          <t>Em processo</t>
        </is>
      </c>
      <c r="E9" t="inlineStr"/>
      <c r="F9" t="inlineStr">
        <is>
          <t>06/10/2026 15:00:00</t>
        </is>
      </c>
      <c r="G9" t="inlineStr"/>
      <c r="H9" t="inlineStr"/>
    </row>
    <row r="10">
      <c r="A10" t="inlineStr">
        <is>
          <t>037/2026</t>
        </is>
      </c>
      <c r="B10" t="inlineStr">
        <is>
          <t>AQUISIÇÃO IMEDIATA DE EQUIPAMENTOS E MATERIAIS DO SEGMENTO DE SAÚDE E BEM- ESTAR PARA ATENDER O CEP DE ARACAJU, ITABAIANA, NOSSA SENHORA DA GLÓRIA, LAGARTO E TOBIAS BARRETO, UNIDADES DO SENAC/SE.</t>
        </is>
      </c>
      <c r="C10" t="inlineStr">
        <is>
          <t>14/09/2026 09:00:00</t>
        </is>
      </c>
      <c r="D10" t="inlineStr">
        <is>
          <t>Em processo</t>
        </is>
      </c>
      <c r="E10" t="inlineStr"/>
      <c r="F10" t="inlineStr">
        <is>
          <t>08/09/2026 09:00:00</t>
        </is>
      </c>
      <c r="G10" t="inlineStr"/>
      <c r="H10" t="inlineStr"/>
    </row>
    <row r="11">
      <c r="A11" t="inlineStr">
        <is>
          <t>036/2026</t>
        </is>
      </c>
      <c r="B11" t="inlineStr">
        <is>
          <t>REGISTRO DE PREÇOS PARA FUTURA E EVENTUAL AQUISIÇÃO DE GÊNEROS ALIMENTÍCIOS DO TIPO HORTIFRUTIGRANJEIROS .</t>
        </is>
      </c>
      <c r="C11" t="inlineStr">
        <is>
          <t>11/09/2026 09:00:00</t>
        </is>
      </c>
      <c r="D11" t="inlineStr">
        <is>
          <t>Em processo</t>
        </is>
      </c>
      <c r="E11" t="inlineStr"/>
      <c r="F11" t="inlineStr">
        <is>
          <t>01/09/2026 14:30:00</t>
        </is>
      </c>
      <c r="G11" t="inlineStr"/>
      <c r="H11" t="inlineStr"/>
    </row>
    <row r="12">
      <c r="A12" t="inlineStr">
        <is>
          <t>034/2026</t>
        </is>
      </c>
      <c r="B12" t="inlineStr">
        <is>
          <t>REGISTRO DE PREÇOS PARA FUTURA E EVENTUAL AQUISIÇÃO DE MATERIAIS DE EXPEDIENTE (BOBINA TÉRMICA, BLOCO DE RECADO AUTOADESIVO, CAIXA ARQUIVO EM PAPELÃO, CAIXA DE CORRESPONDÊNCIA TRIPLA EM ACRÍLICO, CANETA ESFEROGRÁFICA E DIVERSOS OUTROS).</t>
        </is>
      </c>
      <c r="C12" t="inlineStr">
        <is>
          <t>10/09/2026 09:00:00</t>
        </is>
      </c>
      <c r="D12" t="inlineStr">
        <is>
          <t>Em processo</t>
        </is>
      </c>
      <c r="E12" t="inlineStr"/>
      <c r="F12" t="inlineStr">
        <is>
          <t>01/09/2026 14:00:00</t>
        </is>
      </c>
      <c r="G12" t="inlineStr"/>
      <c r="H12" t="inlineStr"/>
    </row>
    <row r="13">
      <c r="A13" t="inlineStr">
        <is>
          <t>033/2026</t>
        </is>
      </c>
      <c r="B13" t="inlineStr">
        <is>
          <t>CONTRATAÇÃO DE EMPRESA ESPECIALIZADA PARA EXECUTAR O PROCESSO DE COBRANÇA VIRTUAL PELOS CANAIS DISPONÍVEIS AOS CLIENTES COM TÍTULOS VENCIDOS E NÃO PAGOS.</t>
        </is>
      </c>
      <c r="C13" t="inlineStr">
        <is>
          <t>01/09/2026 09:00:00</t>
        </is>
      </c>
      <c r="D13" t="inlineStr">
        <is>
          <t>Finalizada</t>
        </is>
      </c>
      <c r="E13" t="inlineStr"/>
      <c r="F13" t="inlineStr">
        <is>
          <t>30/09/2026 15:00:00</t>
        </is>
      </c>
      <c r="G13" t="inlineStr"/>
      <c r="H13" t="inlineStr"/>
    </row>
    <row r="14">
      <c r="A14" t="inlineStr">
        <is>
          <t>032/2026</t>
        </is>
      </c>
      <c r="B14" t="inlineStr">
        <is>
          <t xml:space="preserve">GÊNEROS ALIMENTÍCIOS DO TIPO POLPA DE FRUTAS (ABACAXI, CACAU, GOIABA E OUTRAS), destinados às práticas pedagógicas no desenvolvimento de diversos cursos da área de gastronomia, promovidas pelo SENAC/SE. </t>
        </is>
      </c>
      <c r="C14" t="inlineStr">
        <is>
          <t>31/08/2026 09:00:00</t>
        </is>
      </c>
      <c r="D14" t="inlineStr">
        <is>
          <t>Em processo</t>
        </is>
      </c>
      <c r="E14" t="inlineStr"/>
      <c r="F14" t="inlineStr">
        <is>
          <t>01/09/2026 09:00:00</t>
        </is>
      </c>
      <c r="G14" t="inlineStr"/>
      <c r="H14" t="inlineStr"/>
    </row>
    <row r="15">
      <c r="A15" t="inlineStr">
        <is>
          <t>PE 009/2026 LICITANET</t>
        </is>
      </c>
      <c r="B15" t="inlineStr">
        <is>
          <t>LOCAÇÃO DE DIVERSOS TIPOS DE VEÍCULOS SEM CONDUTOR, DESTINADOS AO ATENDIMENTO DAS NECESSIDADES DO SENAC/SE. (RETOMADA)</t>
        </is>
      </c>
      <c r="C15" t="inlineStr">
        <is>
          <t>10/08/2026 09:00:00</t>
        </is>
      </c>
      <c r="D15" t="inlineStr">
        <is>
          <t>Finalizada</t>
        </is>
      </c>
      <c r="E15" t="inlineStr"/>
      <c r="F15" t="inlineStr">
        <is>
          <t>24/07/2026 09:00:00</t>
        </is>
      </c>
      <c r="G15" t="inlineStr"/>
      <c r="H15" t="inlineStr"/>
    </row>
    <row r="16">
      <c r="A16" t="inlineStr">
        <is>
          <t>PE 027/2026 LICITANET</t>
        </is>
      </c>
      <c r="B16" t="inlineStr">
        <is>
          <t>CONTRATAÇÃO DE EMPRESA, PESSOA JURÍDICA, POR MEIO DE SISTEMA DE REGISTRO DE PREÇOS, PARA PRESTAÇÃO DE SERVIÇOS DE CABEAMENTO ESTRUTURADO E INSTALAÇÃO DE SISTEMA PARA VÍDEO MONITORAMENTO (CFTV), INCLUINDO FORNECIMENTO DE MATERIAIS E EQUIPAMENTOS, SOB DEMANDA, DESTINADOS ÀS NECESSIDADES DO SENAC/SE</t>
        </is>
      </c>
      <c r="C16" t="inlineStr">
        <is>
          <t>28/07/2026 09:00:00</t>
        </is>
      </c>
      <c r="D16" t="inlineStr">
        <is>
          <t>Em processo</t>
        </is>
      </c>
      <c r="E16" t="inlineStr"/>
      <c r="F16" t="inlineStr">
        <is>
          <t>28/07/2026 09:00:00</t>
        </is>
      </c>
      <c r="G16" t="inlineStr"/>
      <c r="H16" t="inlineStr"/>
    </row>
    <row r="17">
      <c r="A17" t="inlineStr">
        <is>
          <t>PE 031/2026 LICITANET</t>
        </is>
      </c>
      <c r="B17" t="inlineStr">
        <is>
          <t>REGISTRO DE PREÇOS PARA FUTURA E EVENTUAL AQUISIÇÃO DE FARDAMENTOS (AVENTAL DE PEITO BRANCO, AVENTAL DE PEITO CINZA, AVENTAL DE CINTURA CINZA, BLAZER FEMININO E OUTROS)</t>
        </is>
      </c>
      <c r="C17" t="inlineStr">
        <is>
          <t>13/07/2026 09:00:00</t>
        </is>
      </c>
      <c r="D17" t="inlineStr">
        <is>
          <t>Em processo</t>
        </is>
      </c>
      <c r="E17" t="inlineStr"/>
      <c r="F17" t="inlineStr">
        <is>
          <t>13/07/2026 09:00:00</t>
        </is>
      </c>
      <c r="G17" t="inlineStr"/>
      <c r="H17" t="inlineStr"/>
    </row>
    <row r="18">
      <c r="A18" t="inlineStr">
        <is>
          <t>PE 030/2026 LICITANET</t>
        </is>
      </c>
      <c r="B18" t="inlineStr">
        <is>
          <t>REGISTRO DE PREÇOS PARA FUTURA E EVENTUAL AQUISIÇÃO DE GÊNEROS ALIMENTÍCIOS DO TIPO FRIOS (BRÓCOLIS CONGELADO, CREAM CHEESE, QUEIJO COALHO, QUEIJO GOUDA, PROVOLONE, RICOTA FRESCA, SALAME ITALIANO E OUTROS)</t>
        </is>
      </c>
      <c r="C18" t="inlineStr">
        <is>
          <t>10/07/2026 09:00:00</t>
        </is>
      </c>
      <c r="D18" t="inlineStr">
        <is>
          <t>Finalizada</t>
        </is>
      </c>
      <c r="E18" t="inlineStr"/>
      <c r="F18" t="inlineStr">
        <is>
          <t>10/07/2026 09:00:00</t>
        </is>
      </c>
      <c r="G18" t="inlineStr"/>
      <c r="H18" t="inlineStr"/>
    </row>
    <row r="19">
      <c r="A19" t="inlineStr">
        <is>
          <t>029/2026</t>
        </is>
      </c>
      <c r="B19" t="inlineStr">
        <is>
          <t xml:space="preserve">REGISTRO DE PREÇOS PARA FUTURA E EVENTUAL AQUISIÇÃO DE GÊNEROS ALIMENTÍCIOS - PESCADOS. DESTINADOS AS ATIVIDADES DOS CURSOS DA ÁREA DE GASTRONOMIA </t>
        </is>
      </c>
      <c r="C19" t="inlineStr">
        <is>
          <t>02/07/2026 09:00:00</t>
        </is>
      </c>
      <c r="D19" t="inlineStr">
        <is>
          <t>Finalizada</t>
        </is>
      </c>
      <c r="E19" t="inlineStr"/>
      <c r="F19" t="inlineStr">
        <is>
          <t>06/08/2026 14:30:00</t>
        </is>
      </c>
      <c r="G19" t="inlineStr"/>
      <c r="H19" t="inlineStr"/>
    </row>
    <row r="20">
      <c r="A20" t="inlineStr">
        <is>
          <t>028/2026</t>
        </is>
      </c>
      <c r="B20" t="inlineStr">
        <is>
          <t>REGISTRO DE PREÇOS PARA FUTURA E EVENTUAL AQUISIÇÃO DE BEBIDAS ALCOOLICAS DESTINADAS AS ATIVIDADES DO CENTRO DE GASTRONOMIA DO SENAC-SE</t>
        </is>
      </c>
      <c r="C20" t="inlineStr">
        <is>
          <t>01/07/2026 09:00:00</t>
        </is>
      </c>
      <c r="D20" t="inlineStr">
        <is>
          <t>Finalizada</t>
        </is>
      </c>
      <c r="E20" t="inlineStr"/>
      <c r="F20" t="inlineStr">
        <is>
          <t>06/08/2026 11:00:00</t>
        </is>
      </c>
      <c r="G20" t="inlineStr"/>
      <c r="H20" t="inlineStr"/>
    </row>
    <row r="21">
      <c r="A21" t="inlineStr">
        <is>
          <t>PE 026/2026 LICITANET</t>
        </is>
      </c>
      <c r="B21" t="inlineStr">
        <is>
          <t>AQUISIÇÃO IMEDIATA DE EQUIPAMENTOS DO SEGMENTO DE GASTRONOMIA PARA ATENDER A MONTAGEM DE COZINHA DO CENTRO DE GASTRONOMIA E TURISMO- CGT NA UNIDADE DO TRT COMO TAMBÉM ATENDIMENTO A UNIDADE DO SENAC NA CIDADE DE ITABAIANA/SE.</t>
        </is>
      </c>
      <c r="C21" t="inlineStr">
        <is>
          <t>08/06/2026 09:00:00</t>
        </is>
      </c>
      <c r="D21" t="inlineStr">
        <is>
          <t>Finalizada</t>
        </is>
      </c>
      <c r="E21" t="inlineStr"/>
      <c r="F21" t="inlineStr">
        <is>
          <t>28/08/2026 15:00:00</t>
        </is>
      </c>
      <c r="G21" t="inlineStr"/>
      <c r="H21" t="inlineStr"/>
    </row>
  </sheetData>
  <pageMargins left="0.75" right="0.75" top="1" bottom="1" header="0.5" footer="0.5"/>
</worksheet>
</file>

<file path=xl/worksheets/sheet80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001/2026</t>
        </is>
      </c>
      <c r="B2" t="inlineStr">
        <is>
          <t>CONTRATAÇÃO DE EMPRESA ESPECIALIZADA EXECUÇÃO DAS OBRAS/SERVIÇOS DE CONSTRUÇÃO DE CENTRO DE EDUCAÇÃO PROFISSIONAL DO SENAC/TOBIAS BARRETO.</t>
        </is>
      </c>
      <c r="C2" t="inlineStr">
        <is>
          <t>02/06/2026 14:00:00</t>
        </is>
      </c>
      <c r="D2" t="inlineStr">
        <is>
          <t>Em processo</t>
        </is>
      </c>
      <c r="E2" t="inlineStr"/>
      <c r="F2" t="inlineStr">
        <is>
          <t>08/06/2026 09:00:00</t>
        </is>
      </c>
      <c r="G2" t="inlineStr"/>
      <c r="H2" t="inlineStr"/>
    </row>
    <row r="3">
      <c r="A3" t="inlineStr">
        <is>
          <t>CV 002/2026</t>
        </is>
      </c>
      <c r="B3" t="inlineStr">
        <is>
          <t>CONTRATAÇÃO DE PESSOA JURÍDICA ESPECIALIZADA NA PRESTAÇÃO DE SERVIÇOS PROFISSIONAL DE ORGANIZAÇÃO DE EVENTOEM ATENDIMENTO A SEMANA S - EVENTO INSTITUCIONAL DO SENAC/SE</t>
        </is>
      </c>
      <c r="C3" t="inlineStr">
        <is>
          <t>30/04/2026 10:00:00</t>
        </is>
      </c>
      <c r="D3" t="inlineStr">
        <is>
          <t>Finalizada</t>
        </is>
      </c>
      <c r="E3" t="inlineStr"/>
      <c r="F3" t="inlineStr">
        <is>
          <t>05/05/2026 15:00:00</t>
        </is>
      </c>
      <c r="G3" t="inlineStr"/>
      <c r="H3" t="inlineStr"/>
    </row>
    <row r="4">
      <c r="A4" t="inlineStr">
        <is>
          <t>CV 001/2026</t>
        </is>
      </c>
      <c r="B4" t="inlineStr">
        <is>
          <t>CONTRATAÇÃO DE PESSOA JURÍDICA PARA PRESTAÇÃO DE SERVIÇOS PROFISSIONAL DE MEDICINA DO TRABALHO, A FIM DE ATENDER AO SENAC/SE NA ELABORAÇÃO DE ATESTADOS DE SAÚDE OCUPACIONAL – ASO E ENDOSSO DE ATESTADOS MÉDICOS, CONFORME ESPECIFICAÇÕES E CONDIÇÕES CONSTANTES NESTE ATO CONVOCATÓRIO E SEUS ANEXOS</t>
        </is>
      </c>
      <c r="C4" t="inlineStr">
        <is>
          <t>10/02/2026 14:00:00</t>
        </is>
      </c>
      <c r="D4" t="inlineStr">
        <is>
          <t>Finalizada</t>
        </is>
      </c>
      <c r="E4" t="inlineStr"/>
      <c r="F4" t="inlineStr">
        <is>
          <t>24/02/2026 14:00:00</t>
        </is>
      </c>
      <c r="G4" t="inlineStr"/>
      <c r="H4" t="inlineStr"/>
    </row>
    <row r="5">
      <c r="A5" t="inlineStr">
        <is>
          <t>CRD 001/2026</t>
        </is>
      </c>
      <c r="B5" t="inlineStr">
        <is>
          <t xml:space="preserve">CREDENCIAMENTO DE LEILOEIROS OFICIAIS PARA REALIZAÇÃO DE LEILÃO DE BENS MÓVEIS </t>
        </is>
      </c>
      <c r="C5" t="inlineStr">
        <is>
          <t>26/05/2026 14:30:00</t>
        </is>
      </c>
      <c r="D5" t="inlineStr">
        <is>
          <t>Finalizada</t>
        </is>
      </c>
      <c r="E5" t="inlineStr"/>
      <c r="F5" t="inlineStr">
        <is>
          <t>15/06/2026 13:00:00</t>
        </is>
      </c>
      <c r="G5" t="inlineStr"/>
      <c r="H5" t="inlineStr"/>
    </row>
    <row r="6">
      <c r="A6" t="inlineStr">
        <is>
          <t>PE 040/2026 LICITANET</t>
        </is>
      </c>
      <c r="B6" t="inlineStr">
        <is>
          <t>CONTRATAÇÃO DE EMPRESA, PESSOA JURÍDICA, ESPECIALIZADA EM TECNOLOGIA DA INFORMAÇÃO, POR MEIO DE SISTEMA DE REGISTRO DE PREÇOS, PARA AQUISIÇÃO DA SOLUÇÃO DE SEGURANÇA DA INFORMAÇÃO</t>
        </is>
      </c>
      <c r="C6" t="inlineStr">
        <is>
          <t>26/10/2026 09:00:00</t>
        </is>
      </c>
      <c r="D6" t="inlineStr">
        <is>
          <t>Em processo</t>
        </is>
      </c>
      <c r="E6" t="inlineStr"/>
      <c r="F6" t="inlineStr">
        <is>
          <t>05/10/2026 09:00:00</t>
        </is>
      </c>
      <c r="G6" t="inlineStr"/>
      <c r="H6" t="inlineStr"/>
    </row>
    <row r="7">
      <c r="A7" t="inlineStr">
        <is>
          <t>PE 039/2026 LICITANET</t>
        </is>
      </c>
      <c r="B7" t="inlineStr">
        <is>
          <t>REGISTRO DE PREÇOS PARA FUTURA E EVENTUAL AQUISIÇÃO MATERIAIS ELÉTRICOS E INSUMOS DE ILUMINAÇÃO TAIS COMO: LÂMPADA LED CALHA, REFLETOR LED, FITA DE LED, CABO PP XLPE E OUTROS, PARA SUPRIR AS UNIDADES OPERATIVAS E A ADMINISTRAÇÃO REGIONAL DO SENAC/SE</t>
        </is>
      </c>
      <c r="C7" t="inlineStr">
        <is>
          <t>14/10/2026 09:00:00</t>
        </is>
      </c>
      <c r="D7" t="inlineStr">
        <is>
          <t>Em processo</t>
        </is>
      </c>
      <c r="E7" t="inlineStr"/>
      <c r="F7" t="inlineStr">
        <is>
          <t>01/10/2026 09:00:00</t>
        </is>
      </c>
      <c r="G7" t="inlineStr"/>
      <c r="H7" t="inlineStr"/>
    </row>
    <row r="8">
      <c r="A8" t="inlineStr">
        <is>
          <t>PE 038/2026 LICITANET</t>
        </is>
      </c>
      <c r="B8" t="inlineStr">
        <is>
          <t>REGISTRO DE PREÇOS PARA FUTURA E EVENTUAL AQUISIÇÃO DE AR-CONDICIONADOS (SPLIT HI-WALL TECNOLOGIA INVERTER / SPLIT CASSETE TECNOLOGIA INVERTER) E BOMBAS DE DRENAGEM DE ÁGUA, DESTINADOS AO ATENDIMENTO DAS NECESSIDADES PEDAGÓGICAS E ADMINISTRATIVAS DO SENAC/SE,</t>
        </is>
      </c>
      <c r="C8" t="inlineStr">
        <is>
          <t>13/10/2026 09:00:00</t>
        </is>
      </c>
      <c r="D8" t="inlineStr">
        <is>
          <t>Em processo</t>
        </is>
      </c>
      <c r="E8" t="inlineStr"/>
      <c r="F8" t="inlineStr">
        <is>
          <t>01/10/2026 09:00:00</t>
        </is>
      </c>
      <c r="G8" t="inlineStr"/>
      <c r="H8" t="inlineStr"/>
    </row>
    <row r="9">
      <c r="A9" t="inlineStr">
        <is>
          <t>035/2026</t>
        </is>
      </c>
      <c r="B9" t="inlineStr">
        <is>
          <t>REGISTRO DE PREÇOS PARA FUTURA E EVENTUAL PRESTAÇÃO DE SERVIÇOS DE COMUNICAÇÃO VISUAL, CONFORME ESPECIFICAÇÕES CONTIDAS NO EDITAL.</t>
        </is>
      </c>
      <c r="C9" t="inlineStr">
        <is>
          <t>15/09/2026 09:00:00</t>
        </is>
      </c>
      <c r="D9" t="inlineStr">
        <is>
          <t>Em processo</t>
        </is>
      </c>
      <c r="E9" t="inlineStr"/>
      <c r="F9" t="inlineStr">
        <is>
          <t>06/10/2026 15:00:00</t>
        </is>
      </c>
      <c r="G9" t="inlineStr"/>
      <c r="H9" t="inlineStr"/>
    </row>
    <row r="10">
      <c r="A10" t="inlineStr">
        <is>
          <t>037/2026</t>
        </is>
      </c>
      <c r="B10" t="inlineStr">
        <is>
          <t>AQUISIÇÃO IMEDIATA DE EQUIPAMENTOS E MATERIAIS DO SEGMENTO DE SAÚDE E BEM- ESTAR PARA ATENDER O CEP DE ARACAJU, ITABAIANA, NOSSA SENHORA DA GLÓRIA, LAGARTO E TOBIAS BARRETO, UNIDADES DO SENAC/SE.</t>
        </is>
      </c>
      <c r="C10" t="inlineStr">
        <is>
          <t>14/09/2026 09:00:00</t>
        </is>
      </c>
      <c r="D10" t="inlineStr">
        <is>
          <t>Em processo</t>
        </is>
      </c>
      <c r="E10" t="inlineStr"/>
      <c r="F10" t="inlineStr">
        <is>
          <t>08/09/2026 09:00:00</t>
        </is>
      </c>
      <c r="G10" t="inlineStr"/>
      <c r="H10" t="inlineStr"/>
    </row>
    <row r="11">
      <c r="A11" t="inlineStr">
        <is>
          <t>036/2026</t>
        </is>
      </c>
      <c r="B11" t="inlineStr">
        <is>
          <t>REGISTRO DE PREÇOS PARA FUTURA E EVENTUAL AQUISIÇÃO DE GÊNEROS ALIMENTÍCIOS DO TIPO HORTIFRUTIGRANJEIROS .</t>
        </is>
      </c>
      <c r="C11" t="inlineStr">
        <is>
          <t>11/09/2026 09:00:00</t>
        </is>
      </c>
      <c r="D11" t="inlineStr">
        <is>
          <t>Em processo</t>
        </is>
      </c>
      <c r="E11" t="inlineStr"/>
      <c r="F11" t="inlineStr">
        <is>
          <t>01/09/2026 14:30:00</t>
        </is>
      </c>
      <c r="G11" t="inlineStr"/>
      <c r="H11" t="inlineStr"/>
    </row>
    <row r="12">
      <c r="A12" t="inlineStr">
        <is>
          <t>034/2026</t>
        </is>
      </c>
      <c r="B12" t="inlineStr">
        <is>
          <t>REGISTRO DE PREÇOS PARA FUTURA E EVENTUAL AQUISIÇÃO DE MATERIAIS DE EXPEDIENTE (BOBINA TÉRMICA, BLOCO DE RECADO AUTOADESIVO, CAIXA ARQUIVO EM PAPELÃO, CAIXA DE CORRESPONDÊNCIA TRIPLA EM ACRÍLICO, CANETA ESFEROGRÁFICA E DIVERSOS OUTROS).</t>
        </is>
      </c>
      <c r="C12" t="inlineStr">
        <is>
          <t>10/09/2026 09:00:00</t>
        </is>
      </c>
      <c r="D12" t="inlineStr">
        <is>
          <t>Em processo</t>
        </is>
      </c>
      <c r="E12" t="inlineStr"/>
      <c r="F12" t="inlineStr">
        <is>
          <t>01/09/2026 14:00:00</t>
        </is>
      </c>
      <c r="G12" t="inlineStr"/>
      <c r="H12" t="inlineStr"/>
    </row>
    <row r="13">
      <c r="A13" t="inlineStr">
        <is>
          <t>033/2026</t>
        </is>
      </c>
      <c r="B13" t="inlineStr">
        <is>
          <t>CONTRATAÇÃO DE EMPRESA ESPECIALIZADA PARA EXECUTAR O PROCESSO DE COBRANÇA VIRTUAL PELOS CANAIS DISPONÍVEIS AOS CLIENTES COM TÍTULOS VENCIDOS E NÃO PAGOS.</t>
        </is>
      </c>
      <c r="C13" t="inlineStr">
        <is>
          <t>01/09/2026 09:00:00</t>
        </is>
      </c>
      <c r="D13" t="inlineStr">
        <is>
          <t>Finalizada</t>
        </is>
      </c>
      <c r="E13" t="inlineStr"/>
      <c r="F13" t="inlineStr">
        <is>
          <t>30/09/2026 15:00:00</t>
        </is>
      </c>
      <c r="G13" t="inlineStr"/>
      <c r="H13" t="inlineStr"/>
    </row>
    <row r="14">
      <c r="A14" t="inlineStr">
        <is>
          <t>032/2026</t>
        </is>
      </c>
      <c r="B14" t="inlineStr">
        <is>
          <t xml:space="preserve">GÊNEROS ALIMENTÍCIOS DO TIPO POLPA DE FRUTAS (ABACAXI, CACAU, GOIABA E OUTRAS), destinados às práticas pedagógicas no desenvolvimento de diversos cursos da área de gastronomia, promovidas pelo SENAC/SE. </t>
        </is>
      </c>
      <c r="C14" t="inlineStr">
        <is>
          <t>31/08/2026 09:00:00</t>
        </is>
      </c>
      <c r="D14" t="inlineStr">
        <is>
          <t>Em processo</t>
        </is>
      </c>
      <c r="E14" t="inlineStr"/>
      <c r="F14" t="inlineStr">
        <is>
          <t>01/09/2026 09:00:00</t>
        </is>
      </c>
      <c r="G14" t="inlineStr"/>
      <c r="H14" t="inlineStr"/>
    </row>
    <row r="15">
      <c r="A15" t="inlineStr">
        <is>
          <t>PE 009/2026 LICITANET</t>
        </is>
      </c>
      <c r="B15" t="inlineStr">
        <is>
          <t>LOCAÇÃO DE DIVERSOS TIPOS DE VEÍCULOS SEM CONDUTOR, DESTINADOS AO ATENDIMENTO DAS NECESSIDADES DO SENAC/SE. (RETOMADA)</t>
        </is>
      </c>
      <c r="C15" t="inlineStr">
        <is>
          <t>10/08/2026 09:00:00</t>
        </is>
      </c>
      <c r="D15" t="inlineStr">
        <is>
          <t>Finalizada</t>
        </is>
      </c>
      <c r="E15" t="inlineStr"/>
      <c r="F15" t="inlineStr">
        <is>
          <t>24/07/2026 09:00:00</t>
        </is>
      </c>
      <c r="G15" t="inlineStr"/>
      <c r="H15" t="inlineStr"/>
    </row>
    <row r="16">
      <c r="A16" t="inlineStr">
        <is>
          <t>PE 027/2026 LICITANET</t>
        </is>
      </c>
      <c r="B16" t="inlineStr">
        <is>
          <t>CONTRATAÇÃO DE EMPRESA, PESSOA JURÍDICA, POR MEIO DE SISTEMA DE REGISTRO DE PREÇOS, PARA PRESTAÇÃO DE SERVIÇOS DE CABEAMENTO ESTRUTURADO E INSTALAÇÃO DE SISTEMA PARA VÍDEO MONITORAMENTO (CFTV), INCLUINDO FORNECIMENTO DE MATERIAIS E EQUIPAMENTOS, SOB DEMANDA, DESTINADOS ÀS NECESSIDADES DO SENAC/SE</t>
        </is>
      </c>
      <c r="C16" t="inlineStr">
        <is>
          <t>28/07/2026 09:00:00</t>
        </is>
      </c>
      <c r="D16" t="inlineStr">
        <is>
          <t>Em processo</t>
        </is>
      </c>
      <c r="E16" t="inlineStr"/>
      <c r="F16" t="inlineStr">
        <is>
          <t>28/07/2026 09:00:00</t>
        </is>
      </c>
      <c r="G16" t="inlineStr"/>
      <c r="H16" t="inlineStr"/>
    </row>
    <row r="17">
      <c r="A17" t="inlineStr">
        <is>
          <t>PE 031/2026 LICITANET</t>
        </is>
      </c>
      <c r="B17" t="inlineStr">
        <is>
          <t>REGISTRO DE PREÇOS PARA FUTURA E EVENTUAL AQUISIÇÃO DE FARDAMENTOS (AVENTAL DE PEITO BRANCO, AVENTAL DE PEITO CINZA, AVENTAL DE CINTURA CINZA, BLAZER FEMININO E OUTROS)</t>
        </is>
      </c>
      <c r="C17" t="inlineStr">
        <is>
          <t>13/07/2026 09:00:00</t>
        </is>
      </c>
      <c r="D17" t="inlineStr">
        <is>
          <t>Em processo</t>
        </is>
      </c>
      <c r="E17" t="inlineStr"/>
      <c r="F17" t="inlineStr">
        <is>
          <t>13/07/2026 09:00:00</t>
        </is>
      </c>
      <c r="G17" t="inlineStr"/>
      <c r="H17" t="inlineStr"/>
    </row>
    <row r="18">
      <c r="A18" t="inlineStr">
        <is>
          <t>PE 030/2026 LICITANET</t>
        </is>
      </c>
      <c r="B18" t="inlineStr">
        <is>
          <t>REGISTRO DE PREÇOS PARA FUTURA E EVENTUAL AQUISIÇÃO DE GÊNEROS ALIMENTÍCIOS DO TIPO FRIOS (BRÓCOLIS CONGELADO, CREAM CHEESE, QUEIJO COALHO, QUEIJO GOUDA, PROVOLONE, RICOTA FRESCA, SALAME ITALIANO E OUTROS)</t>
        </is>
      </c>
      <c r="C18" t="inlineStr">
        <is>
          <t>10/07/2026 09:00:00</t>
        </is>
      </c>
      <c r="D18" t="inlineStr">
        <is>
          <t>Finalizada</t>
        </is>
      </c>
      <c r="E18" t="inlineStr"/>
      <c r="F18" t="inlineStr">
        <is>
          <t>10/07/2026 09:00:00</t>
        </is>
      </c>
      <c r="G18" t="inlineStr"/>
      <c r="H18" t="inlineStr"/>
    </row>
    <row r="19">
      <c r="A19" t="inlineStr">
        <is>
          <t>029/2026</t>
        </is>
      </c>
      <c r="B19" t="inlineStr">
        <is>
          <t xml:space="preserve">REGISTRO DE PREÇOS PARA FUTURA E EVENTUAL AQUISIÇÃO DE GÊNEROS ALIMENTÍCIOS - PESCADOS. DESTINADOS AS ATIVIDADES DOS CURSOS DA ÁREA DE GASTRONOMIA </t>
        </is>
      </c>
      <c r="C19" t="inlineStr">
        <is>
          <t>02/07/2026 09:00:00</t>
        </is>
      </c>
      <c r="D19" t="inlineStr">
        <is>
          <t>Finalizada</t>
        </is>
      </c>
      <c r="E19" t="inlineStr"/>
      <c r="F19" t="inlineStr">
        <is>
          <t>06/08/2026 14:30:00</t>
        </is>
      </c>
      <c r="G19" t="inlineStr"/>
      <c r="H19" t="inlineStr"/>
    </row>
    <row r="20">
      <c r="A20" t="inlineStr">
        <is>
          <t>028/2026</t>
        </is>
      </c>
      <c r="B20" t="inlineStr">
        <is>
          <t>REGISTRO DE PREÇOS PARA FUTURA E EVENTUAL AQUISIÇÃO DE BEBIDAS ALCOOLICAS DESTINADAS AS ATIVIDADES DO CENTRO DE GASTRONOMIA DO SENAC-SE</t>
        </is>
      </c>
      <c r="C20" t="inlineStr">
        <is>
          <t>01/07/2026 09:00:00</t>
        </is>
      </c>
      <c r="D20" t="inlineStr">
        <is>
          <t>Finalizada</t>
        </is>
      </c>
      <c r="E20" t="inlineStr"/>
      <c r="F20" t="inlineStr">
        <is>
          <t>06/08/2026 11:00:00</t>
        </is>
      </c>
      <c r="G20" t="inlineStr"/>
      <c r="H20" t="inlineStr"/>
    </row>
    <row r="21">
      <c r="A21" t="inlineStr">
        <is>
          <t>PE 026/2026 LICITANET</t>
        </is>
      </c>
      <c r="B21" t="inlineStr">
        <is>
          <t>AQUISIÇÃO IMEDIATA DE EQUIPAMENTOS DO SEGMENTO DE GASTRONOMIA PARA ATENDER A MONTAGEM DE COZINHA DO CENTRO DE GASTRONOMIA E TURISMO- CGT NA UNIDADE DO TRT COMO TAMBÉM ATENDIMENTO A UNIDADE DO SENAC NA CIDADE DE ITABAIANA/SE.</t>
        </is>
      </c>
      <c r="C21" t="inlineStr">
        <is>
          <t>08/06/2026 09:00:00</t>
        </is>
      </c>
      <c r="D21" t="inlineStr">
        <is>
          <t>Finalizada</t>
        </is>
      </c>
      <c r="E21" t="inlineStr"/>
      <c r="F21" t="inlineStr">
        <is>
          <t>28/08/2026 15:00:00</t>
        </is>
      </c>
      <c r="G21" t="inlineStr"/>
      <c r="H21" t="inlineStr"/>
    </row>
  </sheetData>
  <pageMargins left="0.75" right="0.75" top="1" bottom="1" header="0.5" footer="0.5"/>
</worksheet>
</file>

<file path=xl/worksheets/sheet80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CC 001/2026</t>
        </is>
      </c>
      <c r="B2" t="inlineStr">
        <is>
          <t>CONTRATAÇÃO DE EMPRESA ESPECIALIZADA EXECUÇÃO DAS OBRAS/SERVIÇOS DE CONSTRUÇÃO DE CENTRO DE EDUCAÇÃO PROFISSIONAL DO SENAC/TOBIAS BARRETO.</t>
        </is>
      </c>
      <c r="C2" t="inlineStr">
        <is>
          <t>02/06/2026 14:00:00</t>
        </is>
      </c>
      <c r="D2" t="inlineStr">
        <is>
          <t>Em processo</t>
        </is>
      </c>
      <c r="E2" t="inlineStr"/>
      <c r="F2" t="inlineStr">
        <is>
          <t>08/06/2026 09:00:00</t>
        </is>
      </c>
      <c r="G2" t="inlineStr"/>
      <c r="H2" t="inlineStr"/>
    </row>
    <row r="3">
      <c r="A3" t="inlineStr">
        <is>
          <t>CV 002/2026</t>
        </is>
      </c>
      <c r="B3" t="inlineStr">
        <is>
          <t>CONTRATAÇÃO DE PESSOA JURÍDICA ESPECIALIZADA NA PRESTAÇÃO DE SERVIÇOS PROFISSIONAL DE ORGANIZAÇÃO DE EVENTOEM ATENDIMENTO A SEMANA S - EVENTO INSTITUCIONAL DO SENAC/SE</t>
        </is>
      </c>
      <c r="C3" t="inlineStr">
        <is>
          <t>30/04/2026 10:00:00</t>
        </is>
      </c>
      <c r="D3" t="inlineStr">
        <is>
          <t>Finalizada</t>
        </is>
      </c>
      <c r="E3" t="inlineStr"/>
      <c r="F3" t="inlineStr">
        <is>
          <t>05/05/2026 15:00:00</t>
        </is>
      </c>
      <c r="G3" t="inlineStr"/>
      <c r="H3" t="inlineStr"/>
    </row>
    <row r="4">
      <c r="A4" t="inlineStr">
        <is>
          <t>CV 001/2026</t>
        </is>
      </c>
      <c r="B4" t="inlineStr">
        <is>
          <t>CONTRATAÇÃO DE PESSOA JURÍDICA PARA PRESTAÇÃO DE SERVIÇOS PROFISSIONAL DE MEDICINA DO TRABALHO, A FIM DE ATENDER AO SENAC/SE NA ELABORAÇÃO DE ATESTADOS DE SAÚDE OCUPACIONAL – ASO E ENDOSSO DE ATESTADOS MÉDICOS, CONFORME ESPECIFICAÇÕES E CONDIÇÕES CONSTANTES NESTE ATO CONVOCATÓRIO E SEUS ANEXOS</t>
        </is>
      </c>
      <c r="C4" t="inlineStr">
        <is>
          <t>10/02/2026 14:00:00</t>
        </is>
      </c>
      <c r="D4" t="inlineStr">
        <is>
          <t>Finalizada</t>
        </is>
      </c>
      <c r="E4" t="inlineStr"/>
      <c r="F4" t="inlineStr">
        <is>
          <t>24/02/2026 14:00:00</t>
        </is>
      </c>
      <c r="G4" t="inlineStr"/>
      <c r="H4" t="inlineStr"/>
    </row>
    <row r="5">
      <c r="A5" t="inlineStr">
        <is>
          <t>CRD 001/2026</t>
        </is>
      </c>
      <c r="B5" t="inlineStr">
        <is>
          <t xml:space="preserve">CREDENCIAMENTO DE LEILOEIROS OFICIAIS PARA REALIZAÇÃO DE LEILÃO DE BENS MÓVEIS </t>
        </is>
      </c>
      <c r="C5" t="inlineStr">
        <is>
          <t>26/05/2026 14:30:00</t>
        </is>
      </c>
      <c r="D5" t="inlineStr">
        <is>
          <t>Finalizada</t>
        </is>
      </c>
      <c r="E5" t="inlineStr"/>
      <c r="F5" t="inlineStr">
        <is>
          <t>15/06/2026 13:00:00</t>
        </is>
      </c>
      <c r="G5" t="inlineStr"/>
      <c r="H5" t="inlineStr"/>
    </row>
    <row r="6">
      <c r="A6" t="inlineStr">
        <is>
          <t>PE 040/2026 LICITANET</t>
        </is>
      </c>
      <c r="B6" t="inlineStr">
        <is>
          <t>CONTRATAÇÃO DE EMPRESA, PESSOA JURÍDICA, ESPECIALIZADA EM TECNOLOGIA DA INFORMAÇÃO, POR MEIO DE SISTEMA DE REGISTRO DE PREÇOS, PARA AQUISIÇÃO DA SOLUÇÃO DE SEGURANÇA DA INFORMAÇÃO</t>
        </is>
      </c>
      <c r="C6" t="inlineStr">
        <is>
          <t>26/10/2026 09:00:00</t>
        </is>
      </c>
      <c r="D6" t="inlineStr">
        <is>
          <t>Em processo</t>
        </is>
      </c>
      <c r="E6" t="inlineStr"/>
      <c r="F6" t="inlineStr">
        <is>
          <t>05/10/2026 09:00:00</t>
        </is>
      </c>
      <c r="G6" t="inlineStr"/>
      <c r="H6" t="inlineStr"/>
    </row>
    <row r="7">
      <c r="A7" t="inlineStr">
        <is>
          <t>PE 039/2026 LICITANET</t>
        </is>
      </c>
      <c r="B7" t="inlineStr">
        <is>
          <t>REGISTRO DE PREÇOS PARA FUTURA E EVENTUAL AQUISIÇÃO MATERIAIS ELÉTRICOS E INSUMOS DE ILUMINAÇÃO TAIS COMO: LÂMPADA LED CALHA, REFLETOR LED, FITA DE LED, CABO PP XLPE E OUTROS, PARA SUPRIR AS UNIDADES OPERATIVAS E A ADMINISTRAÇÃO REGIONAL DO SENAC/SE</t>
        </is>
      </c>
      <c r="C7" t="inlineStr">
        <is>
          <t>14/10/2026 09:00:00</t>
        </is>
      </c>
      <c r="D7" t="inlineStr">
        <is>
          <t>Em processo</t>
        </is>
      </c>
      <c r="E7" t="inlineStr"/>
      <c r="F7" t="inlineStr">
        <is>
          <t>01/10/2026 09:00:00</t>
        </is>
      </c>
      <c r="G7" t="inlineStr"/>
      <c r="H7" t="inlineStr"/>
    </row>
    <row r="8">
      <c r="A8" t="inlineStr">
        <is>
          <t>PE 038/2026 LICITANET</t>
        </is>
      </c>
      <c r="B8" t="inlineStr">
        <is>
          <t>REGISTRO DE PREÇOS PARA FUTURA E EVENTUAL AQUISIÇÃO DE AR-CONDICIONADOS (SPLIT HI-WALL TECNOLOGIA INVERTER / SPLIT CASSETE TECNOLOGIA INVERTER) E BOMBAS DE DRENAGEM DE ÁGUA, DESTINADOS AO ATENDIMENTO DAS NECESSIDADES PEDAGÓGICAS E ADMINISTRATIVAS DO SENAC/SE,</t>
        </is>
      </c>
      <c r="C8" t="inlineStr">
        <is>
          <t>13/10/2026 09:00:00</t>
        </is>
      </c>
      <c r="D8" t="inlineStr">
        <is>
          <t>Em processo</t>
        </is>
      </c>
      <c r="E8" t="inlineStr"/>
      <c r="F8" t="inlineStr">
        <is>
          <t>01/10/2026 09:00:00</t>
        </is>
      </c>
      <c r="G8" t="inlineStr"/>
      <c r="H8" t="inlineStr"/>
    </row>
    <row r="9">
      <c r="A9" t="inlineStr">
        <is>
          <t>035/2026</t>
        </is>
      </c>
      <c r="B9" t="inlineStr">
        <is>
          <t>REGISTRO DE PREÇOS PARA FUTURA E EVENTUAL PRESTAÇÃO DE SERVIÇOS DE COMUNICAÇÃO VISUAL, CONFORME ESPECIFICAÇÕES CONTIDAS NO EDITAL.</t>
        </is>
      </c>
      <c r="C9" t="inlineStr">
        <is>
          <t>15/09/2026 09:00:00</t>
        </is>
      </c>
      <c r="D9" t="inlineStr">
        <is>
          <t>Em processo</t>
        </is>
      </c>
      <c r="E9" t="inlineStr"/>
      <c r="F9" t="inlineStr">
        <is>
          <t>06/10/2026 15:00:00</t>
        </is>
      </c>
      <c r="G9" t="inlineStr"/>
      <c r="H9" t="inlineStr"/>
    </row>
    <row r="10">
      <c r="A10" t="inlineStr">
        <is>
          <t>037/2026</t>
        </is>
      </c>
      <c r="B10" t="inlineStr">
        <is>
          <t>AQUISIÇÃO IMEDIATA DE EQUIPAMENTOS E MATERIAIS DO SEGMENTO DE SAÚDE E BEM- ESTAR PARA ATENDER O CEP DE ARACAJU, ITABAIANA, NOSSA SENHORA DA GLÓRIA, LAGARTO E TOBIAS BARRETO, UNIDADES DO SENAC/SE.</t>
        </is>
      </c>
      <c r="C10" t="inlineStr">
        <is>
          <t>14/09/2026 09:00:00</t>
        </is>
      </c>
      <c r="D10" t="inlineStr">
        <is>
          <t>Em processo</t>
        </is>
      </c>
      <c r="E10" t="inlineStr"/>
      <c r="F10" t="inlineStr">
        <is>
          <t>08/09/2026 09:00:00</t>
        </is>
      </c>
      <c r="G10" t="inlineStr"/>
      <c r="H10" t="inlineStr"/>
    </row>
    <row r="11">
      <c r="A11" t="inlineStr">
        <is>
          <t>036/2026</t>
        </is>
      </c>
      <c r="B11" t="inlineStr">
        <is>
          <t>REGISTRO DE PREÇOS PARA FUTURA E EVENTUAL AQUISIÇÃO DE GÊNEROS ALIMENTÍCIOS DO TIPO HORTIFRUTIGRANJEIROS .</t>
        </is>
      </c>
      <c r="C11" t="inlineStr">
        <is>
          <t>11/09/2026 09:00:00</t>
        </is>
      </c>
      <c r="D11" t="inlineStr">
        <is>
          <t>Em processo</t>
        </is>
      </c>
      <c r="E11" t="inlineStr"/>
      <c r="F11" t="inlineStr">
        <is>
          <t>01/09/2026 14:30:00</t>
        </is>
      </c>
      <c r="G11" t="inlineStr"/>
      <c r="H11" t="inlineStr"/>
    </row>
    <row r="12">
      <c r="A12" t="inlineStr">
        <is>
          <t>034/2026</t>
        </is>
      </c>
      <c r="B12" t="inlineStr">
        <is>
          <t>REGISTRO DE PREÇOS PARA FUTURA E EVENTUAL AQUISIÇÃO DE MATERIAIS DE EXPEDIENTE (BOBINA TÉRMICA, BLOCO DE RECADO AUTOADESIVO, CAIXA ARQUIVO EM PAPELÃO, CAIXA DE CORRESPONDÊNCIA TRIPLA EM ACRÍLICO, CANETA ESFEROGRÁFICA E DIVERSOS OUTROS).</t>
        </is>
      </c>
      <c r="C12" t="inlineStr">
        <is>
          <t>10/09/2026 09:00:00</t>
        </is>
      </c>
      <c r="D12" t="inlineStr">
        <is>
          <t>Em processo</t>
        </is>
      </c>
      <c r="E12" t="inlineStr"/>
      <c r="F12" t="inlineStr">
        <is>
          <t>01/09/2026 14:00:00</t>
        </is>
      </c>
      <c r="G12" t="inlineStr"/>
      <c r="H12" t="inlineStr"/>
    </row>
    <row r="13">
      <c r="A13" t="inlineStr">
        <is>
          <t>033/2026</t>
        </is>
      </c>
      <c r="B13" t="inlineStr">
        <is>
          <t>CONTRATAÇÃO DE EMPRESA ESPECIALIZADA PARA EXECUTAR O PROCESSO DE COBRANÇA VIRTUAL PELOS CANAIS DISPONÍVEIS AOS CLIENTES COM TÍTULOS VENCIDOS E NÃO PAGOS.</t>
        </is>
      </c>
      <c r="C13" t="inlineStr">
        <is>
          <t>01/09/2026 09:00:00</t>
        </is>
      </c>
      <c r="D13" t="inlineStr">
        <is>
          <t>Finalizada</t>
        </is>
      </c>
      <c r="E13" t="inlineStr"/>
      <c r="F13" t="inlineStr">
        <is>
          <t>30/09/2026 15:00:00</t>
        </is>
      </c>
      <c r="G13" t="inlineStr"/>
      <c r="H13" t="inlineStr"/>
    </row>
    <row r="14">
      <c r="A14" t="inlineStr">
        <is>
          <t>032/2026</t>
        </is>
      </c>
      <c r="B14" t="inlineStr">
        <is>
          <t xml:space="preserve">GÊNEROS ALIMENTÍCIOS DO TIPO POLPA DE FRUTAS (ABACAXI, CACAU, GOIABA E OUTRAS), destinados às práticas pedagógicas no desenvolvimento de diversos cursos da área de gastronomia, promovidas pelo SENAC/SE. </t>
        </is>
      </c>
      <c r="C14" t="inlineStr">
        <is>
          <t>31/08/2026 09:00:00</t>
        </is>
      </c>
      <c r="D14" t="inlineStr">
        <is>
          <t>Em processo</t>
        </is>
      </c>
      <c r="E14" t="inlineStr"/>
      <c r="F14" t="inlineStr">
        <is>
          <t>01/09/2026 09:00:00</t>
        </is>
      </c>
      <c r="G14" t="inlineStr"/>
      <c r="H14" t="inlineStr"/>
    </row>
    <row r="15">
      <c r="A15" t="inlineStr">
        <is>
          <t>PE 009/2026 LICITANET</t>
        </is>
      </c>
      <c r="B15" t="inlineStr">
        <is>
          <t>LOCAÇÃO DE DIVERSOS TIPOS DE VEÍCULOS SEM CONDUTOR, DESTINADOS AO ATENDIMENTO DAS NECESSIDADES DO SENAC/SE. (RETOMADA)</t>
        </is>
      </c>
      <c r="C15" t="inlineStr">
        <is>
          <t>10/08/2026 09:00:00</t>
        </is>
      </c>
      <c r="D15" t="inlineStr">
        <is>
          <t>Finalizada</t>
        </is>
      </c>
      <c r="E15" t="inlineStr"/>
      <c r="F15" t="inlineStr">
        <is>
          <t>24/07/2026 09:00:00</t>
        </is>
      </c>
      <c r="G15" t="inlineStr"/>
      <c r="H15" t="inlineStr"/>
    </row>
    <row r="16">
      <c r="A16" t="inlineStr">
        <is>
          <t>PE 027/2026 LICITANET</t>
        </is>
      </c>
      <c r="B16" t="inlineStr">
        <is>
          <t>CONTRATAÇÃO DE EMPRESA, PESSOA JURÍDICA, POR MEIO DE SISTEMA DE REGISTRO DE PREÇOS, PARA PRESTAÇÃO DE SERVIÇOS DE CABEAMENTO ESTRUTURADO E INSTALAÇÃO DE SISTEMA PARA VÍDEO MONITORAMENTO (CFTV), INCLUINDO FORNECIMENTO DE MATERIAIS E EQUIPAMENTOS, SOB DEMANDA, DESTINADOS ÀS NECESSIDADES DO SENAC/SE</t>
        </is>
      </c>
      <c r="C16" t="inlineStr">
        <is>
          <t>28/07/2026 09:00:00</t>
        </is>
      </c>
      <c r="D16" t="inlineStr">
        <is>
          <t>Em processo</t>
        </is>
      </c>
      <c r="E16" t="inlineStr"/>
      <c r="F16" t="inlineStr">
        <is>
          <t>28/07/2026 09:00:00</t>
        </is>
      </c>
      <c r="G16" t="inlineStr"/>
      <c r="H16" t="inlineStr"/>
    </row>
    <row r="17">
      <c r="A17" t="inlineStr">
        <is>
          <t>PE 031/2026 LICITANET</t>
        </is>
      </c>
      <c r="B17" t="inlineStr">
        <is>
          <t>REGISTRO DE PREÇOS PARA FUTURA E EVENTUAL AQUISIÇÃO DE FARDAMENTOS (AVENTAL DE PEITO BRANCO, AVENTAL DE PEITO CINZA, AVENTAL DE CINTURA CINZA, BLAZER FEMININO E OUTROS)</t>
        </is>
      </c>
      <c r="C17" t="inlineStr">
        <is>
          <t>13/07/2026 09:00:00</t>
        </is>
      </c>
      <c r="D17" t="inlineStr">
        <is>
          <t>Em processo</t>
        </is>
      </c>
      <c r="E17" t="inlineStr"/>
      <c r="F17" t="inlineStr">
        <is>
          <t>13/07/2026 09:00:00</t>
        </is>
      </c>
      <c r="G17" t="inlineStr"/>
      <c r="H17" t="inlineStr"/>
    </row>
    <row r="18">
      <c r="A18" t="inlineStr">
        <is>
          <t>PE 030/2026 LICITANET</t>
        </is>
      </c>
      <c r="B18" t="inlineStr">
        <is>
          <t>REGISTRO DE PREÇOS PARA FUTURA E EVENTUAL AQUISIÇÃO DE GÊNEROS ALIMENTÍCIOS DO TIPO FRIOS (BRÓCOLIS CONGELADO, CREAM CHEESE, QUEIJO COALHO, QUEIJO GOUDA, PROVOLONE, RICOTA FRESCA, SALAME ITALIANO E OUTROS)</t>
        </is>
      </c>
      <c r="C18" t="inlineStr">
        <is>
          <t>10/07/2026 09:00:00</t>
        </is>
      </c>
      <c r="D18" t="inlineStr">
        <is>
          <t>Finalizada</t>
        </is>
      </c>
      <c r="E18" t="inlineStr"/>
      <c r="F18" t="inlineStr">
        <is>
          <t>10/07/2026 09:00:00</t>
        </is>
      </c>
      <c r="G18" t="inlineStr"/>
      <c r="H18" t="inlineStr"/>
    </row>
    <row r="19">
      <c r="A19" t="inlineStr">
        <is>
          <t>029/2026</t>
        </is>
      </c>
      <c r="B19" t="inlineStr">
        <is>
          <t xml:space="preserve">REGISTRO DE PREÇOS PARA FUTURA E EVENTUAL AQUISIÇÃO DE GÊNEROS ALIMENTÍCIOS - PESCADOS. DESTINADOS AS ATIVIDADES DOS CURSOS DA ÁREA DE GASTRONOMIA </t>
        </is>
      </c>
      <c r="C19" t="inlineStr">
        <is>
          <t>02/07/2026 09:00:00</t>
        </is>
      </c>
      <c r="D19" t="inlineStr">
        <is>
          <t>Finalizada</t>
        </is>
      </c>
      <c r="E19" t="inlineStr"/>
      <c r="F19" t="inlineStr">
        <is>
          <t>06/08/2026 14:30:00</t>
        </is>
      </c>
      <c r="G19" t="inlineStr"/>
      <c r="H19" t="inlineStr"/>
    </row>
    <row r="20">
      <c r="A20" t="inlineStr">
        <is>
          <t>028/2026</t>
        </is>
      </c>
      <c r="B20" t="inlineStr">
        <is>
          <t>REGISTRO DE PREÇOS PARA FUTURA E EVENTUAL AQUISIÇÃO DE BEBIDAS ALCOOLICAS DESTINADAS AS ATIVIDADES DO CENTRO DE GASTRONOMIA DO SENAC-SE</t>
        </is>
      </c>
      <c r="C20" t="inlineStr">
        <is>
          <t>01/07/2026 09:00:00</t>
        </is>
      </c>
      <c r="D20" t="inlineStr">
        <is>
          <t>Finalizada</t>
        </is>
      </c>
      <c r="E20" t="inlineStr"/>
      <c r="F20" t="inlineStr">
        <is>
          <t>06/08/2026 11:00:00</t>
        </is>
      </c>
      <c r="G20" t="inlineStr"/>
      <c r="H20" t="inlineStr"/>
    </row>
    <row r="21">
      <c r="A21" t="inlineStr">
        <is>
          <t>PE 026/2026 LICITANET</t>
        </is>
      </c>
      <c r="B21" t="inlineStr">
        <is>
          <t>AQUISIÇÃO IMEDIATA DE EQUIPAMENTOS DO SEGMENTO DE GASTRONOMIA PARA ATENDER A MONTAGEM DE COZINHA DO CENTRO DE GASTRONOMIA E TURISMO- CGT NA UNIDADE DO TRT COMO TAMBÉM ATENDIMENTO A UNIDADE DO SENAC NA CIDADE DE ITABAIANA/SE.</t>
        </is>
      </c>
      <c r="C21" t="inlineStr">
        <is>
          <t>08/06/2026 09:00:00</t>
        </is>
      </c>
      <c r="D21" t="inlineStr">
        <is>
          <t>Finalizada</t>
        </is>
      </c>
      <c r="E21" t="inlineStr"/>
      <c r="F21" t="inlineStr">
        <is>
          <t>28/08/2026 15:00:00</t>
        </is>
      </c>
      <c r="G21" t="inlineStr"/>
      <c r="H21" t="inlineStr"/>
    </row>
  </sheetData>
  <pageMargins left="0.75" right="0.75" top="1" bottom="1" header="0.5" footer="0.5"/>
</worksheet>
</file>

<file path=xl/worksheets/sheet807.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032/2024</t>
        </is>
      </c>
      <c r="B2" t="inlineStr">
        <is>
          <t>CESSÃO DE USO</t>
        </is>
      </c>
      <c r="C2" t="inlineStr">
        <is>
          <t>PREFEITURA MUNICIPAL DE SÃO CRISTÓVÃO - RESTAURANTE</t>
        </is>
      </c>
      <c r="D2" t="inlineStr">
        <is>
          <t>14813434000115</t>
        </is>
      </c>
      <c r="E2" t="inlineStr"/>
      <c r="F2" t="inlineStr">
        <is>
          <t>03/06/2024 00:00:00</t>
        </is>
      </c>
      <c r="G2" t="inlineStr">
        <is>
          <t>03/06/2034</t>
        </is>
      </c>
      <c r="H2" t="inlineStr">
        <is>
          <t>Ativo</t>
        </is>
      </c>
      <c r="I2" t="inlineStr">
        <is>
          <t>Ordinária</t>
        </is>
      </c>
      <c r="J2" t="inlineStr">
        <is>
          <t>0,00</t>
        </is>
      </c>
    </row>
    <row r="3">
      <c r="A3" t="inlineStr">
        <is>
          <t>005/2026</t>
        </is>
      </c>
      <c r="B3" t="inlineStr">
        <is>
          <t xml:space="preserve">COOPERAÇÃO TÉCNICA </t>
        </is>
      </c>
      <c r="C3" t="inlineStr">
        <is>
          <t>TRIBUNAL REGIONAL DO TRABALHO 20 ª REGIÃO</t>
        </is>
      </c>
      <c r="D3" t="inlineStr">
        <is>
          <t>01445033000108</t>
        </is>
      </c>
      <c r="E3" t="inlineStr"/>
      <c r="F3" t="inlineStr">
        <is>
          <t>08/04/2026 00:00:00</t>
        </is>
      </c>
      <c r="G3" t="inlineStr">
        <is>
          <t>08/04/2031</t>
        </is>
      </c>
      <c r="H3" t="inlineStr">
        <is>
          <t>Ativo</t>
        </is>
      </c>
      <c r="I3" t="inlineStr">
        <is>
          <t>Ordinária</t>
        </is>
      </c>
      <c r="J3" t="inlineStr"/>
    </row>
  </sheetData>
  <pageMargins left="0.75" right="0.75" top="1" bottom="1" header="0.5" footer="0.5"/>
</worksheet>
</file>

<file path=xl/worksheets/sheet80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COMUNS DE ENGENHARIA</t>
        </is>
      </c>
      <c r="B2" t="inlineStr">
        <is>
          <t>I L AZEVEDO ENGENHARIA LTDA</t>
        </is>
      </c>
      <c r="C2">
        <f>"29383128000163"</f>
        <v/>
      </c>
      <c r="D2" t="inlineStr">
        <is>
          <t>Pregão Eletrônico</t>
        </is>
      </c>
      <c r="E2" t="inlineStr">
        <is>
          <t>05/01/2024 00:00:00</t>
        </is>
      </c>
      <c r="F2" t="inlineStr">
        <is>
          <t>26/10/2026</t>
        </is>
      </c>
      <c r="G2" t="inlineStr">
        <is>
          <t>Prorrogado</t>
        </is>
      </c>
      <c r="H2" t="inlineStr">
        <is>
          <t>Ordinária</t>
        </is>
      </c>
      <c r="I2" t="inlineStr">
        <is>
          <t>44905100</t>
        </is>
      </c>
      <c r="J2" t="inlineStr">
        <is>
          <t>6000000,00</t>
        </is>
      </c>
      <c r="K2" t="inlineStr">
        <is>
          <t>11447787,11</t>
        </is>
      </c>
      <c r="L2" t="inlineStr"/>
    </row>
    <row r="3">
      <c r="A3" t="inlineStr">
        <is>
          <t>SERVIÇOS DE SEGURANÇA E VIGILÂNCIA PATRIMONIAL</t>
        </is>
      </c>
      <c r="B3" t="inlineStr">
        <is>
          <t>PINHEIRO SEGURANÇA E VIGILÂNCIA LTDA</t>
        </is>
      </c>
      <c r="C3">
        <f>"04944975000129"</f>
        <v/>
      </c>
      <c r="D3" t="inlineStr">
        <is>
          <t>Pregão Eletrônico</t>
        </is>
      </c>
      <c r="E3" t="inlineStr">
        <is>
          <t>25/02/2025 00:00:00</t>
        </is>
      </c>
      <c r="F3" t="inlineStr">
        <is>
          <t>25/02/2027</t>
        </is>
      </c>
      <c r="G3" t="inlineStr">
        <is>
          <t>Ativo</t>
        </is>
      </c>
      <c r="H3" t="inlineStr">
        <is>
          <t>Ordinária</t>
        </is>
      </c>
      <c r="I3" t="inlineStr">
        <is>
          <t>33903700</t>
        </is>
      </c>
      <c r="J3" t="inlineStr">
        <is>
          <t>5329873,72</t>
        </is>
      </c>
      <c r="K3" t="inlineStr">
        <is>
          <t>530296,26</t>
        </is>
      </c>
      <c r="L3" t="inlineStr"/>
    </row>
    <row r="4">
      <c r="A4" t="inlineStr">
        <is>
          <t>CONTRATAÇÃO DE EMPRESA ESPECIALIZADA EM ELABORAÇÃO DE PROJETOS DE ENGENHARIA</t>
        </is>
      </c>
      <c r="B4" t="inlineStr">
        <is>
          <t>MUTTI SANTANA ENGENHARIA E CONSULTORIA</t>
        </is>
      </c>
      <c r="C4">
        <f>"17260797000169"</f>
        <v/>
      </c>
      <c r="D4" t="inlineStr">
        <is>
          <t>Pregão Eletrônico</t>
        </is>
      </c>
      <c r="E4" t="inlineStr">
        <is>
          <t>05/05/2023 00:00:00</t>
        </is>
      </c>
      <c r="F4" t="inlineStr">
        <is>
          <t>04/05/2027</t>
        </is>
      </c>
      <c r="G4" t="inlineStr">
        <is>
          <t>Prorrogado</t>
        </is>
      </c>
      <c r="H4" t="inlineStr">
        <is>
          <t>Ordinária</t>
        </is>
      </c>
      <c r="I4" t="inlineStr">
        <is>
          <t>44905100</t>
        </is>
      </c>
      <c r="J4" t="inlineStr">
        <is>
          <t>4809168,24</t>
        </is>
      </c>
      <c r="K4" t="inlineStr">
        <is>
          <t>0,00</t>
        </is>
      </c>
      <c r="L4" t="inlineStr"/>
    </row>
    <row r="5">
      <c r="A5" t="inlineStr">
        <is>
          <t>SERVIÇOS EDUCACIONAIS</t>
        </is>
      </c>
      <c r="B5" t="inlineStr">
        <is>
          <t>SECRETARIA DE ESTADO DA EDUCAÇÃO DE SERGIPE</t>
        </is>
      </c>
      <c r="C5">
        <f>"34841195000114"</f>
        <v/>
      </c>
      <c r="D5" t="inlineStr"/>
      <c r="E5" t="inlineStr">
        <is>
          <t>22/07/2025 00:00:00</t>
        </is>
      </c>
      <c r="F5" t="inlineStr">
        <is>
          <t>24/11/2026</t>
        </is>
      </c>
      <c r="G5" t="inlineStr">
        <is>
          <t>Ativo</t>
        </is>
      </c>
      <c r="H5" t="inlineStr">
        <is>
          <t>Ordinária</t>
        </is>
      </c>
      <c r="I5" t="inlineStr"/>
      <c r="J5" t="inlineStr">
        <is>
          <t>2946021,12</t>
        </is>
      </c>
      <c r="K5" t="inlineStr">
        <is>
          <t>2562085,17</t>
        </is>
      </c>
      <c r="L5" t="inlineStr"/>
    </row>
    <row r="6">
      <c r="A6" t="inlineStr">
        <is>
          <t xml:space="preserve">SERVIÇOS EDUCACIONAIS </t>
        </is>
      </c>
      <c r="B6" t="inlineStr">
        <is>
          <t>SECRETARIA DE ESTADO DA EDUCAÇÃO DE SERGIPE</t>
        </is>
      </c>
      <c r="C6">
        <f>"34841195000114"</f>
        <v/>
      </c>
      <c r="D6" t="inlineStr"/>
      <c r="E6" t="inlineStr">
        <is>
          <t>12/03/2026 00:00:00</t>
        </is>
      </c>
      <c r="F6" t="inlineStr">
        <is>
          <t>13/04/2027</t>
        </is>
      </c>
      <c r="G6" t="inlineStr">
        <is>
          <t>Ativo</t>
        </is>
      </c>
      <c r="H6" t="inlineStr">
        <is>
          <t>Ordinária</t>
        </is>
      </c>
      <c r="I6" t="inlineStr"/>
      <c r="J6" t="inlineStr">
        <is>
          <t>2019693,38</t>
        </is>
      </c>
      <c r="K6" t="inlineStr">
        <is>
          <t>0,00</t>
        </is>
      </c>
      <c r="L6" t="inlineStr"/>
    </row>
    <row r="7">
      <c r="A7" t="inlineStr">
        <is>
          <t>CONTRATAÇÃO DE AGÊNCIA DE PUBLICIDADE</t>
        </is>
      </c>
      <c r="B7" t="inlineStr">
        <is>
          <t>ART &amp; C COMUNICAÇÃO INTEGRADA LTDA</t>
        </is>
      </c>
      <c r="C7">
        <f>"02692183000189"</f>
        <v/>
      </c>
      <c r="D7" t="inlineStr">
        <is>
          <t>Concorrência</t>
        </is>
      </c>
      <c r="E7" t="inlineStr">
        <is>
          <t>07/11/2023 00:00:00</t>
        </is>
      </c>
      <c r="F7" t="inlineStr">
        <is>
          <t>07/11/2026</t>
        </is>
      </c>
      <c r="G7" t="inlineStr">
        <is>
          <t>Prorrogado</t>
        </is>
      </c>
      <c r="H7" t="inlineStr">
        <is>
          <t>Ordinária</t>
        </is>
      </c>
      <c r="I7" t="inlineStr">
        <is>
          <t>33903900</t>
        </is>
      </c>
      <c r="J7" t="inlineStr">
        <is>
          <t>1700000,00</t>
        </is>
      </c>
      <c r="K7" t="inlineStr">
        <is>
          <t>3214986,66</t>
        </is>
      </c>
      <c r="L7" t="inlineStr"/>
    </row>
    <row r="8">
      <c r="A8" t="inlineStr">
        <is>
          <t>AQUISIÇÃO DE GÊNEROS ALIMENTÍCIOS - PROTEÍNAS</t>
        </is>
      </c>
      <c r="B8" t="inlineStr">
        <is>
          <t>ATACAREJO DO TRABALHADOR LTDA</t>
        </is>
      </c>
      <c r="C8">
        <f>"58995360000150"</f>
        <v/>
      </c>
      <c r="D8" t="inlineStr">
        <is>
          <t>Pregão Eletrônico</t>
        </is>
      </c>
      <c r="E8" t="inlineStr">
        <is>
          <t>16/06/2025 00:00:00</t>
        </is>
      </c>
      <c r="F8" t="inlineStr">
        <is>
          <t>16/06/2026</t>
        </is>
      </c>
      <c r="G8" t="inlineStr">
        <is>
          <t>Ativo</t>
        </is>
      </c>
      <c r="H8" t="inlineStr">
        <is>
          <t>Ordinária</t>
        </is>
      </c>
      <c r="I8" t="inlineStr">
        <is>
          <t>33903000</t>
        </is>
      </c>
      <c r="J8" t="inlineStr">
        <is>
          <t>1514829,65</t>
        </is>
      </c>
      <c r="K8" t="inlineStr">
        <is>
          <t>254598,80</t>
        </is>
      </c>
      <c r="L8" t="inlineStr"/>
    </row>
    <row r="9">
      <c r="A9" t="inlineStr">
        <is>
          <t>REGISTRO DE PREÇOS PARA FUTURA E EVENTUAL AQUISIÇÃO DE MOBILIÁRIOS DE MARCENARIA</t>
        </is>
      </c>
      <c r="B9" t="inlineStr">
        <is>
          <t xml:space="preserve">CADEIRA E CIA COMÉRCIO DE MÓVEIS </t>
        </is>
      </c>
      <c r="C9">
        <f>"09046339000101"</f>
        <v/>
      </c>
      <c r="D9" t="inlineStr">
        <is>
          <t>Pregão Eletrônico</t>
        </is>
      </c>
      <c r="E9" t="inlineStr">
        <is>
          <t>22/01/2026 00:00:00</t>
        </is>
      </c>
      <c r="F9" t="inlineStr">
        <is>
          <t>22/01/2027</t>
        </is>
      </c>
      <c r="G9" t="inlineStr">
        <is>
          <t>Ativo</t>
        </is>
      </c>
      <c r="H9" t="inlineStr">
        <is>
          <t>Ordinária</t>
        </is>
      </c>
      <c r="I9" t="inlineStr">
        <is>
          <t>44905200</t>
        </is>
      </c>
      <c r="J9" t="inlineStr">
        <is>
          <t>1446585,50</t>
        </is>
      </c>
      <c r="K9" t="inlineStr">
        <is>
          <t>140622,69</t>
        </is>
      </c>
      <c r="L9" t="inlineStr"/>
    </row>
    <row r="10">
      <c r="A10" t="inlineStr">
        <is>
          <t>CONTRATAÇÃO DE EMPRESA ESPECIALIZADA EM MÃO DE OBRA DE LIMPEZA E CONSERVAÇÃO</t>
        </is>
      </c>
      <c r="B10" t="inlineStr">
        <is>
          <t>CONNECT GESTÃO EM SERVIÇOS EIRELI</t>
        </is>
      </c>
      <c r="C10">
        <f>"30754789000137"</f>
        <v/>
      </c>
      <c r="D10" t="inlineStr">
        <is>
          <t>Pregão Eletrônico</t>
        </is>
      </c>
      <c r="E10" t="inlineStr">
        <is>
          <t>02/06/2022 00:00:00</t>
        </is>
      </c>
      <c r="F10" t="inlineStr">
        <is>
          <t>02/06/2026</t>
        </is>
      </c>
      <c r="G10" t="inlineStr">
        <is>
          <t>Prorrogado</t>
        </is>
      </c>
      <c r="H10" t="inlineStr">
        <is>
          <t>Ordinária</t>
        </is>
      </c>
      <c r="I10" t="inlineStr">
        <is>
          <t>33903700</t>
        </is>
      </c>
      <c r="J10" t="inlineStr">
        <is>
          <t>1365374,76</t>
        </is>
      </c>
      <c r="K10" t="inlineStr">
        <is>
          <t>7190829,22</t>
        </is>
      </c>
      <c r="L10" t="inlineStr"/>
    </row>
    <row r="11">
      <c r="A11" t="inlineStr">
        <is>
          <t>FORNECIMENTO, MONTAGEM INSTALAÇÃO DE SISTEMA DE SONORIZAÇÃO E ACUSTICA</t>
        </is>
      </c>
      <c r="B11" t="inlineStr">
        <is>
          <t>CONTROL HOME AUTOMAÇÃO E ILUMINAÇÃO INTELIGENTE LTDA</t>
        </is>
      </c>
      <c r="C11">
        <f>"45519962000190"</f>
        <v/>
      </c>
      <c r="D11" t="inlineStr">
        <is>
          <t>Pregão Eletrônico</t>
        </is>
      </c>
      <c r="E11" t="inlineStr">
        <is>
          <t>25/05/2026 00:00:00</t>
        </is>
      </c>
      <c r="F11" t="inlineStr">
        <is>
          <t>20/08/2026</t>
        </is>
      </c>
      <c r="G11" t="inlineStr">
        <is>
          <t>Ativo</t>
        </is>
      </c>
      <c r="H11" t="inlineStr">
        <is>
          <t>Ordinária</t>
        </is>
      </c>
      <c r="I11" t="inlineStr">
        <is>
          <t>33903900</t>
        </is>
      </c>
      <c r="J11" t="inlineStr">
        <is>
          <t>1248896,31</t>
        </is>
      </c>
      <c r="K11" t="inlineStr">
        <is>
          <t>404256,74</t>
        </is>
      </c>
      <c r="L11" t="inlineStr"/>
    </row>
    <row r="12">
      <c r="A12" t="inlineStr">
        <is>
          <t>LOCAÇÃO DE IMÓVEL LOCALIZADO NA AV. IVO DO PRADO, ARACAJU/SE</t>
        </is>
      </c>
      <c r="B12" t="inlineStr">
        <is>
          <t xml:space="preserve">LUCY BARRETO VIEIRA </t>
        </is>
      </c>
      <c r="C12">
        <f>"18965091500"</f>
        <v/>
      </c>
      <c r="D12" t="inlineStr">
        <is>
          <t>Dispensa</t>
        </is>
      </c>
      <c r="E12" t="inlineStr">
        <is>
          <t>01/08/2019 00:00:00</t>
        </is>
      </c>
      <c r="F12" t="inlineStr">
        <is>
          <t>01/08/2029</t>
        </is>
      </c>
      <c r="G12" t="inlineStr">
        <is>
          <t>Ativo</t>
        </is>
      </c>
      <c r="H12" t="inlineStr">
        <is>
          <t>Ordinária</t>
        </is>
      </c>
      <c r="I12" t="inlineStr">
        <is>
          <t>33903600</t>
        </is>
      </c>
      <c r="J12" t="inlineStr">
        <is>
          <t>1184500,00</t>
        </is>
      </c>
      <c r="K12" t="inlineStr">
        <is>
          <t>1288815,06</t>
        </is>
      </c>
      <c r="L12" t="inlineStr"/>
    </row>
    <row r="13">
      <c r="A13" t="inlineStr">
        <is>
          <t>REGISTRO DE PREÇOS PARA AQUISIÇÃO DE PESCADOS</t>
        </is>
      </c>
      <c r="B13" t="inlineStr">
        <is>
          <t xml:space="preserve">LOJÃO MIX COMÉRCIO EM GERAL </t>
        </is>
      </c>
      <c r="C13">
        <f>"50472634000115"</f>
        <v/>
      </c>
      <c r="D13" t="inlineStr">
        <is>
          <t>Pregão Eletrônico</t>
        </is>
      </c>
      <c r="E13" t="inlineStr">
        <is>
          <t>23/07/2025 00:00:00</t>
        </is>
      </c>
      <c r="F13" t="inlineStr">
        <is>
          <t>23/07/2026</t>
        </is>
      </c>
      <c r="G13" t="inlineStr">
        <is>
          <t>Ativo</t>
        </is>
      </c>
      <c r="H13" t="inlineStr">
        <is>
          <t>Ordinária</t>
        </is>
      </c>
      <c r="I13" t="inlineStr">
        <is>
          <t>33903000</t>
        </is>
      </c>
      <c r="J13" t="inlineStr">
        <is>
          <t>1137877,50</t>
        </is>
      </c>
      <c r="K13" t="inlineStr">
        <is>
          <t>188329,97</t>
        </is>
      </c>
      <c r="L13" t="inlineStr"/>
    </row>
    <row r="14">
      <c r="A14" t="inlineStr">
        <is>
          <t>REGISTRO DE PRECOS PARA AQUISICAO DE MOBILIARIOS ADMINISTRATIVOS E PEDAGOGICOS</t>
        </is>
      </c>
      <c r="B14" t="inlineStr">
        <is>
          <t>LA LICITAÇÕES LTDA</t>
        </is>
      </c>
      <c r="C14">
        <f>"41474334000184"</f>
        <v/>
      </c>
      <c r="D14" t="inlineStr">
        <is>
          <t>Pregão Eletrônico</t>
        </is>
      </c>
      <c r="E14" t="inlineStr">
        <is>
          <t>13/01/2026 00:00:00</t>
        </is>
      </c>
      <c r="F14" t="inlineStr">
        <is>
          <t>13/01/2027</t>
        </is>
      </c>
      <c r="G14" t="inlineStr">
        <is>
          <t>Ativo</t>
        </is>
      </c>
      <c r="H14" t="inlineStr">
        <is>
          <t>Ordinária</t>
        </is>
      </c>
      <c r="I14" t="inlineStr">
        <is>
          <t>44905200</t>
        </is>
      </c>
      <c r="J14" t="inlineStr">
        <is>
          <t>1126998,90</t>
        </is>
      </c>
      <c r="K14" t="inlineStr">
        <is>
          <t>152536,38</t>
        </is>
      </c>
      <c r="L14" t="inlineStr"/>
    </row>
    <row r="15">
      <c r="A15" t="inlineStr">
        <is>
          <t>AQUISIÇÃO DE MOBILIÁRIOS ADMINISTRATIVOS PARA O SENAC/SE.</t>
        </is>
      </c>
      <c r="B15" t="inlineStr">
        <is>
          <t>EDUWISE SOLUÇÕES LTDA</t>
        </is>
      </c>
      <c r="C15">
        <f>"50451091000150"</f>
        <v/>
      </c>
      <c r="D15" t="inlineStr">
        <is>
          <t>Pregão Eletrônico</t>
        </is>
      </c>
      <c r="E15" t="inlineStr">
        <is>
          <t>19/08/2025 00:00:00</t>
        </is>
      </c>
      <c r="F15" t="inlineStr">
        <is>
          <t>19/08/2026</t>
        </is>
      </c>
      <c r="G15" t="inlineStr">
        <is>
          <t>Ativo</t>
        </is>
      </c>
      <c r="H15" t="inlineStr">
        <is>
          <t>Ordinária</t>
        </is>
      </c>
      <c r="I15" t="inlineStr">
        <is>
          <t>44905200</t>
        </is>
      </c>
      <c r="J15" t="inlineStr">
        <is>
          <t>995871,00</t>
        </is>
      </c>
      <c r="K15" t="inlineStr">
        <is>
          <t>120278,59</t>
        </is>
      </c>
      <c r="L15" t="inlineStr"/>
    </row>
    <row r="16">
      <c r="A16" t="inlineStr">
        <is>
          <t>REGISTRO DE PREÇOS PARA AQUISIÇÃO DE FRIOS</t>
        </is>
      </c>
      <c r="B16" t="inlineStr">
        <is>
          <t>GONZAGA DISTRIBUIDORA DE ALIMENTOS EIRELI</t>
        </is>
      </c>
      <c r="C16">
        <f>"13446611000100"</f>
        <v/>
      </c>
      <c r="D16" t="inlineStr">
        <is>
          <t>Pregão Eletrônico</t>
        </is>
      </c>
      <c r="E16" t="inlineStr">
        <is>
          <t>24/07/2025 00:00:00</t>
        </is>
      </c>
      <c r="F16" t="inlineStr">
        <is>
          <t>24/07/2026</t>
        </is>
      </c>
      <c r="G16" t="inlineStr">
        <is>
          <t>Ativo</t>
        </is>
      </c>
      <c r="H16" t="inlineStr">
        <is>
          <t>Ordinária</t>
        </is>
      </c>
      <c r="I16" t="inlineStr">
        <is>
          <t>33903000</t>
        </is>
      </c>
      <c r="J16" t="inlineStr">
        <is>
          <t>951862,00</t>
        </is>
      </c>
      <c r="K16" t="inlineStr">
        <is>
          <t>147907,61</t>
        </is>
      </c>
      <c r="L16" t="inlineStr"/>
    </row>
    <row r="17">
      <c r="A17" t="inlineStr">
        <is>
          <t>CONTRAÇÃO DE SERVIÇO DE IMPLANTAÇÃO DE SISTEMA DE GERAÇÃO DE ENERGIA SOLAR FOTOVOLTÁICA</t>
        </is>
      </c>
      <c r="B17" t="inlineStr">
        <is>
          <t>FUTURA CLIMATIZAÇÃO E ENERGIA RENOVÁVEL DIST. COM. E SERVIÇOS LTDA</t>
        </is>
      </c>
      <c r="C17">
        <f>"30430226000193"</f>
        <v/>
      </c>
      <c r="D17" t="inlineStr">
        <is>
          <t>Pregão Eletrônico</t>
        </is>
      </c>
      <c r="E17" t="inlineStr">
        <is>
          <t>15/08/2025 00:00:00</t>
        </is>
      </c>
      <c r="F17" t="inlineStr">
        <is>
          <t>15/05/2028</t>
        </is>
      </c>
      <c r="G17" t="inlineStr">
        <is>
          <t>Ativo</t>
        </is>
      </c>
      <c r="H17" t="inlineStr">
        <is>
          <t>Ordinária</t>
        </is>
      </c>
      <c r="I17" t="inlineStr">
        <is>
          <t>33903900</t>
        </is>
      </c>
      <c r="J17" t="inlineStr">
        <is>
          <t>884989,10</t>
        </is>
      </c>
      <c r="K17" t="inlineStr">
        <is>
          <t>677188,33</t>
        </is>
      </c>
      <c r="L17" t="inlineStr"/>
    </row>
    <row r="18">
      <c r="A18" t="inlineStr">
        <is>
          <t>SERVIÇOS DE EDIFICAÇÃO DE MURO DE CONTENÇÃO NA NOVA UNIDADE SENAC NO MUNICIPIO DE TOBIAS BARRETO</t>
        </is>
      </c>
      <c r="B18" t="inlineStr">
        <is>
          <t>IL AZEVEDO ENGENHARIA LTDA</t>
        </is>
      </c>
      <c r="C18">
        <f>"29383128000163"</f>
        <v/>
      </c>
      <c r="D18" t="inlineStr">
        <is>
          <t>Pregão Eletrônico</t>
        </is>
      </c>
      <c r="E18" t="inlineStr">
        <is>
          <t>13/11/2025 00:00:00</t>
        </is>
      </c>
      <c r="F18" t="inlineStr">
        <is>
          <t>03/07/2026</t>
        </is>
      </c>
      <c r="G18" t="inlineStr">
        <is>
          <t>Prorrogado</t>
        </is>
      </c>
      <c r="H18" t="inlineStr">
        <is>
          <t>Ordinária</t>
        </is>
      </c>
      <c r="I18" t="inlineStr">
        <is>
          <t>44905100</t>
        </is>
      </c>
      <c r="J18" t="inlineStr">
        <is>
          <t>853235,21</t>
        </is>
      </c>
      <c r="K18" t="inlineStr">
        <is>
          <t>732448,41</t>
        </is>
      </c>
      <c r="L18" t="inlineStr"/>
    </row>
    <row r="19">
      <c r="A19" t="inlineStr">
        <is>
          <t>CONTRATACAO DE AGENCIA DE EVENTO - SEMANA "S"</t>
        </is>
      </c>
      <c r="B19" t="inlineStr">
        <is>
          <t>EXITO ESTRUTURAS E EVENTOS LTDA</t>
        </is>
      </c>
      <c r="C19">
        <f>"01930515000153"</f>
        <v/>
      </c>
      <c r="D19" t="inlineStr">
        <is>
          <t>Convite</t>
        </is>
      </c>
      <c r="E19" t="inlineStr">
        <is>
          <t>05/05/2026 00:00:00</t>
        </is>
      </c>
      <c r="F19" t="inlineStr">
        <is>
          <t>05/11/2026</t>
        </is>
      </c>
      <c r="G19" t="inlineStr">
        <is>
          <t>Ativo</t>
        </is>
      </c>
      <c r="H19" t="inlineStr">
        <is>
          <t>Ordinária</t>
        </is>
      </c>
      <c r="I19" t="inlineStr">
        <is>
          <t>33903000</t>
        </is>
      </c>
      <c r="J19" t="inlineStr">
        <is>
          <t>819890,00</t>
        </is>
      </c>
      <c r="K19" t="inlineStr">
        <is>
          <t>819316,00</t>
        </is>
      </c>
      <c r="L19" t="inlineStr"/>
    </row>
    <row r="20">
      <c r="A20" t="inlineStr">
        <is>
          <t>SERVIÇOS DE CABEAMENTO ESTRUTURADO - CEP ITABAIANA</t>
        </is>
      </c>
      <c r="B20" t="inlineStr">
        <is>
          <t>MIT ENGENHARIA &amp; TECNOLOGIA</t>
        </is>
      </c>
      <c r="C20">
        <f>"22790377000124"</f>
        <v/>
      </c>
      <c r="D20" t="inlineStr">
        <is>
          <t>Pregão Eletrônico</t>
        </is>
      </c>
      <c r="E20" t="inlineStr">
        <is>
          <t>16/11/2023 00:00:00</t>
        </is>
      </c>
      <c r="F20" t="inlineStr">
        <is>
          <t>16/11/2028</t>
        </is>
      </c>
      <c r="G20" t="inlineStr">
        <is>
          <t>Ativo</t>
        </is>
      </c>
      <c r="H20" t="inlineStr">
        <is>
          <t>Ordinária</t>
        </is>
      </c>
      <c r="I20" t="inlineStr">
        <is>
          <t>44905100</t>
        </is>
      </c>
      <c r="J20" t="inlineStr">
        <is>
          <t>792000,00</t>
        </is>
      </c>
      <c r="K20" t="inlineStr">
        <is>
          <t>792000,00</t>
        </is>
      </c>
      <c r="L20" t="inlineStr"/>
    </row>
    <row r="21">
      <c r="A21" t="inlineStr">
        <is>
          <t>REGISTRO DE PRECOS PARA AQUISICAO DE MOBILIARIOS ADMINISTRATIVOS E PEDAGOGICOS</t>
        </is>
      </c>
      <c r="B21" t="inlineStr">
        <is>
          <t>SIERDOVSKI TECNOLOGIA LTDA</t>
        </is>
      </c>
      <c r="C21">
        <f>"03874953000177"</f>
        <v/>
      </c>
      <c r="D21" t="inlineStr">
        <is>
          <t>Pregão Eletrônico</t>
        </is>
      </c>
      <c r="E21" t="inlineStr">
        <is>
          <t>19/01/2026 00:00:00</t>
        </is>
      </c>
      <c r="F21" t="inlineStr">
        <is>
          <t>19/01/2027</t>
        </is>
      </c>
      <c r="G21" t="inlineStr">
        <is>
          <t>Ativo</t>
        </is>
      </c>
      <c r="H21" t="inlineStr">
        <is>
          <t>Ordinária</t>
        </is>
      </c>
      <c r="I21" t="inlineStr">
        <is>
          <t>44905200</t>
        </is>
      </c>
      <c r="J21" t="inlineStr">
        <is>
          <t>708137,50</t>
        </is>
      </c>
      <c r="K21" t="inlineStr">
        <is>
          <t>5673,99</t>
        </is>
      </c>
      <c r="L21" t="inlineStr"/>
    </row>
  </sheetData>
  <pageMargins left="0.75" right="0.75" top="1" bottom="1" header="0.5" footer="0.5"/>
</worksheet>
</file>

<file path=xl/worksheets/sheet80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030/2024</t>
        </is>
      </c>
      <c r="B2" t="inlineStr">
        <is>
          <t>CONVÊNIO DE COOPERAÇÃO TÉCNICA</t>
        </is>
      </c>
      <c r="C2" t="inlineStr">
        <is>
          <t>SECRETARIA DE EST TRABALHO EMPREGO EMPREENDENDORISMO</t>
        </is>
      </c>
      <c r="D2" t="inlineStr">
        <is>
          <t>50686322000104</t>
        </is>
      </c>
      <c r="E2" t="inlineStr"/>
      <c r="F2" t="inlineStr">
        <is>
          <t>08/10/2024 00:00:00</t>
        </is>
      </c>
      <c r="G2" t="inlineStr">
        <is>
          <t>08/10/2026</t>
        </is>
      </c>
      <c r="H2" t="inlineStr">
        <is>
          <t>Ativo</t>
        </is>
      </c>
      <c r="I2" t="inlineStr">
        <is>
          <t>Ordinária</t>
        </is>
      </c>
      <c r="J2" t="inlineStr"/>
    </row>
    <row r="3">
      <c r="A3" t="inlineStr">
        <is>
          <t>028/2025</t>
        </is>
      </c>
      <c r="B3" t="inlineStr">
        <is>
          <t>CONVÊNIO DE COOPERAÇÃO TÉCNICA - PSG</t>
        </is>
      </c>
      <c r="C3" t="inlineStr">
        <is>
          <t>SECRETARIA DE EST TRABALHO EMPREGO EMPREENDENDORISMO</t>
        </is>
      </c>
      <c r="D3" t="inlineStr">
        <is>
          <t>50686322000104</t>
        </is>
      </c>
      <c r="E3" t="inlineStr"/>
      <c r="F3" t="inlineStr">
        <is>
          <t>29/08/2025 00:00:00</t>
        </is>
      </c>
      <c r="G3" t="inlineStr">
        <is>
          <t>29/08/2026</t>
        </is>
      </c>
      <c r="H3" t="inlineStr">
        <is>
          <t>Ativo</t>
        </is>
      </c>
      <c r="I3" t="inlineStr">
        <is>
          <t>Ordinária</t>
        </is>
      </c>
      <c r="J3" t="inlineStr"/>
    </row>
    <row r="4">
      <c r="A4" t="inlineStr">
        <is>
          <t>007/2026</t>
        </is>
      </c>
      <c r="B4" t="inlineStr">
        <is>
          <t>CONVÊNIO DE COOPERAÇÃO TÉCNICA</t>
        </is>
      </c>
      <c r="C4" t="inlineStr">
        <is>
          <t>MINISTÉRIO PÚBLICO DA UNIÃO</t>
        </is>
      </c>
      <c r="D4" t="inlineStr">
        <is>
          <t>26989715003047</t>
        </is>
      </c>
      <c r="E4" t="inlineStr"/>
      <c r="F4" t="inlineStr">
        <is>
          <t>22/04/2026 00:00:00</t>
        </is>
      </c>
      <c r="G4" t="inlineStr">
        <is>
          <t>22/04/2031</t>
        </is>
      </c>
      <c r="H4" t="inlineStr">
        <is>
          <t>Ativo</t>
        </is>
      </c>
      <c r="I4" t="inlineStr">
        <is>
          <t>Ordinária</t>
        </is>
      </c>
      <c r="J4" t="inlineStr"/>
    </row>
    <row r="5">
      <c r="A5" t="inlineStr">
        <is>
          <t>009/2026</t>
        </is>
      </c>
      <c r="B5" t="inlineStr">
        <is>
          <t>CONVÊNIO DE COOPERAÇÃO TÉCNICA - PSG</t>
        </is>
      </c>
      <c r="C5" t="inlineStr">
        <is>
          <t>PREFEITURA MUNICIPAL DE RACHÃO DO DANTAS</t>
        </is>
      </c>
      <c r="D5" t="inlineStr">
        <is>
          <t>13107180000157</t>
        </is>
      </c>
      <c r="E5" t="inlineStr"/>
      <c r="F5" t="inlineStr">
        <is>
          <t>09/03/2026 00:00:00</t>
        </is>
      </c>
      <c r="G5" t="inlineStr">
        <is>
          <t>09/06/2026</t>
        </is>
      </c>
      <c r="H5" t="inlineStr">
        <is>
          <t>Ativo</t>
        </is>
      </c>
      <c r="I5" t="inlineStr">
        <is>
          <t>Ordinária</t>
        </is>
      </c>
      <c r="J5" t="inlineStr"/>
    </row>
    <row r="6">
      <c r="A6" t="inlineStr">
        <is>
          <t>016/2025</t>
        </is>
      </c>
      <c r="B6" t="inlineStr">
        <is>
          <t>CONVÊNIO DE COOPERAÇÃO TÉCNICA</t>
        </is>
      </c>
      <c r="C6" t="inlineStr">
        <is>
          <t>PETROX COMERCIAL LTDA</t>
        </is>
      </c>
      <c r="D6" t="inlineStr">
        <is>
          <t>05297480000118</t>
        </is>
      </c>
      <c r="E6" t="inlineStr"/>
      <c r="F6" t="inlineStr">
        <is>
          <t>16/06/2025 00:00:00</t>
        </is>
      </c>
      <c r="G6" t="inlineStr">
        <is>
          <t>16/06/2027</t>
        </is>
      </c>
      <c r="H6" t="inlineStr">
        <is>
          <t>Ativo</t>
        </is>
      </c>
      <c r="I6" t="inlineStr">
        <is>
          <t>Ordinária</t>
        </is>
      </c>
      <c r="J6" t="inlineStr"/>
    </row>
    <row r="7">
      <c r="A7" t="inlineStr">
        <is>
          <t>003/2026</t>
        </is>
      </c>
      <c r="B7" t="inlineStr">
        <is>
          <t>CONVÊNIO DE COOPERAÇÃO TÉCNICA - PSG</t>
        </is>
      </c>
      <c r="C7" t="inlineStr">
        <is>
          <t>OFICINA MÃOS AMIGAS NOSSA SENHORA DE NAZARÉ</t>
        </is>
      </c>
      <c r="D7" t="inlineStr">
        <is>
          <t>18211428000149</t>
        </is>
      </c>
      <c r="E7" t="inlineStr"/>
      <c r="F7" t="inlineStr">
        <is>
          <t>09/02/2026 00:00:00</t>
        </is>
      </c>
      <c r="G7" t="inlineStr">
        <is>
          <t>19/05/2026</t>
        </is>
      </c>
      <c r="H7" t="inlineStr">
        <is>
          <t>Encerrado</t>
        </is>
      </c>
      <c r="I7" t="inlineStr">
        <is>
          <t>Ordinária</t>
        </is>
      </c>
      <c r="J7" t="inlineStr"/>
    </row>
    <row r="8">
      <c r="A8" t="inlineStr">
        <is>
          <t>034/2024</t>
        </is>
      </c>
      <c r="B8" t="inlineStr">
        <is>
          <t>CONVÊNIO DE COOPERAÇÃO TÉCNICA</t>
        </is>
      </c>
      <c r="C8" t="inlineStr">
        <is>
          <t>TRIBUNAL DE JUSTIÇA DO ESTADO DE SERGIPE</t>
        </is>
      </c>
      <c r="D8" t="inlineStr">
        <is>
          <t>13166970000103</t>
        </is>
      </c>
      <c r="E8" t="inlineStr"/>
      <c r="F8" t="inlineStr">
        <is>
          <t>13/06/2024 00:00:00</t>
        </is>
      </c>
      <c r="G8" t="inlineStr">
        <is>
          <t>13/06/2026</t>
        </is>
      </c>
      <c r="H8" t="inlineStr">
        <is>
          <t>Ativo</t>
        </is>
      </c>
      <c r="I8" t="inlineStr">
        <is>
          <t>Ordinária</t>
        </is>
      </c>
      <c r="J8" t="inlineStr"/>
    </row>
    <row r="9">
      <c r="A9" t="inlineStr">
        <is>
          <t>012/2026</t>
        </is>
      </c>
      <c r="B9" t="inlineStr">
        <is>
          <t>CONVÊNIO DE COOPERAÇÃO TÉCNICA - PSG</t>
        </is>
      </c>
      <c r="C9" t="inlineStr">
        <is>
          <t>MUNICIPIO DE SÃO CRISTOVÃO - SE</t>
        </is>
      </c>
      <c r="D9" t="inlineStr">
        <is>
          <t>13128855000144</t>
        </is>
      </c>
      <c r="E9" t="inlineStr"/>
      <c r="F9" t="inlineStr">
        <is>
          <t>03/06/2026 00:00:00</t>
        </is>
      </c>
      <c r="G9" t="inlineStr">
        <is>
          <t>03/01/2027</t>
        </is>
      </c>
      <c r="H9" t="inlineStr">
        <is>
          <t>Ativo</t>
        </is>
      </c>
      <c r="I9" t="inlineStr">
        <is>
          <t>Ordinária</t>
        </is>
      </c>
      <c r="J9" t="inlineStr"/>
    </row>
    <row r="10">
      <c r="A10" t="inlineStr">
        <is>
          <t>011/2026</t>
        </is>
      </c>
      <c r="B10" t="inlineStr">
        <is>
          <t>CONVÊNIO DE COOPERAÇÃO TÉCNICA - PSG</t>
        </is>
      </c>
      <c r="C10" t="inlineStr">
        <is>
          <t>CENTRO DE FORMAÇÃO ESPIRITUAL ÁGUAS DE ARUANDA</t>
        </is>
      </c>
      <c r="D10" t="inlineStr">
        <is>
          <t>21469181000170</t>
        </is>
      </c>
      <c r="E10" t="inlineStr"/>
      <c r="F10" t="inlineStr">
        <is>
          <t>11/06/2026 00:00:00</t>
        </is>
      </c>
      <c r="G10" t="inlineStr">
        <is>
          <t>11/02/2027</t>
        </is>
      </c>
      <c r="H10" t="inlineStr">
        <is>
          <t>Ativo</t>
        </is>
      </c>
      <c r="I10" t="inlineStr">
        <is>
          <t>Ordinária</t>
        </is>
      </c>
      <c r="J10" t="inlineStr"/>
    </row>
    <row r="11">
      <c r="A11" t="inlineStr">
        <is>
          <t>010/2026</t>
        </is>
      </c>
      <c r="B11" t="inlineStr">
        <is>
          <t>CONVÊNIO DE COOPERAÇÃO TÉCNICA - PSG</t>
        </is>
      </c>
      <c r="C11" t="inlineStr">
        <is>
          <t>VESTMED INDUTRIA E COMÉRCIO LTDA</t>
        </is>
      </c>
      <c r="D11" t="inlineStr">
        <is>
          <t>06081602000105</t>
        </is>
      </c>
      <c r="E11" t="inlineStr"/>
      <c r="F11" t="inlineStr">
        <is>
          <t>18/03/2026 00:00:00</t>
        </is>
      </c>
      <c r="G11" t="inlineStr">
        <is>
          <t>18/07/2026</t>
        </is>
      </c>
      <c r="H11" t="inlineStr">
        <is>
          <t>Ativo</t>
        </is>
      </c>
      <c r="I11" t="inlineStr">
        <is>
          <t>Ordinária</t>
        </is>
      </c>
      <c r="J11" t="inlineStr"/>
    </row>
    <row r="12">
      <c r="A12" t="inlineStr">
        <is>
          <t>001/2024</t>
        </is>
      </c>
      <c r="B12" t="inlineStr">
        <is>
          <t>CONVÊNIO DE COOPERAÇÃO TÉCNICA</t>
        </is>
      </c>
      <c r="C12" t="inlineStr">
        <is>
          <t>HOSPITAL E MATERNIDADE SÃO JOSÉ</t>
        </is>
      </c>
      <c r="D12" t="inlineStr">
        <is>
          <t>13002704000145</t>
        </is>
      </c>
      <c r="E12" t="inlineStr"/>
      <c r="F12" t="inlineStr">
        <is>
          <t>08/01/2024 00:00:00</t>
        </is>
      </c>
      <c r="G12" t="inlineStr">
        <is>
          <t>08/01/2027</t>
        </is>
      </c>
      <c r="H12" t="inlineStr">
        <is>
          <t>Ativo</t>
        </is>
      </c>
      <c r="I12" t="inlineStr">
        <is>
          <t>Ordinária</t>
        </is>
      </c>
      <c r="J12" t="inlineStr"/>
    </row>
    <row r="13">
      <c r="A13" t="inlineStr">
        <is>
          <t>006/2026</t>
        </is>
      </c>
      <c r="B13" t="inlineStr">
        <is>
          <t>CONVÊNIO DE COOPERAÇÃO TÉCNICA - PSG</t>
        </is>
      </c>
      <c r="C13" t="inlineStr">
        <is>
          <t>PREFEITURA MUNICIPAL DE RIACHUELO</t>
        </is>
      </c>
      <c r="D13" t="inlineStr">
        <is>
          <t>13128897000185</t>
        </is>
      </c>
      <c r="E13" t="inlineStr"/>
      <c r="F13" t="inlineStr">
        <is>
          <t>22/04/2026 00:00:00</t>
        </is>
      </c>
      <c r="G13" t="inlineStr">
        <is>
          <t>22/12/2026</t>
        </is>
      </c>
      <c r="H13" t="inlineStr">
        <is>
          <t>Ativo</t>
        </is>
      </c>
      <c r="I13" t="inlineStr">
        <is>
          <t>Ordinária</t>
        </is>
      </c>
      <c r="J13" t="inlineStr"/>
    </row>
    <row r="14">
      <c r="A14" t="inlineStr">
        <is>
          <t>002/2026</t>
        </is>
      </c>
      <c r="B14" t="inlineStr">
        <is>
          <t>CONVÊNIO DE COOPERAÇÃO TÉCNICA - PSG</t>
        </is>
      </c>
      <c r="C14" t="inlineStr">
        <is>
          <t xml:space="preserve">INSTITUTO MADAM </t>
        </is>
      </c>
      <c r="D14" t="inlineStr">
        <is>
          <t>57721924000102</t>
        </is>
      </c>
      <c r="E14" t="inlineStr"/>
      <c r="F14" t="inlineStr">
        <is>
          <t>13/03/2026 00:00:00</t>
        </is>
      </c>
      <c r="G14" t="inlineStr">
        <is>
          <t>09/04/2027</t>
        </is>
      </c>
      <c r="H14" t="inlineStr">
        <is>
          <t>Ativo</t>
        </is>
      </c>
      <c r="I14" t="inlineStr">
        <is>
          <t>Ordinária</t>
        </is>
      </c>
      <c r="J14" t="inlineStr"/>
    </row>
    <row r="15">
      <c r="A15" t="inlineStr">
        <is>
          <t>029/2025</t>
        </is>
      </c>
      <c r="B15" t="inlineStr">
        <is>
          <t>CONVÊNIO DE COOPERAÇÃO TÉCNICA</t>
        </is>
      </c>
      <c r="C15" t="inlineStr">
        <is>
          <t>FUNDAÇÃO DE SAÚDE PARREIRAS HORTA - FSHP</t>
        </is>
      </c>
      <c r="D15" t="inlineStr">
        <is>
          <t>10439192000190</t>
        </is>
      </c>
      <c r="E15" t="inlineStr"/>
      <c r="F15" t="inlineStr">
        <is>
          <t>16/09/2025 00:00:00</t>
        </is>
      </c>
      <c r="G15" t="inlineStr">
        <is>
          <t>16/09/2026</t>
        </is>
      </c>
      <c r="H15" t="inlineStr">
        <is>
          <t>Ativo</t>
        </is>
      </c>
      <c r="I15" t="inlineStr">
        <is>
          <t>Ordinária</t>
        </is>
      </c>
      <c r="J15" t="inlineStr"/>
    </row>
    <row r="16">
      <c r="A16" t="inlineStr">
        <is>
          <t>020/2025</t>
        </is>
      </c>
      <c r="B16" t="inlineStr">
        <is>
          <t>CONVÊNIO DE COOPERAÇÃO TÉCNICA - PSG</t>
        </is>
      </c>
      <c r="C16" t="inlineStr">
        <is>
          <t>OFICINA MÃOS AMIGAS N.S DE NAZARÉ</t>
        </is>
      </c>
      <c r="D16" t="inlineStr">
        <is>
          <t>18211428000149</t>
        </is>
      </c>
      <c r="E16" t="inlineStr"/>
      <c r="F16" t="inlineStr">
        <is>
          <t>14/07/2025 00:00:00</t>
        </is>
      </c>
      <c r="G16" t="inlineStr">
        <is>
          <t>14/07/2026</t>
        </is>
      </c>
      <c r="H16" t="inlineStr">
        <is>
          <t>Ativo</t>
        </is>
      </c>
      <c r="I16" t="inlineStr">
        <is>
          <t>Ordinária</t>
        </is>
      </c>
      <c r="J16" t="inlineStr"/>
    </row>
    <row r="17">
      <c r="A17" t="inlineStr">
        <is>
          <t>031/2025</t>
        </is>
      </c>
      <c r="B17" t="inlineStr">
        <is>
          <t xml:space="preserve">CONVÊNIO DE COOPERAÇÃO TÉCNICA </t>
        </is>
      </c>
      <c r="C17" t="inlineStr">
        <is>
          <t xml:space="preserve">SEED - SECRETARIA DE ESTADO DA EDUCAÇÃO -SE </t>
        </is>
      </c>
      <c r="D17" t="inlineStr">
        <is>
          <t>34841195000114</t>
        </is>
      </c>
      <c r="E17" t="inlineStr"/>
      <c r="F17" t="inlineStr">
        <is>
          <t>16/09/2025 00:00:00</t>
        </is>
      </c>
      <c r="G17" t="inlineStr">
        <is>
          <t>16/09/2030</t>
        </is>
      </c>
      <c r="H17" t="inlineStr">
        <is>
          <t>Ativo</t>
        </is>
      </c>
      <c r="I17" t="inlineStr">
        <is>
          <t>Ordinária</t>
        </is>
      </c>
      <c r="J17" t="inlineStr"/>
    </row>
    <row r="18">
      <c r="A18" t="inlineStr">
        <is>
          <t>034/2025</t>
        </is>
      </c>
      <c r="B18" t="inlineStr">
        <is>
          <t>CONVÊNIO DE COOPERAÇÃO TÉCNICA - PSG</t>
        </is>
      </c>
      <c r="C18" t="inlineStr">
        <is>
          <t>PREFEITUR MUNICIPAL DE ITAPORANGA D' AJUDA/SE</t>
        </is>
      </c>
      <c r="D18" t="inlineStr">
        <is>
          <t>13128889000139</t>
        </is>
      </c>
      <c r="E18" t="inlineStr"/>
      <c r="F18" t="inlineStr">
        <is>
          <t>07/11/2025 00:00:00</t>
        </is>
      </c>
      <c r="G18" t="inlineStr">
        <is>
          <t>07/11/2026</t>
        </is>
      </c>
      <c r="H18" t="inlineStr">
        <is>
          <t>Ativo</t>
        </is>
      </c>
      <c r="I18" t="inlineStr">
        <is>
          <t>Ordinária</t>
        </is>
      </c>
      <c r="J18" t="inlineStr"/>
    </row>
    <row r="19">
      <c r="A19" t="inlineStr">
        <is>
          <t>013/2026</t>
        </is>
      </c>
      <c r="B19" t="inlineStr">
        <is>
          <t>CONVÊNIO DE COOPERAÇÃO TÉCNICA - PSG</t>
        </is>
      </c>
      <c r="C19" t="inlineStr">
        <is>
          <t>MUNICIPIO DE SANTANA DO SÃO FRANCISCO-SE</t>
        </is>
      </c>
      <c r="D19" t="inlineStr">
        <is>
          <t>32846347000146</t>
        </is>
      </c>
      <c r="E19" t="inlineStr"/>
      <c r="F19" t="inlineStr">
        <is>
          <t>03/06/2026 00:00:00</t>
        </is>
      </c>
      <c r="G19" t="inlineStr">
        <is>
          <t>03/01/2027</t>
        </is>
      </c>
      <c r="H19" t="inlineStr">
        <is>
          <t>Ativo</t>
        </is>
      </c>
      <c r="I19" t="inlineStr">
        <is>
          <t>Ordinária</t>
        </is>
      </c>
      <c r="J19" t="inlineStr"/>
    </row>
    <row r="20">
      <c r="A20" t="inlineStr">
        <is>
          <t>004/2026</t>
        </is>
      </c>
      <c r="B20" t="inlineStr">
        <is>
          <t>CONVÊNIO DE COOPERAÇÃO TÉCNICA - PSG</t>
        </is>
      </c>
      <c r="C20" t="inlineStr">
        <is>
          <t>SECRETARIA MUNICIPAL DE TURISMO - ESTÂNCIA - SE</t>
        </is>
      </c>
      <c r="D20" t="inlineStr">
        <is>
          <t>14734139000173</t>
        </is>
      </c>
      <c r="E20" t="inlineStr"/>
      <c r="F20" t="inlineStr">
        <is>
          <t>19/03/2026 00:00:00</t>
        </is>
      </c>
      <c r="G20" t="inlineStr">
        <is>
          <t>19/05/2026</t>
        </is>
      </c>
      <c r="H20" t="inlineStr">
        <is>
          <t>Encerrado</t>
        </is>
      </c>
      <c r="I20" t="inlineStr">
        <is>
          <t>Ordinária</t>
        </is>
      </c>
      <c r="J20" t="inlineStr"/>
    </row>
    <row r="21">
      <c r="A21" t="inlineStr">
        <is>
          <t>023/2024</t>
        </is>
      </c>
      <c r="B21" t="inlineStr">
        <is>
          <t>CONVÊNIO DE COOPERAÇÃO TÉCNICA</t>
        </is>
      </c>
      <c r="C21" t="inlineStr">
        <is>
          <t>TRIBUNAL DE CONTAS DO ESTADO DE SERGIPE</t>
        </is>
      </c>
      <c r="D21" t="inlineStr">
        <is>
          <t>13170790000103</t>
        </is>
      </c>
      <c r="E21" t="inlineStr"/>
      <c r="F21" t="inlineStr">
        <is>
          <t>25/09/2024 00:00:00</t>
        </is>
      </c>
      <c r="G21" t="inlineStr">
        <is>
          <t>25/09/2029</t>
        </is>
      </c>
      <c r="H21" t="inlineStr">
        <is>
          <t>Ativo</t>
        </is>
      </c>
      <c r="I21" t="inlineStr">
        <is>
          <t>Ordinária</t>
        </is>
      </c>
      <c r="J21" t="inlineStr"/>
    </row>
  </sheetData>
  <pageMargins left="0.75" right="0.75" top="1" bottom="1" header="0.5" footer="0.5"/>
</worksheet>
</file>

<file path=xl/worksheets/sheet81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014/2025</t>
        </is>
      </c>
      <c r="B2" t="inlineStr">
        <is>
          <t>CURSOS E AÇÕES EXTENSIVAS A EDUCAÇÃO PROFISSIONAL</t>
        </is>
      </c>
      <c r="C2" t="inlineStr">
        <is>
          <t>ASSOCIAÇÃO COMUNITÁRIA IMPRENSA FM</t>
        </is>
      </c>
      <c r="D2" t="inlineStr">
        <is>
          <t>21873733000100</t>
        </is>
      </c>
      <c r="E2" t="inlineStr"/>
      <c r="F2" t="inlineStr">
        <is>
          <t>09/04/2025 00:00:00</t>
        </is>
      </c>
      <c r="G2" t="inlineStr">
        <is>
          <t>19/08/2026</t>
        </is>
      </c>
      <c r="H2" t="inlineStr">
        <is>
          <t>Ativo</t>
        </is>
      </c>
      <c r="I2" t="inlineStr">
        <is>
          <t>Ordinária</t>
        </is>
      </c>
      <c r="J2" t="inlineStr">
        <is>
          <t>60000,00</t>
        </is>
      </c>
    </row>
  </sheetData>
  <pageMargins left="0.75" right="0.75" top="1" bottom="1" header="0.5" footer="0.5"/>
</worksheet>
</file>

<file path=xl/worksheets/sheet811.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032/2024</t>
        </is>
      </c>
      <c r="B2" t="inlineStr">
        <is>
          <t>CESSÃO DE USO</t>
        </is>
      </c>
      <c r="C2" t="inlineStr">
        <is>
          <t>PREFEITURA MUNICIPAL DE SÃO CRISTÓVÃO - RESTAURANTE</t>
        </is>
      </c>
      <c r="D2" t="inlineStr">
        <is>
          <t>14813434000115</t>
        </is>
      </c>
      <c r="E2" t="inlineStr"/>
      <c r="F2" t="inlineStr">
        <is>
          <t>03/06/2024 00:00:00</t>
        </is>
      </c>
      <c r="G2" t="inlineStr">
        <is>
          <t>03/06/2034</t>
        </is>
      </c>
      <c r="H2" t="inlineStr">
        <is>
          <t>Ativo</t>
        </is>
      </c>
      <c r="I2" t="inlineStr">
        <is>
          <t>Ordinária</t>
        </is>
      </c>
      <c r="J2" t="inlineStr">
        <is>
          <t>0,00</t>
        </is>
      </c>
    </row>
    <row r="3">
      <c r="A3" t="inlineStr">
        <is>
          <t>005/2026</t>
        </is>
      </c>
      <c r="B3" t="inlineStr">
        <is>
          <t xml:space="preserve">COOPERAÇÃO TÉCNICA </t>
        </is>
      </c>
      <c r="C3" t="inlineStr">
        <is>
          <t>TRIBUNAL REGIONAL DO TRABALHO 20 ª REGIÃO</t>
        </is>
      </c>
      <c r="D3" t="inlineStr">
        <is>
          <t>01445033000108</t>
        </is>
      </c>
      <c r="E3" t="inlineStr"/>
      <c r="F3" t="inlineStr">
        <is>
          <t>08/04/2026 00:00:00</t>
        </is>
      </c>
      <c r="G3" t="inlineStr">
        <is>
          <t>08/04/2031</t>
        </is>
      </c>
      <c r="H3" t="inlineStr">
        <is>
          <t>Ativo</t>
        </is>
      </c>
      <c r="I3" t="inlineStr">
        <is>
          <t>Ordinária</t>
        </is>
      </c>
      <c r="J3" t="inlineStr"/>
    </row>
  </sheetData>
  <pageMargins left="0.75" right="0.75" top="1" bottom="1" header="0.5" footer="0.5"/>
</worksheet>
</file>

<file path=xl/worksheets/sheet812.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COMUNS DE ENGENHARIA</t>
        </is>
      </c>
      <c r="B2" t="inlineStr">
        <is>
          <t>I L AZEVEDO ENGENHARIA LTDA</t>
        </is>
      </c>
      <c r="C2">
        <f>"29383128000163"</f>
        <v/>
      </c>
      <c r="D2" t="inlineStr">
        <is>
          <t>Pregão Eletrônico</t>
        </is>
      </c>
      <c r="E2" t="inlineStr">
        <is>
          <t>05/01/2024 00:00:00</t>
        </is>
      </c>
      <c r="F2" t="inlineStr">
        <is>
          <t>26/10/2026</t>
        </is>
      </c>
      <c r="G2" t="inlineStr">
        <is>
          <t>Prorrogado</t>
        </is>
      </c>
      <c r="H2" t="inlineStr">
        <is>
          <t>Ordinária</t>
        </is>
      </c>
      <c r="I2" t="inlineStr">
        <is>
          <t>44905100</t>
        </is>
      </c>
      <c r="J2" t="inlineStr">
        <is>
          <t>6000000,00</t>
        </is>
      </c>
      <c r="K2" t="inlineStr">
        <is>
          <t>11447787,11</t>
        </is>
      </c>
      <c r="L2" t="inlineStr"/>
    </row>
    <row r="3">
      <c r="A3" t="inlineStr">
        <is>
          <t>SERVIÇOS DE SEGURANÇA E VIGILÂNCIA PATRIMONIAL</t>
        </is>
      </c>
      <c r="B3" t="inlineStr">
        <is>
          <t>PINHEIRO SEGURANÇA E VIGILÂNCIA LTDA</t>
        </is>
      </c>
      <c r="C3">
        <f>"04944975000129"</f>
        <v/>
      </c>
      <c r="D3" t="inlineStr">
        <is>
          <t>Pregão Eletrônico</t>
        </is>
      </c>
      <c r="E3" t="inlineStr">
        <is>
          <t>25/02/2025 00:00:00</t>
        </is>
      </c>
      <c r="F3" t="inlineStr">
        <is>
          <t>25/02/2027</t>
        </is>
      </c>
      <c r="G3" t="inlineStr">
        <is>
          <t>Ativo</t>
        </is>
      </c>
      <c r="H3" t="inlineStr">
        <is>
          <t>Ordinária</t>
        </is>
      </c>
      <c r="I3" t="inlineStr">
        <is>
          <t>33903700</t>
        </is>
      </c>
      <c r="J3" t="inlineStr">
        <is>
          <t>5329873,72</t>
        </is>
      </c>
      <c r="K3" t="inlineStr">
        <is>
          <t>530296,26</t>
        </is>
      </c>
      <c r="L3" t="inlineStr"/>
    </row>
    <row r="4">
      <c r="A4" t="inlineStr">
        <is>
          <t>CONTRATAÇÃO DE EMPRESA ESPECIALIZADA EM ELABORAÇÃO DE PROJETOS DE ENGENHARIA</t>
        </is>
      </c>
      <c r="B4" t="inlineStr">
        <is>
          <t>MUTTI SANTANA ENGENHARIA E CONSULTORIA</t>
        </is>
      </c>
      <c r="C4">
        <f>"17260797000169"</f>
        <v/>
      </c>
      <c r="D4" t="inlineStr">
        <is>
          <t>Pregão Eletrônico</t>
        </is>
      </c>
      <c r="E4" t="inlineStr">
        <is>
          <t>05/05/2023 00:00:00</t>
        </is>
      </c>
      <c r="F4" t="inlineStr">
        <is>
          <t>04/05/2027</t>
        </is>
      </c>
      <c r="G4" t="inlineStr">
        <is>
          <t>Prorrogado</t>
        </is>
      </c>
      <c r="H4" t="inlineStr">
        <is>
          <t>Ordinária</t>
        </is>
      </c>
      <c r="I4" t="inlineStr">
        <is>
          <t>44905100</t>
        </is>
      </c>
      <c r="J4" t="inlineStr">
        <is>
          <t>4809168,24</t>
        </is>
      </c>
      <c r="K4" t="inlineStr">
        <is>
          <t>0,00</t>
        </is>
      </c>
      <c r="L4" t="inlineStr"/>
    </row>
    <row r="5">
      <c r="A5" t="inlineStr">
        <is>
          <t>SERVIÇOS EDUCACIONAIS</t>
        </is>
      </c>
      <c r="B5" t="inlineStr">
        <is>
          <t>SECRETARIA DE ESTADO DA EDUCAÇÃO DE SERGIPE</t>
        </is>
      </c>
      <c r="C5">
        <f>"34841195000114"</f>
        <v/>
      </c>
      <c r="D5" t="inlineStr"/>
      <c r="E5" t="inlineStr">
        <is>
          <t>22/07/2025 00:00:00</t>
        </is>
      </c>
      <c r="F5" t="inlineStr">
        <is>
          <t>24/11/2026</t>
        </is>
      </c>
      <c r="G5" t="inlineStr">
        <is>
          <t>Ativo</t>
        </is>
      </c>
      <c r="H5" t="inlineStr">
        <is>
          <t>Ordinária</t>
        </is>
      </c>
      <c r="I5" t="inlineStr"/>
      <c r="J5" t="inlineStr">
        <is>
          <t>2946021,12</t>
        </is>
      </c>
      <c r="K5" t="inlineStr">
        <is>
          <t>2562085,17</t>
        </is>
      </c>
      <c r="L5" t="inlineStr"/>
    </row>
    <row r="6">
      <c r="A6" t="inlineStr">
        <is>
          <t xml:space="preserve">SERVIÇOS EDUCACIONAIS </t>
        </is>
      </c>
      <c r="B6" t="inlineStr">
        <is>
          <t>SECRETARIA DE ESTADO DA EDUCAÇÃO DE SERGIPE</t>
        </is>
      </c>
      <c r="C6">
        <f>"34841195000114"</f>
        <v/>
      </c>
      <c r="D6" t="inlineStr"/>
      <c r="E6" t="inlineStr">
        <is>
          <t>12/03/2026 00:00:00</t>
        </is>
      </c>
      <c r="F6" t="inlineStr">
        <is>
          <t>13/04/2027</t>
        </is>
      </c>
      <c r="G6" t="inlineStr">
        <is>
          <t>Ativo</t>
        </is>
      </c>
      <c r="H6" t="inlineStr">
        <is>
          <t>Ordinária</t>
        </is>
      </c>
      <c r="I6" t="inlineStr"/>
      <c r="J6" t="inlineStr">
        <is>
          <t>2019693,38</t>
        </is>
      </c>
      <c r="K6" t="inlineStr">
        <is>
          <t>0,00</t>
        </is>
      </c>
      <c r="L6" t="inlineStr"/>
    </row>
    <row r="7">
      <c r="A7" t="inlineStr">
        <is>
          <t>CONTRATAÇÃO DE AGÊNCIA DE PUBLICIDADE</t>
        </is>
      </c>
      <c r="B7" t="inlineStr">
        <is>
          <t>ART &amp; C COMUNICAÇÃO INTEGRADA LTDA</t>
        </is>
      </c>
      <c r="C7">
        <f>"02692183000189"</f>
        <v/>
      </c>
      <c r="D7" t="inlineStr">
        <is>
          <t>Concorrência</t>
        </is>
      </c>
      <c r="E7" t="inlineStr">
        <is>
          <t>07/11/2023 00:00:00</t>
        </is>
      </c>
      <c r="F7" t="inlineStr">
        <is>
          <t>07/11/2026</t>
        </is>
      </c>
      <c r="G7" t="inlineStr">
        <is>
          <t>Prorrogado</t>
        </is>
      </c>
      <c r="H7" t="inlineStr">
        <is>
          <t>Ordinária</t>
        </is>
      </c>
      <c r="I7" t="inlineStr">
        <is>
          <t>33903900</t>
        </is>
      </c>
      <c r="J7" t="inlineStr">
        <is>
          <t>1700000,00</t>
        </is>
      </c>
      <c r="K7" t="inlineStr">
        <is>
          <t>3214986,66</t>
        </is>
      </c>
      <c r="L7" t="inlineStr"/>
    </row>
    <row r="8">
      <c r="A8" t="inlineStr">
        <is>
          <t>AQUISIÇÃO DE GÊNEROS ALIMENTÍCIOS - PROTEÍNAS</t>
        </is>
      </c>
      <c r="B8" t="inlineStr">
        <is>
          <t>ATACAREJO DO TRABALHADOR LTDA</t>
        </is>
      </c>
      <c r="C8">
        <f>"58995360000150"</f>
        <v/>
      </c>
      <c r="D8" t="inlineStr">
        <is>
          <t>Pregão Eletrônico</t>
        </is>
      </c>
      <c r="E8" t="inlineStr">
        <is>
          <t>16/06/2025 00:00:00</t>
        </is>
      </c>
      <c r="F8" t="inlineStr">
        <is>
          <t>16/06/2026</t>
        </is>
      </c>
      <c r="G8" t="inlineStr">
        <is>
          <t>Ativo</t>
        </is>
      </c>
      <c r="H8" t="inlineStr">
        <is>
          <t>Ordinária</t>
        </is>
      </c>
      <c r="I8" t="inlineStr">
        <is>
          <t>33903000</t>
        </is>
      </c>
      <c r="J8" t="inlineStr">
        <is>
          <t>1514829,65</t>
        </is>
      </c>
      <c r="K8" t="inlineStr">
        <is>
          <t>254598,80</t>
        </is>
      </c>
      <c r="L8" t="inlineStr"/>
    </row>
    <row r="9">
      <c r="A9" t="inlineStr">
        <is>
          <t>REGISTRO DE PREÇOS PARA FUTURA E EVENTUAL AQUISIÇÃO DE MOBILIÁRIOS DE MARCENARIA</t>
        </is>
      </c>
      <c r="B9" t="inlineStr">
        <is>
          <t xml:space="preserve">CADEIRA E CIA COMÉRCIO DE MÓVEIS </t>
        </is>
      </c>
      <c r="C9">
        <f>"09046339000101"</f>
        <v/>
      </c>
      <c r="D9" t="inlineStr">
        <is>
          <t>Pregão Eletrônico</t>
        </is>
      </c>
      <c r="E9" t="inlineStr">
        <is>
          <t>22/01/2026 00:00:00</t>
        </is>
      </c>
      <c r="F9" t="inlineStr">
        <is>
          <t>22/01/2027</t>
        </is>
      </c>
      <c r="G9" t="inlineStr">
        <is>
          <t>Ativo</t>
        </is>
      </c>
      <c r="H9" t="inlineStr">
        <is>
          <t>Ordinária</t>
        </is>
      </c>
      <c r="I9" t="inlineStr">
        <is>
          <t>44905200</t>
        </is>
      </c>
      <c r="J9" t="inlineStr">
        <is>
          <t>1446585,50</t>
        </is>
      </c>
      <c r="K9" t="inlineStr">
        <is>
          <t>140622,69</t>
        </is>
      </c>
      <c r="L9" t="inlineStr"/>
    </row>
    <row r="10">
      <c r="A10" t="inlineStr">
        <is>
          <t>CONTRATAÇÃO DE EMPRESA ESPECIALIZADA EM MÃO DE OBRA DE LIMPEZA E CONSERVAÇÃO</t>
        </is>
      </c>
      <c r="B10" t="inlineStr">
        <is>
          <t>CONNECT GESTÃO EM SERVIÇOS EIRELI</t>
        </is>
      </c>
      <c r="C10">
        <f>"30754789000137"</f>
        <v/>
      </c>
      <c r="D10" t="inlineStr">
        <is>
          <t>Pregão Eletrônico</t>
        </is>
      </c>
      <c r="E10" t="inlineStr">
        <is>
          <t>02/06/2022 00:00:00</t>
        </is>
      </c>
      <c r="F10" t="inlineStr">
        <is>
          <t>02/06/2026</t>
        </is>
      </c>
      <c r="G10" t="inlineStr">
        <is>
          <t>Prorrogado</t>
        </is>
      </c>
      <c r="H10" t="inlineStr">
        <is>
          <t>Ordinária</t>
        </is>
      </c>
      <c r="I10" t="inlineStr">
        <is>
          <t>33903700</t>
        </is>
      </c>
      <c r="J10" t="inlineStr">
        <is>
          <t>1365374,76</t>
        </is>
      </c>
      <c r="K10" t="inlineStr">
        <is>
          <t>7190829,22</t>
        </is>
      </c>
      <c r="L10" t="inlineStr"/>
    </row>
    <row r="11">
      <c r="A11" t="inlineStr">
        <is>
          <t>FORNECIMENTO, MONTAGEM INSTALAÇÃO DE SISTEMA DE SONORIZAÇÃO E ACUSTICA</t>
        </is>
      </c>
      <c r="B11" t="inlineStr">
        <is>
          <t>CONTROL HOME AUTOMAÇÃO E ILUMINAÇÃO INTELIGENTE LTDA</t>
        </is>
      </c>
      <c r="C11">
        <f>"45519962000190"</f>
        <v/>
      </c>
      <c r="D11" t="inlineStr">
        <is>
          <t>Pregão Eletrônico</t>
        </is>
      </c>
      <c r="E11" t="inlineStr">
        <is>
          <t>25/05/2026 00:00:00</t>
        </is>
      </c>
      <c r="F11" t="inlineStr">
        <is>
          <t>20/08/2026</t>
        </is>
      </c>
      <c r="G11" t="inlineStr">
        <is>
          <t>Ativo</t>
        </is>
      </c>
      <c r="H11" t="inlineStr">
        <is>
          <t>Ordinária</t>
        </is>
      </c>
      <c r="I11" t="inlineStr">
        <is>
          <t>33903900</t>
        </is>
      </c>
      <c r="J11" t="inlineStr">
        <is>
          <t>1248896,31</t>
        </is>
      </c>
      <c r="K11" t="inlineStr">
        <is>
          <t>404256,74</t>
        </is>
      </c>
      <c r="L11" t="inlineStr"/>
    </row>
    <row r="12">
      <c r="A12" t="inlineStr">
        <is>
          <t>LOCAÇÃO DE IMÓVEL LOCALIZADO NA AV. IVO DO PRADO, ARACAJU/SE</t>
        </is>
      </c>
      <c r="B12" t="inlineStr">
        <is>
          <t xml:space="preserve">LUCY BARRETO VIEIRA </t>
        </is>
      </c>
      <c r="C12">
        <f>"18965091500"</f>
        <v/>
      </c>
      <c r="D12" t="inlineStr">
        <is>
          <t>Dispensa</t>
        </is>
      </c>
      <c r="E12" t="inlineStr">
        <is>
          <t>01/08/2019 00:00:00</t>
        </is>
      </c>
      <c r="F12" t="inlineStr">
        <is>
          <t>01/08/2029</t>
        </is>
      </c>
      <c r="G12" t="inlineStr">
        <is>
          <t>Ativo</t>
        </is>
      </c>
      <c r="H12" t="inlineStr">
        <is>
          <t>Ordinária</t>
        </is>
      </c>
      <c r="I12" t="inlineStr">
        <is>
          <t>33903600</t>
        </is>
      </c>
      <c r="J12" t="inlineStr">
        <is>
          <t>1184500,00</t>
        </is>
      </c>
      <c r="K12" t="inlineStr">
        <is>
          <t>1288815,06</t>
        </is>
      </c>
      <c r="L12" t="inlineStr"/>
    </row>
    <row r="13">
      <c r="A13" t="inlineStr">
        <is>
          <t>REGISTRO DE PREÇOS PARA AQUISIÇÃO DE PESCADOS</t>
        </is>
      </c>
      <c r="B13" t="inlineStr">
        <is>
          <t xml:space="preserve">LOJÃO MIX COMÉRCIO EM GERAL </t>
        </is>
      </c>
      <c r="C13">
        <f>"50472634000115"</f>
        <v/>
      </c>
      <c r="D13" t="inlineStr">
        <is>
          <t>Pregão Eletrônico</t>
        </is>
      </c>
      <c r="E13" t="inlineStr">
        <is>
          <t>23/07/2025 00:00:00</t>
        </is>
      </c>
      <c r="F13" t="inlineStr">
        <is>
          <t>23/07/2026</t>
        </is>
      </c>
      <c r="G13" t="inlineStr">
        <is>
          <t>Ativo</t>
        </is>
      </c>
      <c r="H13" t="inlineStr">
        <is>
          <t>Ordinária</t>
        </is>
      </c>
      <c r="I13" t="inlineStr">
        <is>
          <t>33903000</t>
        </is>
      </c>
      <c r="J13" t="inlineStr">
        <is>
          <t>1137877,50</t>
        </is>
      </c>
      <c r="K13" t="inlineStr">
        <is>
          <t>188329,97</t>
        </is>
      </c>
      <c r="L13" t="inlineStr"/>
    </row>
    <row r="14">
      <c r="A14" t="inlineStr">
        <is>
          <t>REGISTRO DE PRECOS PARA AQUISICAO DE MOBILIARIOS ADMINISTRATIVOS E PEDAGOGICOS</t>
        </is>
      </c>
      <c r="B14" t="inlineStr">
        <is>
          <t>LA LICITAÇÕES LTDA</t>
        </is>
      </c>
      <c r="C14">
        <f>"41474334000184"</f>
        <v/>
      </c>
      <c r="D14" t="inlineStr">
        <is>
          <t>Pregão Eletrônico</t>
        </is>
      </c>
      <c r="E14" t="inlineStr">
        <is>
          <t>13/01/2026 00:00:00</t>
        </is>
      </c>
      <c r="F14" t="inlineStr">
        <is>
          <t>13/01/2027</t>
        </is>
      </c>
      <c r="G14" t="inlineStr">
        <is>
          <t>Ativo</t>
        </is>
      </c>
      <c r="H14" t="inlineStr">
        <is>
          <t>Ordinária</t>
        </is>
      </c>
      <c r="I14" t="inlineStr">
        <is>
          <t>44905200</t>
        </is>
      </c>
      <c r="J14" t="inlineStr">
        <is>
          <t>1126998,90</t>
        </is>
      </c>
      <c r="K14" t="inlineStr">
        <is>
          <t>152536,38</t>
        </is>
      </c>
      <c r="L14" t="inlineStr"/>
    </row>
    <row r="15">
      <c r="A15" t="inlineStr">
        <is>
          <t>AQUISIÇÃO DE MOBILIÁRIOS ADMINISTRATIVOS PARA O SENAC/SE.</t>
        </is>
      </c>
      <c r="B15" t="inlineStr">
        <is>
          <t>EDUWISE SOLUÇÕES LTDA</t>
        </is>
      </c>
      <c r="C15">
        <f>"50451091000150"</f>
        <v/>
      </c>
      <c r="D15" t="inlineStr">
        <is>
          <t>Pregão Eletrônico</t>
        </is>
      </c>
      <c r="E15" t="inlineStr">
        <is>
          <t>19/08/2025 00:00:00</t>
        </is>
      </c>
      <c r="F15" t="inlineStr">
        <is>
          <t>19/08/2026</t>
        </is>
      </c>
      <c r="G15" t="inlineStr">
        <is>
          <t>Ativo</t>
        </is>
      </c>
      <c r="H15" t="inlineStr">
        <is>
          <t>Ordinária</t>
        </is>
      </c>
      <c r="I15" t="inlineStr">
        <is>
          <t>44905200</t>
        </is>
      </c>
      <c r="J15" t="inlineStr">
        <is>
          <t>995871,00</t>
        </is>
      </c>
      <c r="K15" t="inlineStr">
        <is>
          <t>120278,59</t>
        </is>
      </c>
      <c r="L15" t="inlineStr"/>
    </row>
    <row r="16">
      <c r="A16" t="inlineStr">
        <is>
          <t>REGISTRO DE PREÇOS PARA AQUISIÇÃO DE FRIOS</t>
        </is>
      </c>
      <c r="B16" t="inlineStr">
        <is>
          <t>GONZAGA DISTRIBUIDORA DE ALIMENTOS EIRELI</t>
        </is>
      </c>
      <c r="C16">
        <f>"13446611000100"</f>
        <v/>
      </c>
      <c r="D16" t="inlineStr">
        <is>
          <t>Pregão Eletrônico</t>
        </is>
      </c>
      <c r="E16" t="inlineStr">
        <is>
          <t>24/07/2025 00:00:00</t>
        </is>
      </c>
      <c r="F16" t="inlineStr">
        <is>
          <t>24/07/2026</t>
        </is>
      </c>
      <c r="G16" t="inlineStr">
        <is>
          <t>Ativo</t>
        </is>
      </c>
      <c r="H16" t="inlineStr">
        <is>
          <t>Ordinária</t>
        </is>
      </c>
      <c r="I16" t="inlineStr">
        <is>
          <t>33903000</t>
        </is>
      </c>
      <c r="J16" t="inlineStr">
        <is>
          <t>951862,00</t>
        </is>
      </c>
      <c r="K16" t="inlineStr">
        <is>
          <t>147907,61</t>
        </is>
      </c>
      <c r="L16" t="inlineStr"/>
    </row>
    <row r="17">
      <c r="A17" t="inlineStr">
        <is>
          <t>CONTRAÇÃO DE SERVIÇO DE IMPLANTAÇÃO DE SISTEMA DE GERAÇÃO DE ENERGIA SOLAR FOTOVOLTÁICA</t>
        </is>
      </c>
      <c r="B17" t="inlineStr">
        <is>
          <t>FUTURA CLIMATIZAÇÃO E ENERGIA RENOVÁVEL DIST. COM. E SERVIÇOS LTDA</t>
        </is>
      </c>
      <c r="C17">
        <f>"30430226000193"</f>
        <v/>
      </c>
      <c r="D17" t="inlineStr">
        <is>
          <t>Pregão Eletrônico</t>
        </is>
      </c>
      <c r="E17" t="inlineStr">
        <is>
          <t>15/08/2025 00:00:00</t>
        </is>
      </c>
      <c r="F17" t="inlineStr">
        <is>
          <t>15/05/2028</t>
        </is>
      </c>
      <c r="G17" t="inlineStr">
        <is>
          <t>Ativo</t>
        </is>
      </c>
      <c r="H17" t="inlineStr">
        <is>
          <t>Ordinária</t>
        </is>
      </c>
      <c r="I17" t="inlineStr">
        <is>
          <t>33903900</t>
        </is>
      </c>
      <c r="J17" t="inlineStr">
        <is>
          <t>884989,10</t>
        </is>
      </c>
      <c r="K17" t="inlineStr">
        <is>
          <t>677188,33</t>
        </is>
      </c>
      <c r="L17" t="inlineStr"/>
    </row>
    <row r="18">
      <c r="A18" t="inlineStr">
        <is>
          <t>SERVIÇOS DE EDIFICAÇÃO DE MURO DE CONTENÇÃO NA NOVA UNIDADE SENAC NO MUNICIPIO DE TOBIAS BARRETO</t>
        </is>
      </c>
      <c r="B18" t="inlineStr">
        <is>
          <t>IL AZEVEDO ENGENHARIA LTDA</t>
        </is>
      </c>
      <c r="C18">
        <f>"29383128000163"</f>
        <v/>
      </c>
      <c r="D18" t="inlineStr">
        <is>
          <t>Pregão Eletrônico</t>
        </is>
      </c>
      <c r="E18" t="inlineStr">
        <is>
          <t>13/11/2025 00:00:00</t>
        </is>
      </c>
      <c r="F18" t="inlineStr">
        <is>
          <t>03/07/2026</t>
        </is>
      </c>
      <c r="G18" t="inlineStr">
        <is>
          <t>Prorrogado</t>
        </is>
      </c>
      <c r="H18" t="inlineStr">
        <is>
          <t>Ordinária</t>
        </is>
      </c>
      <c r="I18" t="inlineStr">
        <is>
          <t>44905100</t>
        </is>
      </c>
      <c r="J18" t="inlineStr">
        <is>
          <t>853235,21</t>
        </is>
      </c>
      <c r="K18" t="inlineStr">
        <is>
          <t>732448,41</t>
        </is>
      </c>
      <c r="L18" t="inlineStr"/>
    </row>
    <row r="19">
      <c r="A19" t="inlineStr">
        <is>
          <t>CONTRATACAO DE AGENCIA DE EVENTO - SEMANA "S"</t>
        </is>
      </c>
      <c r="B19" t="inlineStr">
        <is>
          <t>EXITO ESTRUTURAS E EVENTOS LTDA</t>
        </is>
      </c>
      <c r="C19">
        <f>"01930515000153"</f>
        <v/>
      </c>
      <c r="D19" t="inlineStr">
        <is>
          <t>Convite</t>
        </is>
      </c>
      <c r="E19" t="inlineStr">
        <is>
          <t>05/05/2026 00:00:00</t>
        </is>
      </c>
      <c r="F19" t="inlineStr">
        <is>
          <t>05/11/2026</t>
        </is>
      </c>
      <c r="G19" t="inlineStr">
        <is>
          <t>Ativo</t>
        </is>
      </c>
      <c r="H19" t="inlineStr">
        <is>
          <t>Ordinária</t>
        </is>
      </c>
      <c r="I19" t="inlineStr">
        <is>
          <t>33903000</t>
        </is>
      </c>
      <c r="J19" t="inlineStr">
        <is>
          <t>819890,00</t>
        </is>
      </c>
      <c r="K19" t="inlineStr">
        <is>
          <t>819316,00</t>
        </is>
      </c>
      <c r="L19" t="inlineStr"/>
    </row>
    <row r="20">
      <c r="A20" t="inlineStr">
        <is>
          <t>SERVIÇOS DE CABEAMENTO ESTRUTURADO - CEP ITABAIANA</t>
        </is>
      </c>
      <c r="B20" t="inlineStr">
        <is>
          <t>MIT ENGENHARIA &amp; TECNOLOGIA</t>
        </is>
      </c>
      <c r="C20">
        <f>"22790377000124"</f>
        <v/>
      </c>
      <c r="D20" t="inlineStr">
        <is>
          <t>Pregão Eletrônico</t>
        </is>
      </c>
      <c r="E20" t="inlineStr">
        <is>
          <t>16/11/2023 00:00:00</t>
        </is>
      </c>
      <c r="F20" t="inlineStr">
        <is>
          <t>16/11/2028</t>
        </is>
      </c>
      <c r="G20" t="inlineStr">
        <is>
          <t>Ativo</t>
        </is>
      </c>
      <c r="H20" t="inlineStr">
        <is>
          <t>Ordinária</t>
        </is>
      </c>
      <c r="I20" t="inlineStr">
        <is>
          <t>44905100</t>
        </is>
      </c>
      <c r="J20" t="inlineStr">
        <is>
          <t>792000,00</t>
        </is>
      </c>
      <c r="K20" t="inlineStr">
        <is>
          <t>792000,00</t>
        </is>
      </c>
      <c r="L20" t="inlineStr"/>
    </row>
    <row r="21">
      <c r="A21" t="inlineStr">
        <is>
          <t>REGISTRO DE PRECOS PARA AQUISICAO DE MOBILIARIOS ADMINISTRATIVOS E PEDAGOGICOS</t>
        </is>
      </c>
      <c r="B21" t="inlineStr">
        <is>
          <t>SIERDOVSKI TECNOLOGIA LTDA</t>
        </is>
      </c>
      <c r="C21">
        <f>"03874953000177"</f>
        <v/>
      </c>
      <c r="D21" t="inlineStr">
        <is>
          <t>Pregão Eletrônico</t>
        </is>
      </c>
      <c r="E21" t="inlineStr">
        <is>
          <t>19/01/2026 00:00:00</t>
        </is>
      </c>
      <c r="F21" t="inlineStr">
        <is>
          <t>19/01/2027</t>
        </is>
      </c>
      <c r="G21" t="inlineStr">
        <is>
          <t>Ativo</t>
        </is>
      </c>
      <c r="H21" t="inlineStr">
        <is>
          <t>Ordinária</t>
        </is>
      </c>
      <c r="I21" t="inlineStr">
        <is>
          <t>44905200</t>
        </is>
      </c>
      <c r="J21" t="inlineStr">
        <is>
          <t>708137,50</t>
        </is>
      </c>
      <c r="K21" t="inlineStr">
        <is>
          <t>5673,99</t>
        </is>
      </c>
      <c r="L21" t="inlineStr"/>
    </row>
  </sheetData>
  <pageMargins left="0.75" right="0.75" top="1" bottom="1" header="0.5" footer="0.5"/>
</worksheet>
</file>

<file path=xl/worksheets/sheet81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030/2024</t>
        </is>
      </c>
      <c r="B2" t="inlineStr">
        <is>
          <t>CONVÊNIO DE COOPERAÇÃO TÉCNICA</t>
        </is>
      </c>
      <c r="C2" t="inlineStr">
        <is>
          <t>SECRETARIA DE EST TRABALHO EMPREGO EMPREENDENDORISMO</t>
        </is>
      </c>
      <c r="D2" t="inlineStr">
        <is>
          <t>50686322000104</t>
        </is>
      </c>
      <c r="E2" t="inlineStr"/>
      <c r="F2" t="inlineStr">
        <is>
          <t>08/10/2024 00:00:00</t>
        </is>
      </c>
      <c r="G2" t="inlineStr">
        <is>
          <t>08/10/2026</t>
        </is>
      </c>
      <c r="H2" t="inlineStr">
        <is>
          <t>Ativo</t>
        </is>
      </c>
      <c r="I2" t="inlineStr">
        <is>
          <t>Ordinária</t>
        </is>
      </c>
      <c r="J2" t="inlineStr"/>
    </row>
    <row r="3">
      <c r="A3" t="inlineStr">
        <is>
          <t>028/2025</t>
        </is>
      </c>
      <c r="B3" t="inlineStr">
        <is>
          <t>CONVÊNIO DE COOPERAÇÃO TÉCNICA - PSG</t>
        </is>
      </c>
      <c r="C3" t="inlineStr">
        <is>
          <t>SECRETARIA DE EST TRABALHO EMPREGO EMPREENDENDORISMO</t>
        </is>
      </c>
      <c r="D3" t="inlineStr">
        <is>
          <t>50686322000104</t>
        </is>
      </c>
      <c r="E3" t="inlineStr"/>
      <c r="F3" t="inlineStr">
        <is>
          <t>29/08/2025 00:00:00</t>
        </is>
      </c>
      <c r="G3" t="inlineStr">
        <is>
          <t>29/08/2026</t>
        </is>
      </c>
      <c r="H3" t="inlineStr">
        <is>
          <t>Ativo</t>
        </is>
      </c>
      <c r="I3" t="inlineStr">
        <is>
          <t>Ordinária</t>
        </is>
      </c>
      <c r="J3" t="inlineStr"/>
    </row>
    <row r="4">
      <c r="A4" t="inlineStr">
        <is>
          <t>007/2026</t>
        </is>
      </c>
      <c r="B4" t="inlineStr">
        <is>
          <t>CONVÊNIO DE COOPERAÇÃO TÉCNICA</t>
        </is>
      </c>
      <c r="C4" t="inlineStr">
        <is>
          <t>MINISTÉRIO PÚBLICO DA UNIÃO</t>
        </is>
      </c>
      <c r="D4" t="inlineStr">
        <is>
          <t>26989715003047</t>
        </is>
      </c>
      <c r="E4" t="inlineStr"/>
      <c r="F4" t="inlineStr">
        <is>
          <t>22/04/2026 00:00:00</t>
        </is>
      </c>
      <c r="G4" t="inlineStr">
        <is>
          <t>22/04/2031</t>
        </is>
      </c>
      <c r="H4" t="inlineStr">
        <is>
          <t>Ativo</t>
        </is>
      </c>
      <c r="I4" t="inlineStr">
        <is>
          <t>Ordinária</t>
        </is>
      </c>
      <c r="J4" t="inlineStr"/>
    </row>
    <row r="5">
      <c r="A5" t="inlineStr">
        <is>
          <t>009/2026</t>
        </is>
      </c>
      <c r="B5" t="inlineStr">
        <is>
          <t>CONVÊNIO DE COOPERAÇÃO TÉCNICA - PSG</t>
        </is>
      </c>
      <c r="C5" t="inlineStr">
        <is>
          <t>PREFEITURA MUNICIPAL DE RACHÃO DO DANTAS</t>
        </is>
      </c>
      <c r="D5" t="inlineStr">
        <is>
          <t>13107180000157</t>
        </is>
      </c>
      <c r="E5" t="inlineStr"/>
      <c r="F5" t="inlineStr">
        <is>
          <t>09/03/2026 00:00:00</t>
        </is>
      </c>
      <c r="G5" t="inlineStr">
        <is>
          <t>09/06/2026</t>
        </is>
      </c>
      <c r="H5" t="inlineStr">
        <is>
          <t>Ativo</t>
        </is>
      </c>
      <c r="I5" t="inlineStr">
        <is>
          <t>Ordinária</t>
        </is>
      </c>
      <c r="J5" t="inlineStr"/>
    </row>
    <row r="6">
      <c r="A6" t="inlineStr">
        <is>
          <t>016/2025</t>
        </is>
      </c>
      <c r="B6" t="inlineStr">
        <is>
          <t>CONVÊNIO DE COOPERAÇÃO TÉCNICA</t>
        </is>
      </c>
      <c r="C6" t="inlineStr">
        <is>
          <t>PETROX COMERCIAL LTDA</t>
        </is>
      </c>
      <c r="D6" t="inlineStr">
        <is>
          <t>05297480000118</t>
        </is>
      </c>
      <c r="E6" t="inlineStr"/>
      <c r="F6" t="inlineStr">
        <is>
          <t>16/06/2025 00:00:00</t>
        </is>
      </c>
      <c r="G6" t="inlineStr">
        <is>
          <t>16/06/2027</t>
        </is>
      </c>
      <c r="H6" t="inlineStr">
        <is>
          <t>Ativo</t>
        </is>
      </c>
      <c r="I6" t="inlineStr">
        <is>
          <t>Ordinária</t>
        </is>
      </c>
      <c r="J6" t="inlineStr"/>
    </row>
    <row r="7">
      <c r="A7" t="inlineStr">
        <is>
          <t>003/2026</t>
        </is>
      </c>
      <c r="B7" t="inlineStr">
        <is>
          <t>CONVÊNIO DE COOPERAÇÃO TÉCNICA - PSG</t>
        </is>
      </c>
      <c r="C7" t="inlineStr">
        <is>
          <t>OFICINA MÃOS AMIGAS NOSSA SENHORA DE NAZARÉ</t>
        </is>
      </c>
      <c r="D7" t="inlineStr">
        <is>
          <t>18211428000149</t>
        </is>
      </c>
      <c r="E7" t="inlineStr"/>
      <c r="F7" t="inlineStr">
        <is>
          <t>09/02/2026 00:00:00</t>
        </is>
      </c>
      <c r="G7" t="inlineStr">
        <is>
          <t>19/05/2026</t>
        </is>
      </c>
      <c r="H7" t="inlineStr">
        <is>
          <t>Encerrado</t>
        </is>
      </c>
      <c r="I7" t="inlineStr">
        <is>
          <t>Ordinária</t>
        </is>
      </c>
      <c r="J7" t="inlineStr"/>
    </row>
    <row r="8">
      <c r="A8" t="inlineStr">
        <is>
          <t>034/2024</t>
        </is>
      </c>
      <c r="B8" t="inlineStr">
        <is>
          <t>CONVÊNIO DE COOPERAÇÃO TÉCNICA</t>
        </is>
      </c>
      <c r="C8" t="inlineStr">
        <is>
          <t>TRIBUNAL DE JUSTIÇA DO ESTADO DE SERGIPE</t>
        </is>
      </c>
      <c r="D8" t="inlineStr">
        <is>
          <t>13166970000103</t>
        </is>
      </c>
      <c r="E8" t="inlineStr"/>
      <c r="F8" t="inlineStr">
        <is>
          <t>13/06/2024 00:00:00</t>
        </is>
      </c>
      <c r="G8" t="inlineStr">
        <is>
          <t>13/06/2026</t>
        </is>
      </c>
      <c r="H8" t="inlineStr">
        <is>
          <t>Ativo</t>
        </is>
      </c>
      <c r="I8" t="inlineStr">
        <is>
          <t>Ordinária</t>
        </is>
      </c>
      <c r="J8" t="inlineStr"/>
    </row>
    <row r="9">
      <c r="A9" t="inlineStr">
        <is>
          <t>012/2026</t>
        </is>
      </c>
      <c r="B9" t="inlineStr">
        <is>
          <t>CONVÊNIO DE COOPERAÇÃO TÉCNICA - PSG</t>
        </is>
      </c>
      <c r="C9" t="inlineStr">
        <is>
          <t>MUNICIPIO DE SÃO CRISTOVÃO - SE</t>
        </is>
      </c>
      <c r="D9" t="inlineStr">
        <is>
          <t>13128855000144</t>
        </is>
      </c>
      <c r="E9" t="inlineStr"/>
      <c r="F9" t="inlineStr">
        <is>
          <t>03/06/2026 00:00:00</t>
        </is>
      </c>
      <c r="G9" t="inlineStr">
        <is>
          <t>03/01/2027</t>
        </is>
      </c>
      <c r="H9" t="inlineStr">
        <is>
          <t>Ativo</t>
        </is>
      </c>
      <c r="I9" t="inlineStr">
        <is>
          <t>Ordinária</t>
        </is>
      </c>
      <c r="J9" t="inlineStr"/>
    </row>
    <row r="10">
      <c r="A10" t="inlineStr">
        <is>
          <t>011/2026</t>
        </is>
      </c>
      <c r="B10" t="inlineStr">
        <is>
          <t>CONVÊNIO DE COOPERAÇÃO TÉCNICA - PSG</t>
        </is>
      </c>
      <c r="C10" t="inlineStr">
        <is>
          <t>CENTRO DE FORMAÇÃO ESPIRITUAL ÁGUAS DE ARUANDA</t>
        </is>
      </c>
      <c r="D10" t="inlineStr">
        <is>
          <t>21469181000170</t>
        </is>
      </c>
      <c r="E10" t="inlineStr"/>
      <c r="F10" t="inlineStr">
        <is>
          <t>11/06/2026 00:00:00</t>
        </is>
      </c>
      <c r="G10" t="inlineStr">
        <is>
          <t>11/02/2027</t>
        </is>
      </c>
      <c r="H10" t="inlineStr">
        <is>
          <t>Ativo</t>
        </is>
      </c>
      <c r="I10" t="inlineStr">
        <is>
          <t>Ordinária</t>
        </is>
      </c>
      <c r="J10" t="inlineStr"/>
    </row>
    <row r="11">
      <c r="A11" t="inlineStr">
        <is>
          <t>010/2026</t>
        </is>
      </c>
      <c r="B11" t="inlineStr">
        <is>
          <t>CONVÊNIO DE COOPERAÇÃO TÉCNICA - PSG</t>
        </is>
      </c>
      <c r="C11" t="inlineStr">
        <is>
          <t>VESTMED INDUTRIA E COMÉRCIO LTDA</t>
        </is>
      </c>
      <c r="D11" t="inlineStr">
        <is>
          <t>06081602000105</t>
        </is>
      </c>
      <c r="E11" t="inlineStr"/>
      <c r="F11" t="inlineStr">
        <is>
          <t>18/03/2026 00:00:00</t>
        </is>
      </c>
      <c r="G11" t="inlineStr">
        <is>
          <t>18/07/2026</t>
        </is>
      </c>
      <c r="H11" t="inlineStr">
        <is>
          <t>Ativo</t>
        </is>
      </c>
      <c r="I11" t="inlineStr">
        <is>
          <t>Ordinária</t>
        </is>
      </c>
      <c r="J11" t="inlineStr"/>
    </row>
    <row r="12">
      <c r="A12" t="inlineStr">
        <is>
          <t>001/2024</t>
        </is>
      </c>
      <c r="B12" t="inlineStr">
        <is>
          <t>CONVÊNIO DE COOPERAÇÃO TÉCNICA</t>
        </is>
      </c>
      <c r="C12" t="inlineStr">
        <is>
          <t>HOSPITAL E MATERNIDADE SÃO JOSÉ</t>
        </is>
      </c>
      <c r="D12" t="inlineStr">
        <is>
          <t>13002704000145</t>
        </is>
      </c>
      <c r="E12" t="inlineStr"/>
      <c r="F12" t="inlineStr">
        <is>
          <t>08/01/2024 00:00:00</t>
        </is>
      </c>
      <c r="G12" t="inlineStr">
        <is>
          <t>08/01/2027</t>
        </is>
      </c>
      <c r="H12" t="inlineStr">
        <is>
          <t>Ativo</t>
        </is>
      </c>
      <c r="I12" t="inlineStr">
        <is>
          <t>Ordinária</t>
        </is>
      </c>
      <c r="J12" t="inlineStr"/>
    </row>
    <row r="13">
      <c r="A13" t="inlineStr">
        <is>
          <t>006/2026</t>
        </is>
      </c>
      <c r="B13" t="inlineStr">
        <is>
          <t>CONVÊNIO DE COOPERAÇÃO TÉCNICA - PSG</t>
        </is>
      </c>
      <c r="C13" t="inlineStr">
        <is>
          <t>PREFEITURA MUNICIPAL DE RIACHUELO</t>
        </is>
      </c>
      <c r="D13" t="inlineStr">
        <is>
          <t>13128897000185</t>
        </is>
      </c>
      <c r="E13" t="inlineStr"/>
      <c r="F13" t="inlineStr">
        <is>
          <t>22/04/2026 00:00:00</t>
        </is>
      </c>
      <c r="G13" t="inlineStr">
        <is>
          <t>22/12/2026</t>
        </is>
      </c>
      <c r="H13" t="inlineStr">
        <is>
          <t>Ativo</t>
        </is>
      </c>
      <c r="I13" t="inlineStr">
        <is>
          <t>Ordinária</t>
        </is>
      </c>
      <c r="J13" t="inlineStr"/>
    </row>
    <row r="14">
      <c r="A14" t="inlineStr">
        <is>
          <t>002/2026</t>
        </is>
      </c>
      <c r="B14" t="inlineStr">
        <is>
          <t>CONVÊNIO DE COOPERAÇÃO TÉCNICA - PSG</t>
        </is>
      </c>
      <c r="C14" t="inlineStr">
        <is>
          <t xml:space="preserve">INSTITUTO MADAM </t>
        </is>
      </c>
      <c r="D14" t="inlineStr">
        <is>
          <t>57721924000102</t>
        </is>
      </c>
      <c r="E14" t="inlineStr"/>
      <c r="F14" t="inlineStr">
        <is>
          <t>13/03/2026 00:00:00</t>
        </is>
      </c>
      <c r="G14" t="inlineStr">
        <is>
          <t>09/04/2027</t>
        </is>
      </c>
      <c r="H14" t="inlineStr">
        <is>
          <t>Ativo</t>
        </is>
      </c>
      <c r="I14" t="inlineStr">
        <is>
          <t>Ordinária</t>
        </is>
      </c>
      <c r="J14" t="inlineStr"/>
    </row>
    <row r="15">
      <c r="A15" t="inlineStr">
        <is>
          <t>029/2025</t>
        </is>
      </c>
      <c r="B15" t="inlineStr">
        <is>
          <t>CONVÊNIO DE COOPERAÇÃO TÉCNICA</t>
        </is>
      </c>
      <c r="C15" t="inlineStr">
        <is>
          <t>FUNDAÇÃO DE SAÚDE PARREIRAS HORTA - FSHP</t>
        </is>
      </c>
      <c r="D15" t="inlineStr">
        <is>
          <t>10439192000190</t>
        </is>
      </c>
      <c r="E15" t="inlineStr"/>
      <c r="F15" t="inlineStr">
        <is>
          <t>16/09/2025 00:00:00</t>
        </is>
      </c>
      <c r="G15" t="inlineStr">
        <is>
          <t>16/09/2026</t>
        </is>
      </c>
      <c r="H15" t="inlineStr">
        <is>
          <t>Ativo</t>
        </is>
      </c>
      <c r="I15" t="inlineStr">
        <is>
          <t>Ordinária</t>
        </is>
      </c>
      <c r="J15" t="inlineStr"/>
    </row>
    <row r="16">
      <c r="A16" t="inlineStr">
        <is>
          <t>020/2025</t>
        </is>
      </c>
      <c r="B16" t="inlineStr">
        <is>
          <t>CONVÊNIO DE COOPERAÇÃO TÉCNICA - PSG</t>
        </is>
      </c>
      <c r="C16" t="inlineStr">
        <is>
          <t>OFICINA MÃOS AMIGAS N.S DE NAZARÉ</t>
        </is>
      </c>
      <c r="D16" t="inlineStr">
        <is>
          <t>18211428000149</t>
        </is>
      </c>
      <c r="E16" t="inlineStr"/>
      <c r="F16" t="inlineStr">
        <is>
          <t>14/07/2025 00:00:00</t>
        </is>
      </c>
      <c r="G16" t="inlineStr">
        <is>
          <t>14/07/2026</t>
        </is>
      </c>
      <c r="H16" t="inlineStr">
        <is>
          <t>Ativo</t>
        </is>
      </c>
      <c r="I16" t="inlineStr">
        <is>
          <t>Ordinária</t>
        </is>
      </c>
      <c r="J16" t="inlineStr"/>
    </row>
    <row r="17">
      <c r="A17" t="inlineStr">
        <is>
          <t>031/2025</t>
        </is>
      </c>
      <c r="B17" t="inlineStr">
        <is>
          <t xml:space="preserve">CONVÊNIO DE COOPERAÇÃO TÉCNICA </t>
        </is>
      </c>
      <c r="C17" t="inlineStr">
        <is>
          <t xml:space="preserve">SEED - SECRETARIA DE ESTADO DA EDUCAÇÃO -SE </t>
        </is>
      </c>
      <c r="D17" t="inlineStr">
        <is>
          <t>34841195000114</t>
        </is>
      </c>
      <c r="E17" t="inlineStr"/>
      <c r="F17" t="inlineStr">
        <is>
          <t>16/09/2025 00:00:00</t>
        </is>
      </c>
      <c r="G17" t="inlineStr">
        <is>
          <t>16/09/2030</t>
        </is>
      </c>
      <c r="H17" t="inlineStr">
        <is>
          <t>Ativo</t>
        </is>
      </c>
      <c r="I17" t="inlineStr">
        <is>
          <t>Ordinária</t>
        </is>
      </c>
      <c r="J17" t="inlineStr"/>
    </row>
    <row r="18">
      <c r="A18" t="inlineStr">
        <is>
          <t>034/2025</t>
        </is>
      </c>
      <c r="B18" t="inlineStr">
        <is>
          <t>CONVÊNIO DE COOPERAÇÃO TÉCNICA - PSG</t>
        </is>
      </c>
      <c r="C18" t="inlineStr">
        <is>
          <t>PREFEITUR MUNICIPAL DE ITAPORANGA D' AJUDA/SE</t>
        </is>
      </c>
      <c r="D18" t="inlineStr">
        <is>
          <t>13128889000139</t>
        </is>
      </c>
      <c r="E18" t="inlineStr"/>
      <c r="F18" t="inlineStr">
        <is>
          <t>07/11/2025 00:00:00</t>
        </is>
      </c>
      <c r="G18" t="inlineStr">
        <is>
          <t>07/11/2026</t>
        </is>
      </c>
      <c r="H18" t="inlineStr">
        <is>
          <t>Ativo</t>
        </is>
      </c>
      <c r="I18" t="inlineStr">
        <is>
          <t>Ordinária</t>
        </is>
      </c>
      <c r="J18" t="inlineStr"/>
    </row>
    <row r="19">
      <c r="A19" t="inlineStr">
        <is>
          <t>013/2026</t>
        </is>
      </c>
      <c r="B19" t="inlineStr">
        <is>
          <t>CONVÊNIO DE COOPERAÇÃO TÉCNICA - PSG</t>
        </is>
      </c>
      <c r="C19" t="inlineStr">
        <is>
          <t>MUNICIPIO DE SANTANA DO SÃO FRANCISCO-SE</t>
        </is>
      </c>
      <c r="D19" t="inlineStr">
        <is>
          <t>32846347000146</t>
        </is>
      </c>
      <c r="E19" t="inlineStr"/>
      <c r="F19" t="inlineStr">
        <is>
          <t>03/06/2026 00:00:00</t>
        </is>
      </c>
      <c r="G19" t="inlineStr">
        <is>
          <t>03/01/2027</t>
        </is>
      </c>
      <c r="H19" t="inlineStr">
        <is>
          <t>Ativo</t>
        </is>
      </c>
      <c r="I19" t="inlineStr">
        <is>
          <t>Ordinária</t>
        </is>
      </c>
      <c r="J19" t="inlineStr"/>
    </row>
    <row r="20">
      <c r="A20" t="inlineStr">
        <is>
          <t>004/2026</t>
        </is>
      </c>
      <c r="B20" t="inlineStr">
        <is>
          <t>CONVÊNIO DE COOPERAÇÃO TÉCNICA - PSG</t>
        </is>
      </c>
      <c r="C20" t="inlineStr">
        <is>
          <t>SECRETARIA MUNICIPAL DE TURISMO - ESTÂNCIA - SE</t>
        </is>
      </c>
      <c r="D20" t="inlineStr">
        <is>
          <t>14734139000173</t>
        </is>
      </c>
      <c r="E20" t="inlineStr"/>
      <c r="F20" t="inlineStr">
        <is>
          <t>19/03/2026 00:00:00</t>
        </is>
      </c>
      <c r="G20" t="inlineStr">
        <is>
          <t>19/05/2026</t>
        </is>
      </c>
      <c r="H20" t="inlineStr">
        <is>
          <t>Encerrado</t>
        </is>
      </c>
      <c r="I20" t="inlineStr">
        <is>
          <t>Ordinária</t>
        </is>
      </c>
      <c r="J20" t="inlineStr"/>
    </row>
    <row r="21">
      <c r="A21" t="inlineStr">
        <is>
          <t>023/2024</t>
        </is>
      </c>
      <c r="B21" t="inlineStr">
        <is>
          <t>CONVÊNIO DE COOPERAÇÃO TÉCNICA</t>
        </is>
      </c>
      <c r="C21" t="inlineStr">
        <is>
          <t>TRIBUNAL DE CONTAS DO ESTADO DE SERGIPE</t>
        </is>
      </c>
      <c r="D21" t="inlineStr">
        <is>
          <t>13170790000103</t>
        </is>
      </c>
      <c r="E21" t="inlineStr"/>
      <c r="F21" t="inlineStr">
        <is>
          <t>25/09/2024 00:00:00</t>
        </is>
      </c>
      <c r="G21" t="inlineStr">
        <is>
          <t>25/09/2029</t>
        </is>
      </c>
      <c r="H21" t="inlineStr">
        <is>
          <t>Ativo</t>
        </is>
      </c>
      <c r="I21" t="inlineStr">
        <is>
          <t>Ordinária</t>
        </is>
      </c>
      <c r="J21" t="inlineStr"/>
    </row>
  </sheetData>
  <pageMargins left="0.75" right="0.75" top="1" bottom="1" header="0.5" footer="0.5"/>
</worksheet>
</file>

<file path=xl/worksheets/sheet814.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014/2025</t>
        </is>
      </c>
      <c r="B2" t="inlineStr">
        <is>
          <t>CURSOS E AÇÕES EXTENSIVAS A EDUCAÇÃO PROFISSIONAL</t>
        </is>
      </c>
      <c r="C2" t="inlineStr">
        <is>
          <t>ASSOCIAÇÃO COMUNITÁRIA IMPRENSA FM</t>
        </is>
      </c>
      <c r="D2" t="inlineStr">
        <is>
          <t>21873733000100</t>
        </is>
      </c>
      <c r="E2" t="inlineStr"/>
      <c r="F2" t="inlineStr">
        <is>
          <t>09/04/2025 00:00:00</t>
        </is>
      </c>
      <c r="G2" t="inlineStr">
        <is>
          <t>19/08/2026</t>
        </is>
      </c>
      <c r="H2" t="inlineStr">
        <is>
          <t>Ativo</t>
        </is>
      </c>
      <c r="I2" t="inlineStr">
        <is>
          <t>Ordinária</t>
        </is>
      </c>
      <c r="J2" t="inlineStr">
        <is>
          <t>60000,00</t>
        </is>
      </c>
    </row>
  </sheetData>
  <pageMargins left="0.75" right="0.75" top="1" bottom="1" header="0.5" footer="0.5"/>
</worksheet>
</file>

<file path=xl/worksheets/sheet815.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032/2024</t>
        </is>
      </c>
      <c r="B2" t="inlineStr">
        <is>
          <t>CESSÃO DE USO</t>
        </is>
      </c>
      <c r="C2" t="inlineStr">
        <is>
          <t>PREFEITURA MUNICIPAL DE SÃO CRISTÓVÃO - RESTAURANTE</t>
        </is>
      </c>
      <c r="D2" t="inlineStr">
        <is>
          <t>14813434000115</t>
        </is>
      </c>
      <c r="E2" t="inlineStr"/>
      <c r="F2" t="inlineStr">
        <is>
          <t>03/06/2024 00:00:00</t>
        </is>
      </c>
      <c r="G2" t="inlineStr">
        <is>
          <t>03/06/2034</t>
        </is>
      </c>
      <c r="H2" t="inlineStr">
        <is>
          <t>Ativo</t>
        </is>
      </c>
      <c r="I2" t="inlineStr">
        <is>
          <t>Ordinária</t>
        </is>
      </c>
      <c r="J2" t="inlineStr">
        <is>
          <t>0,00</t>
        </is>
      </c>
    </row>
    <row r="3">
      <c r="A3" t="inlineStr">
        <is>
          <t>005/2026</t>
        </is>
      </c>
      <c r="B3" t="inlineStr">
        <is>
          <t xml:space="preserve">COOPERAÇÃO TÉCNICA </t>
        </is>
      </c>
      <c r="C3" t="inlineStr">
        <is>
          <t>TRIBUNAL REGIONAL DO TRABALHO 20 ª REGIÃO</t>
        </is>
      </c>
      <c r="D3" t="inlineStr">
        <is>
          <t>01445033000108</t>
        </is>
      </c>
      <c r="E3" t="inlineStr"/>
      <c r="F3" t="inlineStr">
        <is>
          <t>08/04/2026 00:00:00</t>
        </is>
      </c>
      <c r="G3" t="inlineStr">
        <is>
          <t>08/04/2031</t>
        </is>
      </c>
      <c r="H3" t="inlineStr">
        <is>
          <t>Ativo</t>
        </is>
      </c>
      <c r="I3" t="inlineStr">
        <is>
          <t>Ordinária</t>
        </is>
      </c>
      <c r="J3" t="inlineStr"/>
    </row>
  </sheetData>
  <pageMargins left="0.75" right="0.75" top="1" bottom="1" header="0.5" footer="0.5"/>
</worksheet>
</file>

<file path=xl/worksheets/sheet81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COMUNS DE ENGENHARIA</t>
        </is>
      </c>
      <c r="B2" t="inlineStr">
        <is>
          <t>I L AZEVEDO ENGENHARIA LTDA</t>
        </is>
      </c>
      <c r="C2">
        <f>"29383128000163"</f>
        <v/>
      </c>
      <c r="D2" t="inlineStr">
        <is>
          <t>Pregão Eletrônico</t>
        </is>
      </c>
      <c r="E2" t="inlineStr">
        <is>
          <t>05/01/2024 00:00:00</t>
        </is>
      </c>
      <c r="F2" t="inlineStr">
        <is>
          <t>26/10/2026</t>
        </is>
      </c>
      <c r="G2" t="inlineStr">
        <is>
          <t>Prorrogado</t>
        </is>
      </c>
      <c r="H2" t="inlineStr">
        <is>
          <t>Ordinária</t>
        </is>
      </c>
      <c r="I2" t="inlineStr">
        <is>
          <t>44905100</t>
        </is>
      </c>
      <c r="J2" t="inlineStr">
        <is>
          <t>6000000,00</t>
        </is>
      </c>
      <c r="K2" t="inlineStr">
        <is>
          <t>11447787,11</t>
        </is>
      </c>
      <c r="L2" t="inlineStr"/>
    </row>
    <row r="3">
      <c r="A3" t="inlineStr">
        <is>
          <t>SERVIÇOS DE SEGURANÇA E VIGILÂNCIA PATRIMONIAL</t>
        </is>
      </c>
      <c r="B3" t="inlineStr">
        <is>
          <t>PINHEIRO SEGURANÇA E VIGILÂNCIA LTDA</t>
        </is>
      </c>
      <c r="C3">
        <f>"04944975000129"</f>
        <v/>
      </c>
      <c r="D3" t="inlineStr">
        <is>
          <t>Pregão Eletrônico</t>
        </is>
      </c>
      <c r="E3" t="inlineStr">
        <is>
          <t>25/02/2025 00:00:00</t>
        </is>
      </c>
      <c r="F3" t="inlineStr">
        <is>
          <t>25/02/2027</t>
        </is>
      </c>
      <c r="G3" t="inlineStr">
        <is>
          <t>Ativo</t>
        </is>
      </c>
      <c r="H3" t="inlineStr">
        <is>
          <t>Ordinária</t>
        </is>
      </c>
      <c r="I3" t="inlineStr">
        <is>
          <t>33903700</t>
        </is>
      </c>
      <c r="J3" t="inlineStr">
        <is>
          <t>5329873,72</t>
        </is>
      </c>
      <c r="K3" t="inlineStr">
        <is>
          <t>530296,26</t>
        </is>
      </c>
      <c r="L3" t="inlineStr"/>
    </row>
    <row r="4">
      <c r="A4" t="inlineStr">
        <is>
          <t>CONTRATAÇÃO DE EMPRESA ESPECIALIZADA EM ELABORAÇÃO DE PROJETOS DE ENGENHARIA</t>
        </is>
      </c>
      <c r="B4" t="inlineStr">
        <is>
          <t>MUTTI SANTANA ENGENHARIA E CONSULTORIA</t>
        </is>
      </c>
      <c r="C4">
        <f>"17260797000169"</f>
        <v/>
      </c>
      <c r="D4" t="inlineStr">
        <is>
          <t>Pregão Eletrônico</t>
        </is>
      </c>
      <c r="E4" t="inlineStr">
        <is>
          <t>05/05/2023 00:00:00</t>
        </is>
      </c>
      <c r="F4" t="inlineStr">
        <is>
          <t>04/05/2027</t>
        </is>
      </c>
      <c r="G4" t="inlineStr">
        <is>
          <t>Prorrogado</t>
        </is>
      </c>
      <c r="H4" t="inlineStr">
        <is>
          <t>Ordinária</t>
        </is>
      </c>
      <c r="I4" t="inlineStr">
        <is>
          <t>44905100</t>
        </is>
      </c>
      <c r="J4" t="inlineStr">
        <is>
          <t>4809168,24</t>
        </is>
      </c>
      <c r="K4" t="inlineStr">
        <is>
          <t>0,00</t>
        </is>
      </c>
      <c r="L4" t="inlineStr"/>
    </row>
    <row r="5">
      <c r="A5" t="inlineStr">
        <is>
          <t>SERVIÇOS EDUCACIONAIS</t>
        </is>
      </c>
      <c r="B5" t="inlineStr">
        <is>
          <t>SECRETARIA DE ESTADO DA EDUCAÇÃO DE SERGIPE</t>
        </is>
      </c>
      <c r="C5">
        <f>"34841195000114"</f>
        <v/>
      </c>
      <c r="D5" t="inlineStr"/>
      <c r="E5" t="inlineStr">
        <is>
          <t>22/07/2025 00:00:00</t>
        </is>
      </c>
      <c r="F5" t="inlineStr">
        <is>
          <t>24/11/2026</t>
        </is>
      </c>
      <c r="G5" t="inlineStr">
        <is>
          <t>Ativo</t>
        </is>
      </c>
      <c r="H5" t="inlineStr">
        <is>
          <t>Ordinária</t>
        </is>
      </c>
      <c r="I5" t="inlineStr"/>
      <c r="J5" t="inlineStr">
        <is>
          <t>2946021,12</t>
        </is>
      </c>
      <c r="K5" t="inlineStr">
        <is>
          <t>2562085,17</t>
        </is>
      </c>
      <c r="L5" t="inlineStr"/>
    </row>
    <row r="6">
      <c r="A6" t="inlineStr">
        <is>
          <t xml:space="preserve">SERVIÇOS EDUCACIONAIS </t>
        </is>
      </c>
      <c r="B6" t="inlineStr">
        <is>
          <t>SECRETARIA DE ESTADO DA EDUCAÇÃO DE SERGIPE</t>
        </is>
      </c>
      <c r="C6">
        <f>"34841195000114"</f>
        <v/>
      </c>
      <c r="D6" t="inlineStr"/>
      <c r="E6" t="inlineStr">
        <is>
          <t>12/03/2026 00:00:00</t>
        </is>
      </c>
      <c r="F6" t="inlineStr">
        <is>
          <t>13/04/2027</t>
        </is>
      </c>
      <c r="G6" t="inlineStr">
        <is>
          <t>Ativo</t>
        </is>
      </c>
      <c r="H6" t="inlineStr">
        <is>
          <t>Ordinária</t>
        </is>
      </c>
      <c r="I6" t="inlineStr"/>
      <c r="J6" t="inlineStr">
        <is>
          <t>2019693,38</t>
        </is>
      </c>
      <c r="K6" t="inlineStr">
        <is>
          <t>0,00</t>
        </is>
      </c>
      <c r="L6" t="inlineStr"/>
    </row>
    <row r="7">
      <c r="A7" t="inlineStr">
        <is>
          <t>CONTRATAÇÃO DE AGÊNCIA DE PUBLICIDADE</t>
        </is>
      </c>
      <c r="B7" t="inlineStr">
        <is>
          <t>ART &amp; C COMUNICAÇÃO INTEGRADA LTDA</t>
        </is>
      </c>
      <c r="C7">
        <f>"02692183000189"</f>
        <v/>
      </c>
      <c r="D7" t="inlineStr">
        <is>
          <t>Concorrência</t>
        </is>
      </c>
      <c r="E7" t="inlineStr">
        <is>
          <t>07/11/2023 00:00:00</t>
        </is>
      </c>
      <c r="F7" t="inlineStr">
        <is>
          <t>07/11/2026</t>
        </is>
      </c>
      <c r="G7" t="inlineStr">
        <is>
          <t>Prorrogado</t>
        </is>
      </c>
      <c r="H7" t="inlineStr">
        <is>
          <t>Ordinária</t>
        </is>
      </c>
      <c r="I7" t="inlineStr">
        <is>
          <t>33903900</t>
        </is>
      </c>
      <c r="J7" t="inlineStr">
        <is>
          <t>1700000,00</t>
        </is>
      </c>
      <c r="K7" t="inlineStr">
        <is>
          <t>3214986,66</t>
        </is>
      </c>
      <c r="L7" t="inlineStr"/>
    </row>
    <row r="8">
      <c r="A8" t="inlineStr">
        <is>
          <t>AQUISIÇÃO DE GÊNEROS ALIMENTÍCIOS - PROTEÍNAS</t>
        </is>
      </c>
      <c r="B8" t="inlineStr">
        <is>
          <t>ATACAREJO DO TRABALHADOR LTDA</t>
        </is>
      </c>
      <c r="C8">
        <f>"58995360000150"</f>
        <v/>
      </c>
      <c r="D8" t="inlineStr">
        <is>
          <t>Pregão Eletrônico</t>
        </is>
      </c>
      <c r="E8" t="inlineStr">
        <is>
          <t>16/06/2025 00:00:00</t>
        </is>
      </c>
      <c r="F8" t="inlineStr">
        <is>
          <t>16/06/2026</t>
        </is>
      </c>
      <c r="G8" t="inlineStr">
        <is>
          <t>Ativo</t>
        </is>
      </c>
      <c r="H8" t="inlineStr">
        <is>
          <t>Ordinária</t>
        </is>
      </c>
      <c r="I8" t="inlineStr">
        <is>
          <t>33903000</t>
        </is>
      </c>
      <c r="J8" t="inlineStr">
        <is>
          <t>1514829,65</t>
        </is>
      </c>
      <c r="K8" t="inlineStr">
        <is>
          <t>254598,80</t>
        </is>
      </c>
      <c r="L8" t="inlineStr"/>
    </row>
    <row r="9">
      <c r="A9" t="inlineStr">
        <is>
          <t>REGISTRO DE PREÇOS PARA FUTURA E EVENTUAL AQUISIÇÃO DE MOBILIÁRIOS DE MARCENARIA</t>
        </is>
      </c>
      <c r="B9" t="inlineStr">
        <is>
          <t xml:space="preserve">CADEIRA E CIA COMÉRCIO DE MÓVEIS </t>
        </is>
      </c>
      <c r="C9">
        <f>"09046339000101"</f>
        <v/>
      </c>
      <c r="D9" t="inlineStr">
        <is>
          <t>Pregão Eletrônico</t>
        </is>
      </c>
      <c r="E9" t="inlineStr">
        <is>
          <t>22/01/2026 00:00:00</t>
        </is>
      </c>
      <c r="F9" t="inlineStr">
        <is>
          <t>22/01/2027</t>
        </is>
      </c>
      <c r="G9" t="inlineStr">
        <is>
          <t>Ativo</t>
        </is>
      </c>
      <c r="H9" t="inlineStr">
        <is>
          <t>Ordinária</t>
        </is>
      </c>
      <c r="I9" t="inlineStr">
        <is>
          <t>44905200</t>
        </is>
      </c>
      <c r="J9" t="inlineStr">
        <is>
          <t>1446585,50</t>
        </is>
      </c>
      <c r="K9" t="inlineStr">
        <is>
          <t>140622,69</t>
        </is>
      </c>
      <c r="L9" t="inlineStr"/>
    </row>
    <row r="10">
      <c r="A10" t="inlineStr">
        <is>
          <t>CONTRATAÇÃO DE EMPRESA ESPECIALIZADA EM MÃO DE OBRA DE LIMPEZA E CONSERVAÇÃO</t>
        </is>
      </c>
      <c r="B10" t="inlineStr">
        <is>
          <t>CONNECT GESTÃO EM SERVIÇOS EIRELI</t>
        </is>
      </c>
      <c r="C10">
        <f>"30754789000137"</f>
        <v/>
      </c>
      <c r="D10" t="inlineStr">
        <is>
          <t>Pregão Eletrônico</t>
        </is>
      </c>
      <c r="E10" t="inlineStr">
        <is>
          <t>02/06/2022 00:00:00</t>
        </is>
      </c>
      <c r="F10" t="inlineStr">
        <is>
          <t>02/06/2026</t>
        </is>
      </c>
      <c r="G10" t="inlineStr">
        <is>
          <t>Prorrogado</t>
        </is>
      </c>
      <c r="H10" t="inlineStr">
        <is>
          <t>Ordinária</t>
        </is>
      </c>
      <c r="I10" t="inlineStr">
        <is>
          <t>33903700</t>
        </is>
      </c>
      <c r="J10" t="inlineStr">
        <is>
          <t>1365374,76</t>
        </is>
      </c>
      <c r="K10" t="inlineStr">
        <is>
          <t>7190829,22</t>
        </is>
      </c>
      <c r="L10" t="inlineStr"/>
    </row>
    <row r="11">
      <c r="A11" t="inlineStr">
        <is>
          <t>FORNECIMENTO, MONTAGEM INSTALAÇÃO DE SISTEMA DE SONORIZAÇÃO E ACUSTICA</t>
        </is>
      </c>
      <c r="B11" t="inlineStr">
        <is>
          <t>CONTROL HOME AUTOMAÇÃO E ILUMINAÇÃO INTELIGENTE LTDA</t>
        </is>
      </c>
      <c r="C11">
        <f>"45519962000190"</f>
        <v/>
      </c>
      <c r="D11" t="inlineStr">
        <is>
          <t>Pregão Eletrônico</t>
        </is>
      </c>
      <c r="E11" t="inlineStr">
        <is>
          <t>25/05/2026 00:00:00</t>
        </is>
      </c>
      <c r="F11" t="inlineStr">
        <is>
          <t>20/08/2026</t>
        </is>
      </c>
      <c r="G11" t="inlineStr">
        <is>
          <t>Ativo</t>
        </is>
      </c>
      <c r="H11" t="inlineStr">
        <is>
          <t>Ordinária</t>
        </is>
      </c>
      <c r="I11" t="inlineStr">
        <is>
          <t>33903900</t>
        </is>
      </c>
      <c r="J11" t="inlineStr">
        <is>
          <t>1248896,31</t>
        </is>
      </c>
      <c r="K11" t="inlineStr">
        <is>
          <t>404256,74</t>
        </is>
      </c>
      <c r="L11" t="inlineStr"/>
    </row>
    <row r="12">
      <c r="A12" t="inlineStr">
        <is>
          <t>LOCAÇÃO DE IMÓVEL LOCALIZADO NA AV. IVO DO PRADO, ARACAJU/SE</t>
        </is>
      </c>
      <c r="B12" t="inlineStr">
        <is>
          <t xml:space="preserve">LUCY BARRETO VIEIRA </t>
        </is>
      </c>
      <c r="C12">
        <f>"18965091500"</f>
        <v/>
      </c>
      <c r="D12" t="inlineStr">
        <is>
          <t>Dispensa</t>
        </is>
      </c>
      <c r="E12" t="inlineStr">
        <is>
          <t>01/08/2019 00:00:00</t>
        </is>
      </c>
      <c r="F12" t="inlineStr">
        <is>
          <t>01/08/2029</t>
        </is>
      </c>
      <c r="G12" t="inlineStr">
        <is>
          <t>Ativo</t>
        </is>
      </c>
      <c r="H12" t="inlineStr">
        <is>
          <t>Ordinária</t>
        </is>
      </c>
      <c r="I12" t="inlineStr">
        <is>
          <t>33903600</t>
        </is>
      </c>
      <c r="J12" t="inlineStr">
        <is>
          <t>1184500,00</t>
        </is>
      </c>
      <c r="K12" t="inlineStr">
        <is>
          <t>1288815,06</t>
        </is>
      </c>
      <c r="L12" t="inlineStr"/>
    </row>
    <row r="13">
      <c r="A13" t="inlineStr">
        <is>
          <t>REGISTRO DE PREÇOS PARA AQUISIÇÃO DE PESCADOS</t>
        </is>
      </c>
      <c r="B13" t="inlineStr">
        <is>
          <t xml:space="preserve">LOJÃO MIX COMÉRCIO EM GERAL </t>
        </is>
      </c>
      <c r="C13">
        <f>"50472634000115"</f>
        <v/>
      </c>
      <c r="D13" t="inlineStr">
        <is>
          <t>Pregão Eletrônico</t>
        </is>
      </c>
      <c r="E13" t="inlineStr">
        <is>
          <t>23/07/2025 00:00:00</t>
        </is>
      </c>
      <c r="F13" t="inlineStr">
        <is>
          <t>23/07/2026</t>
        </is>
      </c>
      <c r="G13" t="inlineStr">
        <is>
          <t>Ativo</t>
        </is>
      </c>
      <c r="H13" t="inlineStr">
        <is>
          <t>Ordinária</t>
        </is>
      </c>
      <c r="I13" t="inlineStr">
        <is>
          <t>33903000</t>
        </is>
      </c>
      <c r="J13" t="inlineStr">
        <is>
          <t>1137877,50</t>
        </is>
      </c>
      <c r="K13" t="inlineStr">
        <is>
          <t>188329,97</t>
        </is>
      </c>
      <c r="L13" t="inlineStr"/>
    </row>
    <row r="14">
      <c r="A14" t="inlineStr">
        <is>
          <t>REGISTRO DE PRECOS PARA AQUISICAO DE MOBILIARIOS ADMINISTRATIVOS E PEDAGOGICOS</t>
        </is>
      </c>
      <c r="B14" t="inlineStr">
        <is>
          <t>LA LICITAÇÕES LTDA</t>
        </is>
      </c>
      <c r="C14">
        <f>"41474334000184"</f>
        <v/>
      </c>
      <c r="D14" t="inlineStr">
        <is>
          <t>Pregão Eletrônico</t>
        </is>
      </c>
      <c r="E14" t="inlineStr">
        <is>
          <t>13/01/2026 00:00:00</t>
        </is>
      </c>
      <c r="F14" t="inlineStr">
        <is>
          <t>13/01/2027</t>
        </is>
      </c>
      <c r="G14" t="inlineStr">
        <is>
          <t>Ativo</t>
        </is>
      </c>
      <c r="H14" t="inlineStr">
        <is>
          <t>Ordinária</t>
        </is>
      </c>
      <c r="I14" t="inlineStr">
        <is>
          <t>44905200</t>
        </is>
      </c>
      <c r="J14" t="inlineStr">
        <is>
          <t>1126998,90</t>
        </is>
      </c>
      <c r="K14" t="inlineStr">
        <is>
          <t>152536,38</t>
        </is>
      </c>
      <c r="L14" t="inlineStr"/>
    </row>
    <row r="15">
      <c r="A15" t="inlineStr">
        <is>
          <t>AQUISIÇÃO DE MOBILIÁRIOS ADMINISTRATIVOS PARA O SENAC/SE.</t>
        </is>
      </c>
      <c r="B15" t="inlineStr">
        <is>
          <t>EDUWISE SOLUÇÕES LTDA</t>
        </is>
      </c>
      <c r="C15">
        <f>"50451091000150"</f>
        <v/>
      </c>
      <c r="D15" t="inlineStr">
        <is>
          <t>Pregão Eletrônico</t>
        </is>
      </c>
      <c r="E15" t="inlineStr">
        <is>
          <t>19/08/2025 00:00:00</t>
        </is>
      </c>
      <c r="F15" t="inlineStr">
        <is>
          <t>19/08/2026</t>
        </is>
      </c>
      <c r="G15" t="inlineStr">
        <is>
          <t>Ativo</t>
        </is>
      </c>
      <c r="H15" t="inlineStr">
        <is>
          <t>Ordinária</t>
        </is>
      </c>
      <c r="I15" t="inlineStr">
        <is>
          <t>44905200</t>
        </is>
      </c>
      <c r="J15" t="inlineStr">
        <is>
          <t>995871,00</t>
        </is>
      </c>
      <c r="K15" t="inlineStr">
        <is>
          <t>120278,59</t>
        </is>
      </c>
      <c r="L15" t="inlineStr"/>
    </row>
    <row r="16">
      <c r="A16" t="inlineStr">
        <is>
          <t>REGISTRO DE PREÇOS PARA AQUISIÇÃO DE FRIOS</t>
        </is>
      </c>
      <c r="B16" t="inlineStr">
        <is>
          <t>GONZAGA DISTRIBUIDORA DE ALIMENTOS EIRELI</t>
        </is>
      </c>
      <c r="C16">
        <f>"13446611000100"</f>
        <v/>
      </c>
      <c r="D16" t="inlineStr">
        <is>
          <t>Pregão Eletrônico</t>
        </is>
      </c>
      <c r="E16" t="inlineStr">
        <is>
          <t>24/07/2025 00:00:00</t>
        </is>
      </c>
      <c r="F16" t="inlineStr">
        <is>
          <t>24/07/2026</t>
        </is>
      </c>
      <c r="G16" t="inlineStr">
        <is>
          <t>Ativo</t>
        </is>
      </c>
      <c r="H16" t="inlineStr">
        <is>
          <t>Ordinária</t>
        </is>
      </c>
      <c r="I16" t="inlineStr">
        <is>
          <t>33903000</t>
        </is>
      </c>
      <c r="J16" t="inlineStr">
        <is>
          <t>951862,00</t>
        </is>
      </c>
      <c r="K16" t="inlineStr">
        <is>
          <t>147907,61</t>
        </is>
      </c>
      <c r="L16" t="inlineStr"/>
    </row>
    <row r="17">
      <c r="A17" t="inlineStr">
        <is>
          <t>CONTRAÇÃO DE SERVIÇO DE IMPLANTAÇÃO DE SISTEMA DE GERAÇÃO DE ENERGIA SOLAR FOTOVOLTÁICA</t>
        </is>
      </c>
      <c r="B17" t="inlineStr">
        <is>
          <t>FUTURA CLIMATIZAÇÃO E ENERGIA RENOVÁVEL DIST. COM. E SERVIÇOS LTDA</t>
        </is>
      </c>
      <c r="C17">
        <f>"30430226000193"</f>
        <v/>
      </c>
      <c r="D17" t="inlineStr">
        <is>
          <t>Pregão Eletrônico</t>
        </is>
      </c>
      <c r="E17" t="inlineStr">
        <is>
          <t>15/08/2025 00:00:00</t>
        </is>
      </c>
      <c r="F17" t="inlineStr">
        <is>
          <t>15/05/2028</t>
        </is>
      </c>
      <c r="G17" t="inlineStr">
        <is>
          <t>Ativo</t>
        </is>
      </c>
      <c r="H17" t="inlineStr">
        <is>
          <t>Ordinária</t>
        </is>
      </c>
      <c r="I17" t="inlineStr">
        <is>
          <t>33903900</t>
        </is>
      </c>
      <c r="J17" t="inlineStr">
        <is>
          <t>884989,10</t>
        </is>
      </c>
      <c r="K17" t="inlineStr">
        <is>
          <t>677188,33</t>
        </is>
      </c>
      <c r="L17" t="inlineStr"/>
    </row>
    <row r="18">
      <c r="A18" t="inlineStr">
        <is>
          <t>SERVIÇOS DE EDIFICAÇÃO DE MURO DE CONTENÇÃO NA NOVA UNIDADE SENAC NO MUNICIPIO DE TOBIAS BARRETO</t>
        </is>
      </c>
      <c r="B18" t="inlineStr">
        <is>
          <t>IL AZEVEDO ENGENHARIA LTDA</t>
        </is>
      </c>
      <c r="C18">
        <f>"29383128000163"</f>
        <v/>
      </c>
      <c r="D18" t="inlineStr">
        <is>
          <t>Pregão Eletrônico</t>
        </is>
      </c>
      <c r="E18" t="inlineStr">
        <is>
          <t>13/11/2025 00:00:00</t>
        </is>
      </c>
      <c r="F18" t="inlineStr">
        <is>
          <t>03/07/2026</t>
        </is>
      </c>
      <c r="G18" t="inlineStr">
        <is>
          <t>Prorrogado</t>
        </is>
      </c>
      <c r="H18" t="inlineStr">
        <is>
          <t>Ordinária</t>
        </is>
      </c>
      <c r="I18" t="inlineStr">
        <is>
          <t>44905100</t>
        </is>
      </c>
      <c r="J18" t="inlineStr">
        <is>
          <t>853235,21</t>
        </is>
      </c>
      <c r="K18" t="inlineStr">
        <is>
          <t>732448,41</t>
        </is>
      </c>
      <c r="L18" t="inlineStr"/>
    </row>
    <row r="19">
      <c r="A19" t="inlineStr">
        <is>
          <t>CONTRATACAO DE AGENCIA DE EVENTO - SEMANA "S"</t>
        </is>
      </c>
      <c r="B19" t="inlineStr">
        <is>
          <t>EXITO ESTRUTURAS E EVENTOS LTDA</t>
        </is>
      </c>
      <c r="C19">
        <f>"01930515000153"</f>
        <v/>
      </c>
      <c r="D19" t="inlineStr">
        <is>
          <t>Convite</t>
        </is>
      </c>
      <c r="E19" t="inlineStr">
        <is>
          <t>05/05/2026 00:00:00</t>
        </is>
      </c>
      <c r="F19" t="inlineStr">
        <is>
          <t>05/11/2026</t>
        </is>
      </c>
      <c r="G19" t="inlineStr">
        <is>
          <t>Ativo</t>
        </is>
      </c>
      <c r="H19" t="inlineStr">
        <is>
          <t>Ordinária</t>
        </is>
      </c>
      <c r="I19" t="inlineStr">
        <is>
          <t>33903000</t>
        </is>
      </c>
      <c r="J19" t="inlineStr">
        <is>
          <t>819890,00</t>
        </is>
      </c>
      <c r="K19" t="inlineStr">
        <is>
          <t>819316,00</t>
        </is>
      </c>
      <c r="L19" t="inlineStr"/>
    </row>
    <row r="20">
      <c r="A20" t="inlineStr">
        <is>
          <t>SERVIÇOS DE CABEAMENTO ESTRUTURADO - CEP ITABAIANA</t>
        </is>
      </c>
      <c r="B20" t="inlineStr">
        <is>
          <t>MIT ENGENHARIA &amp; TECNOLOGIA</t>
        </is>
      </c>
      <c r="C20">
        <f>"22790377000124"</f>
        <v/>
      </c>
      <c r="D20" t="inlineStr">
        <is>
          <t>Pregão Eletrônico</t>
        </is>
      </c>
      <c r="E20" t="inlineStr">
        <is>
          <t>16/11/2023 00:00:00</t>
        </is>
      </c>
      <c r="F20" t="inlineStr">
        <is>
          <t>16/11/2028</t>
        </is>
      </c>
      <c r="G20" t="inlineStr">
        <is>
          <t>Ativo</t>
        </is>
      </c>
      <c r="H20" t="inlineStr">
        <is>
          <t>Ordinária</t>
        </is>
      </c>
      <c r="I20" t="inlineStr">
        <is>
          <t>44905100</t>
        </is>
      </c>
      <c r="J20" t="inlineStr">
        <is>
          <t>792000,00</t>
        </is>
      </c>
      <c r="K20" t="inlineStr">
        <is>
          <t>792000,00</t>
        </is>
      </c>
      <c r="L20" t="inlineStr"/>
    </row>
    <row r="21">
      <c r="A21" t="inlineStr">
        <is>
          <t>REGISTRO DE PRECOS PARA AQUISICAO DE MOBILIARIOS ADMINISTRATIVOS E PEDAGOGICOS</t>
        </is>
      </c>
      <c r="B21" t="inlineStr">
        <is>
          <t>SIERDOVSKI TECNOLOGIA LTDA</t>
        </is>
      </c>
      <c r="C21">
        <f>"03874953000177"</f>
        <v/>
      </c>
      <c r="D21" t="inlineStr">
        <is>
          <t>Pregão Eletrônico</t>
        </is>
      </c>
      <c r="E21" t="inlineStr">
        <is>
          <t>19/01/2026 00:00:00</t>
        </is>
      </c>
      <c r="F21" t="inlineStr">
        <is>
          <t>19/01/2027</t>
        </is>
      </c>
      <c r="G21" t="inlineStr">
        <is>
          <t>Ativo</t>
        </is>
      </c>
      <c r="H21" t="inlineStr">
        <is>
          <t>Ordinária</t>
        </is>
      </c>
      <c r="I21" t="inlineStr">
        <is>
          <t>44905200</t>
        </is>
      </c>
      <c r="J21" t="inlineStr">
        <is>
          <t>708137,50</t>
        </is>
      </c>
      <c r="K21" t="inlineStr">
        <is>
          <t>5673,99</t>
        </is>
      </c>
      <c r="L21" t="inlineStr"/>
    </row>
  </sheetData>
  <pageMargins left="0.75" right="0.75" top="1" bottom="1" header="0.5" footer="0.5"/>
</worksheet>
</file>

<file path=xl/worksheets/sheet817.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030/2024</t>
        </is>
      </c>
      <c r="B2" t="inlineStr">
        <is>
          <t>CONVÊNIO DE COOPERAÇÃO TÉCNICA</t>
        </is>
      </c>
      <c r="C2" t="inlineStr">
        <is>
          <t>SECRETARIA DE EST TRABALHO EMPREGO EMPREENDENDORISMO</t>
        </is>
      </c>
      <c r="D2" t="inlineStr">
        <is>
          <t>50686322000104</t>
        </is>
      </c>
      <c r="E2" t="inlineStr"/>
      <c r="F2" t="inlineStr">
        <is>
          <t>08/10/2024 00:00:00</t>
        </is>
      </c>
      <c r="G2" t="inlineStr">
        <is>
          <t>08/10/2026</t>
        </is>
      </c>
      <c r="H2" t="inlineStr">
        <is>
          <t>Ativo</t>
        </is>
      </c>
      <c r="I2" t="inlineStr">
        <is>
          <t>Ordinária</t>
        </is>
      </c>
      <c r="J2" t="inlineStr"/>
    </row>
    <row r="3">
      <c r="A3" t="inlineStr">
        <is>
          <t>028/2025</t>
        </is>
      </c>
      <c r="B3" t="inlineStr">
        <is>
          <t>CONVÊNIO DE COOPERAÇÃO TÉCNICA - PSG</t>
        </is>
      </c>
      <c r="C3" t="inlineStr">
        <is>
          <t>SECRETARIA DE EST TRABALHO EMPREGO EMPREENDENDORISMO</t>
        </is>
      </c>
      <c r="D3" t="inlineStr">
        <is>
          <t>50686322000104</t>
        </is>
      </c>
      <c r="E3" t="inlineStr"/>
      <c r="F3" t="inlineStr">
        <is>
          <t>29/08/2025 00:00:00</t>
        </is>
      </c>
      <c r="G3" t="inlineStr">
        <is>
          <t>29/08/2026</t>
        </is>
      </c>
      <c r="H3" t="inlineStr">
        <is>
          <t>Ativo</t>
        </is>
      </c>
      <c r="I3" t="inlineStr">
        <is>
          <t>Ordinária</t>
        </is>
      </c>
      <c r="J3" t="inlineStr"/>
    </row>
    <row r="4">
      <c r="A4" t="inlineStr">
        <is>
          <t>007/2026</t>
        </is>
      </c>
      <c r="B4" t="inlineStr">
        <is>
          <t>CONVÊNIO DE COOPERAÇÃO TÉCNICA</t>
        </is>
      </c>
      <c r="C4" t="inlineStr">
        <is>
          <t>MINISTÉRIO PÚBLICO DA UNIÃO</t>
        </is>
      </c>
      <c r="D4" t="inlineStr">
        <is>
          <t>26989715003047</t>
        </is>
      </c>
      <c r="E4" t="inlineStr"/>
      <c r="F4" t="inlineStr">
        <is>
          <t>22/04/2026 00:00:00</t>
        </is>
      </c>
      <c r="G4" t="inlineStr">
        <is>
          <t>22/04/2031</t>
        </is>
      </c>
      <c r="H4" t="inlineStr">
        <is>
          <t>Ativo</t>
        </is>
      </c>
      <c r="I4" t="inlineStr">
        <is>
          <t>Ordinária</t>
        </is>
      </c>
      <c r="J4" t="inlineStr"/>
    </row>
    <row r="5">
      <c r="A5" t="inlineStr">
        <is>
          <t>009/2026</t>
        </is>
      </c>
      <c r="B5" t="inlineStr">
        <is>
          <t>CONVÊNIO DE COOPERAÇÃO TÉCNICA - PSG</t>
        </is>
      </c>
      <c r="C5" t="inlineStr">
        <is>
          <t>PREFEITURA MUNICIPAL DE RACHÃO DO DANTAS</t>
        </is>
      </c>
      <c r="D5" t="inlineStr">
        <is>
          <t>13107180000157</t>
        </is>
      </c>
      <c r="E5" t="inlineStr"/>
      <c r="F5" t="inlineStr">
        <is>
          <t>09/03/2026 00:00:00</t>
        </is>
      </c>
      <c r="G5" t="inlineStr">
        <is>
          <t>09/06/2026</t>
        </is>
      </c>
      <c r="H5" t="inlineStr">
        <is>
          <t>Ativo</t>
        </is>
      </c>
      <c r="I5" t="inlineStr">
        <is>
          <t>Ordinária</t>
        </is>
      </c>
      <c r="J5" t="inlineStr"/>
    </row>
    <row r="6">
      <c r="A6" t="inlineStr">
        <is>
          <t>016/2025</t>
        </is>
      </c>
      <c r="B6" t="inlineStr">
        <is>
          <t>CONVÊNIO DE COOPERAÇÃO TÉCNICA</t>
        </is>
      </c>
      <c r="C6" t="inlineStr">
        <is>
          <t>PETROX COMERCIAL LTDA</t>
        </is>
      </c>
      <c r="D6" t="inlineStr">
        <is>
          <t>05297480000118</t>
        </is>
      </c>
      <c r="E6" t="inlineStr"/>
      <c r="F6" t="inlineStr">
        <is>
          <t>16/06/2025 00:00:00</t>
        </is>
      </c>
      <c r="G6" t="inlineStr">
        <is>
          <t>16/06/2027</t>
        </is>
      </c>
      <c r="H6" t="inlineStr">
        <is>
          <t>Ativo</t>
        </is>
      </c>
      <c r="I6" t="inlineStr">
        <is>
          <t>Ordinária</t>
        </is>
      </c>
      <c r="J6" t="inlineStr"/>
    </row>
    <row r="7">
      <c r="A7" t="inlineStr">
        <is>
          <t>003/2026</t>
        </is>
      </c>
      <c r="B7" t="inlineStr">
        <is>
          <t>CONVÊNIO DE COOPERAÇÃO TÉCNICA - PSG</t>
        </is>
      </c>
      <c r="C7" t="inlineStr">
        <is>
          <t>OFICINA MÃOS AMIGAS NOSSA SENHORA DE NAZARÉ</t>
        </is>
      </c>
      <c r="D7" t="inlineStr">
        <is>
          <t>18211428000149</t>
        </is>
      </c>
      <c r="E7" t="inlineStr"/>
      <c r="F7" t="inlineStr">
        <is>
          <t>09/02/2026 00:00:00</t>
        </is>
      </c>
      <c r="G7" t="inlineStr">
        <is>
          <t>19/05/2026</t>
        </is>
      </c>
      <c r="H7" t="inlineStr">
        <is>
          <t>Encerrado</t>
        </is>
      </c>
      <c r="I7" t="inlineStr">
        <is>
          <t>Ordinária</t>
        </is>
      </c>
      <c r="J7" t="inlineStr"/>
    </row>
    <row r="8">
      <c r="A8" t="inlineStr">
        <is>
          <t>034/2024</t>
        </is>
      </c>
      <c r="B8" t="inlineStr">
        <is>
          <t>CONVÊNIO DE COOPERAÇÃO TÉCNICA</t>
        </is>
      </c>
      <c r="C8" t="inlineStr">
        <is>
          <t>TRIBUNAL DE JUSTIÇA DO ESTADO DE SERGIPE</t>
        </is>
      </c>
      <c r="D8" t="inlineStr">
        <is>
          <t>13166970000103</t>
        </is>
      </c>
      <c r="E8" t="inlineStr"/>
      <c r="F8" t="inlineStr">
        <is>
          <t>13/06/2024 00:00:00</t>
        </is>
      </c>
      <c r="G8" t="inlineStr">
        <is>
          <t>13/06/2026</t>
        </is>
      </c>
      <c r="H8" t="inlineStr">
        <is>
          <t>Ativo</t>
        </is>
      </c>
      <c r="I8" t="inlineStr">
        <is>
          <t>Ordinária</t>
        </is>
      </c>
      <c r="J8" t="inlineStr"/>
    </row>
    <row r="9">
      <c r="A9" t="inlineStr">
        <is>
          <t>012/2026</t>
        </is>
      </c>
      <c r="B9" t="inlineStr">
        <is>
          <t>CONVÊNIO DE COOPERAÇÃO TÉCNICA - PSG</t>
        </is>
      </c>
      <c r="C9" t="inlineStr">
        <is>
          <t>MUNICIPIO DE SÃO CRISTOVÃO - SE</t>
        </is>
      </c>
      <c r="D9" t="inlineStr">
        <is>
          <t>13128855000144</t>
        </is>
      </c>
      <c r="E9" t="inlineStr"/>
      <c r="F9" t="inlineStr">
        <is>
          <t>03/06/2026 00:00:00</t>
        </is>
      </c>
      <c r="G9" t="inlineStr">
        <is>
          <t>03/01/2027</t>
        </is>
      </c>
      <c r="H9" t="inlineStr">
        <is>
          <t>Ativo</t>
        </is>
      </c>
      <c r="I9" t="inlineStr">
        <is>
          <t>Ordinária</t>
        </is>
      </c>
      <c r="J9" t="inlineStr"/>
    </row>
    <row r="10">
      <c r="A10" t="inlineStr">
        <is>
          <t>011/2026</t>
        </is>
      </c>
      <c r="B10" t="inlineStr">
        <is>
          <t>CONVÊNIO DE COOPERAÇÃO TÉCNICA - PSG</t>
        </is>
      </c>
      <c r="C10" t="inlineStr">
        <is>
          <t>CENTRO DE FORMAÇÃO ESPIRITUAL ÁGUAS DE ARUANDA</t>
        </is>
      </c>
      <c r="D10" t="inlineStr">
        <is>
          <t>21469181000170</t>
        </is>
      </c>
      <c r="E10" t="inlineStr"/>
      <c r="F10" t="inlineStr">
        <is>
          <t>11/06/2026 00:00:00</t>
        </is>
      </c>
      <c r="G10" t="inlineStr">
        <is>
          <t>11/02/2027</t>
        </is>
      </c>
      <c r="H10" t="inlineStr">
        <is>
          <t>Ativo</t>
        </is>
      </c>
      <c r="I10" t="inlineStr">
        <is>
          <t>Ordinária</t>
        </is>
      </c>
      <c r="J10" t="inlineStr"/>
    </row>
    <row r="11">
      <c r="A11" t="inlineStr">
        <is>
          <t>010/2026</t>
        </is>
      </c>
      <c r="B11" t="inlineStr">
        <is>
          <t>CONVÊNIO DE COOPERAÇÃO TÉCNICA - PSG</t>
        </is>
      </c>
      <c r="C11" t="inlineStr">
        <is>
          <t>VESTMED INDUTRIA E COMÉRCIO LTDA</t>
        </is>
      </c>
      <c r="D11" t="inlineStr">
        <is>
          <t>06081602000105</t>
        </is>
      </c>
      <c r="E11" t="inlineStr"/>
      <c r="F11" t="inlineStr">
        <is>
          <t>18/03/2026 00:00:00</t>
        </is>
      </c>
      <c r="G11" t="inlineStr">
        <is>
          <t>18/07/2026</t>
        </is>
      </c>
      <c r="H11" t="inlineStr">
        <is>
          <t>Ativo</t>
        </is>
      </c>
      <c r="I11" t="inlineStr">
        <is>
          <t>Ordinária</t>
        </is>
      </c>
      <c r="J11" t="inlineStr"/>
    </row>
    <row r="12">
      <c r="A12" t="inlineStr">
        <is>
          <t>001/2024</t>
        </is>
      </c>
      <c r="B12" t="inlineStr">
        <is>
          <t>CONVÊNIO DE COOPERAÇÃO TÉCNICA</t>
        </is>
      </c>
      <c r="C12" t="inlineStr">
        <is>
          <t>HOSPITAL E MATERNIDADE SÃO JOSÉ</t>
        </is>
      </c>
      <c r="D12" t="inlineStr">
        <is>
          <t>13002704000145</t>
        </is>
      </c>
      <c r="E12" t="inlineStr"/>
      <c r="F12" t="inlineStr">
        <is>
          <t>08/01/2024 00:00:00</t>
        </is>
      </c>
      <c r="G12" t="inlineStr">
        <is>
          <t>08/01/2027</t>
        </is>
      </c>
      <c r="H12" t="inlineStr">
        <is>
          <t>Ativo</t>
        </is>
      </c>
      <c r="I12" t="inlineStr">
        <is>
          <t>Ordinária</t>
        </is>
      </c>
      <c r="J12" t="inlineStr"/>
    </row>
    <row r="13">
      <c r="A13" t="inlineStr">
        <is>
          <t>006/2026</t>
        </is>
      </c>
      <c r="B13" t="inlineStr">
        <is>
          <t>CONVÊNIO DE COOPERAÇÃO TÉCNICA - PSG</t>
        </is>
      </c>
      <c r="C13" t="inlineStr">
        <is>
          <t>PREFEITURA MUNICIPAL DE RIACHUELO</t>
        </is>
      </c>
      <c r="D13" t="inlineStr">
        <is>
          <t>13128897000185</t>
        </is>
      </c>
      <c r="E13" t="inlineStr"/>
      <c r="F13" t="inlineStr">
        <is>
          <t>22/04/2026 00:00:00</t>
        </is>
      </c>
      <c r="G13" t="inlineStr">
        <is>
          <t>22/12/2026</t>
        </is>
      </c>
      <c r="H13" t="inlineStr">
        <is>
          <t>Ativo</t>
        </is>
      </c>
      <c r="I13" t="inlineStr">
        <is>
          <t>Ordinária</t>
        </is>
      </c>
      <c r="J13" t="inlineStr"/>
    </row>
    <row r="14">
      <c r="A14" t="inlineStr">
        <is>
          <t>002/2026</t>
        </is>
      </c>
      <c r="B14" t="inlineStr">
        <is>
          <t>CONVÊNIO DE COOPERAÇÃO TÉCNICA - PSG</t>
        </is>
      </c>
      <c r="C14" t="inlineStr">
        <is>
          <t xml:space="preserve">INSTITUTO MADAM </t>
        </is>
      </c>
      <c r="D14" t="inlineStr">
        <is>
          <t>57721924000102</t>
        </is>
      </c>
      <c r="E14" t="inlineStr"/>
      <c r="F14" t="inlineStr">
        <is>
          <t>13/03/2026 00:00:00</t>
        </is>
      </c>
      <c r="G14" t="inlineStr">
        <is>
          <t>09/04/2027</t>
        </is>
      </c>
      <c r="H14" t="inlineStr">
        <is>
          <t>Ativo</t>
        </is>
      </c>
      <c r="I14" t="inlineStr">
        <is>
          <t>Ordinária</t>
        </is>
      </c>
      <c r="J14" t="inlineStr"/>
    </row>
    <row r="15">
      <c r="A15" t="inlineStr">
        <is>
          <t>029/2025</t>
        </is>
      </c>
      <c r="B15" t="inlineStr">
        <is>
          <t>CONVÊNIO DE COOPERAÇÃO TÉCNICA</t>
        </is>
      </c>
      <c r="C15" t="inlineStr">
        <is>
          <t>FUNDAÇÃO DE SAÚDE PARREIRAS HORTA - FSHP</t>
        </is>
      </c>
      <c r="D15" t="inlineStr">
        <is>
          <t>10439192000190</t>
        </is>
      </c>
      <c r="E15" t="inlineStr"/>
      <c r="F15" t="inlineStr">
        <is>
          <t>16/09/2025 00:00:00</t>
        </is>
      </c>
      <c r="G15" t="inlineStr">
        <is>
          <t>16/09/2026</t>
        </is>
      </c>
      <c r="H15" t="inlineStr">
        <is>
          <t>Ativo</t>
        </is>
      </c>
      <c r="I15" t="inlineStr">
        <is>
          <t>Ordinária</t>
        </is>
      </c>
      <c r="J15" t="inlineStr"/>
    </row>
    <row r="16">
      <c r="A16" t="inlineStr">
        <is>
          <t>020/2025</t>
        </is>
      </c>
      <c r="B16" t="inlineStr">
        <is>
          <t>CONVÊNIO DE COOPERAÇÃO TÉCNICA - PSG</t>
        </is>
      </c>
      <c r="C16" t="inlineStr">
        <is>
          <t>OFICINA MÃOS AMIGAS N.S DE NAZARÉ</t>
        </is>
      </c>
      <c r="D16" t="inlineStr">
        <is>
          <t>18211428000149</t>
        </is>
      </c>
      <c r="E16" t="inlineStr"/>
      <c r="F16" t="inlineStr">
        <is>
          <t>14/07/2025 00:00:00</t>
        </is>
      </c>
      <c r="G16" t="inlineStr">
        <is>
          <t>14/07/2026</t>
        </is>
      </c>
      <c r="H16" t="inlineStr">
        <is>
          <t>Ativo</t>
        </is>
      </c>
      <c r="I16" t="inlineStr">
        <is>
          <t>Ordinária</t>
        </is>
      </c>
      <c r="J16" t="inlineStr"/>
    </row>
    <row r="17">
      <c r="A17" t="inlineStr">
        <is>
          <t>031/2025</t>
        </is>
      </c>
      <c r="B17" t="inlineStr">
        <is>
          <t xml:space="preserve">CONVÊNIO DE COOPERAÇÃO TÉCNICA </t>
        </is>
      </c>
      <c r="C17" t="inlineStr">
        <is>
          <t xml:space="preserve">SEED - SECRETARIA DE ESTADO DA EDUCAÇÃO -SE </t>
        </is>
      </c>
      <c r="D17" t="inlineStr">
        <is>
          <t>34841195000114</t>
        </is>
      </c>
      <c r="E17" t="inlineStr"/>
      <c r="F17" t="inlineStr">
        <is>
          <t>16/09/2025 00:00:00</t>
        </is>
      </c>
      <c r="G17" t="inlineStr">
        <is>
          <t>16/09/2030</t>
        </is>
      </c>
      <c r="H17" t="inlineStr">
        <is>
          <t>Ativo</t>
        </is>
      </c>
      <c r="I17" t="inlineStr">
        <is>
          <t>Ordinária</t>
        </is>
      </c>
      <c r="J17" t="inlineStr"/>
    </row>
    <row r="18">
      <c r="A18" t="inlineStr">
        <is>
          <t>034/2025</t>
        </is>
      </c>
      <c r="B18" t="inlineStr">
        <is>
          <t>CONVÊNIO DE COOPERAÇÃO TÉCNICA - PSG</t>
        </is>
      </c>
      <c r="C18" t="inlineStr">
        <is>
          <t>PREFEITUR MUNICIPAL DE ITAPORANGA D' AJUDA/SE</t>
        </is>
      </c>
      <c r="D18" t="inlineStr">
        <is>
          <t>13128889000139</t>
        </is>
      </c>
      <c r="E18" t="inlineStr"/>
      <c r="F18" t="inlineStr">
        <is>
          <t>07/11/2025 00:00:00</t>
        </is>
      </c>
      <c r="G18" t="inlineStr">
        <is>
          <t>07/11/2026</t>
        </is>
      </c>
      <c r="H18" t="inlineStr">
        <is>
          <t>Ativo</t>
        </is>
      </c>
      <c r="I18" t="inlineStr">
        <is>
          <t>Ordinária</t>
        </is>
      </c>
      <c r="J18" t="inlineStr"/>
    </row>
    <row r="19">
      <c r="A19" t="inlineStr">
        <is>
          <t>013/2026</t>
        </is>
      </c>
      <c r="B19" t="inlineStr">
        <is>
          <t>CONVÊNIO DE COOPERAÇÃO TÉCNICA - PSG</t>
        </is>
      </c>
      <c r="C19" t="inlineStr">
        <is>
          <t>MUNICIPIO DE SANTANA DO SÃO FRANCISCO-SE</t>
        </is>
      </c>
      <c r="D19" t="inlineStr">
        <is>
          <t>32846347000146</t>
        </is>
      </c>
      <c r="E19" t="inlineStr"/>
      <c r="F19" t="inlineStr">
        <is>
          <t>03/06/2026 00:00:00</t>
        </is>
      </c>
      <c r="G19" t="inlineStr">
        <is>
          <t>03/01/2027</t>
        </is>
      </c>
      <c r="H19" t="inlineStr">
        <is>
          <t>Ativo</t>
        </is>
      </c>
      <c r="I19" t="inlineStr">
        <is>
          <t>Ordinária</t>
        </is>
      </c>
      <c r="J19" t="inlineStr"/>
    </row>
    <row r="20">
      <c r="A20" t="inlineStr">
        <is>
          <t>004/2026</t>
        </is>
      </c>
      <c r="B20" t="inlineStr">
        <is>
          <t>CONVÊNIO DE COOPERAÇÃO TÉCNICA - PSG</t>
        </is>
      </c>
      <c r="C20" t="inlineStr">
        <is>
          <t>SECRETARIA MUNICIPAL DE TURISMO - ESTÂNCIA - SE</t>
        </is>
      </c>
      <c r="D20" t="inlineStr">
        <is>
          <t>14734139000173</t>
        </is>
      </c>
      <c r="E20" t="inlineStr"/>
      <c r="F20" t="inlineStr">
        <is>
          <t>19/03/2026 00:00:00</t>
        </is>
      </c>
      <c r="G20" t="inlineStr">
        <is>
          <t>19/05/2026</t>
        </is>
      </c>
      <c r="H20" t="inlineStr">
        <is>
          <t>Encerrado</t>
        </is>
      </c>
      <c r="I20" t="inlineStr">
        <is>
          <t>Ordinária</t>
        </is>
      </c>
      <c r="J20" t="inlineStr"/>
    </row>
    <row r="21">
      <c r="A21" t="inlineStr">
        <is>
          <t>023/2024</t>
        </is>
      </c>
      <c r="B21" t="inlineStr">
        <is>
          <t>CONVÊNIO DE COOPERAÇÃO TÉCNICA</t>
        </is>
      </c>
      <c r="C21" t="inlineStr">
        <is>
          <t>TRIBUNAL DE CONTAS DO ESTADO DE SERGIPE</t>
        </is>
      </c>
      <c r="D21" t="inlineStr">
        <is>
          <t>13170790000103</t>
        </is>
      </c>
      <c r="E21" t="inlineStr"/>
      <c r="F21" t="inlineStr">
        <is>
          <t>25/09/2024 00:00:00</t>
        </is>
      </c>
      <c r="G21" t="inlineStr">
        <is>
          <t>25/09/2029</t>
        </is>
      </c>
      <c r="H21" t="inlineStr">
        <is>
          <t>Ativo</t>
        </is>
      </c>
      <c r="I21" t="inlineStr">
        <is>
          <t>Ordinária</t>
        </is>
      </c>
      <c r="J21" t="inlineStr"/>
    </row>
  </sheetData>
  <pageMargins left="0.75" right="0.75" top="1" bottom="1" header="0.5" footer="0.5"/>
</worksheet>
</file>

<file path=xl/worksheets/sheet81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014/2025</t>
        </is>
      </c>
      <c r="B2" t="inlineStr">
        <is>
          <t>CURSOS E AÇÕES EXTENSIVAS A EDUCAÇÃO PROFISSIONAL</t>
        </is>
      </c>
      <c r="C2" t="inlineStr">
        <is>
          <t>ASSOCIAÇÃO COMUNITÁRIA IMPRENSA FM</t>
        </is>
      </c>
      <c r="D2" t="inlineStr">
        <is>
          <t>21873733000100</t>
        </is>
      </c>
      <c r="E2" t="inlineStr"/>
      <c r="F2" t="inlineStr">
        <is>
          <t>09/04/2025 00:00:00</t>
        </is>
      </c>
      <c r="G2" t="inlineStr">
        <is>
          <t>19/08/2026</t>
        </is>
      </c>
      <c r="H2" t="inlineStr">
        <is>
          <t>Ativo</t>
        </is>
      </c>
      <c r="I2" t="inlineStr">
        <is>
          <t>Ordinária</t>
        </is>
      </c>
      <c r="J2" t="inlineStr">
        <is>
          <t>60000,00</t>
        </is>
      </c>
    </row>
  </sheetData>
  <pageMargins left="0.75" right="0.75" top="1" bottom="1" header="0.5" footer="0.5"/>
</worksheet>
</file>

<file path=xl/worksheets/sheet819.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de Sergipe</t>
        </is>
      </c>
      <c r="C2" t="inlineStr">
        <is>
          <t>13.040.811/0001-68</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R$ 32.985.144,00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R$ 22.438.872,00</t>
        </is>
      </c>
    </row>
    <row r="4">
      <c r="A4" t="inlineStr">
        <is>
          <t>2026</t>
        </is>
      </c>
      <c r="B4" t="inlineStr">
        <is>
          <t>Serviço Nacional de Aprendizagem Comercial -SENAC - Departamento Nacional</t>
        </is>
      </c>
      <c r="C4" t="inlineStr">
        <is>
          <t>33.469.172/0001-68</t>
        </is>
      </c>
      <c r="D4" t="inlineStr">
        <is>
          <t>Despesas rateadas</t>
        </is>
      </c>
      <c r="E4" t="inlineStr">
        <is>
          <t>Compartilhamento de estruturas físicas, infraestrutura tecnológica e ações conjuntas entre as Entidades.</t>
        </is>
      </c>
      <c r="F4" t="inlineStr">
        <is>
          <t>R$ 1.676.117,00</t>
        </is>
      </c>
    </row>
  </sheetData>
  <pageMargins left="0.75" right="0.75" top="1" bottom="1" header="0.5" footer="0.5"/>
</worksheet>
</file>

<file path=xl/worksheets/sheet82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de Sergipe</t>
        </is>
      </c>
      <c r="C2" t="inlineStr">
        <is>
          <t>13.040.811/0001-68</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R$ 32.985.144,00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R$ 22.438.872,00</t>
        </is>
      </c>
    </row>
    <row r="4">
      <c r="A4" t="inlineStr">
        <is>
          <t>2026</t>
        </is>
      </c>
      <c r="B4" t="inlineStr">
        <is>
          <t>Serviço Nacional de Aprendizagem Comercial -SENAC - Departamento Nacional</t>
        </is>
      </c>
      <c r="C4" t="inlineStr">
        <is>
          <t>33.469.172/0001-68</t>
        </is>
      </c>
      <c r="D4" t="inlineStr">
        <is>
          <t>Despesas rateadas</t>
        </is>
      </c>
      <c r="E4" t="inlineStr">
        <is>
          <t>Compartilhamento de estruturas físicas, infraestrutura tecnológica e ações conjuntas entre as Entidades.</t>
        </is>
      </c>
      <c r="F4" t="inlineStr">
        <is>
          <t>R$ 1.676.117,00</t>
        </is>
      </c>
    </row>
  </sheetData>
  <pageMargins left="0.75" right="0.75" top="1" bottom="1" header="0.5" footer="0.5"/>
</worksheet>
</file>

<file path=xl/worksheets/sheet82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Comércio de Bens, Serviços e Turismo do Estado de Sergipe</t>
        </is>
      </c>
      <c r="C2" t="inlineStr">
        <is>
          <t>13.040.811/0001-68</t>
        </is>
      </c>
      <c r="D2" t="inlineStr">
        <is>
          <t>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R$ 32.985.144,00</t>
        </is>
      </c>
    </row>
    <row r="3">
      <c r="A3" t="inlineStr">
        <is>
          <t>2026</t>
        </is>
      </c>
      <c r="B3" t="inlineStr">
        <is>
          <t>Receita Federal do Brasil</t>
        </is>
      </c>
      <c r="C3" t="inlineStr">
        <is>
          <t>00.394.460/0058-87</t>
        </is>
      </c>
      <c r="D3" t="inlineStr">
        <is>
          <t>Comissão ao Órgão Arrecadador</t>
        </is>
      </c>
      <c r="E3" t="inlineStr">
        <is>
          <t>Comissão à Receita Federal do Brasil, com desconto da quota de três e meio por cento sobre a cifra da Arrecadação Geral, conforme § 1º do Art.32 do Decreto 61.843 de 05 de dezembro de 1967.</t>
        </is>
      </c>
      <c r="F3" t="inlineStr">
        <is>
          <t>R$ 22.438.872,00</t>
        </is>
      </c>
    </row>
    <row r="4">
      <c r="A4" t="inlineStr">
        <is>
          <t>2026</t>
        </is>
      </c>
      <c r="B4" t="inlineStr">
        <is>
          <t>Serviço Nacional de Aprendizagem Comercial -SENAC - Departamento Nacional</t>
        </is>
      </c>
      <c r="C4" t="inlineStr">
        <is>
          <t>33.469.172/0001-68</t>
        </is>
      </c>
      <c r="D4" t="inlineStr">
        <is>
          <t>Despesas rateadas</t>
        </is>
      </c>
      <c r="E4" t="inlineStr">
        <is>
          <t>Compartilhamento de estruturas físicas, infraestrutura tecnológica e ações conjuntas entre as Entidades.</t>
        </is>
      </c>
      <c r="F4" t="inlineStr">
        <is>
          <t>R$ 1.676.117,00</t>
        </is>
      </c>
    </row>
  </sheetData>
  <pageMargins left="0.75" right="0.75" top="1" bottom="1" header="0.5" footer="0.5"/>
</worksheet>
</file>

<file path=xl/worksheets/sheet82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R$1.707.326.400,00</t>
        </is>
      </c>
      <c r="D2" t="inlineStr">
        <is>
          <t>59,27%</t>
        </is>
      </c>
    </row>
    <row r="3">
      <c r="A3" t="inlineStr">
        <is>
          <t>131100</t>
        </is>
      </c>
      <c r="B3" t="inlineStr">
        <is>
          <t>Aluguéis</t>
        </is>
      </c>
      <c r="C3" t="inlineStr">
        <is>
          <t>R$3.000.000,00</t>
        </is>
      </c>
      <c r="D3" t="inlineStr">
        <is>
          <t>0,10%</t>
        </is>
      </c>
    </row>
    <row r="4">
      <c r="A4" t="inlineStr">
        <is>
          <t>131530</t>
        </is>
      </c>
      <c r="B4" t="inlineStr">
        <is>
          <t>Taxa de Ocupação de Outros Imóveis</t>
        </is>
      </c>
      <c r="C4" t="inlineStr">
        <is>
          <t>R$4.500.000,00</t>
        </is>
      </c>
      <c r="D4" t="inlineStr">
        <is>
          <t>0,16%</t>
        </is>
      </c>
    </row>
    <row r="5">
      <c r="A5" t="inlineStr">
        <is>
          <t>132500</t>
        </is>
      </c>
      <c r="B5" t="inlineStr">
        <is>
          <t>Remuneração de Depósitos Bancários</t>
        </is>
      </c>
      <c r="C5" t="inlineStr">
        <is>
          <t>R$249.000.000,00</t>
        </is>
      </c>
      <c r="D5" t="inlineStr">
        <is>
          <t>8,64%</t>
        </is>
      </c>
    </row>
    <row r="6">
      <c r="A6" t="inlineStr">
        <is>
          <t>160016</t>
        </is>
      </c>
      <c r="B6" t="inlineStr">
        <is>
          <t>Serviços Educacionais</t>
        </is>
      </c>
      <c r="C6" t="inlineStr">
        <is>
          <t>R$462.000.000,00</t>
        </is>
      </c>
      <c r="D6" t="inlineStr">
        <is>
          <t>16,04%</t>
        </is>
      </c>
    </row>
    <row r="7">
      <c r="A7" t="inlineStr">
        <is>
          <t>191899</t>
        </is>
      </c>
      <c r="B7" t="inlineStr">
        <is>
          <t>Outras Multas e Juros de Mora</t>
        </is>
      </c>
      <c r="C7" t="inlineStr">
        <is>
          <t>R$9.000.000,00</t>
        </is>
      </c>
      <c r="D7" t="inlineStr">
        <is>
          <t>0,31%</t>
        </is>
      </c>
    </row>
    <row r="8">
      <c r="A8" t="inlineStr">
        <is>
          <t>192299</t>
        </is>
      </c>
      <c r="B8" t="inlineStr">
        <is>
          <t>Outras Restituições</t>
        </is>
      </c>
      <c r="C8" t="inlineStr">
        <is>
          <t>R$720.000,00</t>
        </is>
      </c>
      <c r="D8" t="inlineStr">
        <is>
          <t>0,02%</t>
        </is>
      </c>
    </row>
    <row r="9">
      <c r="A9" t="inlineStr">
        <is>
          <t>199099</t>
        </is>
      </c>
      <c r="B9" t="inlineStr">
        <is>
          <t>Outras Receitas</t>
        </is>
      </c>
      <c r="C9" t="inlineStr">
        <is>
          <t>R$121.002.000,00</t>
        </is>
      </c>
      <c r="D9" t="inlineStr">
        <is>
          <t>4,20%</t>
        </is>
      </c>
    </row>
    <row r="10">
      <c r="A10" t="inlineStr">
        <is>
          <t>221500</t>
        </is>
      </c>
      <c r="B10" t="inlineStr">
        <is>
          <t>Alienação de Veículos</t>
        </is>
      </c>
      <c r="C10" t="inlineStr">
        <is>
          <t>R$1.200.000,00</t>
        </is>
      </c>
      <c r="D10" t="inlineStr">
        <is>
          <t>0,04%</t>
        </is>
      </c>
    </row>
    <row r="11">
      <c r="A11" t="inlineStr">
        <is>
          <t>221600</t>
        </is>
      </c>
      <c r="B11" t="inlineStr">
        <is>
          <t>Alienação de Móveis e Utensílios</t>
        </is>
      </c>
      <c r="C11" t="inlineStr">
        <is>
          <t>R$1.008.000,00</t>
        </is>
      </c>
      <c r="D11" t="inlineStr">
        <is>
          <t>0,03%</t>
        </is>
      </c>
    </row>
    <row r="12">
      <c r="A12" t="inlineStr">
        <is>
          <t>221700</t>
        </is>
      </c>
      <c r="B12" t="inlineStr">
        <is>
          <t>Alienação de Equipamentos</t>
        </is>
      </c>
      <c r="C12" t="inlineStr">
        <is>
          <t>R$1.104.000,00</t>
        </is>
      </c>
      <c r="D12" t="inlineStr">
        <is>
          <t>0,04%</t>
        </is>
      </c>
    </row>
    <row r="13">
      <c r="A13" t="inlineStr">
        <is>
          <t>221900</t>
        </is>
      </c>
      <c r="B13" t="inlineStr">
        <is>
          <t>Alienação de Outros Bens Móveis</t>
        </is>
      </c>
      <c r="C13" t="inlineStr">
        <is>
          <t>R$96.000,00</t>
        </is>
      </c>
      <c r="D13" t="inlineStr">
        <is>
          <t>0,00%</t>
        </is>
      </c>
    </row>
    <row r="14">
      <c r="A14" t="inlineStr">
        <is>
          <t>999000</t>
        </is>
      </c>
      <c r="B14" t="inlineStr">
        <is>
          <t>Recursos Arrecadados Exerc. Anteriores</t>
        </is>
      </c>
      <c r="C14" t="inlineStr">
        <is>
          <t>R$320.426.400,00</t>
        </is>
      </c>
      <c r="D14" t="inlineStr">
        <is>
          <t>11,12%</t>
        </is>
      </c>
    </row>
  </sheetData>
  <pageMargins left="0.75" right="0.75" top="1" bottom="1" header="0.5" footer="0.5"/>
</worksheet>
</file>

<file path=xl/worksheets/sheet82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t>
        </is>
      </c>
      <c r="B2" t="inlineStr">
        <is>
          <t>Contrib. a Entidades Fechadas da Previd.</t>
        </is>
      </c>
      <c r="C2" t="inlineStr">
        <is>
          <t>R$ 20.472.000,00</t>
        </is>
      </c>
      <c r="D2" t="inlineStr">
        <is>
          <t>0,71%</t>
        </is>
      </c>
    </row>
    <row r="3">
      <c r="A3" t="inlineStr">
        <is>
          <t>319011</t>
        </is>
      </c>
      <c r="B3" t="inlineStr">
        <is>
          <t>Vencimentos e Vantagens Fixas</t>
        </is>
      </c>
      <c r="C3" t="inlineStr">
        <is>
          <t>R$ 984.000.000,00</t>
        </is>
      </c>
      <c r="D3" t="inlineStr">
        <is>
          <t>34,16%</t>
        </is>
      </c>
    </row>
    <row r="4">
      <c r="A4" t="inlineStr">
        <is>
          <t>319013</t>
        </is>
      </c>
      <c r="B4" t="inlineStr">
        <is>
          <t>Obrigações Patronais</t>
        </is>
      </c>
      <c r="C4" t="inlineStr">
        <is>
          <t>R$ 84.900.000,00</t>
        </is>
      </c>
      <c r="D4" t="inlineStr">
        <is>
          <t>2,95%</t>
        </is>
      </c>
    </row>
    <row r="5">
      <c r="A5" t="inlineStr">
        <is>
          <t>319016</t>
        </is>
      </c>
      <c r="B5" t="inlineStr">
        <is>
          <t>Outras Despesas Variáveis</t>
        </is>
      </c>
      <c r="C5" t="inlineStr">
        <is>
          <t>R$ 8.496.000,00</t>
        </is>
      </c>
      <c r="D5" t="inlineStr">
        <is>
          <t>0,29%</t>
        </is>
      </c>
    </row>
    <row r="6">
      <c r="A6" t="inlineStr">
        <is>
          <t>319091</t>
        </is>
      </c>
      <c r="B6" t="inlineStr">
        <is>
          <t>Sentenças Judiciais - Pessoal e Encargos</t>
        </is>
      </c>
      <c r="C6" t="inlineStr">
        <is>
          <t>R$ 9.000.000,00</t>
        </is>
      </c>
      <c r="D6" t="inlineStr">
        <is>
          <t>0,31%</t>
        </is>
      </c>
    </row>
    <row r="7">
      <c r="A7" t="inlineStr">
        <is>
          <t>319094</t>
        </is>
      </c>
      <c r="B7" t="inlineStr">
        <is>
          <t>Indenizações e Restituições Trabalhistas</t>
        </is>
      </c>
      <c r="C7" t="inlineStr">
        <is>
          <t>R$ 28.500.000,00</t>
        </is>
      </c>
      <c r="D7" t="inlineStr">
        <is>
          <t>0,99%</t>
        </is>
      </c>
    </row>
    <row r="8">
      <c r="A8" t="inlineStr">
        <is>
          <t>335041</t>
        </is>
      </c>
      <c r="B8" t="inlineStr">
        <is>
          <t>Contribuições</t>
        </is>
      </c>
      <c r="C8" t="inlineStr">
        <is>
          <t>R$ 50.194.800,00</t>
        </is>
      </c>
      <c r="D8" t="inlineStr">
        <is>
          <t>1,74%</t>
        </is>
      </c>
    </row>
    <row r="9">
      <c r="A9" t="inlineStr">
        <is>
          <t>339014</t>
        </is>
      </c>
      <c r="B9" t="inlineStr">
        <is>
          <t>Diárias</t>
        </is>
      </c>
      <c r="C9" t="inlineStr">
        <is>
          <t>R$ 15.000.000,00</t>
        </is>
      </c>
      <c r="D9" t="inlineStr">
        <is>
          <t>0,52%</t>
        </is>
      </c>
    </row>
    <row r="10">
      <c r="A10" t="inlineStr">
        <is>
          <t>339018</t>
        </is>
      </c>
      <c r="B10" t="inlineStr">
        <is>
          <t>Auxílio Financeiro a Estudantes</t>
        </is>
      </c>
      <c r="C10" t="inlineStr">
        <is>
          <t>R$ 1.296.000,00</t>
        </is>
      </c>
      <c r="D10" t="inlineStr">
        <is>
          <t>0,04%</t>
        </is>
      </c>
    </row>
    <row r="11">
      <c r="A11" t="inlineStr">
        <is>
          <t>339030</t>
        </is>
      </c>
      <c r="B11" t="inlineStr">
        <is>
          <t>Material de Consumo</t>
        </is>
      </c>
      <c r="C11" t="inlineStr">
        <is>
          <t>R$ 201.000.000,00</t>
        </is>
      </c>
      <c r="D11" t="inlineStr">
        <is>
          <t>6,98%</t>
        </is>
      </c>
    </row>
    <row r="12">
      <c r="A12" t="inlineStr">
        <is>
          <t>339033</t>
        </is>
      </c>
      <c r="B12" t="inlineStr">
        <is>
          <t>Passagens e Despesas de Locomoção</t>
        </is>
      </c>
      <c r="C12" t="inlineStr">
        <is>
          <t>R$ 20.004.000,00</t>
        </is>
      </c>
      <c r="D12" t="inlineStr">
        <is>
          <t>0,69%</t>
        </is>
      </c>
    </row>
    <row r="13">
      <c r="A13" t="inlineStr">
        <is>
          <t>339036</t>
        </is>
      </c>
      <c r="B13" t="inlineStr">
        <is>
          <t>Outros Serviços Terceiros - P. Física</t>
        </is>
      </c>
      <c r="C13" t="inlineStr">
        <is>
          <t>R$ 58.200.000,00</t>
        </is>
      </c>
      <c r="D13" t="inlineStr">
        <is>
          <t>2,02%</t>
        </is>
      </c>
    </row>
    <row r="14">
      <c r="A14" t="inlineStr">
        <is>
          <t>339037</t>
        </is>
      </c>
      <c r="B14" t="inlineStr">
        <is>
          <t>Locação de Mão de Obra</t>
        </is>
      </c>
      <c r="C14" t="inlineStr">
        <is>
          <t>R$ 90.000.000,00</t>
        </is>
      </c>
      <c r="D14" t="inlineStr">
        <is>
          <t>3,12%</t>
        </is>
      </c>
    </row>
    <row r="15">
      <c r="A15" t="inlineStr">
        <is>
          <t>339039</t>
        </is>
      </c>
      <c r="B15" t="inlineStr">
        <is>
          <t>Outros Serviços Terceiros - P. Jurídica</t>
        </is>
      </c>
      <c r="C15" t="inlineStr">
        <is>
          <t>R$ 942.000.000,00</t>
        </is>
      </c>
      <c r="D15" t="inlineStr">
        <is>
          <t>32,70%</t>
        </is>
      </c>
    </row>
    <row r="16">
      <c r="A16" t="inlineStr">
        <is>
          <t>339047</t>
        </is>
      </c>
      <c r="B16" t="inlineStr">
        <is>
          <t>Obrigações Tributárias e Contributivas</t>
        </is>
      </c>
      <c r="C16" t="inlineStr">
        <is>
          <t>R$ 4.320.000,00</t>
        </is>
      </c>
      <c r="D16" t="inlineStr">
        <is>
          <t>0,15%</t>
        </is>
      </c>
    </row>
    <row r="17">
      <c r="A17" t="inlineStr">
        <is>
          <t>339091</t>
        </is>
      </c>
      <c r="B17" t="inlineStr">
        <is>
          <t>Sentenças Judiciais-Outras DespCorrentes</t>
        </is>
      </c>
      <c r="C17" t="inlineStr">
        <is>
          <t>R$ 3.000.000,00</t>
        </is>
      </c>
      <c r="D17" t="inlineStr">
        <is>
          <t>0,10%</t>
        </is>
      </c>
    </row>
    <row r="18">
      <c r="A18" t="inlineStr">
        <is>
          <t>449051</t>
        </is>
      </c>
      <c r="B18" t="inlineStr">
        <is>
          <t>Obras e Instalações</t>
        </is>
      </c>
      <c r="C18" t="inlineStr">
        <is>
          <t>R$ 60.000.000,00</t>
        </is>
      </c>
      <c r="D18" t="inlineStr">
        <is>
          <t>2,08%</t>
        </is>
      </c>
    </row>
    <row r="19">
      <c r="A19" t="inlineStr">
        <is>
          <t>449052</t>
        </is>
      </c>
      <c r="B19" t="inlineStr">
        <is>
          <t>Equipamentos e Material Permanente</t>
        </is>
      </c>
      <c r="C19" t="inlineStr">
        <is>
          <t>R$ 180.000.000,00</t>
        </is>
      </c>
      <c r="D19" t="inlineStr">
        <is>
          <t>6,25%</t>
        </is>
      </c>
    </row>
    <row r="20">
      <c r="A20" t="inlineStr">
        <is>
          <t>459061</t>
        </is>
      </c>
      <c r="B20" t="inlineStr">
        <is>
          <t>Aquisição de Imóveis</t>
        </is>
      </c>
      <c r="C20" t="inlineStr">
        <is>
          <t>R$ 120.000.000,00</t>
        </is>
      </c>
      <c r="D20" t="inlineStr">
        <is>
          <t>4,17%</t>
        </is>
      </c>
    </row>
  </sheetData>
  <pageMargins left="0.75" right="0.75" top="1" bottom="1" header="0.5" footer="0.5"/>
</worksheet>
</file>

<file path=xl/worksheets/sheet82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R$ 313.816.000,00</t>
        </is>
      </c>
      <c r="C2" t="inlineStr">
        <is>
          <t>10,89%</t>
        </is>
      </c>
    </row>
    <row r="3">
      <c r="A3" t="inlineStr">
        <is>
          <t>02 - Administração Financeira</t>
        </is>
      </c>
      <c r="B3" t="inlineStr">
        <is>
          <t>R$ 99.454.800,00</t>
        </is>
      </c>
      <c r="C3" t="inlineStr">
        <is>
          <t>3,45%</t>
        </is>
      </c>
    </row>
    <row r="4">
      <c r="A4" t="inlineStr">
        <is>
          <t>03 - Formação de Recursos Humanos</t>
        </is>
      </c>
      <c r="B4" t="inlineStr">
        <is>
          <t>R$ 22.820.000,00</t>
        </is>
      </c>
      <c r="C4" t="inlineStr">
        <is>
          <t>0,79%</t>
        </is>
      </c>
    </row>
    <row r="5">
      <c r="A5" t="inlineStr">
        <is>
          <t>04 - Comunicação Social</t>
        </is>
      </c>
      <c r="B5" t="inlineStr">
        <is>
          <t>R$ 91.275.000,00</t>
        </is>
      </c>
      <c r="C5" t="inlineStr">
        <is>
          <t>3,17%</t>
        </is>
      </c>
    </row>
    <row r="6">
      <c r="A6" t="inlineStr">
        <is>
          <t>05 - Atenção Básica</t>
        </is>
      </c>
      <c r="B6" t="inlineStr">
        <is>
          <t>R$ 150.000.000,00</t>
        </is>
      </c>
      <c r="C6" t="inlineStr">
        <is>
          <t>5,21%</t>
        </is>
      </c>
    </row>
    <row r="7">
      <c r="A7" t="inlineStr">
        <is>
          <t>06 - Proteção e Benefícios ao Trabalhador</t>
        </is>
      </c>
      <c r="B7" t="inlineStr">
        <is>
          <t>R$ 126.892.000,00</t>
        </is>
      </c>
      <c r="C7" t="inlineStr">
        <is>
          <t>4,41%</t>
        </is>
      </c>
    </row>
    <row r="8">
      <c r="A8" t="inlineStr">
        <is>
          <t>07 - Empregabilidade</t>
        </is>
      </c>
      <c r="B8" t="inlineStr">
        <is>
          <t>R$ 2.076.125.000,00</t>
        </is>
      </c>
      <c r="C8" t="inlineStr">
        <is>
          <t>72,08%</t>
        </is>
      </c>
    </row>
  </sheetData>
  <pageMargins left="0.75" right="0.75" top="1" bottom="1" header="0.5" footer="0.5"/>
</worksheet>
</file>

<file path=xl/worksheets/sheet82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R$ 2.556.548.400,00</t>
        </is>
      </c>
      <c r="C2" t="inlineStr">
        <is>
          <t>R$ 2.518.668.348,79</t>
        </is>
      </c>
      <c r="D2" t="inlineStr">
        <is>
          <t>98,52%</t>
        </is>
      </c>
      <c r="E2" t="inlineStr">
        <is>
          <t>99,84%</t>
        </is>
      </c>
    </row>
    <row r="3">
      <c r="A3" t="inlineStr">
        <is>
          <t>RECEITA DE CONTRIBUIÇÕES</t>
        </is>
      </c>
      <c r="B3" t="inlineStr">
        <is>
          <t>R$ 1.707.326.400,00</t>
        </is>
      </c>
      <c r="C3" t="inlineStr">
        <is>
          <t>R$ 1.744.642.839,93</t>
        </is>
      </c>
      <c r="D3" t="inlineStr">
        <is>
          <t>102,19%</t>
        </is>
      </c>
      <c r="E3" t="inlineStr">
        <is>
          <t>69,16%</t>
        </is>
      </c>
    </row>
    <row r="4">
      <c r="A4" t="inlineStr">
        <is>
          <t>Contribuições para o Senac</t>
        </is>
      </c>
      <c r="B4" t="inlineStr">
        <is>
          <t>R$ 1.707.326.400,00</t>
        </is>
      </c>
      <c r="C4" t="inlineStr">
        <is>
          <t>R$ 1.744.642.839,93</t>
        </is>
      </c>
      <c r="D4" t="inlineStr">
        <is>
          <t>102,19%</t>
        </is>
      </c>
      <c r="E4" t="inlineStr">
        <is>
          <t>69,16%</t>
        </is>
      </c>
    </row>
    <row r="5">
      <c r="A5" t="inlineStr">
        <is>
          <t>RECEITA PATRIMONIAL</t>
        </is>
      </c>
      <c r="B5" t="inlineStr">
        <is>
          <t>R$ 256.500.000,00</t>
        </is>
      </c>
      <c r="C5" t="inlineStr">
        <is>
          <t>R$ 228.659.964,21</t>
        </is>
      </c>
      <c r="D5" t="inlineStr">
        <is>
          <t>89,15%</t>
        </is>
      </c>
      <c r="E5" t="inlineStr">
        <is>
          <t>9,06%</t>
        </is>
      </c>
    </row>
    <row r="6">
      <c r="A6" t="inlineStr">
        <is>
          <t>Aluguéis</t>
        </is>
      </c>
      <c r="B6" t="inlineStr">
        <is>
          <t>R$ 3.000.000,00</t>
        </is>
      </c>
      <c r="C6" t="inlineStr">
        <is>
          <t>R$ 2.914.240,05</t>
        </is>
      </c>
      <c r="D6" t="inlineStr">
        <is>
          <t>97,14%</t>
        </is>
      </c>
      <c r="E6" t="inlineStr">
        <is>
          <t>0,12%</t>
        </is>
      </c>
    </row>
    <row r="7">
      <c r="A7" t="inlineStr">
        <is>
          <t>Taxa de Ocupação de Outros Imóveis</t>
        </is>
      </c>
      <c r="B7" t="inlineStr">
        <is>
          <t>R$ 4.500.000,00</t>
        </is>
      </c>
      <c r="C7" t="inlineStr">
        <is>
          <t>R$ 3.511.294,62</t>
        </is>
      </c>
      <c r="D7" t="inlineStr">
        <is>
          <t>78,03%</t>
        </is>
      </c>
      <c r="E7" t="inlineStr">
        <is>
          <t>0,14%</t>
        </is>
      </c>
    </row>
    <row r="8">
      <c r="A8" t="inlineStr">
        <is>
          <t>Remuneração de Depósitos Bancários</t>
        </is>
      </c>
      <c r="B8" t="inlineStr">
        <is>
          <t>R$ 249.000.000,00</t>
        </is>
      </c>
      <c r="C8" t="inlineStr">
        <is>
          <t>R$ 222.234.429,54</t>
        </is>
      </c>
      <c r="D8" t="inlineStr">
        <is>
          <t>89,25%</t>
        </is>
      </c>
      <c r="E8" t="inlineStr">
        <is>
          <t>8,81%</t>
        </is>
      </c>
    </row>
    <row r="9">
      <c r="A9" t="inlineStr">
        <is>
          <t>RECEITA DE SERVIÇOS</t>
        </is>
      </c>
      <c r="B9" t="inlineStr">
        <is>
          <t>R$ 462.000.000,00</t>
        </is>
      </c>
      <c r="C9" t="inlineStr">
        <is>
          <t>R$ 439.362.223,55</t>
        </is>
      </c>
      <c r="D9" t="inlineStr">
        <is>
          <t>95,10%</t>
        </is>
      </c>
      <c r="E9" t="inlineStr">
        <is>
          <t>17,42%</t>
        </is>
      </c>
    </row>
    <row r="10">
      <c r="A10" t="inlineStr">
        <is>
          <t>Serviços Educacionais</t>
        </is>
      </c>
      <c r="B10" t="inlineStr">
        <is>
          <t>R$ 462.000.000,00</t>
        </is>
      </c>
      <c r="C10" t="inlineStr">
        <is>
          <t>R$ 439.362.223,55</t>
        </is>
      </c>
      <c r="D10" t="inlineStr">
        <is>
          <t>95,10%</t>
        </is>
      </c>
      <c r="E10" t="inlineStr">
        <is>
          <t>17,42%</t>
        </is>
      </c>
    </row>
    <row r="11">
      <c r="A11" t="inlineStr">
        <is>
          <t>OUTRAS RECEITAS CORRENTES</t>
        </is>
      </c>
      <c r="B11" t="inlineStr">
        <is>
          <t>R$ 130.722.000,00</t>
        </is>
      </c>
      <c r="C11" t="inlineStr">
        <is>
          <t>R$ 106.003.321,10</t>
        </is>
      </c>
      <c r="D11" t="inlineStr">
        <is>
          <t>81,09%</t>
        </is>
      </c>
      <c r="E11" t="inlineStr">
        <is>
          <t>4,20%</t>
        </is>
      </c>
    </row>
    <row r="12">
      <c r="A12" t="inlineStr">
        <is>
          <t>Outras Multas e Juros de Mora</t>
        </is>
      </c>
      <c r="B12" t="inlineStr">
        <is>
          <t>R$ 9.000.000,00</t>
        </is>
      </c>
      <c r="C12" t="inlineStr">
        <is>
          <t>R$ 7.225.400,77</t>
        </is>
      </c>
      <c r="D12" t="inlineStr">
        <is>
          <t>80,28%</t>
        </is>
      </c>
      <c r="E12" t="inlineStr">
        <is>
          <t>0,29%</t>
        </is>
      </c>
    </row>
    <row r="13">
      <c r="A13" t="inlineStr">
        <is>
          <t>Outras Restituições</t>
        </is>
      </c>
      <c r="B13" t="inlineStr">
        <is>
          <t>R$ 720.000,00</t>
        </is>
      </c>
      <c r="C13" t="inlineStr">
        <is>
          <t>R$ 812.046,05</t>
        </is>
      </c>
      <c r="D13" t="inlineStr">
        <is>
          <t>112,78%</t>
        </is>
      </c>
      <c r="E13" t="inlineStr">
        <is>
          <t>0,03%</t>
        </is>
      </c>
    </row>
    <row r="14">
      <c r="A14" t="inlineStr">
        <is>
          <t>Outras Receitas</t>
        </is>
      </c>
      <c r="B14" t="inlineStr">
        <is>
          <t>R$ 121.002.000,00</t>
        </is>
      </c>
      <c r="C14" t="inlineStr">
        <is>
          <t>R$ 97.965.874,28</t>
        </is>
      </c>
      <c r="D14" t="inlineStr">
        <is>
          <t>80,96%</t>
        </is>
      </c>
      <c r="E14" t="inlineStr">
        <is>
          <t>3,88%</t>
        </is>
      </c>
    </row>
    <row r="15">
      <c r="A15" t="inlineStr">
        <is>
          <t>RECEITAS DE CAPITAL</t>
        </is>
      </c>
      <c r="B15" t="inlineStr">
        <is>
          <t>R$ 3.408.000,00</t>
        </is>
      </c>
      <c r="C15" t="inlineStr">
        <is>
          <t>R$ 3.986.011,00</t>
        </is>
      </c>
      <c r="D15" t="inlineStr">
        <is>
          <t>116,96%</t>
        </is>
      </c>
      <c r="E15" t="inlineStr">
        <is>
          <t>0,16%</t>
        </is>
      </c>
    </row>
    <row r="16">
      <c r="A16" t="inlineStr">
        <is>
          <t>ALIENAÇÃO DE BENS</t>
        </is>
      </c>
      <c r="B16" t="inlineStr">
        <is>
          <t>R$ 3.408.000,00</t>
        </is>
      </c>
      <c r="C16" t="inlineStr">
        <is>
          <t>R$ 3.986.011,00</t>
        </is>
      </c>
      <c r="D16" t="inlineStr">
        <is>
          <t>116,96%</t>
        </is>
      </c>
      <c r="E16" t="inlineStr">
        <is>
          <t>0,16%</t>
        </is>
      </c>
    </row>
    <row r="17">
      <c r="A17" t="inlineStr">
        <is>
          <t>Alienação de Veículos</t>
        </is>
      </c>
      <c r="B17" t="inlineStr">
        <is>
          <t>R$ 1.200.000,00</t>
        </is>
      </c>
      <c r="C17" t="inlineStr">
        <is>
          <t>R$ 1.376.050,00</t>
        </is>
      </c>
      <c r="D17" t="inlineStr">
        <is>
          <t>114,67%</t>
        </is>
      </c>
      <c r="E17" t="inlineStr">
        <is>
          <t>0,05%</t>
        </is>
      </c>
    </row>
    <row r="18">
      <c r="A18" t="inlineStr">
        <is>
          <t>Alienação de Móveis e Utensílios</t>
        </is>
      </c>
      <c r="B18" t="inlineStr">
        <is>
          <t>R$ 1.008.000,00</t>
        </is>
      </c>
      <c r="C18" t="inlineStr">
        <is>
          <t>R$ 1.412.850,00</t>
        </is>
      </c>
      <c r="D18" t="inlineStr">
        <is>
          <t>140,16%</t>
        </is>
      </c>
      <c r="E18" t="inlineStr">
        <is>
          <t>0,06%</t>
        </is>
      </c>
    </row>
    <row r="19">
      <c r="A19" t="inlineStr">
        <is>
          <t>Alienação de Equipamentos</t>
        </is>
      </c>
      <c r="B19" t="inlineStr">
        <is>
          <t>R$ 1.104.000,00</t>
        </is>
      </c>
      <c r="C19" t="inlineStr">
        <is>
          <t>R$ 1.197.111,00</t>
        </is>
      </c>
      <c r="D19" t="inlineStr">
        <is>
          <t>108,43%</t>
        </is>
      </c>
      <c r="E19" t="inlineStr">
        <is>
          <t>0,05%</t>
        </is>
      </c>
    </row>
    <row r="20">
      <c r="A20" t="inlineStr">
        <is>
          <t>Alienação de Outros Bens Móveis</t>
        </is>
      </c>
      <c r="B20" t="inlineStr">
        <is>
          <t>R$ 96.000,00</t>
        </is>
      </c>
      <c r="C20" t="inlineStr">
        <is>
          <t>R$ 0,00</t>
        </is>
      </c>
      <c r="D20" t="inlineStr">
        <is>
          <t>0,00%</t>
        </is>
      </c>
      <c r="E20" t="inlineStr">
        <is>
          <t>0,00%</t>
        </is>
      </c>
    </row>
    <row r="21">
      <c r="A21" t="inlineStr">
        <is>
          <t>RECURSOS ARREC. EXERC. ANTER.</t>
        </is>
      </c>
      <c r="B21" t="inlineStr">
        <is>
          <t>R$ 320.426.400,00</t>
        </is>
      </c>
      <c r="C21" t="inlineStr">
        <is>
          <t>R$ 0,00</t>
        </is>
      </c>
      <c r="D21" t="inlineStr">
        <is>
          <t>0,00%</t>
        </is>
      </c>
      <c r="E21" t="inlineStr">
        <is>
          <t>0,00%</t>
        </is>
      </c>
    </row>
  </sheetData>
  <pageMargins left="0.75" right="0.75" top="1" bottom="1" header="0.5" footer="0.5"/>
</worksheet>
</file>

<file path=xl/worksheets/sheet82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R$ 2.520.382.800,00</t>
        </is>
      </c>
      <c r="C2" t="inlineStr">
        <is>
          <t>R$ 2.188.400.271,66</t>
        </is>
      </c>
      <c r="D2" t="inlineStr">
        <is>
          <t>86,83%</t>
        </is>
      </c>
      <c r="E2" t="inlineStr">
        <is>
          <t>95,53%</t>
        </is>
      </c>
    </row>
    <row r="3">
      <c r="A3" t="inlineStr">
        <is>
          <t>PESSOAL E ENCARGOS SOCIAIS</t>
        </is>
      </c>
      <c r="B3" t="inlineStr">
        <is>
          <t>R$ 1.135.368.000,00</t>
        </is>
      </c>
      <c r="C3" t="inlineStr">
        <is>
          <t>R$ 1.046.880.017,08</t>
        </is>
      </c>
      <c r="D3" t="inlineStr">
        <is>
          <t>92,21%</t>
        </is>
      </c>
      <c r="E3" t="inlineStr">
        <is>
          <t>45,70%</t>
        </is>
      </c>
    </row>
    <row r="4">
      <c r="A4" t="inlineStr">
        <is>
          <t>Contrib. a Entidades Fechadas da Previd.</t>
        </is>
      </c>
      <c r="B4" t="inlineStr">
        <is>
          <t>R$ 20.472.000,00</t>
        </is>
      </c>
      <c r="C4" t="inlineStr">
        <is>
          <t>R$ 16.659.843,65</t>
        </is>
      </c>
      <c r="D4" t="inlineStr">
        <is>
          <t>81,38%</t>
        </is>
      </c>
      <c r="E4" t="inlineStr">
        <is>
          <t>0,73%</t>
        </is>
      </c>
    </row>
    <row r="5">
      <c r="A5" t="inlineStr">
        <is>
          <t>Vencimentos e Vantagens Fixas</t>
        </is>
      </c>
      <c r="B5" t="inlineStr">
        <is>
          <t>R$ 984.000.000,00</t>
        </is>
      </c>
      <c r="C5" t="inlineStr">
        <is>
          <t>R$ 927.677.693,14</t>
        </is>
      </c>
      <c r="D5" t="inlineStr">
        <is>
          <t>94,28%</t>
        </is>
      </c>
      <c r="E5" t="inlineStr">
        <is>
          <t>40,50%</t>
        </is>
      </c>
    </row>
    <row r="6">
      <c r="A6" t="inlineStr">
        <is>
          <t>Obrigações Patronais</t>
        </is>
      </c>
      <c r="B6" t="inlineStr">
        <is>
          <t>R$ 84.900.000,00</t>
        </is>
      </c>
      <c r="C6" t="inlineStr">
        <is>
          <t>R$ 74.019.939,66</t>
        </is>
      </c>
      <c r="D6" t="inlineStr">
        <is>
          <t>87,18%</t>
        </is>
      </c>
      <c r="E6" t="inlineStr">
        <is>
          <t>3,23%</t>
        </is>
      </c>
    </row>
    <row r="7">
      <c r="A7" t="inlineStr">
        <is>
          <t>Outras Despesas Variáveis</t>
        </is>
      </c>
      <c r="B7" t="inlineStr">
        <is>
          <t>R$ 8.496.000,00</t>
        </is>
      </c>
      <c r="C7" t="inlineStr">
        <is>
          <t>R$ 6.900.837,91</t>
        </is>
      </c>
      <c r="D7" t="inlineStr">
        <is>
          <t>81,22%</t>
        </is>
      </c>
      <c r="E7" t="inlineStr">
        <is>
          <t>0,30%</t>
        </is>
      </c>
    </row>
    <row r="8">
      <c r="A8" t="inlineStr">
        <is>
          <t>Sentenças Judiciais - Pessoal e Encargos</t>
        </is>
      </c>
      <c r="B8" t="inlineStr">
        <is>
          <t>R$ 9.000.000,00</t>
        </is>
      </c>
      <c r="C8" t="inlineStr">
        <is>
          <t>R$ 4.053.640,53</t>
        </is>
      </c>
      <c r="D8" t="inlineStr">
        <is>
          <t>45,04%</t>
        </is>
      </c>
      <c r="E8" t="inlineStr">
        <is>
          <t>0,18%</t>
        </is>
      </c>
    </row>
    <row r="9">
      <c r="A9" t="inlineStr">
        <is>
          <t>Indenizações e Restituições Trabalhistas</t>
        </is>
      </c>
      <c r="B9" t="inlineStr">
        <is>
          <t>R$ 28.500.000,00</t>
        </is>
      </c>
      <c r="C9" t="inlineStr">
        <is>
          <t>R$ 17.568.062,19</t>
        </is>
      </c>
      <c r="D9" t="inlineStr">
        <is>
          <t>61,64%</t>
        </is>
      </c>
      <c r="E9" t="inlineStr">
        <is>
          <t>0,77%</t>
        </is>
      </c>
    </row>
    <row r="10">
      <c r="A10" t="inlineStr">
        <is>
          <t>OUTRAS DESPESAS CORRENTES</t>
        </is>
      </c>
      <c r="B10" t="inlineStr">
        <is>
          <t>R$ 1.385.014.800,00</t>
        </is>
      </c>
      <c r="C10" t="inlineStr">
        <is>
          <t>R$ 1.141.520.254,58</t>
        </is>
      </c>
      <c r="D10" t="inlineStr">
        <is>
          <t>82,42%</t>
        </is>
      </c>
      <c r="E10" t="inlineStr">
        <is>
          <t>49,83%</t>
        </is>
      </c>
    </row>
    <row r="11">
      <c r="A11" t="inlineStr">
        <is>
          <t>Contribuições</t>
        </is>
      </c>
      <c r="B11" t="inlineStr">
        <is>
          <t>R$ 50.194.800,00</t>
        </is>
      </c>
      <c r="C11" t="inlineStr">
        <is>
          <t>R$ 51.292.499,37</t>
        </is>
      </c>
      <c r="D11" t="inlineStr">
        <is>
          <t>102,19%</t>
        </is>
      </c>
      <c r="E11" t="inlineStr">
        <is>
          <t>2,24%</t>
        </is>
      </c>
    </row>
    <row r="12">
      <c r="A12" t="inlineStr">
        <is>
          <t>Diárias</t>
        </is>
      </c>
      <c r="B12" t="inlineStr">
        <is>
          <t>R$ 15.000.000,00</t>
        </is>
      </c>
      <c r="C12" t="inlineStr">
        <is>
          <t>R$ 13.185.107,35</t>
        </is>
      </c>
      <c r="D12" t="inlineStr">
        <is>
          <t>87,90%</t>
        </is>
      </c>
      <c r="E12" t="inlineStr">
        <is>
          <t>0,58%</t>
        </is>
      </c>
    </row>
    <row r="13">
      <c r="A13" t="inlineStr">
        <is>
          <t>Auxílio Financeiro a Estudantes</t>
        </is>
      </c>
      <c r="B13" t="inlineStr">
        <is>
          <t>R$ 1.296.000,00</t>
        </is>
      </c>
      <c r="C13" t="inlineStr">
        <is>
          <t>R$ 742.434,14</t>
        </is>
      </c>
      <c r="D13" t="inlineStr">
        <is>
          <t>57,29%</t>
        </is>
      </c>
      <c r="E13" t="inlineStr">
        <is>
          <t>0,03%</t>
        </is>
      </c>
    </row>
    <row r="14">
      <c r="A14" t="inlineStr">
        <is>
          <t>Material de Consumo</t>
        </is>
      </c>
      <c r="B14" t="inlineStr">
        <is>
          <t>R$ 201.000.000,00</t>
        </is>
      </c>
      <c r="C14" t="inlineStr">
        <is>
          <t>R$ 175.750.666,61</t>
        </is>
      </c>
      <c r="D14" t="inlineStr">
        <is>
          <t>87,44%</t>
        </is>
      </c>
      <c r="E14" t="inlineStr">
        <is>
          <t>7,67%</t>
        </is>
      </c>
    </row>
    <row r="15">
      <c r="A15" t="inlineStr">
        <is>
          <t>Passagens e Despesas de Locomoção</t>
        </is>
      </c>
      <c r="B15" t="inlineStr">
        <is>
          <t>R$ 20.004.000,00</t>
        </is>
      </c>
      <c r="C15" t="inlineStr">
        <is>
          <t>R$ 17.173.347,57</t>
        </is>
      </c>
      <c r="D15" t="inlineStr">
        <is>
          <t>85,85%</t>
        </is>
      </c>
      <c r="E15" t="inlineStr">
        <is>
          <t>0,75%</t>
        </is>
      </c>
    </row>
    <row r="16">
      <c r="A16" t="inlineStr">
        <is>
          <t>Outros Serviços Terceiros - P. Física</t>
        </is>
      </c>
      <c r="B16" t="inlineStr">
        <is>
          <t>R$ 58.200.000,00</t>
        </is>
      </c>
      <c r="C16" t="inlineStr">
        <is>
          <t>R$ 39.759.489,06</t>
        </is>
      </c>
      <c r="D16" t="inlineStr">
        <is>
          <t>68,32%</t>
        </is>
      </c>
      <c r="E16" t="inlineStr">
        <is>
          <t>1,74%</t>
        </is>
      </c>
    </row>
    <row r="17">
      <c r="A17" t="inlineStr">
        <is>
          <t>Locação de Mão de Obra</t>
        </is>
      </c>
      <c r="B17" t="inlineStr">
        <is>
          <t>R$ 90.000.000,00</t>
        </is>
      </c>
      <c r="C17" t="inlineStr">
        <is>
          <t>R$ 65.431.742,65</t>
        </is>
      </c>
      <c r="D17" t="inlineStr">
        <is>
          <t>72,70%</t>
        </is>
      </c>
      <c r="E17" t="inlineStr">
        <is>
          <t>2,86%</t>
        </is>
      </c>
    </row>
    <row r="18">
      <c r="A18" t="inlineStr">
        <is>
          <t>Outros Serviços Terceiros - P. Jurídica</t>
        </is>
      </c>
      <c r="B18" t="inlineStr">
        <is>
          <t>R$ 942.000.000,00</t>
        </is>
      </c>
      <c r="C18" t="inlineStr">
        <is>
          <t>R$ 776.916.324,77</t>
        </is>
      </c>
      <c r="D18" t="inlineStr">
        <is>
          <t>82,48%</t>
        </is>
      </c>
      <c r="E18" t="inlineStr">
        <is>
          <t>33,92%</t>
        </is>
      </c>
    </row>
    <row r="19">
      <c r="A19" t="inlineStr">
        <is>
          <t>Obrigações Tributárias e Contributivas</t>
        </is>
      </c>
      <c r="B19" t="inlineStr">
        <is>
          <t>R$ 4.320.000,00</t>
        </is>
      </c>
      <c r="C19" t="inlineStr">
        <is>
          <t>R$ 670.141,76</t>
        </is>
      </c>
      <c r="D19" t="inlineStr">
        <is>
          <t>15,51%</t>
        </is>
      </c>
      <c r="E19" t="inlineStr">
        <is>
          <t>0,03%</t>
        </is>
      </c>
    </row>
    <row r="20">
      <c r="A20" t="inlineStr">
        <is>
          <t>Sentenças Judiciais-Outras DespCorrentes</t>
        </is>
      </c>
      <c r="B20" t="inlineStr">
        <is>
          <t>R$ 3.000.000,00</t>
        </is>
      </c>
      <c r="C20" t="inlineStr">
        <is>
          <t>R$ 598.501,30</t>
        </is>
      </c>
      <c r="D20" t="inlineStr">
        <is>
          <t>19,95%</t>
        </is>
      </c>
      <c r="E20" t="inlineStr">
        <is>
          <t>0,03%</t>
        </is>
      </c>
    </row>
    <row r="21">
      <c r="A21" t="inlineStr">
        <is>
          <t>DESPESAS DE CAPITAL</t>
        </is>
      </c>
      <c r="B21" t="inlineStr">
        <is>
          <t>R$ 360.000.000,00</t>
        </is>
      </c>
      <c r="C21" t="inlineStr">
        <is>
          <t>R$ 102.310.263,63</t>
        </is>
      </c>
      <c r="D21" t="inlineStr">
        <is>
          <t>28,42%</t>
        </is>
      </c>
      <c r="E21" t="inlineStr">
        <is>
          <t>4,47%</t>
        </is>
      </c>
    </row>
  </sheetData>
  <pageMargins left="0.75" right="0.75" top="1" bottom="1" header="0.5" footer="0.5"/>
</worksheet>
</file>

<file path=xl/worksheets/sheet82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R$ 313.816.000,00</t>
        </is>
      </c>
      <c r="C2" t="inlineStr">
        <is>
          <t>R$ 197.788.148,63</t>
        </is>
      </c>
      <c r="D2" t="inlineStr">
        <is>
          <t>63,03%</t>
        </is>
      </c>
      <c r="E2" t="inlineStr">
        <is>
          <t>8,63%</t>
        </is>
      </c>
    </row>
    <row r="3">
      <c r="A3" t="inlineStr">
        <is>
          <t>02 - Administração Financeira</t>
        </is>
      </c>
      <c r="B3" t="inlineStr">
        <is>
          <t>R$ 99.454.800,00</t>
        </is>
      </c>
      <c r="C3" t="inlineStr">
        <is>
          <t>R$ 97.560.351,14</t>
        </is>
      </c>
      <c r="D3" t="inlineStr">
        <is>
          <t>98,10%</t>
        </is>
      </c>
      <c r="E3" t="inlineStr">
        <is>
          <t>4,26%</t>
        </is>
      </c>
    </row>
    <row r="4">
      <c r="A4" t="inlineStr">
        <is>
          <t>03 - Formação de Recursos Humanos</t>
        </is>
      </c>
      <c r="B4" t="inlineStr">
        <is>
          <t>R$ 22.820.000,00</t>
        </is>
      </c>
      <c r="C4" t="inlineStr">
        <is>
          <t>R$ 20.629.609,95</t>
        </is>
      </c>
      <c r="D4" t="inlineStr">
        <is>
          <t>90,40%</t>
        </is>
      </c>
      <c r="E4" t="inlineStr">
        <is>
          <t>0,90%</t>
        </is>
      </c>
    </row>
    <row r="5">
      <c r="A5" t="inlineStr">
        <is>
          <t>04 - Comunicação Social</t>
        </is>
      </c>
      <c r="B5" t="inlineStr">
        <is>
          <t>R$ 91.275.000,00</t>
        </is>
      </c>
      <c r="C5" t="inlineStr">
        <is>
          <t>R$ 65.222.886,45</t>
        </is>
      </c>
      <c r="D5" t="inlineStr">
        <is>
          <t>71,46%</t>
        </is>
      </c>
      <c r="E5" t="inlineStr">
        <is>
          <t>2,85%</t>
        </is>
      </c>
    </row>
    <row r="6">
      <c r="A6" t="inlineStr">
        <is>
          <t>05 - Atenção Básica</t>
        </is>
      </c>
      <c r="B6" t="inlineStr">
        <is>
          <t>R$ 150.000.000,00</t>
        </is>
      </c>
      <c r="C6" t="inlineStr">
        <is>
          <t>R$ 137.954.662,55</t>
        </is>
      </c>
      <c r="D6" t="inlineStr">
        <is>
          <t>91,97%</t>
        </is>
      </c>
      <c r="E6" t="inlineStr">
        <is>
          <t>6,02%</t>
        </is>
      </c>
    </row>
    <row r="7">
      <c r="A7" t="inlineStr">
        <is>
          <t>06 - Proteção e Benefícios ao Trabalhador</t>
        </is>
      </c>
      <c r="B7" t="inlineStr">
        <is>
          <t>R$ 126.892.000,00</t>
        </is>
      </c>
      <c r="C7" t="inlineStr">
        <is>
          <t>R$ 106.322.809,87</t>
        </is>
      </c>
      <c r="D7" t="inlineStr">
        <is>
          <t>83,79%</t>
        </is>
      </c>
      <c r="E7" t="inlineStr">
        <is>
          <t>4,64%</t>
        </is>
      </c>
    </row>
    <row r="8">
      <c r="A8" t="inlineStr">
        <is>
          <t>07 - Empregabilidade</t>
        </is>
      </c>
      <c r="B8" t="inlineStr">
        <is>
          <t>R$ 2.076.125.000,00</t>
        </is>
      </c>
      <c r="C8" t="inlineStr">
        <is>
          <t>R$ 1.665.232.066,70</t>
        </is>
      </c>
      <c r="D8" t="inlineStr">
        <is>
          <t>80,21%</t>
        </is>
      </c>
      <c r="E8" t="inlineStr">
        <is>
          <t>72,70%</t>
        </is>
      </c>
    </row>
  </sheetData>
  <pageMargins left="0.75" right="0.75" top="1" bottom="1" header="0.5" footer="0.5"/>
</worksheet>
</file>

<file path=xl/worksheets/sheet82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R$ 2.003.521.992,00</t>
        </is>
      </c>
      <c r="D2" t="inlineStr">
        <is>
          <t>62,31%</t>
        </is>
      </c>
    </row>
    <row r="3">
      <c r="A3" t="inlineStr">
        <is>
          <t>13110110</t>
        </is>
      </c>
      <c r="B3" t="inlineStr">
        <is>
          <t>Aluguéis e Arrendamentos</t>
        </is>
      </c>
      <c r="C3" t="inlineStr">
        <is>
          <t>R$ 3.000.000,00</t>
        </is>
      </c>
      <c r="D3" t="inlineStr">
        <is>
          <t>0,09%</t>
        </is>
      </c>
    </row>
    <row r="4">
      <c r="A4" t="inlineStr">
        <is>
          <t>13110120</t>
        </is>
      </c>
      <c r="B4" t="inlineStr">
        <is>
          <t>Taxas de Ocupação</t>
        </is>
      </c>
      <c r="C4" t="inlineStr">
        <is>
          <t>R$ 5.502.000,00</t>
        </is>
      </c>
      <c r="D4" t="inlineStr">
        <is>
          <t>0,17%</t>
        </is>
      </c>
    </row>
    <row r="5">
      <c r="A5" t="inlineStr">
        <is>
          <t>13210100</t>
        </is>
      </c>
      <c r="B5" t="inlineStr">
        <is>
          <t>Remuneração de Depósitos Bancários</t>
        </is>
      </c>
      <c r="C5" t="inlineStr">
        <is>
          <t>R$ 280.002.000,00</t>
        </is>
      </c>
      <c r="D5" t="inlineStr">
        <is>
          <t>8,71%</t>
        </is>
      </c>
    </row>
    <row r="6">
      <c r="A6" t="inlineStr">
        <is>
          <t>16999900</t>
        </is>
      </c>
      <c r="B6" t="inlineStr">
        <is>
          <t>Serviços Educacionais</t>
        </is>
      </c>
      <c r="C6" t="inlineStr">
        <is>
          <t>R$ 480.000.000,00</t>
        </is>
      </c>
      <c r="D6" t="inlineStr">
        <is>
          <t>14,93%</t>
        </is>
      </c>
    </row>
    <row r="7">
      <c r="A7" t="inlineStr">
        <is>
          <t>17999900</t>
        </is>
      </c>
      <c r="B7" t="inlineStr">
        <is>
          <t>Outras transferências correntes</t>
        </is>
      </c>
      <c r="C7" t="inlineStr">
        <is>
          <t>R$ 7.536.000,00</t>
        </is>
      </c>
      <c r="D7" t="inlineStr">
        <is>
          <t>0,23%</t>
        </is>
      </c>
    </row>
    <row r="8">
      <c r="A8" t="inlineStr">
        <is>
          <t>19110900</t>
        </is>
      </c>
      <c r="B8" t="inlineStr">
        <is>
          <t xml:space="preserve">Multas e Juros </t>
        </is>
      </c>
      <c r="C8" t="inlineStr">
        <is>
          <t>R$ 9.000.000,00</t>
        </is>
      </c>
      <c r="D8" t="inlineStr">
        <is>
          <t>0,28%</t>
        </is>
      </c>
    </row>
    <row r="9">
      <c r="A9" t="inlineStr">
        <is>
          <t>19229900</t>
        </is>
      </c>
      <c r="B9" t="inlineStr">
        <is>
          <t>Outras Restituições</t>
        </is>
      </c>
      <c r="C9" t="inlineStr">
        <is>
          <t>R$ 720.000,00</t>
        </is>
      </c>
      <c r="D9" t="inlineStr">
        <is>
          <t>0,02%</t>
        </is>
      </c>
    </row>
    <row r="10">
      <c r="A10" t="inlineStr">
        <is>
          <t>19999900</t>
        </is>
      </c>
      <c r="B10" t="inlineStr">
        <is>
          <t>Outras Receitas Correntes</t>
        </is>
      </c>
      <c r="C10" t="inlineStr">
        <is>
          <t>R$ 149.004.000,00</t>
        </is>
      </c>
      <c r="D10" t="inlineStr">
        <is>
          <t>4,63%</t>
        </is>
      </c>
    </row>
    <row r="11">
      <c r="A11" t="inlineStr">
        <is>
          <t>22130100</t>
        </is>
      </c>
      <c r="B11" t="inlineStr">
        <is>
          <t>Alienação de Bens Móveis</t>
        </is>
      </c>
      <c r="C11" t="inlineStr">
        <is>
          <t>R$ 4.404.000,00</t>
        </is>
      </c>
      <c r="D11" t="inlineStr">
        <is>
          <t>0,14%</t>
        </is>
      </c>
    </row>
    <row r="12">
      <c r="A12" t="inlineStr">
        <is>
          <t>99999910</t>
        </is>
      </c>
      <c r="B12" t="inlineStr">
        <is>
          <t>Recurso Arrecadado em Exerc. Anteriores</t>
        </is>
      </c>
      <c r="C12" t="inlineStr">
        <is>
          <t>R$ 272.944.008,00</t>
        </is>
      </c>
      <c r="D12" t="inlineStr">
        <is>
          <t>8,49%</t>
        </is>
      </c>
    </row>
  </sheetData>
  <pageMargins left="0.75" right="0.75" top="1" bottom="1" header="0.5" footer="0.5"/>
</worksheet>
</file>

<file path=xl/worksheets/sheet829.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R$21.708.000,00</t>
        </is>
      </c>
      <c r="D2" t="inlineStr">
        <is>
          <t>0,68%</t>
        </is>
      </c>
    </row>
    <row r="3">
      <c r="A3" t="inlineStr">
        <is>
          <t>31901100</t>
        </is>
      </c>
      <c r="B3" t="inlineStr">
        <is>
          <t>Vencimentos e Vantagens Fixas</t>
        </is>
      </c>
      <c r="C3" t="inlineStr">
        <is>
          <t>R$1.054.002.000,00</t>
        </is>
      </c>
      <c r="D3" t="inlineStr">
        <is>
          <t>32,78%</t>
        </is>
      </c>
    </row>
    <row r="4">
      <c r="A4" t="inlineStr">
        <is>
          <t>31901300</t>
        </is>
      </c>
      <c r="B4" t="inlineStr">
        <is>
          <t>Obrigações Patronais</t>
        </is>
      </c>
      <c r="C4" t="inlineStr">
        <is>
          <t>R$89.400.000,00</t>
        </is>
      </c>
      <c r="D4" t="inlineStr">
        <is>
          <t>2,78%</t>
        </is>
      </c>
    </row>
    <row r="5">
      <c r="A5" t="inlineStr">
        <is>
          <t>31901600</t>
        </is>
      </c>
      <c r="B5" t="inlineStr">
        <is>
          <t>Outras Despesas Variáveis</t>
        </is>
      </c>
      <c r="C5" t="inlineStr">
        <is>
          <t>R$9.000.000,00</t>
        </is>
      </c>
      <c r="D5" t="inlineStr">
        <is>
          <t>0,28%</t>
        </is>
      </c>
    </row>
    <row r="6">
      <c r="A6" t="inlineStr">
        <is>
          <t>31909100</t>
        </is>
      </c>
      <c r="B6" t="inlineStr">
        <is>
          <t xml:space="preserve">Sentenças Judiciais </t>
        </is>
      </c>
      <c r="C6" t="inlineStr">
        <is>
          <t>R$9.540.000,00</t>
        </is>
      </c>
      <c r="D6" t="inlineStr">
        <is>
          <t>0,30%</t>
        </is>
      </c>
    </row>
    <row r="7">
      <c r="A7" t="inlineStr">
        <is>
          <t>31909400</t>
        </is>
      </c>
      <c r="B7" t="inlineStr">
        <is>
          <t>Indenizações e Restituições Trabalhistas</t>
        </is>
      </c>
      <c r="C7" t="inlineStr">
        <is>
          <t>R$30.204.000,00</t>
        </is>
      </c>
      <c r="D7" t="inlineStr">
        <is>
          <t>0,94%</t>
        </is>
      </c>
    </row>
    <row r="8">
      <c r="A8" t="inlineStr">
        <is>
          <t>33504100</t>
        </is>
      </c>
      <c r="B8" t="inlineStr">
        <is>
          <t>Contribuições</t>
        </is>
      </c>
      <c r="C8" t="inlineStr">
        <is>
          <t>R$58.896.000,00</t>
        </is>
      </c>
      <c r="D8" t="inlineStr">
        <is>
          <t>1,83%</t>
        </is>
      </c>
    </row>
    <row r="9">
      <c r="A9" t="inlineStr">
        <is>
          <t>33901400</t>
        </is>
      </c>
      <c r="B9" t="inlineStr">
        <is>
          <t>Diárias</t>
        </is>
      </c>
      <c r="C9" t="inlineStr">
        <is>
          <t>R$16.056.000,00</t>
        </is>
      </c>
      <c r="D9" t="inlineStr">
        <is>
          <t>0,50%</t>
        </is>
      </c>
    </row>
    <row r="10">
      <c r="A10" t="inlineStr">
        <is>
          <t>33901800</t>
        </is>
      </c>
      <c r="B10" t="inlineStr">
        <is>
          <t>Auxílio Financeiro a Estudantes</t>
        </is>
      </c>
      <c r="C10" t="inlineStr">
        <is>
          <t>R$1.296.000,00</t>
        </is>
      </c>
      <c r="D10" t="inlineStr">
        <is>
          <t>0,04%</t>
        </is>
      </c>
    </row>
    <row r="11">
      <c r="A11" t="inlineStr">
        <is>
          <t>33903000</t>
        </is>
      </c>
      <c r="B11" t="inlineStr">
        <is>
          <t>Material de Consumo</t>
        </is>
      </c>
      <c r="C11" t="inlineStr">
        <is>
          <t>R$201.000.000,00</t>
        </is>
      </c>
      <c r="D11" t="inlineStr">
        <is>
          <t>6,25%</t>
        </is>
      </c>
    </row>
    <row r="12">
      <c r="A12" t="inlineStr">
        <is>
          <t>33903300</t>
        </is>
      </c>
      <c r="B12" t="inlineStr">
        <is>
          <t>Passagens e Despesas de Locomoção</t>
        </is>
      </c>
      <c r="C12" t="inlineStr">
        <is>
          <t>R$21.000.000,00</t>
        </is>
      </c>
      <c r="D12" t="inlineStr">
        <is>
          <t>0,65%</t>
        </is>
      </c>
    </row>
    <row r="13">
      <c r="A13" t="inlineStr">
        <is>
          <t>33903600</t>
        </is>
      </c>
      <c r="B13" t="inlineStr">
        <is>
          <t>Outros Serviços de Terceiros - PF</t>
        </is>
      </c>
      <c r="C13" t="inlineStr">
        <is>
          <t>R$58.200.000,00</t>
        </is>
      </c>
      <c r="D13" t="inlineStr">
        <is>
          <t>1,81%</t>
        </is>
      </c>
    </row>
    <row r="14">
      <c r="A14" t="inlineStr">
        <is>
          <t>33903700</t>
        </is>
      </c>
      <c r="B14" t="inlineStr">
        <is>
          <t>Locação de Mão de Obra</t>
        </is>
      </c>
      <c r="C14" t="inlineStr">
        <is>
          <t>R$90.000.000,00</t>
        </is>
      </c>
      <c r="D14" t="inlineStr">
        <is>
          <t>2,80%</t>
        </is>
      </c>
    </row>
    <row r="15">
      <c r="A15" t="inlineStr">
        <is>
          <t>33903900</t>
        </is>
      </c>
      <c r="B15" t="inlineStr">
        <is>
          <t>Outros Serviços Terceiros - P. Jurídica</t>
        </is>
      </c>
      <c r="C15" t="inlineStr">
        <is>
          <t>R$888.000.000,00</t>
        </is>
      </c>
      <c r="D15" t="inlineStr">
        <is>
          <t>27,62%</t>
        </is>
      </c>
    </row>
    <row r="16">
      <c r="A16" t="inlineStr">
        <is>
          <t>33904000</t>
        </is>
      </c>
      <c r="B16" t="inlineStr">
        <is>
          <t>Serv. Tecn. da Inform. Comunicação - PJ.</t>
        </is>
      </c>
      <c r="C16" t="inlineStr">
        <is>
          <t>R$180.000.000,00</t>
        </is>
      </c>
      <c r="D16" t="inlineStr">
        <is>
          <t>5,60%</t>
        </is>
      </c>
    </row>
    <row r="17">
      <c r="A17" t="inlineStr">
        <is>
          <t>33904700</t>
        </is>
      </c>
      <c r="B17" t="inlineStr">
        <is>
          <t>Obrigações Tributárias e Contributivas</t>
        </is>
      </c>
      <c r="C17" t="inlineStr">
        <is>
          <t>R$4.320.000,00</t>
        </is>
      </c>
      <c r="D17" t="inlineStr">
        <is>
          <t>0,13%</t>
        </is>
      </c>
    </row>
    <row r="18">
      <c r="A18" t="inlineStr">
        <is>
          <t>33909100</t>
        </is>
      </c>
      <c r="B18" t="inlineStr">
        <is>
          <t>Sentenças Judiciais</t>
        </is>
      </c>
      <c r="C18" t="inlineStr">
        <is>
          <t>R$3.000.000,00</t>
        </is>
      </c>
      <c r="D18" t="inlineStr">
        <is>
          <t>0,09%</t>
        </is>
      </c>
    </row>
    <row r="19">
      <c r="A19" t="inlineStr">
        <is>
          <t>44905100</t>
        </is>
      </c>
      <c r="B19" t="inlineStr">
        <is>
          <t>Obras e Instalações</t>
        </is>
      </c>
      <c r="C19" t="inlineStr">
        <is>
          <t>R$100.008.000,00</t>
        </is>
      </c>
      <c r="D19" t="inlineStr">
        <is>
          <t>3,11%</t>
        </is>
      </c>
    </row>
    <row r="20">
      <c r="A20" t="inlineStr">
        <is>
          <t>44905200</t>
        </is>
      </c>
      <c r="B20" t="inlineStr">
        <is>
          <t>Equipamentos e Material Permanente</t>
        </is>
      </c>
      <c r="C20" t="inlineStr">
        <is>
          <t>R$180.000.000,00</t>
        </is>
      </c>
      <c r="D20" t="inlineStr">
        <is>
          <t>5,60%</t>
        </is>
      </c>
    </row>
    <row r="21">
      <c r="A21" t="inlineStr">
        <is>
          <t>45906100</t>
        </is>
      </c>
      <c r="B21" t="inlineStr">
        <is>
          <t>Aquisição de Imóveis</t>
        </is>
      </c>
      <c r="C21" t="inlineStr">
        <is>
          <t>R$200.004.000,00</t>
        </is>
      </c>
      <c r="D21" t="inlineStr">
        <is>
          <t>6,22%</t>
        </is>
      </c>
    </row>
  </sheetData>
  <pageMargins left="0.75" right="0.75" top="1" bottom="1" header="0.5" footer="0.5"/>
</worksheet>
</file>

<file path=xl/worksheets/sheet83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R$298.096.900,00</t>
        </is>
      </c>
      <c r="C2" t="inlineStr">
        <is>
          <t>9,27%</t>
        </is>
      </c>
    </row>
    <row r="3">
      <c r="A3" t="inlineStr">
        <is>
          <t>02 - Administração Financeira</t>
        </is>
      </c>
      <c r="B3" t="inlineStr">
        <is>
          <t>R$113.638.000,00</t>
        </is>
      </c>
      <c r="C3" t="inlineStr">
        <is>
          <t>3,53%</t>
        </is>
      </c>
    </row>
    <row r="4">
      <c r="A4" t="inlineStr">
        <is>
          <t>03 - Formação de Recursos Humanos</t>
        </is>
      </c>
      <c r="B4" t="inlineStr">
        <is>
          <t>R$23.888.000,00</t>
        </is>
      </c>
      <c r="C4" t="inlineStr">
        <is>
          <t>0,74%</t>
        </is>
      </c>
    </row>
    <row r="5">
      <c r="A5" t="inlineStr">
        <is>
          <t>04 - Comunicação Social</t>
        </is>
      </c>
      <c r="B5" t="inlineStr">
        <is>
          <t>R$110.590.600,00</t>
        </is>
      </c>
      <c r="C5" t="inlineStr">
        <is>
          <t>3,44%</t>
        </is>
      </c>
    </row>
    <row r="6">
      <c r="A6" t="inlineStr">
        <is>
          <t>05 - Atenção Básica</t>
        </is>
      </c>
      <c r="B6" t="inlineStr">
        <is>
          <t>R$195.000.000,00</t>
        </is>
      </c>
      <c r="C6" t="inlineStr">
        <is>
          <t>6,06%</t>
        </is>
      </c>
    </row>
    <row r="7">
      <c r="A7" t="inlineStr">
        <is>
          <t>06 - Proteção e Benefícios ao Trabalhador</t>
        </is>
      </c>
      <c r="B7" t="inlineStr">
        <is>
          <t>R$136.328.000,00</t>
        </is>
      </c>
      <c r="C7" t="inlineStr">
        <is>
          <t>4,24%</t>
        </is>
      </c>
    </row>
    <row r="8">
      <c r="A8" t="inlineStr">
        <is>
          <t>07 - Empregabilidade</t>
        </is>
      </c>
      <c r="B8" t="inlineStr">
        <is>
          <t>R$2.338.092.500,00</t>
        </is>
      </c>
      <c r="C8" t="inlineStr">
        <is>
          <t>72,71%</t>
        </is>
      </c>
    </row>
  </sheetData>
  <pageMargins left="0.75" right="0.75" top="1" bottom="1" header="0.5" footer="0.5"/>
</worksheet>
</file>

<file path=xl/worksheets/sheet8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R$ 2.938.285.992,00</t>
        </is>
      </c>
      <c r="C2" t="inlineStr">
        <is>
          <t>R$ 2.801.846.369,96</t>
        </is>
      </c>
      <c r="D2" t="inlineStr">
        <is>
          <t>95,36%</t>
        </is>
      </c>
      <c r="E2" t="inlineStr">
        <is>
          <t>99,86%</t>
        </is>
      </c>
    </row>
    <row r="3">
      <c r="A3" t="inlineStr">
        <is>
          <t>Contr. para Ent. Privadas Serviço Social e de Formação Prof.</t>
        </is>
      </c>
      <c r="B3" t="inlineStr">
        <is>
          <t>R$ 2.003.521.992,00</t>
        </is>
      </c>
      <c r="C3" t="inlineStr">
        <is>
          <t>R$ 1.912.682.264,66</t>
        </is>
      </c>
      <c r="D3" t="inlineStr">
        <is>
          <t>95,47%</t>
        </is>
      </c>
      <c r="E3" t="inlineStr">
        <is>
          <t>68,17%</t>
        </is>
      </c>
    </row>
    <row r="4">
      <c r="A4" t="inlineStr">
        <is>
          <t>Contribuições para o Senac</t>
        </is>
      </c>
      <c r="B4" t="inlineStr">
        <is>
          <t>R$ 2.003.521.992,00</t>
        </is>
      </c>
      <c r="C4" t="inlineStr">
        <is>
          <t>R$ 1.912.682.264,66</t>
        </is>
      </c>
      <c r="D4" t="inlineStr">
        <is>
          <t>95,47%</t>
        </is>
      </c>
      <c r="E4" t="inlineStr">
        <is>
          <t>68,17%</t>
        </is>
      </c>
    </row>
    <row r="5">
      <c r="A5" t="inlineStr">
        <is>
          <t>Receita Patrimonial</t>
        </is>
      </c>
      <c r="B5" t="inlineStr">
        <is>
          <t>R$ 288.504.000,00</t>
        </is>
      </c>
      <c r="C5" t="inlineStr">
        <is>
          <t>R$ 298.929.356,03</t>
        </is>
      </c>
      <c r="D5" t="inlineStr">
        <is>
          <t>103,61%</t>
        </is>
      </c>
      <c r="E5" t="inlineStr">
        <is>
          <t>10,65%</t>
        </is>
      </c>
    </row>
    <row r="6">
      <c r="A6" t="inlineStr">
        <is>
          <t>Aluguéis e Arrendamentos</t>
        </is>
      </c>
      <c r="B6" t="inlineStr">
        <is>
          <t>R$ 3.000.000,00</t>
        </is>
      </c>
      <c r="C6" t="inlineStr">
        <is>
          <t>R$ 3.091.755,78</t>
        </is>
      </c>
      <c r="D6" t="inlineStr">
        <is>
          <t>103,06%</t>
        </is>
      </c>
      <c r="E6" t="inlineStr">
        <is>
          <t>0,11%</t>
        </is>
      </c>
    </row>
    <row r="7">
      <c r="A7" t="inlineStr">
        <is>
          <t>Taxas de Ocupação</t>
        </is>
      </c>
      <c r="B7" t="inlineStr">
        <is>
          <t>R$ 5.502.000,00</t>
        </is>
      </c>
      <c r="C7" t="inlineStr">
        <is>
          <t>R$ 4.051.453,60</t>
        </is>
      </c>
      <c r="D7" t="inlineStr">
        <is>
          <t>73,64%</t>
        </is>
      </c>
      <c r="E7" t="inlineStr">
        <is>
          <t>0,14%</t>
        </is>
      </c>
    </row>
    <row r="8">
      <c r="A8" t="inlineStr">
        <is>
          <t>Remuneração de Depósitos Bancários</t>
        </is>
      </c>
      <c r="B8" t="inlineStr">
        <is>
          <t>R$ 280.002.000,00</t>
        </is>
      </c>
      <c r="C8" t="inlineStr">
        <is>
          <t>R$ 291.786.146,65</t>
        </is>
      </c>
      <c r="D8" t="inlineStr">
        <is>
          <t>104,21%</t>
        </is>
      </c>
      <c r="E8" t="inlineStr">
        <is>
          <t>10,40%</t>
        </is>
      </c>
    </row>
    <row r="9">
      <c r="A9" t="inlineStr">
        <is>
          <t>Receita de Serviços</t>
        </is>
      </c>
      <c r="B9" t="inlineStr">
        <is>
          <t>R$ 480.000.000,00</t>
        </is>
      </c>
      <c r="C9" t="inlineStr">
        <is>
          <t>R$ 474.741.550,10</t>
        </is>
      </c>
      <c r="D9" t="inlineStr">
        <is>
          <t>98,90%</t>
        </is>
      </c>
      <c r="E9" t="inlineStr">
        <is>
          <t>16,92%</t>
        </is>
      </c>
    </row>
    <row r="10">
      <c r="A10" t="inlineStr">
        <is>
          <t>Serviços Educacionais</t>
        </is>
      </c>
      <c r="B10" t="inlineStr">
        <is>
          <t>R$ 480.000.000,00</t>
        </is>
      </c>
      <c r="C10" t="inlineStr">
        <is>
          <t>R$ 474.741.550,10</t>
        </is>
      </c>
      <c r="D10" t="inlineStr">
        <is>
          <t>98,90%</t>
        </is>
      </c>
      <c r="E10" t="inlineStr">
        <is>
          <t>16,92%</t>
        </is>
      </c>
    </row>
    <row r="11">
      <c r="A11" t="inlineStr">
        <is>
          <t>Transferências correntes</t>
        </is>
      </c>
      <c r="B11" t="inlineStr">
        <is>
          <t>R$ 7.536.000,00</t>
        </is>
      </c>
      <c r="C11" t="inlineStr">
        <is>
          <t>R$ 5.201.813,53</t>
        </is>
      </c>
      <c r="D11" t="inlineStr">
        <is>
          <t>69,03%</t>
        </is>
      </c>
      <c r="E11" t="inlineStr">
        <is>
          <t>0,19%</t>
        </is>
      </c>
    </row>
    <row r="12">
      <c r="A12" t="inlineStr">
        <is>
          <t>Outras transferências correntes</t>
        </is>
      </c>
      <c r="B12" t="inlineStr">
        <is>
          <t>R$ 7.536.000,00</t>
        </is>
      </c>
      <c r="C12" t="inlineStr">
        <is>
          <t>R$ 5.201.813,53</t>
        </is>
      </c>
      <c r="D12" t="inlineStr">
        <is>
          <t>69,03%</t>
        </is>
      </c>
      <c r="E12" t="inlineStr">
        <is>
          <t>0,19%</t>
        </is>
      </c>
    </row>
    <row r="13">
      <c r="A13" t="inlineStr">
        <is>
          <t>Outras Receitas Correntes</t>
        </is>
      </c>
      <c r="B13" t="inlineStr">
        <is>
          <t>R$ 158.724.000,00</t>
        </is>
      </c>
      <c r="C13" t="inlineStr">
        <is>
          <t>R$ 110.291.385,64</t>
        </is>
      </c>
      <c r="D13" t="inlineStr">
        <is>
          <t>69,49%</t>
        </is>
      </c>
      <c r="E13" t="inlineStr">
        <is>
          <t>3,93%</t>
        </is>
      </c>
    </row>
    <row r="14">
      <c r="A14" t="inlineStr">
        <is>
          <t xml:space="preserve">Multas e Juros </t>
        </is>
      </c>
      <c r="B14" t="inlineStr">
        <is>
          <t>R$ 9.000.000,00</t>
        </is>
      </c>
      <c r="C14" t="inlineStr">
        <is>
          <t>R$ 5.699.681,79</t>
        </is>
      </c>
      <c r="D14" t="inlineStr">
        <is>
          <t>63,33%</t>
        </is>
      </c>
      <c r="E14" t="inlineStr">
        <is>
          <t>0,20%</t>
        </is>
      </c>
    </row>
    <row r="15">
      <c r="A15" t="inlineStr">
        <is>
          <t>Outras Indenizações</t>
        </is>
      </c>
      <c r="B15" t="inlineStr">
        <is>
          <t>R$ 0,00</t>
        </is>
      </c>
      <c r="C15" t="inlineStr">
        <is>
          <t>R$ 3.220,33</t>
        </is>
      </c>
      <c r="D15" t="inlineStr">
        <is>
          <t>0,00%</t>
        </is>
      </c>
      <c r="E15" t="inlineStr">
        <is>
          <t>0,00%</t>
        </is>
      </c>
    </row>
    <row r="16">
      <c r="A16" t="inlineStr">
        <is>
          <t>Outras Restituições</t>
        </is>
      </c>
      <c r="B16" t="inlineStr">
        <is>
          <t>R$ 720.000,00</t>
        </is>
      </c>
      <c r="C16" t="inlineStr">
        <is>
          <t>R$ 782.989,29</t>
        </is>
      </c>
      <c r="D16" t="inlineStr">
        <is>
          <t>108,75%</t>
        </is>
      </c>
      <c r="E16" t="inlineStr">
        <is>
          <t>0,03%</t>
        </is>
      </c>
    </row>
    <row r="17">
      <c r="A17" t="inlineStr">
        <is>
          <t>Outras Receitas Correntes</t>
        </is>
      </c>
      <c r="B17" t="inlineStr">
        <is>
          <t>R$ 149.004.000,00</t>
        </is>
      </c>
      <c r="C17" t="inlineStr">
        <is>
          <t>R$ 103.805.494,23</t>
        </is>
      </c>
      <c r="D17" t="inlineStr">
        <is>
          <t>69,67%</t>
        </is>
      </c>
      <c r="E17" t="inlineStr">
        <is>
          <t>3,70%</t>
        </is>
      </c>
    </row>
    <row r="18">
      <c r="A18" t="inlineStr">
        <is>
          <t>RECEITAS DE CAPITAL</t>
        </is>
      </c>
      <c r="B18" t="inlineStr">
        <is>
          <t>R$ 4.404.000,00</t>
        </is>
      </c>
      <c r="C18" t="inlineStr">
        <is>
          <t>R$ 4.053.330,00</t>
        </is>
      </c>
      <c r="D18" t="inlineStr">
        <is>
          <t>92,04%</t>
        </is>
      </c>
      <c r="E18" t="inlineStr">
        <is>
          <t>0,14%</t>
        </is>
      </c>
    </row>
    <row r="19">
      <c r="A19" t="inlineStr">
        <is>
          <t>Alienação de Bens</t>
        </is>
      </c>
      <c r="B19" t="inlineStr">
        <is>
          <t>R$ 4.404.000,00</t>
        </is>
      </c>
      <c r="C19" t="inlineStr">
        <is>
          <t>R$ 4.053.330,00</t>
        </is>
      </c>
      <c r="D19" t="inlineStr">
        <is>
          <t>92,04%</t>
        </is>
      </c>
      <c r="E19" t="inlineStr">
        <is>
          <t>0,14%</t>
        </is>
      </c>
    </row>
    <row r="20">
      <c r="A20" t="inlineStr">
        <is>
          <t>Alienação de Bens Móveis</t>
        </is>
      </c>
      <c r="B20" t="inlineStr">
        <is>
          <t>R$ 4.404.000,00</t>
        </is>
      </c>
      <c r="C20" t="inlineStr">
        <is>
          <t>R$ 4.053.330,00</t>
        </is>
      </c>
      <c r="D20" t="inlineStr">
        <is>
          <t>92,04%</t>
        </is>
      </c>
      <c r="E20" t="inlineStr">
        <is>
          <t>0,14%</t>
        </is>
      </c>
    </row>
    <row r="21">
      <c r="A21" t="inlineStr">
        <is>
          <t>RECURSOS ARREC. EXERC. ANTER.</t>
        </is>
      </c>
      <c r="B21" t="inlineStr">
        <is>
          <t>R$ 272.944.008,00</t>
        </is>
      </c>
      <c r="C21" t="inlineStr">
        <is>
          <t>R$ 0,00</t>
        </is>
      </c>
      <c r="D21" t="inlineStr">
        <is>
          <t>0,00%</t>
        </is>
      </c>
      <c r="E21" t="inlineStr">
        <is>
          <t>0,00%</t>
        </is>
      </c>
    </row>
  </sheetData>
  <pageMargins left="0.75" right="0.75" top="1" bottom="1" header="0.5" footer="0.5"/>
</worksheet>
</file>

<file path=xl/worksheets/sheet83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R$ 2.735.622.000,00</t>
        </is>
      </c>
      <c r="C2" t="inlineStr">
        <is>
          <t>R$ 2.483.606.507,11</t>
        </is>
      </c>
      <c r="D2" t="inlineStr">
        <is>
          <t>90,79%</t>
        </is>
      </c>
      <c r="E2" t="inlineStr">
        <is>
          <t>88,69%</t>
        </is>
      </c>
    </row>
    <row r="3">
      <c r="A3" t="inlineStr">
        <is>
          <t>Pessoal e Encargos Sociais</t>
        </is>
      </c>
      <c r="B3" t="inlineStr">
        <is>
          <t>R$ 1.213.854.000,00</t>
        </is>
      </c>
      <c r="C3" t="inlineStr">
        <is>
          <t>R$ 1.164.767.247,15</t>
        </is>
      </c>
      <c r="D3" t="inlineStr">
        <is>
          <t>95,96%</t>
        </is>
      </c>
      <c r="E3" t="inlineStr">
        <is>
          <t>41,59%</t>
        </is>
      </c>
    </row>
    <row r="4">
      <c r="A4" t="inlineStr">
        <is>
          <t>Contrib. a Entidades Fechadas da Previd.</t>
        </is>
      </c>
      <c r="B4" t="inlineStr">
        <is>
          <t>R$ 21.708.000,00</t>
        </is>
      </c>
      <c r="C4" t="inlineStr">
        <is>
          <t>R$ 18.102.138,11</t>
        </is>
      </c>
      <c r="D4" t="inlineStr">
        <is>
          <t>83,39%</t>
        </is>
      </c>
      <c r="E4" t="inlineStr">
        <is>
          <t>0,65%</t>
        </is>
      </c>
    </row>
    <row r="5">
      <c r="A5" t="inlineStr">
        <is>
          <t>Vencimentos e Vantagens Fixas</t>
        </is>
      </c>
      <c r="B5" t="inlineStr">
        <is>
          <t>R$ 1.054.002.000,00</t>
        </is>
      </c>
      <c r="C5" t="inlineStr">
        <is>
          <t>R$ 1.028.559.254,09</t>
        </is>
      </c>
      <c r="D5" t="inlineStr">
        <is>
          <t>97,59%</t>
        </is>
      </c>
      <c r="E5" t="inlineStr">
        <is>
          <t>36,73%</t>
        </is>
      </c>
    </row>
    <row r="6">
      <c r="A6" t="inlineStr">
        <is>
          <t>Obrigações Patronais</t>
        </is>
      </c>
      <c r="B6" t="inlineStr">
        <is>
          <t>R$ 89.400.000,00</t>
        </is>
      </c>
      <c r="C6" t="inlineStr">
        <is>
          <t>R$ 82.165.510,55</t>
        </is>
      </c>
      <c r="D6" t="inlineStr">
        <is>
          <t>91,91%</t>
        </is>
      </c>
      <c r="E6" t="inlineStr">
        <is>
          <t>2,93%</t>
        </is>
      </c>
    </row>
    <row r="7">
      <c r="A7" t="inlineStr">
        <is>
          <t>Outras Despesas Variáveis</t>
        </is>
      </c>
      <c r="B7" t="inlineStr">
        <is>
          <t>R$ 9.000.000,00</t>
        </is>
      </c>
      <c r="C7" t="inlineStr">
        <is>
          <t>R$ 6.889.033,96</t>
        </is>
      </c>
      <c r="D7" t="inlineStr">
        <is>
          <t>76,54%</t>
        </is>
      </c>
      <c r="E7" t="inlineStr">
        <is>
          <t>0,25%</t>
        </is>
      </c>
    </row>
    <row r="8">
      <c r="A8" t="inlineStr">
        <is>
          <t xml:space="preserve">Sentenças Judiciais </t>
        </is>
      </c>
      <c r="B8" t="inlineStr">
        <is>
          <t>R$ 9.540.000,00</t>
        </is>
      </c>
      <c r="C8" t="inlineStr">
        <is>
          <t>R$ 6.021.456,25</t>
        </is>
      </c>
      <c r="D8" t="inlineStr">
        <is>
          <t>63,12%</t>
        </is>
      </c>
      <c r="E8" t="inlineStr">
        <is>
          <t>0,22%</t>
        </is>
      </c>
    </row>
    <row r="9">
      <c r="A9" t="inlineStr">
        <is>
          <t>Indenizações e Restituições Trabalhistas</t>
        </is>
      </c>
      <c r="B9" t="inlineStr">
        <is>
          <t>R$ 30.204.000,00</t>
        </is>
      </c>
      <c r="C9" t="inlineStr">
        <is>
          <t>R$ 23.029.854,19</t>
        </is>
      </c>
      <c r="D9" t="inlineStr">
        <is>
          <t>76,25%</t>
        </is>
      </c>
      <c r="E9" t="inlineStr">
        <is>
          <t>0,82%</t>
        </is>
      </c>
    </row>
    <row r="10">
      <c r="A10" t="inlineStr">
        <is>
          <t>Outras Despesas Correntes</t>
        </is>
      </c>
      <c r="B10" t="inlineStr">
        <is>
          <t>R$ 1.521.768.000,00</t>
        </is>
      </c>
      <c r="C10" t="inlineStr">
        <is>
          <t>R$ 1.318.839.259,96</t>
        </is>
      </c>
      <c r="D10" t="inlineStr">
        <is>
          <t>86,66%</t>
        </is>
      </c>
      <c r="E10" t="inlineStr">
        <is>
          <t>47,09%</t>
        </is>
      </c>
    </row>
    <row r="11">
      <c r="A11" t="inlineStr">
        <is>
          <t>Contribuições</t>
        </is>
      </c>
      <c r="B11" t="inlineStr">
        <is>
          <t>R$ 58.896.000,00</t>
        </is>
      </c>
      <c r="C11" t="inlineStr">
        <is>
          <t>R$ 56.226.978,44</t>
        </is>
      </c>
      <c r="D11" t="inlineStr">
        <is>
          <t>95,47%</t>
        </is>
      </c>
      <c r="E11" t="inlineStr">
        <is>
          <t>2,01%</t>
        </is>
      </c>
    </row>
    <row r="12">
      <c r="A12" t="inlineStr">
        <is>
          <t>Diárias</t>
        </is>
      </c>
      <c r="B12" t="inlineStr">
        <is>
          <t>R$ 16.056.000,00</t>
        </is>
      </c>
      <c r="C12" t="inlineStr">
        <is>
          <t>R$ 15.653.388,56</t>
        </is>
      </c>
      <c r="D12" t="inlineStr">
        <is>
          <t>97,49%</t>
        </is>
      </c>
      <c r="E12" t="inlineStr">
        <is>
          <t>0,56%</t>
        </is>
      </c>
    </row>
    <row r="13">
      <c r="A13" t="inlineStr">
        <is>
          <t>Auxílio Financeiro a Estudantes</t>
        </is>
      </c>
      <c r="B13" t="inlineStr">
        <is>
          <t>R$ 1.296.000,00</t>
        </is>
      </c>
      <c r="C13" t="inlineStr">
        <is>
          <t>R$ 683.945,90</t>
        </is>
      </c>
      <c r="D13" t="inlineStr">
        <is>
          <t>52,77%</t>
        </is>
      </c>
      <c r="E13" t="inlineStr">
        <is>
          <t>0,02%</t>
        </is>
      </c>
    </row>
    <row r="14">
      <c r="A14" t="inlineStr">
        <is>
          <t>Material de Consumo</t>
        </is>
      </c>
      <c r="B14" t="inlineStr">
        <is>
          <t>R$ 201.000.000,00</t>
        </is>
      </c>
      <c r="C14" t="inlineStr">
        <is>
          <t>R$ 191.229.548,28</t>
        </is>
      </c>
      <c r="D14" t="inlineStr">
        <is>
          <t>95,14%</t>
        </is>
      </c>
      <c r="E14" t="inlineStr">
        <is>
          <t>6,83%</t>
        </is>
      </c>
    </row>
    <row r="15">
      <c r="A15" t="inlineStr">
        <is>
          <t>Passagens e Despesas de Locomoção</t>
        </is>
      </c>
      <c r="B15" t="inlineStr">
        <is>
          <t>R$ 21.000.000,00</t>
        </is>
      </c>
      <c r="C15" t="inlineStr">
        <is>
          <t>R$ 20.631.212,27</t>
        </is>
      </c>
      <c r="D15" t="inlineStr">
        <is>
          <t>98,24%</t>
        </is>
      </c>
      <c r="E15" t="inlineStr">
        <is>
          <t>0,74%</t>
        </is>
      </c>
    </row>
    <row r="16">
      <c r="A16" t="inlineStr">
        <is>
          <t>Outros Serviços de Terceiros - PF</t>
        </is>
      </c>
      <c r="B16" t="inlineStr">
        <is>
          <t>R$ 58.200.000,00</t>
        </is>
      </c>
      <c r="C16" t="inlineStr">
        <is>
          <t>R$ 43.123.739,97</t>
        </is>
      </c>
      <c r="D16" t="inlineStr">
        <is>
          <t>74,10%</t>
        </is>
      </c>
      <c r="E16" t="inlineStr">
        <is>
          <t>1,54%</t>
        </is>
      </c>
    </row>
    <row r="17">
      <c r="A17" t="inlineStr">
        <is>
          <t>Locação de Mão de Obra</t>
        </is>
      </c>
      <c r="B17" t="inlineStr">
        <is>
          <t>R$ 90.000.000,00</t>
        </is>
      </c>
      <c r="C17" t="inlineStr">
        <is>
          <t>R$ 71.638.507,84</t>
        </is>
      </c>
      <c r="D17" t="inlineStr">
        <is>
          <t>79,60%</t>
        </is>
      </c>
      <c r="E17" t="inlineStr">
        <is>
          <t>2,56%</t>
        </is>
      </c>
    </row>
    <row r="18">
      <c r="A18" t="inlineStr">
        <is>
          <t>Outros Serviços Terceiros - P. Jurídica</t>
        </is>
      </c>
      <c r="B18" t="inlineStr">
        <is>
          <t>R$ 888.000.000,00</t>
        </is>
      </c>
      <c r="C18" t="inlineStr">
        <is>
          <t>R$ 761.618.145,69</t>
        </is>
      </c>
      <c r="D18" t="inlineStr">
        <is>
          <t>85,77%</t>
        </is>
      </c>
      <c r="E18" t="inlineStr">
        <is>
          <t>27,20%</t>
        </is>
      </c>
    </row>
    <row r="19">
      <c r="A19" t="inlineStr">
        <is>
          <t>Serv. Tecn. da Inform. Comunicação - PJ.</t>
        </is>
      </c>
      <c r="B19" t="inlineStr">
        <is>
          <t>R$ 180.000.000,00</t>
        </is>
      </c>
      <c r="C19" t="inlineStr">
        <is>
          <t>R$ 157.263.158,57</t>
        </is>
      </c>
      <c r="D19" t="inlineStr">
        <is>
          <t>87,37%</t>
        </is>
      </c>
      <c r="E19" t="inlineStr">
        <is>
          <t>5,62%</t>
        </is>
      </c>
    </row>
    <row r="20">
      <c r="A20" t="inlineStr">
        <is>
          <t>Obrigações Tributárias e Contributivas</t>
        </is>
      </c>
      <c r="B20" t="inlineStr">
        <is>
          <t>R$ 4.320.000,00</t>
        </is>
      </c>
      <c r="C20" t="inlineStr">
        <is>
          <t>R$ 707.910,33</t>
        </is>
      </c>
      <c r="D20" t="inlineStr">
        <is>
          <t>16,39%</t>
        </is>
      </c>
      <c r="E20" t="inlineStr">
        <is>
          <t>0,03%</t>
        </is>
      </c>
    </row>
    <row r="21">
      <c r="A21" t="inlineStr">
        <is>
          <t>Sentenças Judiciais</t>
        </is>
      </c>
      <c r="B21" t="inlineStr">
        <is>
          <t>R$ 3.000.000,00</t>
        </is>
      </c>
      <c r="C21" t="inlineStr">
        <is>
          <t>R$ 62.724,11</t>
        </is>
      </c>
      <c r="D21" t="inlineStr">
        <is>
          <t>2,09%</t>
        </is>
      </c>
      <c r="E21" t="inlineStr">
        <is>
          <t>0,00%</t>
        </is>
      </c>
    </row>
  </sheetData>
  <pageMargins left="0.75" right="0.75" top="1" bottom="1" header="0.5" footer="0.5"/>
</worksheet>
</file>

<file path=xl/worksheets/sheet83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R$ 298.096.900,00</t>
        </is>
      </c>
      <c r="C2" t="inlineStr">
        <is>
          <t>R$ 245.975.540,39</t>
        </is>
      </c>
      <c r="D2" t="inlineStr">
        <is>
          <t>82,52%</t>
        </is>
      </c>
      <c r="E2" t="inlineStr">
        <is>
          <t>8,78%</t>
        </is>
      </c>
    </row>
    <row r="3">
      <c r="A3" t="inlineStr">
        <is>
          <t>02 - Administração Financeira</t>
        </is>
      </c>
      <c r="B3" t="inlineStr">
        <is>
          <t>R$ 113.638.000,00</t>
        </is>
      </c>
      <c r="C3" t="inlineStr">
        <is>
          <t>R$ 106.765.169,68</t>
        </is>
      </c>
      <c r="D3" t="inlineStr">
        <is>
          <t>93,95%</t>
        </is>
      </c>
      <c r="E3" t="inlineStr">
        <is>
          <t>3,81%</t>
        </is>
      </c>
    </row>
    <row r="4">
      <c r="A4" t="inlineStr">
        <is>
          <t>03 - Formação de Recursos Humanos</t>
        </is>
      </c>
      <c r="B4" t="inlineStr">
        <is>
          <t>R$ 23.888.000,00</t>
        </is>
      </c>
      <c r="C4" t="inlineStr">
        <is>
          <t>R$ 23.885.286,33</t>
        </is>
      </c>
      <c r="D4" t="inlineStr">
        <is>
          <t>99,99%</t>
        </is>
      </c>
      <c r="E4" t="inlineStr">
        <is>
          <t>0,85%</t>
        </is>
      </c>
    </row>
    <row r="5">
      <c r="A5" t="inlineStr">
        <is>
          <t>04 - Comunicação Social</t>
        </is>
      </c>
      <c r="B5" t="inlineStr">
        <is>
          <t>R$ 110.590.600,00</t>
        </is>
      </c>
      <c r="C5" t="inlineStr">
        <is>
          <t>R$ 88.849.004,99</t>
        </is>
      </c>
      <c r="D5" t="inlineStr">
        <is>
          <t>80,34%</t>
        </is>
      </c>
      <c r="E5" t="inlineStr">
        <is>
          <t>3,17%</t>
        </is>
      </c>
    </row>
    <row r="6">
      <c r="A6" t="inlineStr">
        <is>
          <t>05 - Atenção Básica</t>
        </is>
      </c>
      <c r="B6" t="inlineStr">
        <is>
          <t>R$ 195.000.000,00</t>
        </is>
      </c>
      <c r="C6" t="inlineStr">
        <is>
          <t>R$ 184.133.630,13</t>
        </is>
      </c>
      <c r="D6" t="inlineStr">
        <is>
          <t>94,43%</t>
        </is>
      </c>
      <c r="E6" t="inlineStr">
        <is>
          <t>6,58%</t>
        </is>
      </c>
    </row>
    <row r="7">
      <c r="A7" t="inlineStr">
        <is>
          <t>06 - Proteção e Benefícios ao Trabalhador</t>
        </is>
      </c>
      <c r="B7" t="inlineStr">
        <is>
          <t>R$ 136.328.000,00</t>
        </is>
      </c>
      <c r="C7" t="inlineStr">
        <is>
          <t>R$ 121.763.139,74</t>
        </is>
      </c>
      <c r="D7" t="inlineStr">
        <is>
          <t>89,32%</t>
        </is>
      </c>
      <c r="E7" t="inlineStr">
        <is>
          <t>4,35%</t>
        </is>
      </c>
    </row>
    <row r="8">
      <c r="A8" t="inlineStr">
        <is>
          <t>07 - Empregabilidade</t>
        </is>
      </c>
      <c r="B8" t="inlineStr">
        <is>
          <t>R$ 2.338.092.500,00</t>
        </is>
      </c>
      <c r="C8" t="inlineStr">
        <is>
          <t>R$ 2.029.020.109,22</t>
        </is>
      </c>
      <c r="D8" t="inlineStr">
        <is>
          <t>86,78%</t>
        </is>
      </c>
      <c r="E8" t="inlineStr">
        <is>
          <t>72,45%</t>
        </is>
      </c>
    </row>
  </sheetData>
  <pageMargins left="0.75" right="0.75" top="1" bottom="1" header="0.5" footer="0.5"/>
</worksheet>
</file>

<file path=xl/worksheets/sheet83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R$2.110.497.000,00</t>
        </is>
      </c>
      <c r="D2" t="inlineStr">
        <is>
          <t>64,51%</t>
        </is>
      </c>
    </row>
    <row r="3">
      <c r="A3" t="inlineStr">
        <is>
          <t>13110110</t>
        </is>
      </c>
      <c r="B3" t="inlineStr">
        <is>
          <t>Aluguéis e Arrendamentos</t>
        </is>
      </c>
      <c r="C3" t="inlineStr">
        <is>
          <t>R$3.000.000,00</t>
        </is>
      </c>
      <c r="D3" t="inlineStr">
        <is>
          <t>0,09%</t>
        </is>
      </c>
    </row>
    <row r="4">
      <c r="A4" t="inlineStr">
        <is>
          <t>13110120</t>
        </is>
      </c>
      <c r="B4" t="inlineStr">
        <is>
          <t>Taxas de Ocupação</t>
        </is>
      </c>
      <c r="C4" t="inlineStr">
        <is>
          <t>R$5.502.000,00</t>
        </is>
      </c>
      <c r="D4" t="inlineStr">
        <is>
          <t>0,17%</t>
        </is>
      </c>
    </row>
    <row r="5">
      <c r="A5" t="inlineStr">
        <is>
          <t>13210100</t>
        </is>
      </c>
      <c r="B5" t="inlineStr">
        <is>
          <t>Remuneração de Depósitos Bancários</t>
        </is>
      </c>
      <c r="C5" t="inlineStr">
        <is>
          <t>R$280.002.000,00</t>
        </is>
      </c>
      <c r="D5" t="inlineStr">
        <is>
          <t>8,56%</t>
        </is>
      </c>
    </row>
    <row r="6">
      <c r="A6" t="inlineStr">
        <is>
          <t>16999900</t>
        </is>
      </c>
      <c r="B6" t="inlineStr">
        <is>
          <t>Serviços Educacionais</t>
        </is>
      </c>
      <c r="C6" t="inlineStr">
        <is>
          <t>R$510.000.000,00</t>
        </is>
      </c>
      <c r="D6" t="inlineStr">
        <is>
          <t>15,59%</t>
        </is>
      </c>
    </row>
    <row r="7">
      <c r="A7" t="inlineStr">
        <is>
          <t>17999900</t>
        </is>
      </c>
      <c r="B7" t="inlineStr">
        <is>
          <t>Outras transferências correntes</t>
        </is>
      </c>
      <c r="C7" t="inlineStr">
        <is>
          <t>R$10.080.000,00</t>
        </is>
      </c>
      <c r="D7" t="inlineStr">
        <is>
          <t>0,31%</t>
        </is>
      </c>
    </row>
    <row r="8">
      <c r="A8" t="inlineStr">
        <is>
          <t>19110900</t>
        </is>
      </c>
      <c r="B8" t="inlineStr">
        <is>
          <t xml:space="preserve">Multas e Juros </t>
        </is>
      </c>
      <c r="C8" t="inlineStr">
        <is>
          <t>R$9.000.000,00</t>
        </is>
      </c>
      <c r="D8" t="inlineStr">
        <is>
          <t>0,28%</t>
        </is>
      </c>
    </row>
    <row r="9">
      <c r="A9" t="inlineStr">
        <is>
          <t>19229900</t>
        </is>
      </c>
      <c r="B9" t="inlineStr">
        <is>
          <t>Outras Restituições</t>
        </is>
      </c>
      <c r="C9" t="inlineStr">
        <is>
          <t>R$720.000,00</t>
        </is>
      </c>
      <c r="D9" t="inlineStr">
        <is>
          <t>0,02%</t>
        </is>
      </c>
    </row>
    <row r="10">
      <c r="A10" t="inlineStr">
        <is>
          <t>19999900</t>
        </is>
      </c>
      <c r="B10" t="inlineStr">
        <is>
          <t>Outras Receitas Correntes</t>
        </is>
      </c>
      <c r="C10" t="inlineStr">
        <is>
          <t>R$149.004.000,00</t>
        </is>
      </c>
      <c r="D10" t="inlineStr">
        <is>
          <t>4,55%</t>
        </is>
      </c>
    </row>
    <row r="11">
      <c r="A11" t="inlineStr">
        <is>
          <t>22130100</t>
        </is>
      </c>
      <c r="B11" t="inlineStr">
        <is>
          <t>Alienação de Bens Móveis</t>
        </is>
      </c>
      <c r="C11" t="inlineStr">
        <is>
          <t>R$4.404.000,00</t>
        </is>
      </c>
      <c r="D11" t="inlineStr">
        <is>
          <t>0,13%</t>
        </is>
      </c>
    </row>
    <row r="12">
      <c r="A12" t="inlineStr">
        <is>
          <t>99999910</t>
        </is>
      </c>
      <c r="B12" t="inlineStr">
        <is>
          <t>Recurso Arrecadado em Exerc. Anteriores</t>
        </is>
      </c>
      <c r="C12" t="inlineStr">
        <is>
          <t>R$189.243.000,00</t>
        </is>
      </c>
      <c r="D12" t="inlineStr">
        <is>
          <t>5,78%</t>
        </is>
      </c>
    </row>
  </sheetData>
  <pageMargins left="0.75" right="0.75" top="1" bottom="1" header="0.5" footer="0.5"/>
</worksheet>
</file>

<file path=xl/worksheets/sheet83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31900700</t>
        </is>
      </c>
      <c r="B2" t="inlineStr">
        <is>
          <t>Contrib. a Entidades Fechadas da Previd.</t>
        </is>
      </c>
      <c r="C2" t="inlineStr">
        <is>
          <t>R$23.004.000,00</t>
        </is>
      </c>
      <c r="D2" t="inlineStr">
        <is>
          <t>0,70%</t>
        </is>
      </c>
    </row>
    <row r="3">
      <c r="A3" t="inlineStr">
        <is>
          <t>31901100</t>
        </is>
      </c>
      <c r="B3" t="inlineStr">
        <is>
          <t>Vencimentos e Vantagens Fixas</t>
        </is>
      </c>
      <c r="C3" t="inlineStr">
        <is>
          <t>R$1.117.008.000,00</t>
        </is>
      </c>
      <c r="D3" t="inlineStr">
        <is>
          <t>34,14%</t>
        </is>
      </c>
    </row>
    <row r="4">
      <c r="A4" t="inlineStr">
        <is>
          <t>31901300</t>
        </is>
      </c>
      <c r="B4" t="inlineStr">
        <is>
          <t>Obrigações Patronais</t>
        </is>
      </c>
      <c r="C4" t="inlineStr">
        <is>
          <t>R$94.800.000,00</t>
        </is>
      </c>
      <c r="D4" t="inlineStr">
        <is>
          <t>2,90%</t>
        </is>
      </c>
    </row>
    <row r="5">
      <c r="A5" t="inlineStr">
        <is>
          <t>31901600</t>
        </is>
      </c>
      <c r="B5" t="inlineStr">
        <is>
          <t>Outras Despesas Variáveis</t>
        </is>
      </c>
      <c r="C5" t="inlineStr">
        <is>
          <t>R$9.540.000,00</t>
        </is>
      </c>
      <c r="D5" t="inlineStr">
        <is>
          <t>0,29%</t>
        </is>
      </c>
    </row>
    <row r="6">
      <c r="A6" t="inlineStr">
        <is>
          <t>31909100</t>
        </is>
      </c>
      <c r="B6" t="inlineStr">
        <is>
          <t xml:space="preserve">Sentenças Judiciais </t>
        </is>
      </c>
      <c r="C6" t="inlineStr">
        <is>
          <t>R$10.116.000,00</t>
        </is>
      </c>
      <c r="D6" t="inlineStr">
        <is>
          <t>0,31%</t>
        </is>
      </c>
    </row>
    <row r="7">
      <c r="A7" t="inlineStr">
        <is>
          <t>31909400</t>
        </is>
      </c>
      <c r="B7" t="inlineStr">
        <is>
          <t>Indenizações e Restituições Trabalhistas</t>
        </is>
      </c>
      <c r="C7" t="inlineStr">
        <is>
          <t>R$32.016.000,00</t>
        </is>
      </c>
      <c r="D7" t="inlineStr">
        <is>
          <t>0,98%</t>
        </is>
      </c>
    </row>
    <row r="8">
      <c r="A8" t="inlineStr">
        <is>
          <t>33504100</t>
        </is>
      </c>
      <c r="B8" t="inlineStr">
        <is>
          <t>Contribuições</t>
        </is>
      </c>
      <c r="C8" t="inlineStr">
        <is>
          <t>R$62.046.000,00</t>
        </is>
      </c>
      <c r="D8" t="inlineStr">
        <is>
          <t>1,90%</t>
        </is>
      </c>
    </row>
    <row r="9">
      <c r="A9" t="inlineStr">
        <is>
          <t>33901400</t>
        </is>
      </c>
      <c r="B9" t="inlineStr">
        <is>
          <t>Diárias</t>
        </is>
      </c>
      <c r="C9" t="inlineStr">
        <is>
          <t>R$17.184.000,00</t>
        </is>
      </c>
      <c r="D9" t="inlineStr">
        <is>
          <t>0,53%</t>
        </is>
      </c>
    </row>
    <row r="10">
      <c r="A10" t="inlineStr">
        <is>
          <t>33901800</t>
        </is>
      </c>
      <c r="B10" t="inlineStr">
        <is>
          <t>Auxílio Financeiro a Estudantes</t>
        </is>
      </c>
      <c r="C10" t="inlineStr">
        <is>
          <t>R$1.386.000,00</t>
        </is>
      </c>
      <c r="D10" t="inlineStr">
        <is>
          <t>0,04%</t>
        </is>
      </c>
    </row>
    <row r="11">
      <c r="A11" t="inlineStr">
        <is>
          <t>33903000</t>
        </is>
      </c>
      <c r="B11" t="inlineStr">
        <is>
          <t>Material de Consumo</t>
        </is>
      </c>
      <c r="C11" t="inlineStr">
        <is>
          <t>R$215.004.000,00</t>
        </is>
      </c>
      <c r="D11" t="inlineStr">
        <is>
          <t>6,57%</t>
        </is>
      </c>
    </row>
    <row r="12">
      <c r="A12" t="inlineStr">
        <is>
          <t>33903300</t>
        </is>
      </c>
      <c r="B12" t="inlineStr">
        <is>
          <t>Passagens e Despesas de Locomoção</t>
        </is>
      </c>
      <c r="C12" t="inlineStr">
        <is>
          <t>R$22.008.000,00</t>
        </is>
      </c>
      <c r="D12" t="inlineStr">
        <is>
          <t>0,67%</t>
        </is>
      </c>
    </row>
    <row r="13">
      <c r="A13" t="inlineStr">
        <is>
          <t>33903600</t>
        </is>
      </c>
      <c r="B13" t="inlineStr">
        <is>
          <t>Outros Serviços de Terceiros - PF</t>
        </is>
      </c>
      <c r="C13" t="inlineStr">
        <is>
          <t>R$62.004.000,00</t>
        </is>
      </c>
      <c r="D13" t="inlineStr">
        <is>
          <t>1,90%</t>
        </is>
      </c>
    </row>
    <row r="14">
      <c r="A14" t="inlineStr">
        <is>
          <t>33903700</t>
        </is>
      </c>
      <c r="B14" t="inlineStr">
        <is>
          <t>Locação de Mão de Obra</t>
        </is>
      </c>
      <c r="C14" t="inlineStr">
        <is>
          <t>R$96.000.000,00</t>
        </is>
      </c>
      <c r="D14" t="inlineStr">
        <is>
          <t>2,93%</t>
        </is>
      </c>
    </row>
    <row r="15">
      <c r="A15" t="inlineStr">
        <is>
          <t>33903900</t>
        </is>
      </c>
      <c r="B15" t="inlineStr">
        <is>
          <t>Outros Serviços Terceiros - P. Jurídica</t>
        </is>
      </c>
      <c r="C15" t="inlineStr">
        <is>
          <t>R$950.004.000,00</t>
        </is>
      </c>
      <c r="D15" t="inlineStr">
        <is>
          <t>29,04%</t>
        </is>
      </c>
    </row>
    <row r="16">
      <c r="A16" t="inlineStr">
        <is>
          <t>33904000</t>
        </is>
      </c>
      <c r="B16" t="inlineStr">
        <is>
          <t>Serv. Tecn. da Inform. Comunicação - PJ.</t>
        </is>
      </c>
      <c r="C16" t="inlineStr">
        <is>
          <t>R$192.000.000,00</t>
        </is>
      </c>
      <c r="D16" t="inlineStr">
        <is>
          <t>5,87%</t>
        </is>
      </c>
    </row>
    <row r="17">
      <c r="A17" t="inlineStr">
        <is>
          <t>33904700</t>
        </is>
      </c>
      <c r="B17" t="inlineStr">
        <is>
          <t>Obrigações Tributárias e Contributivas</t>
        </is>
      </c>
      <c r="C17" t="inlineStr">
        <is>
          <t>R$4.320.000,00</t>
        </is>
      </c>
      <c r="D17" t="inlineStr">
        <is>
          <t>0,13%</t>
        </is>
      </c>
    </row>
    <row r="18">
      <c r="A18" t="inlineStr">
        <is>
          <t>33909100</t>
        </is>
      </c>
      <c r="B18" t="inlineStr">
        <is>
          <t>Sentenças Judiciais</t>
        </is>
      </c>
      <c r="C18" t="inlineStr">
        <is>
          <t>R$3.000.000,00</t>
        </is>
      </c>
      <c r="D18" t="inlineStr">
        <is>
          <t>0,09%</t>
        </is>
      </c>
    </row>
    <row r="19">
      <c r="A19" t="inlineStr">
        <is>
          <t>44905100</t>
        </is>
      </c>
      <c r="B19" t="inlineStr">
        <is>
          <t>Obras e Instalações</t>
        </is>
      </c>
      <c r="C19" t="inlineStr">
        <is>
          <t>R$130.008.000,00</t>
        </is>
      </c>
      <c r="D19" t="inlineStr">
        <is>
          <t>3,97%</t>
        </is>
      </c>
    </row>
    <row r="20">
      <c r="A20" t="inlineStr">
        <is>
          <t>44905200</t>
        </is>
      </c>
      <c r="B20" t="inlineStr">
        <is>
          <t>Equipamentos e Material Permanente</t>
        </is>
      </c>
      <c r="C20" t="inlineStr">
        <is>
          <t>R$150.000.000,00</t>
        </is>
      </c>
      <c r="D20" t="inlineStr">
        <is>
          <t>4,59%</t>
        </is>
      </c>
    </row>
    <row r="21">
      <c r="A21" t="inlineStr">
        <is>
          <t>45906100</t>
        </is>
      </c>
      <c r="B21" t="inlineStr">
        <is>
          <t>Aquisição de Imóveis</t>
        </is>
      </c>
      <c r="C21" t="inlineStr">
        <is>
          <t>R$80.004.000,00</t>
        </is>
      </c>
      <c r="D21" t="inlineStr">
        <is>
          <t>2,45%</t>
        </is>
      </c>
    </row>
  </sheetData>
  <pageMargins left="0.75" right="0.75" top="1" bottom="1" header="0.5" footer="0.5"/>
</worksheet>
</file>

<file path=xl/worksheets/sheet83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R$ 318.888.000,00</t>
        </is>
      </c>
      <c r="C2" t="inlineStr">
        <is>
          <t>9,75%</t>
        </is>
      </c>
    </row>
    <row r="3">
      <c r="A3" t="inlineStr">
        <is>
          <t>02 - Administração Financeira</t>
        </is>
      </c>
      <c r="B3" t="inlineStr">
        <is>
          <t>R$ 119.782.000,00</t>
        </is>
      </c>
      <c r="C3" t="inlineStr">
        <is>
          <t>3,66%</t>
        </is>
      </c>
    </row>
    <row r="4">
      <c r="A4" t="inlineStr">
        <is>
          <t>03 - Formação de Recursos Humanos</t>
        </is>
      </c>
      <c r="B4" t="inlineStr">
        <is>
          <t>R$ 26.828.320,00</t>
        </is>
      </c>
      <c r="C4" t="inlineStr">
        <is>
          <t>0,82%</t>
        </is>
      </c>
    </row>
    <row r="5">
      <c r="A5" t="inlineStr">
        <is>
          <t>04 - Comunicação Social</t>
        </is>
      </c>
      <c r="B5" t="inlineStr">
        <is>
          <t>R$ 129.086.000,00</t>
        </is>
      </c>
      <c r="C5" t="inlineStr">
        <is>
          <t>3,95%</t>
        </is>
      </c>
    </row>
    <row r="6">
      <c r="A6" t="inlineStr">
        <is>
          <t>05 - Atenção Básica</t>
        </is>
      </c>
      <c r="B6" t="inlineStr">
        <is>
          <t>R$ 220.800.000,00</t>
        </is>
      </c>
      <c r="C6" t="inlineStr">
        <is>
          <t>6,75%</t>
        </is>
      </c>
    </row>
    <row r="7">
      <c r="A7" t="inlineStr">
        <is>
          <t>06 - Proteção e Benefícios ao Trabalhador</t>
        </is>
      </c>
      <c r="B7" t="inlineStr">
        <is>
          <t>R$ 149.739.000,00</t>
        </is>
      </c>
      <c r="C7" t="inlineStr">
        <is>
          <t>4,58%</t>
        </is>
      </c>
    </row>
    <row r="8">
      <c r="A8" t="inlineStr">
        <is>
          <t>07 - Empregabilidade</t>
        </is>
      </c>
      <c r="B8" t="inlineStr">
        <is>
          <t>R$ 2.306.328.680,00</t>
        </is>
      </c>
      <c r="C8" t="inlineStr">
        <is>
          <t>70,50%</t>
        </is>
      </c>
    </row>
  </sheetData>
  <pageMargins left="0.75" right="0.75" top="1" bottom="1" header="0.5" footer="0.5"/>
</worksheet>
</file>

<file path=xl/worksheets/sheet83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R$ 3.077.805.000,00</t>
        </is>
      </c>
      <c r="C2" t="inlineStr">
        <is>
          <t>R$ 1.509.530.604,35</t>
        </is>
      </c>
      <c r="D2" t="inlineStr">
        <is>
          <t>49,05%</t>
        </is>
      </c>
      <c r="E2" t="inlineStr">
        <is>
          <t>99,81%</t>
        </is>
      </c>
    </row>
    <row r="3">
      <c r="A3" t="inlineStr">
        <is>
          <t>Contr. para Ent. Privadas Serviço Social e de Formação Prof.</t>
        </is>
      </c>
      <c r="B3" t="inlineStr">
        <is>
          <t>R$ 2.110.497.000,00</t>
        </is>
      </c>
      <c r="C3" t="inlineStr">
        <is>
          <t>R$ 979.185.379,78</t>
        </is>
      </c>
      <c r="D3" t="inlineStr">
        <is>
          <t>46,40%</t>
        </is>
      </c>
      <c r="E3" t="inlineStr">
        <is>
          <t>64,74%</t>
        </is>
      </c>
    </row>
    <row r="4">
      <c r="A4" t="inlineStr">
        <is>
          <t>Contribuições para o Senac</t>
        </is>
      </c>
      <c r="B4" t="inlineStr">
        <is>
          <t>R$ 2.110.497.000,00</t>
        </is>
      </c>
      <c r="C4" t="inlineStr">
        <is>
          <t>R$ 979.185.379,78</t>
        </is>
      </c>
      <c r="D4" t="inlineStr">
        <is>
          <t>46,40%</t>
        </is>
      </c>
      <c r="E4" t="inlineStr">
        <is>
          <t>64,74%</t>
        </is>
      </c>
    </row>
    <row r="5">
      <c r="A5" t="inlineStr">
        <is>
          <t>Receita Patrimonial</t>
        </is>
      </c>
      <c r="B5" t="inlineStr">
        <is>
          <t>R$ 288.504.000,00</t>
        </is>
      </c>
      <c r="C5" t="inlineStr">
        <is>
          <t>R$ 179.049.686,40</t>
        </is>
      </c>
      <c r="D5" t="inlineStr">
        <is>
          <t>62,06%</t>
        </is>
      </c>
      <c r="E5" t="inlineStr">
        <is>
          <t>11,84%</t>
        </is>
      </c>
    </row>
    <row r="6">
      <c r="A6" t="inlineStr">
        <is>
          <t>Aluguéis e Arrendamentos</t>
        </is>
      </c>
      <c r="B6" t="inlineStr">
        <is>
          <t>R$ 3.000.000,00</t>
        </is>
      </c>
      <c r="C6" t="inlineStr">
        <is>
          <t>R$ 1.438.029,35</t>
        </is>
      </c>
      <c r="D6" t="inlineStr">
        <is>
          <t>47,93%</t>
        </is>
      </c>
      <c r="E6" t="inlineStr">
        <is>
          <t>0,10%</t>
        </is>
      </c>
    </row>
    <row r="7">
      <c r="A7" t="inlineStr">
        <is>
          <t>Taxas de Ocupação</t>
        </is>
      </c>
      <c r="B7" t="inlineStr">
        <is>
          <t>R$ 5.502.000,00</t>
        </is>
      </c>
      <c r="C7" t="inlineStr">
        <is>
          <t>R$ 1.726.162,04</t>
        </is>
      </c>
      <c r="D7" t="inlineStr">
        <is>
          <t>31,37%</t>
        </is>
      </c>
      <c r="E7" t="inlineStr">
        <is>
          <t>0,11%</t>
        </is>
      </c>
    </row>
    <row r="8">
      <c r="A8" t="inlineStr">
        <is>
          <t>Remuneração de Depósitos Bancários</t>
        </is>
      </c>
      <c r="B8" t="inlineStr">
        <is>
          <t>R$ 280.002.000,00</t>
        </is>
      </c>
      <c r="C8" t="inlineStr">
        <is>
          <t>R$ 175.885.495,01</t>
        </is>
      </c>
      <c r="D8" t="inlineStr">
        <is>
          <t>62,82%</t>
        </is>
      </c>
      <c r="E8" t="inlineStr">
        <is>
          <t>11,63%</t>
        </is>
      </c>
    </row>
    <row r="9">
      <c r="A9" t="inlineStr">
        <is>
          <t>Receita de Serviços</t>
        </is>
      </c>
      <c r="B9" t="inlineStr">
        <is>
          <t>R$ 510.000.000,00</t>
        </is>
      </c>
      <c r="C9" t="inlineStr">
        <is>
          <t>R$ 247.123.122,64</t>
        </is>
      </c>
      <c r="D9" t="inlineStr">
        <is>
          <t>48,46%</t>
        </is>
      </c>
      <c r="E9" t="inlineStr">
        <is>
          <t>16,34%</t>
        </is>
      </c>
    </row>
    <row r="10">
      <c r="A10" t="inlineStr">
        <is>
          <t>Serviços Educacionais</t>
        </is>
      </c>
      <c r="B10" t="inlineStr">
        <is>
          <t>R$ 510.000.000,00</t>
        </is>
      </c>
      <c r="C10" t="inlineStr">
        <is>
          <t>R$ 247.123.122,64</t>
        </is>
      </c>
      <c r="D10" t="inlineStr">
        <is>
          <t>48,46%</t>
        </is>
      </c>
      <c r="E10" t="inlineStr">
        <is>
          <t>16,34%</t>
        </is>
      </c>
    </row>
    <row r="11">
      <c r="A11" t="inlineStr">
        <is>
          <t>Transferências correntes</t>
        </is>
      </c>
      <c r="B11" t="inlineStr">
        <is>
          <t>R$ 10.080.000,00</t>
        </is>
      </c>
      <c r="C11" t="inlineStr">
        <is>
          <t>R$ 0,00</t>
        </is>
      </c>
      <c r="D11" t="inlineStr">
        <is>
          <t>0,00%</t>
        </is>
      </c>
      <c r="E11" t="inlineStr">
        <is>
          <t>0,00%</t>
        </is>
      </c>
    </row>
    <row r="12">
      <c r="A12" t="inlineStr">
        <is>
          <t>Outras transferências correntes</t>
        </is>
      </c>
      <c r="B12" t="inlineStr">
        <is>
          <t>R$ 10.080.000,00</t>
        </is>
      </c>
      <c r="C12" t="inlineStr">
        <is>
          <t>R$ 0,00</t>
        </is>
      </c>
      <c r="D12" t="inlineStr">
        <is>
          <t>0,00%</t>
        </is>
      </c>
      <c r="E12" t="inlineStr">
        <is>
          <t>0,00%</t>
        </is>
      </c>
    </row>
    <row r="13">
      <c r="A13" t="inlineStr">
        <is>
          <t>Outras Receitas Correntes</t>
        </is>
      </c>
      <c r="B13" t="inlineStr">
        <is>
          <t>R$ 158.724.000,00</t>
        </is>
      </c>
      <c r="C13" t="inlineStr">
        <is>
          <t>R$ 104.172.415,53</t>
        </is>
      </c>
      <c r="D13" t="inlineStr">
        <is>
          <t>65,63%</t>
        </is>
      </c>
      <c r="E13" t="inlineStr">
        <is>
          <t>6,89%</t>
        </is>
      </c>
    </row>
    <row r="14">
      <c r="A14" t="inlineStr">
        <is>
          <t xml:space="preserve">Multas e Juros </t>
        </is>
      </c>
      <c r="B14" t="inlineStr">
        <is>
          <t>R$ 9.000.000,00</t>
        </is>
      </c>
      <c r="C14" t="inlineStr">
        <is>
          <t>R$ 2.645.168,58</t>
        </is>
      </c>
      <c r="D14" t="inlineStr">
        <is>
          <t>29,39%</t>
        </is>
      </c>
      <c r="E14" t="inlineStr">
        <is>
          <t>0,17%</t>
        </is>
      </c>
    </row>
    <row r="15">
      <c r="A15" t="inlineStr">
        <is>
          <t>Outras Indenizações</t>
        </is>
      </c>
      <c r="B15" t="inlineStr">
        <is>
          <t>R$ 0,00</t>
        </is>
      </c>
      <c r="C15" t="inlineStr">
        <is>
          <t>R$ 1.583,00</t>
        </is>
      </c>
      <c r="D15" t="inlineStr">
        <is>
          <t>0,00%</t>
        </is>
      </c>
      <c r="E15" t="inlineStr">
        <is>
          <t>0,00%</t>
        </is>
      </c>
    </row>
    <row r="16">
      <c r="A16" t="inlineStr">
        <is>
          <t>Outras Restituições</t>
        </is>
      </c>
      <c r="B16" t="inlineStr">
        <is>
          <t>R$ 720.000,00</t>
        </is>
      </c>
      <c r="C16" t="inlineStr">
        <is>
          <t>R$ 610.515,52</t>
        </is>
      </c>
      <c r="D16" t="inlineStr">
        <is>
          <t>84,79%</t>
        </is>
      </c>
      <c r="E16" t="inlineStr">
        <is>
          <t>0,04%</t>
        </is>
      </c>
    </row>
    <row r="17">
      <c r="A17" t="inlineStr">
        <is>
          <t>Outras Receitas Correntes</t>
        </is>
      </c>
      <c r="B17" t="inlineStr">
        <is>
          <t>R$ 149.004.000,00</t>
        </is>
      </c>
      <c r="C17" t="inlineStr">
        <is>
          <t>R$ 100.915.148,43</t>
        </is>
      </c>
      <c r="D17" t="inlineStr">
        <is>
          <t>67,73%</t>
        </is>
      </c>
      <c r="E17" t="inlineStr">
        <is>
          <t>6,67%</t>
        </is>
      </c>
    </row>
    <row r="18">
      <c r="A18" t="inlineStr">
        <is>
          <t>RECEITAS DE CAPITAL</t>
        </is>
      </c>
      <c r="B18" t="inlineStr">
        <is>
          <t>R$ 4.404.000,00</t>
        </is>
      </c>
      <c r="C18" t="inlineStr">
        <is>
          <t>R$ 2.845.425,00</t>
        </is>
      </c>
      <c r="D18" t="inlineStr">
        <is>
          <t>64,61%</t>
        </is>
      </c>
      <c r="E18" t="inlineStr">
        <is>
          <t>0,19%</t>
        </is>
      </c>
    </row>
    <row r="19">
      <c r="A19" t="inlineStr">
        <is>
          <t>Alienação de Bens</t>
        </is>
      </c>
      <c r="B19" t="inlineStr">
        <is>
          <t>R$ 4.404.000,00</t>
        </is>
      </c>
      <c r="C19" t="inlineStr">
        <is>
          <t>R$ 2.845.425,00</t>
        </is>
      </c>
      <c r="D19" t="inlineStr">
        <is>
          <t>64,61%</t>
        </is>
      </c>
      <c r="E19" t="inlineStr">
        <is>
          <t>0,19%</t>
        </is>
      </c>
    </row>
    <row r="20">
      <c r="A20" t="inlineStr">
        <is>
          <t>Alienação de Bens Móveis</t>
        </is>
      </c>
      <c r="B20" t="inlineStr">
        <is>
          <t>R$ 4.404.000,00</t>
        </is>
      </c>
      <c r="C20" t="inlineStr">
        <is>
          <t>R$ 2.845.425,00</t>
        </is>
      </c>
      <c r="D20" t="inlineStr">
        <is>
          <t>64,61%</t>
        </is>
      </c>
      <c r="E20" t="inlineStr">
        <is>
          <t>0,19%</t>
        </is>
      </c>
    </row>
    <row r="21">
      <c r="A21" t="inlineStr">
        <is>
          <t>RECURSOS ARREC. EXERC. ANTER.</t>
        </is>
      </c>
      <c r="B21" t="inlineStr">
        <is>
          <t>R$ 189.243.000,00</t>
        </is>
      </c>
      <c r="C21" t="inlineStr">
        <is>
          <t>R$ 0,00</t>
        </is>
      </c>
      <c r="D21" t="inlineStr">
        <is>
          <t>0,00%</t>
        </is>
      </c>
      <c r="E21" t="inlineStr">
        <is>
          <t>0,00%</t>
        </is>
      </c>
    </row>
  </sheetData>
  <pageMargins left="0.75" right="0.75" top="1" bottom="1" header="0.5" footer="0.5"/>
</worksheet>
</file>

<file path=xl/worksheets/sheet838.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R$2.911.440.000,00</t>
        </is>
      </c>
      <c r="C2" t="inlineStr">
        <is>
          <t>R$1.280.992.589,18</t>
        </is>
      </c>
      <c r="D2" t="inlineStr">
        <is>
          <t>44,00%</t>
        </is>
      </c>
      <c r="E2" t="inlineStr">
        <is>
          <t>94,91%</t>
        </is>
      </c>
    </row>
    <row r="3">
      <c r="A3" t="inlineStr">
        <is>
          <t>Pessoal e Encargos Sociais</t>
        </is>
      </c>
      <c r="B3" t="inlineStr">
        <is>
          <t>R$1.286.484.000,00</t>
        </is>
      </c>
      <c r="C3" t="inlineStr">
        <is>
          <t>R$642.338.845,34</t>
        </is>
      </c>
      <c r="D3" t="inlineStr">
        <is>
          <t>49,93%</t>
        </is>
      </c>
      <c r="E3" t="inlineStr">
        <is>
          <t>47,59%</t>
        </is>
      </c>
    </row>
    <row r="4">
      <c r="A4" t="inlineStr">
        <is>
          <t>Contrib. a Entidades Fechadas da Previd.</t>
        </is>
      </c>
      <c r="B4" t="inlineStr">
        <is>
          <t>R$23.004.000,00</t>
        </is>
      </c>
      <c r="C4" t="inlineStr">
        <is>
          <t>R$9.805.300,49</t>
        </is>
      </c>
      <c r="D4" t="inlineStr">
        <is>
          <t>42,62%</t>
        </is>
      </c>
      <c r="E4" t="inlineStr">
        <is>
          <t>0,73%</t>
        </is>
      </c>
    </row>
    <row r="5">
      <c r="A5" t="inlineStr">
        <is>
          <t>Vencimentos e Vantagens Fixas</t>
        </is>
      </c>
      <c r="B5" t="inlineStr">
        <is>
          <t>R$1.117.008.000,00</t>
        </is>
      </c>
      <c r="C5" t="inlineStr">
        <is>
          <t>R$564.747.056,21</t>
        </is>
      </c>
      <c r="D5" t="inlineStr">
        <is>
          <t>50,56%</t>
        </is>
      </c>
      <c r="E5" t="inlineStr">
        <is>
          <t>41,84%</t>
        </is>
      </c>
    </row>
    <row r="6">
      <c r="A6" t="inlineStr">
        <is>
          <t>Obrigações Patronais</t>
        </is>
      </c>
      <c r="B6" t="inlineStr">
        <is>
          <t>R$94.800.000,00</t>
        </is>
      </c>
      <c r="C6" t="inlineStr">
        <is>
          <t>R$45.128.221,85</t>
        </is>
      </c>
      <c r="D6" t="inlineStr">
        <is>
          <t>47,60%</t>
        </is>
      </c>
      <c r="E6" t="inlineStr">
        <is>
          <t>3,34%</t>
        </is>
      </c>
    </row>
    <row r="7">
      <c r="A7" t="inlineStr">
        <is>
          <t>Outras Despesas Variáveis</t>
        </is>
      </c>
      <c r="B7" t="inlineStr">
        <is>
          <t>R$9.540.000,00</t>
        </is>
      </c>
      <c r="C7" t="inlineStr">
        <is>
          <t>R$3.366.796,44</t>
        </is>
      </c>
      <c r="D7" t="inlineStr">
        <is>
          <t>35,29%</t>
        </is>
      </c>
      <c r="E7" t="inlineStr">
        <is>
          <t>0,25%</t>
        </is>
      </c>
    </row>
    <row r="8">
      <c r="A8" t="inlineStr">
        <is>
          <t xml:space="preserve">Sentenças Judiciais </t>
        </is>
      </c>
      <c r="B8" t="inlineStr">
        <is>
          <t>R$10.116.000,00</t>
        </is>
      </c>
      <c r="C8" t="inlineStr">
        <is>
          <t>R$7.507.029,04</t>
        </is>
      </c>
      <c r="D8" t="inlineStr">
        <is>
          <t>74,21%</t>
        </is>
      </c>
      <c r="E8" t="inlineStr">
        <is>
          <t>0,56%</t>
        </is>
      </c>
    </row>
    <row r="9">
      <c r="A9" t="inlineStr">
        <is>
          <t>Indenizações e Restituições Trabalhistas</t>
        </is>
      </c>
      <c r="B9" t="inlineStr">
        <is>
          <t>R$32.016.000,00</t>
        </is>
      </c>
      <c r="C9" t="inlineStr">
        <is>
          <t>R$11.784.441,31</t>
        </is>
      </c>
      <c r="D9" t="inlineStr">
        <is>
          <t>36,81%</t>
        </is>
      </c>
      <c r="E9" t="inlineStr">
        <is>
          <t>0,87%</t>
        </is>
      </c>
    </row>
    <row r="10">
      <c r="A10" t="inlineStr">
        <is>
          <t>Outras Despesas Correntes</t>
        </is>
      </c>
      <c r="B10" t="inlineStr">
        <is>
          <t>R$1.624.956.000,00</t>
        </is>
      </c>
      <c r="C10" t="inlineStr">
        <is>
          <t>R$638.653.743,84</t>
        </is>
      </c>
      <c r="D10" t="inlineStr">
        <is>
          <t>39,30%</t>
        </is>
      </c>
      <c r="E10" t="inlineStr">
        <is>
          <t>47,32%</t>
        </is>
      </c>
    </row>
    <row r="11">
      <c r="A11" t="inlineStr">
        <is>
          <t>Contribuições</t>
        </is>
      </c>
      <c r="B11" t="inlineStr">
        <is>
          <t>R$62.046.000,00</t>
        </is>
      </c>
      <c r="C11" t="inlineStr">
        <is>
          <t>R$28.771.880,11</t>
        </is>
      </c>
      <c r="D11" t="inlineStr">
        <is>
          <t>46,37%</t>
        </is>
      </c>
      <c r="E11" t="inlineStr">
        <is>
          <t>2,13%</t>
        </is>
      </c>
    </row>
    <row r="12">
      <c r="A12" t="inlineStr">
        <is>
          <t>Diárias</t>
        </is>
      </c>
      <c r="B12" t="inlineStr">
        <is>
          <t>R$17.184.000,00</t>
        </is>
      </c>
      <c r="C12" t="inlineStr">
        <is>
          <t>R$8.091.396,87</t>
        </is>
      </c>
      <c r="D12" t="inlineStr">
        <is>
          <t>47,09%</t>
        </is>
      </c>
      <c r="E12" t="inlineStr">
        <is>
          <t>0,60%</t>
        </is>
      </c>
    </row>
    <row r="13">
      <c r="A13" t="inlineStr">
        <is>
          <t>Auxílio Financeiro a Estudantes</t>
        </is>
      </c>
      <c r="B13" t="inlineStr">
        <is>
          <t>R$1.386.000,00</t>
        </is>
      </c>
      <c r="C13" t="inlineStr">
        <is>
          <t>R$274.993,00</t>
        </is>
      </c>
      <c r="D13" t="inlineStr">
        <is>
          <t>19,84%</t>
        </is>
      </c>
      <c r="E13" t="inlineStr">
        <is>
          <t>0,02%</t>
        </is>
      </c>
    </row>
    <row r="14">
      <c r="A14" t="inlineStr">
        <is>
          <t>Material de Consumo</t>
        </is>
      </c>
      <c r="B14" t="inlineStr">
        <is>
          <t>R$215.004.000,00</t>
        </is>
      </c>
      <c r="C14" t="inlineStr">
        <is>
          <t>R$99.251.937,68</t>
        </is>
      </c>
      <c r="D14" t="inlineStr">
        <is>
          <t>46,16%</t>
        </is>
      </c>
      <c r="E14" t="inlineStr">
        <is>
          <t>7,35%</t>
        </is>
      </c>
    </row>
    <row r="15">
      <c r="A15" t="inlineStr">
        <is>
          <t>Passagens e Despesas de Locomoção</t>
        </is>
      </c>
      <c r="B15" t="inlineStr">
        <is>
          <t>R$22.008.000,00</t>
        </is>
      </c>
      <c r="C15" t="inlineStr">
        <is>
          <t>R$9.924.969,47</t>
        </is>
      </c>
      <c r="D15" t="inlineStr">
        <is>
          <t>45,10%</t>
        </is>
      </c>
      <c r="E15" t="inlineStr">
        <is>
          <t>0,74%</t>
        </is>
      </c>
    </row>
    <row r="16">
      <c r="A16" t="inlineStr">
        <is>
          <t>Outros Serviços de Terceiros - PF</t>
        </is>
      </c>
      <c r="B16" t="inlineStr">
        <is>
          <t>R$62.004.000,00</t>
        </is>
      </c>
      <c r="C16" t="inlineStr">
        <is>
          <t>R$18.452.902,53</t>
        </is>
      </c>
      <c r="D16" t="inlineStr">
        <is>
          <t>29,76%</t>
        </is>
      </c>
      <c r="E16" t="inlineStr">
        <is>
          <t>1,37%</t>
        </is>
      </c>
    </row>
    <row r="17">
      <c r="A17" t="inlineStr">
        <is>
          <t>Locação de Mão de Obra</t>
        </is>
      </c>
      <c r="B17" t="inlineStr">
        <is>
          <t>R$96.000.000,00</t>
        </is>
      </c>
      <c r="C17" t="inlineStr">
        <is>
          <t>R$37.400.248,37</t>
        </is>
      </c>
      <c r="D17" t="inlineStr">
        <is>
          <t>38,96%</t>
        </is>
      </c>
      <c r="E17" t="inlineStr">
        <is>
          <t>2,77%</t>
        </is>
      </c>
    </row>
    <row r="18">
      <c r="A18" t="inlineStr">
        <is>
          <t>Outros Serviços Terceiros - P. Jurídica</t>
        </is>
      </c>
      <c r="B18" t="inlineStr">
        <is>
          <t>R$950.004.000,00</t>
        </is>
      </c>
      <c r="C18" t="inlineStr">
        <is>
          <t>R$350.656.746,65</t>
        </is>
      </c>
      <c r="D18" t="inlineStr">
        <is>
          <t>36,91%</t>
        </is>
      </c>
      <c r="E18" t="inlineStr">
        <is>
          <t>25,98%</t>
        </is>
      </c>
    </row>
    <row r="19">
      <c r="A19" t="inlineStr">
        <is>
          <t>Serv. Tecn. da Inform. Comunicação - PJ.</t>
        </is>
      </c>
      <c r="B19" t="inlineStr">
        <is>
          <t>R$192.000.000,00</t>
        </is>
      </c>
      <c r="C19" t="inlineStr">
        <is>
          <t>R$85.313.618,55</t>
        </is>
      </c>
      <c r="D19" t="inlineStr">
        <is>
          <t>44,43%</t>
        </is>
      </c>
      <c r="E19" t="inlineStr">
        <is>
          <t>6,32%</t>
        </is>
      </c>
    </row>
    <row r="20">
      <c r="A20" t="inlineStr">
        <is>
          <t>Obrigações Tributárias e Contributivas</t>
        </is>
      </c>
      <c r="B20" t="inlineStr">
        <is>
          <t>R$4.320.000,00</t>
        </is>
      </c>
      <c r="C20" t="inlineStr">
        <is>
          <t>R$500.586,15</t>
        </is>
      </c>
      <c r="D20" t="inlineStr">
        <is>
          <t>11,59%</t>
        </is>
      </c>
      <c r="E20" t="inlineStr">
        <is>
          <t>0,04%</t>
        </is>
      </c>
    </row>
    <row r="21">
      <c r="A21" t="inlineStr">
        <is>
          <t>Sentenças Judiciais</t>
        </is>
      </c>
      <c r="B21" t="inlineStr">
        <is>
          <t>R$3.000.000,00</t>
        </is>
      </c>
      <c r="C21" t="inlineStr">
        <is>
          <t>R$14.464,46</t>
        </is>
      </c>
      <c r="D21" t="inlineStr">
        <is>
          <t>0,48%</t>
        </is>
      </c>
      <c r="E21" t="inlineStr">
        <is>
          <t>0,00%</t>
        </is>
      </c>
    </row>
  </sheetData>
  <pageMargins left="0.75" right="0.75" top="1" bottom="1" header="0.5" footer="0.5"/>
</worksheet>
</file>

<file path=xl/worksheets/sheet8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R$318.888.000,00</t>
        </is>
      </c>
      <c r="C2" t="inlineStr">
        <is>
          <t>R$122.255.503,27</t>
        </is>
      </c>
      <c r="D2" t="inlineStr">
        <is>
          <t>38,34%</t>
        </is>
      </c>
      <c r="E2" t="inlineStr">
        <is>
          <t>9,06%</t>
        </is>
      </c>
    </row>
    <row r="3">
      <c r="A3" t="inlineStr">
        <is>
          <t>02 - Administração Financeira</t>
        </is>
      </c>
      <c r="B3" t="inlineStr">
        <is>
          <t>R$119.782.000,00</t>
        </is>
      </c>
      <c r="C3" t="inlineStr">
        <is>
          <t>R$54.085.377,03</t>
        </is>
      </c>
      <c r="D3" t="inlineStr">
        <is>
          <t>45,15%</t>
        </is>
      </c>
      <c r="E3" t="inlineStr">
        <is>
          <t>4,01%</t>
        </is>
      </c>
    </row>
    <row r="4">
      <c r="A4" t="inlineStr">
        <is>
          <t>03 - Formação de Recursos Humanos</t>
        </is>
      </c>
      <c r="B4" t="inlineStr">
        <is>
          <t>R$26.828.320,00</t>
        </is>
      </c>
      <c r="C4" t="inlineStr">
        <is>
          <t>R$13.611.393,74</t>
        </is>
      </c>
      <c r="D4" t="inlineStr">
        <is>
          <t>50,74%</t>
        </is>
      </c>
      <c r="E4" t="inlineStr">
        <is>
          <t>1,01%</t>
        </is>
      </c>
    </row>
    <row r="5">
      <c r="A5" t="inlineStr">
        <is>
          <t>04 - Comunicação Social</t>
        </is>
      </c>
      <c r="B5" t="inlineStr">
        <is>
          <t>R$129.086.000,00</t>
        </is>
      </c>
      <c r="C5" t="inlineStr">
        <is>
          <t>R$34.023.082,46</t>
        </is>
      </c>
      <c r="D5" t="inlineStr">
        <is>
          <t>26,36%</t>
        </is>
      </c>
      <c r="E5" t="inlineStr">
        <is>
          <t>2,52%</t>
        </is>
      </c>
    </row>
    <row r="6">
      <c r="A6" t="inlineStr">
        <is>
          <t>05 - Atenção Básica</t>
        </is>
      </c>
      <c r="B6" t="inlineStr">
        <is>
          <t>R$220.800.000,00</t>
        </is>
      </c>
      <c r="C6" t="inlineStr">
        <is>
          <t>R$101.602.295,06</t>
        </is>
      </c>
      <c r="D6" t="inlineStr">
        <is>
          <t>46,02%</t>
        </is>
      </c>
      <c r="E6" t="inlineStr">
        <is>
          <t>7,53%</t>
        </is>
      </c>
    </row>
    <row r="7">
      <c r="A7" t="inlineStr">
        <is>
          <t>06 - Proteção e Benefícios ao Trabalhador</t>
        </is>
      </c>
      <c r="B7" t="inlineStr">
        <is>
          <t>R$149.739.000,00</t>
        </is>
      </c>
      <c r="C7" t="inlineStr">
        <is>
          <t>R$68.712.969,59</t>
        </is>
      </c>
      <c r="D7" t="inlineStr">
        <is>
          <t>45,89%</t>
        </is>
      </c>
      <c r="E7" t="inlineStr">
        <is>
          <t>5,09%</t>
        </is>
      </c>
    </row>
    <row r="8">
      <c r="A8" t="inlineStr">
        <is>
          <t>07 - Empregabilidade</t>
        </is>
      </c>
      <c r="B8" t="inlineStr">
        <is>
          <t>R$2.306.328.680,00</t>
        </is>
      </c>
      <c r="C8" t="inlineStr">
        <is>
          <t>R$955.444.441,69</t>
        </is>
      </c>
      <c r="D8" t="inlineStr">
        <is>
          <t>41,43%</t>
        </is>
      </c>
      <c r="E8" t="inlineStr">
        <is>
          <t>70,79%</t>
        </is>
      </c>
    </row>
  </sheetData>
  <pageMargins left="0.75" right="0.75" top="1" bottom="1" header="0.5" footer="0.5"/>
</worksheet>
</file>

<file path=xl/worksheets/sheet84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2.633.373.300,00</t>
        </is>
      </c>
      <c r="E2" t="inlineStr">
        <is>
          <t>2.938.285.992,00</t>
        </is>
      </c>
      <c r="F2" t="inlineStr">
        <is>
          <t>2.801.846.369,96</t>
        </is>
      </c>
      <c r="G2" t="inlineStr">
        <is>
          <t>-136.439.622,04</t>
        </is>
      </c>
    </row>
    <row r="3">
      <c r="A3" t="inlineStr">
        <is>
          <t>2025</t>
        </is>
      </c>
      <c r="B3" t="inlineStr">
        <is>
          <t>Contr. Para Ent. Privadas Serviço Social De Formação Prof.</t>
        </is>
      </c>
      <c r="C3" t="inlineStr">
        <is>
          <t>2</t>
        </is>
      </c>
      <c r="D3" t="inlineStr">
        <is>
          <t>1.784.151.300,00</t>
        </is>
      </c>
      <c r="E3" t="inlineStr">
        <is>
          <t>2.003.521.992,00</t>
        </is>
      </c>
      <c r="F3" t="inlineStr">
        <is>
          <t>1.912.682.264,66</t>
        </is>
      </c>
      <c r="G3" t="inlineStr">
        <is>
          <t>-90.839.727,34</t>
        </is>
      </c>
    </row>
    <row r="4">
      <c r="A4" t="inlineStr">
        <is>
          <t>2025</t>
        </is>
      </c>
      <c r="B4" t="inlineStr">
        <is>
          <t>Contr. Para Ent. Privadas Serviço Social De Formação Prof.</t>
        </is>
      </c>
      <c r="C4" t="inlineStr">
        <is>
          <t>3</t>
        </is>
      </c>
      <c r="D4" t="inlineStr">
        <is>
          <t>1.784.151.300,00</t>
        </is>
      </c>
      <c r="E4" t="inlineStr">
        <is>
          <t>2.003.521.992,00</t>
        </is>
      </c>
      <c r="F4" t="inlineStr">
        <is>
          <t>1.912.682.264,66</t>
        </is>
      </c>
      <c r="G4" t="inlineStr">
        <is>
          <t>-90.839.727,34</t>
        </is>
      </c>
    </row>
    <row r="5">
      <c r="A5" t="inlineStr">
        <is>
          <t>2025</t>
        </is>
      </c>
      <c r="B5" t="inlineStr">
        <is>
          <t>Contribuições Para O Senac</t>
        </is>
      </c>
      <c r="C5" t="inlineStr">
        <is>
          <t>4</t>
        </is>
      </c>
      <c r="D5" t="inlineStr">
        <is>
          <t>1.784.151.300,00</t>
        </is>
      </c>
      <c r="E5" t="inlineStr">
        <is>
          <t>2.003.521.992,00</t>
        </is>
      </c>
      <c r="F5" t="inlineStr">
        <is>
          <t>1.912.682.264,66</t>
        </is>
      </c>
      <c r="G5" t="inlineStr">
        <is>
          <t>-90.839.727,34</t>
        </is>
      </c>
    </row>
    <row r="6">
      <c r="A6" t="inlineStr">
        <is>
          <t>2025</t>
        </is>
      </c>
      <c r="B6" t="inlineStr">
        <is>
          <t>Contribuições Para O Senac</t>
        </is>
      </c>
      <c r="C6" t="inlineStr">
        <is>
          <t>5</t>
        </is>
      </c>
      <c r="D6" t="inlineStr">
        <is>
          <t>1.784.151.300,00</t>
        </is>
      </c>
      <c r="E6" t="inlineStr">
        <is>
          <t>2.003.521.992,00</t>
        </is>
      </c>
      <c r="F6" t="inlineStr">
        <is>
          <t>1.912.682.264,66</t>
        </is>
      </c>
      <c r="G6" t="inlineStr">
        <is>
          <t>-90.839.727,34</t>
        </is>
      </c>
    </row>
    <row r="7">
      <c r="A7" t="inlineStr">
        <is>
          <t>2025</t>
        </is>
      </c>
      <c r="B7" t="inlineStr">
        <is>
          <t>Receita Patrimonial</t>
        </is>
      </c>
      <c r="C7" t="inlineStr">
        <is>
          <t>2</t>
        </is>
      </c>
      <c r="D7" t="inlineStr">
        <is>
          <t>256.500.000,00</t>
        </is>
      </c>
      <c r="E7" t="inlineStr">
        <is>
          <t>288.504.000,00</t>
        </is>
      </c>
      <c r="F7" t="inlineStr">
        <is>
          <t>298.929.356,03</t>
        </is>
      </c>
      <c r="G7" t="inlineStr">
        <is>
          <t>10.425.356,03</t>
        </is>
      </c>
    </row>
    <row r="8">
      <c r="A8" t="inlineStr">
        <is>
          <t>2025</t>
        </is>
      </c>
      <c r="B8" t="inlineStr">
        <is>
          <t>Exploração Do Patrimônio Imobiliário</t>
        </is>
      </c>
      <c r="C8" t="inlineStr">
        <is>
          <t>3</t>
        </is>
      </c>
      <c r="D8" t="inlineStr">
        <is>
          <t>7.500.000,00</t>
        </is>
      </c>
      <c r="E8" t="inlineStr">
        <is>
          <t>8.502.000,00</t>
        </is>
      </c>
      <c r="F8" t="inlineStr">
        <is>
          <t>7.143.209,38</t>
        </is>
      </c>
      <c r="G8" t="inlineStr">
        <is>
          <t>-1.358.790,62</t>
        </is>
      </c>
    </row>
    <row r="9">
      <c r="A9" t="inlineStr">
        <is>
          <t>2025</t>
        </is>
      </c>
      <c r="B9" t="inlineStr">
        <is>
          <t>Aluguéis, Arrendamentos, E Ocupação</t>
        </is>
      </c>
      <c r="C9" t="inlineStr">
        <is>
          <t>4</t>
        </is>
      </c>
      <c r="D9" t="inlineStr">
        <is>
          <t>7.500.000,00</t>
        </is>
      </c>
      <c r="E9" t="inlineStr">
        <is>
          <t>8.502.000,00</t>
        </is>
      </c>
      <c r="F9" t="inlineStr">
        <is>
          <t>7.143.209,38</t>
        </is>
      </c>
      <c r="G9" t="inlineStr">
        <is>
          <t>-1.358.790,62</t>
        </is>
      </c>
    </row>
    <row r="10">
      <c r="A10" t="inlineStr">
        <is>
          <t>2025</t>
        </is>
      </c>
      <c r="B10" t="inlineStr">
        <is>
          <t>Aluguéis E Arrendamentos</t>
        </is>
      </c>
      <c r="C10" t="inlineStr">
        <is>
          <t>5</t>
        </is>
      </c>
      <c r="D10" t="inlineStr">
        <is>
          <t>3.000.000,00</t>
        </is>
      </c>
      <c r="E10" t="inlineStr">
        <is>
          <t>3.000.000,00</t>
        </is>
      </c>
      <c r="F10" t="inlineStr">
        <is>
          <t>3.091.755,78</t>
        </is>
      </c>
      <c r="G10" t="inlineStr">
        <is>
          <t>91.755,78</t>
        </is>
      </c>
    </row>
    <row r="11">
      <c r="A11" t="inlineStr">
        <is>
          <t>2025</t>
        </is>
      </c>
      <c r="B11" t="inlineStr">
        <is>
          <t>Taxas De Ocupação</t>
        </is>
      </c>
      <c r="C11" t="inlineStr">
        <is>
          <t>5</t>
        </is>
      </c>
      <c r="D11" t="inlineStr">
        <is>
          <t>4.500.000,00</t>
        </is>
      </c>
      <c r="E11" t="inlineStr">
        <is>
          <t>5.502.000,00</t>
        </is>
      </c>
      <c r="F11" t="inlineStr">
        <is>
          <t>4.051.453,60</t>
        </is>
      </c>
      <c r="G11" t="inlineStr">
        <is>
          <t>-1.450.546,40</t>
        </is>
      </c>
    </row>
    <row r="12">
      <c r="A12" t="inlineStr">
        <is>
          <t>2025</t>
        </is>
      </c>
      <c r="B12" t="inlineStr">
        <is>
          <t>Juros E Correções Monetárias</t>
        </is>
      </c>
      <c r="C12" t="inlineStr">
        <is>
          <t>3</t>
        </is>
      </c>
      <c r="D12" t="inlineStr">
        <is>
          <t>249.000.000,00</t>
        </is>
      </c>
      <c r="E12" t="inlineStr">
        <is>
          <t>280.002.000,00</t>
        </is>
      </c>
      <c r="F12" t="inlineStr">
        <is>
          <t>291.786.146,65</t>
        </is>
      </c>
      <c r="G12" t="inlineStr">
        <is>
          <t>11.784.146,65</t>
        </is>
      </c>
    </row>
    <row r="13">
      <c r="A13" t="inlineStr">
        <is>
          <t>2025</t>
        </is>
      </c>
      <c r="B13" t="inlineStr">
        <is>
          <t>Remuneração De Depósitos Bancários</t>
        </is>
      </c>
      <c r="C13" t="inlineStr">
        <is>
          <t>4</t>
        </is>
      </c>
      <c r="D13" t="inlineStr">
        <is>
          <t>249.000.000,00</t>
        </is>
      </c>
      <c r="E13" t="inlineStr">
        <is>
          <t>280.002.000,00</t>
        </is>
      </c>
      <c r="F13" t="inlineStr">
        <is>
          <t>291.786.146,65</t>
        </is>
      </c>
      <c r="G13" t="inlineStr">
        <is>
          <t>11.784.146,65</t>
        </is>
      </c>
    </row>
    <row r="14">
      <c r="A14" t="inlineStr">
        <is>
          <t>2025</t>
        </is>
      </c>
      <c r="B14" t="inlineStr">
        <is>
          <t>Remuneração De Depósitos Bancários</t>
        </is>
      </c>
      <c r="C14" t="inlineStr">
        <is>
          <t>5</t>
        </is>
      </c>
      <c r="D14" t="inlineStr">
        <is>
          <t>249.000.000,00</t>
        </is>
      </c>
      <c r="E14" t="inlineStr">
        <is>
          <t>280.002.000,00</t>
        </is>
      </c>
      <c r="F14" t="inlineStr">
        <is>
          <t>291.786.146,65</t>
        </is>
      </c>
      <c r="G14" t="inlineStr">
        <is>
          <t>11.784.146,65</t>
        </is>
      </c>
    </row>
    <row r="15">
      <c r="A15" t="inlineStr">
        <is>
          <t>2025</t>
        </is>
      </c>
      <c r="B15" t="inlineStr">
        <is>
          <t>Receita De Serviços</t>
        </is>
      </c>
      <c r="C15" t="inlineStr">
        <is>
          <t>2</t>
        </is>
      </c>
      <c r="D15" t="inlineStr">
        <is>
          <t>462.000.000,00</t>
        </is>
      </c>
      <c r="E15" t="inlineStr">
        <is>
          <t>480.000.000,00</t>
        </is>
      </c>
      <c r="F15" t="inlineStr">
        <is>
          <t>474.741.550,10</t>
        </is>
      </c>
      <c r="G15" t="inlineStr">
        <is>
          <t>-5.258.449,90</t>
        </is>
      </c>
    </row>
    <row r="16">
      <c r="A16" t="inlineStr">
        <is>
          <t>2025</t>
        </is>
      </c>
      <c r="B16" t="inlineStr">
        <is>
          <t>Serviços Educacionais</t>
        </is>
      </c>
      <c r="C16" t="inlineStr">
        <is>
          <t>5</t>
        </is>
      </c>
      <c r="D16" t="inlineStr">
        <is>
          <t>462.000.000,00</t>
        </is>
      </c>
      <c r="E16" t="inlineStr">
        <is>
          <t>480.000.000,00</t>
        </is>
      </c>
      <c r="F16" t="inlineStr">
        <is>
          <t>474.741.550,10</t>
        </is>
      </c>
      <c r="G16" t="inlineStr">
        <is>
          <t>-5.258.449,90</t>
        </is>
      </c>
    </row>
    <row r="17">
      <c r="A17" t="inlineStr">
        <is>
          <t>2025</t>
        </is>
      </c>
      <c r="B17" t="inlineStr">
        <is>
          <t>Transferências Correntes</t>
        </is>
      </c>
      <c r="C17" t="inlineStr">
        <is>
          <t>2</t>
        </is>
      </c>
      <c r="D17" t="inlineStr">
        <is>
          <t>0</t>
        </is>
      </c>
      <c r="E17" t="inlineStr">
        <is>
          <t>7.536.000,00</t>
        </is>
      </c>
      <c r="F17" t="inlineStr">
        <is>
          <t>5.201.813,53</t>
        </is>
      </c>
      <c r="G17" t="inlineStr">
        <is>
          <t>-2.334.186,47</t>
        </is>
      </c>
    </row>
    <row r="18">
      <c r="A18" t="inlineStr">
        <is>
          <t>2025</t>
        </is>
      </c>
      <c r="B18" t="inlineStr">
        <is>
          <t>Demais Transferências Correntes</t>
        </is>
      </c>
      <c r="C18" t="inlineStr">
        <is>
          <t>3</t>
        </is>
      </c>
      <c r="D18" t="inlineStr">
        <is>
          <t>0</t>
        </is>
      </c>
      <c r="E18" t="inlineStr">
        <is>
          <t>7.536.000,00</t>
        </is>
      </c>
      <c r="F18" t="inlineStr">
        <is>
          <t>5.201.813,53</t>
        </is>
      </c>
      <c r="G18" t="inlineStr">
        <is>
          <t>-2.334.186,47</t>
        </is>
      </c>
    </row>
    <row r="19">
      <c r="A19" t="inlineStr">
        <is>
          <t>2025</t>
        </is>
      </c>
      <c r="B19" t="inlineStr">
        <is>
          <t>Outras Transferências Correntes</t>
        </is>
      </c>
      <c r="C19" t="inlineStr">
        <is>
          <t>4</t>
        </is>
      </c>
      <c r="D19" t="inlineStr">
        <is>
          <t>0</t>
        </is>
      </c>
      <c r="E19" t="inlineStr">
        <is>
          <t>7.536.000,00</t>
        </is>
      </c>
      <c r="F19" t="inlineStr">
        <is>
          <t>5.201.813,53</t>
        </is>
      </c>
      <c r="G19" t="inlineStr">
        <is>
          <t>-2.334.186,47</t>
        </is>
      </c>
    </row>
    <row r="20">
      <c r="A20" t="inlineStr">
        <is>
          <t>2025</t>
        </is>
      </c>
      <c r="B20" t="inlineStr">
        <is>
          <t>Outras Receitas Correntes</t>
        </is>
      </c>
      <c r="C20" t="inlineStr">
        <is>
          <t>2</t>
        </is>
      </c>
      <c r="D20" t="inlineStr">
        <is>
          <t>130.722.000,00</t>
        </is>
      </c>
      <c r="E20" t="inlineStr">
        <is>
          <t>158.724.000,00</t>
        </is>
      </c>
      <c r="F20" t="inlineStr">
        <is>
          <t>110.291.385,64</t>
        </is>
      </c>
      <c r="G20" t="inlineStr">
        <is>
          <t>-48.432.614,36</t>
        </is>
      </c>
    </row>
    <row r="21">
      <c r="A21" t="inlineStr">
        <is>
          <t>2025</t>
        </is>
      </c>
      <c r="B21" t="inlineStr">
        <is>
          <t>Multas Administrativas, Contratuais E Judiciais</t>
        </is>
      </c>
      <c r="C21" t="inlineStr">
        <is>
          <t>3</t>
        </is>
      </c>
      <c r="D21" t="inlineStr">
        <is>
          <t>9.000.000,00</t>
        </is>
      </c>
      <c r="E21" t="inlineStr">
        <is>
          <t>9.000.000,00</t>
        </is>
      </c>
      <c r="F21" t="inlineStr">
        <is>
          <t>5.699.681,79</t>
        </is>
      </c>
      <c r="G21" t="inlineStr">
        <is>
          <t>-3.300.318,21</t>
        </is>
      </c>
    </row>
  </sheetData>
  <pageMargins left="0.75" right="0.75" top="1" bottom="1" header="0.5" footer="0.5"/>
</worksheet>
</file>

<file path=xl/worksheets/sheet84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2.633.373.300,00</t>
        </is>
      </c>
      <c r="E2" t="inlineStr">
        <is>
          <t>2.938.285.992,00</t>
        </is>
      </c>
      <c r="F2" t="inlineStr">
        <is>
          <t>2.801.846.369,96</t>
        </is>
      </c>
      <c r="G2" t="inlineStr">
        <is>
          <t>-136.439.622,04</t>
        </is>
      </c>
    </row>
    <row r="3">
      <c r="A3" t="inlineStr">
        <is>
          <t>2025</t>
        </is>
      </c>
      <c r="B3" t="inlineStr">
        <is>
          <t>Contr. Para Ent. Privadas Serviço Social De Formação Prof.</t>
        </is>
      </c>
      <c r="C3" t="inlineStr">
        <is>
          <t>2</t>
        </is>
      </c>
      <c r="D3" t="inlineStr">
        <is>
          <t>1.784.151.300,00</t>
        </is>
      </c>
      <c r="E3" t="inlineStr">
        <is>
          <t>2.003.521.992,00</t>
        </is>
      </c>
      <c r="F3" t="inlineStr">
        <is>
          <t>1.912.682.264,66</t>
        </is>
      </c>
      <c r="G3" t="inlineStr">
        <is>
          <t>-90.839.727,34</t>
        </is>
      </c>
    </row>
    <row r="4">
      <c r="A4" t="inlineStr">
        <is>
          <t>2025</t>
        </is>
      </c>
      <c r="B4" t="inlineStr">
        <is>
          <t>Contr. Para Ent. Privadas Serviço Social De Formação Prof.</t>
        </is>
      </c>
      <c r="C4" t="inlineStr">
        <is>
          <t>3</t>
        </is>
      </c>
      <c r="D4" t="inlineStr">
        <is>
          <t>1.784.151.300,00</t>
        </is>
      </c>
      <c r="E4" t="inlineStr">
        <is>
          <t>2.003.521.992,00</t>
        </is>
      </c>
      <c r="F4" t="inlineStr">
        <is>
          <t>1.912.682.264,66</t>
        </is>
      </c>
      <c r="G4" t="inlineStr">
        <is>
          <t>-90.839.727,34</t>
        </is>
      </c>
    </row>
    <row r="5">
      <c r="A5" t="inlineStr">
        <is>
          <t>2025</t>
        </is>
      </c>
      <c r="B5" t="inlineStr">
        <is>
          <t>Contribuições Para O Senac</t>
        </is>
      </c>
      <c r="C5" t="inlineStr">
        <is>
          <t>4</t>
        </is>
      </c>
      <c r="D5" t="inlineStr">
        <is>
          <t>1.784.151.300,00</t>
        </is>
      </c>
      <c r="E5" t="inlineStr">
        <is>
          <t>2.003.521.992,00</t>
        </is>
      </c>
      <c r="F5" t="inlineStr">
        <is>
          <t>1.912.682.264,66</t>
        </is>
      </c>
      <c r="G5" t="inlineStr">
        <is>
          <t>-90.839.727,34</t>
        </is>
      </c>
    </row>
    <row r="6">
      <c r="A6" t="inlineStr">
        <is>
          <t>2025</t>
        </is>
      </c>
      <c r="B6" t="inlineStr">
        <is>
          <t>Contribuições Para O Senac</t>
        </is>
      </c>
      <c r="C6" t="inlineStr">
        <is>
          <t>5</t>
        </is>
      </c>
      <c r="D6" t="inlineStr">
        <is>
          <t>1.784.151.300,00</t>
        </is>
      </c>
      <c r="E6" t="inlineStr">
        <is>
          <t>2.003.521.992,00</t>
        </is>
      </c>
      <c r="F6" t="inlineStr">
        <is>
          <t>1.912.682.264,66</t>
        </is>
      </c>
      <c r="G6" t="inlineStr">
        <is>
          <t>-90.839.727,34</t>
        </is>
      </c>
    </row>
    <row r="7">
      <c r="A7" t="inlineStr">
        <is>
          <t>2025</t>
        </is>
      </c>
      <c r="B7" t="inlineStr">
        <is>
          <t>Receita Patrimonial</t>
        </is>
      </c>
      <c r="C7" t="inlineStr">
        <is>
          <t>2</t>
        </is>
      </c>
      <c r="D7" t="inlineStr">
        <is>
          <t>256.500.000,00</t>
        </is>
      </c>
      <c r="E7" t="inlineStr">
        <is>
          <t>288.504.000,00</t>
        </is>
      </c>
      <c r="F7" t="inlineStr">
        <is>
          <t>298.929.356,03</t>
        </is>
      </c>
      <c r="G7" t="inlineStr">
        <is>
          <t>10.425.356,03</t>
        </is>
      </c>
    </row>
    <row r="8">
      <c r="A8" t="inlineStr">
        <is>
          <t>2025</t>
        </is>
      </c>
      <c r="B8" t="inlineStr">
        <is>
          <t>Exploração Do Patrimônio Imobiliário</t>
        </is>
      </c>
      <c r="C8" t="inlineStr">
        <is>
          <t>3</t>
        </is>
      </c>
      <c r="D8" t="inlineStr">
        <is>
          <t>7.500.000,00</t>
        </is>
      </c>
      <c r="E8" t="inlineStr">
        <is>
          <t>8.502.000,00</t>
        </is>
      </c>
      <c r="F8" t="inlineStr">
        <is>
          <t>7.143.209,38</t>
        </is>
      </c>
      <c r="G8" t="inlineStr">
        <is>
          <t>-1.358.790,62</t>
        </is>
      </c>
    </row>
    <row r="9">
      <c r="A9" t="inlineStr">
        <is>
          <t>2025</t>
        </is>
      </c>
      <c r="B9" t="inlineStr">
        <is>
          <t>Aluguéis, Arrendamentos, E Ocupação</t>
        </is>
      </c>
      <c r="C9" t="inlineStr">
        <is>
          <t>4</t>
        </is>
      </c>
      <c r="D9" t="inlineStr">
        <is>
          <t>7.500.000,00</t>
        </is>
      </c>
      <c r="E9" t="inlineStr">
        <is>
          <t>8.502.000,00</t>
        </is>
      </c>
      <c r="F9" t="inlineStr">
        <is>
          <t>7.143.209,38</t>
        </is>
      </c>
      <c r="G9" t="inlineStr">
        <is>
          <t>-1.358.790,62</t>
        </is>
      </c>
    </row>
    <row r="10">
      <c r="A10" t="inlineStr">
        <is>
          <t>2025</t>
        </is>
      </c>
      <c r="B10" t="inlineStr">
        <is>
          <t>Aluguéis E Arrendamentos</t>
        </is>
      </c>
      <c r="C10" t="inlineStr">
        <is>
          <t>5</t>
        </is>
      </c>
      <c r="D10" t="inlineStr">
        <is>
          <t>3.000.000,00</t>
        </is>
      </c>
      <c r="E10" t="inlineStr">
        <is>
          <t>3.000.000,00</t>
        </is>
      </c>
      <c r="F10" t="inlineStr">
        <is>
          <t>3.091.755,78</t>
        </is>
      </c>
      <c r="G10" t="inlineStr">
        <is>
          <t>91.755,78</t>
        </is>
      </c>
    </row>
    <row r="11">
      <c r="A11" t="inlineStr">
        <is>
          <t>2025</t>
        </is>
      </c>
      <c r="B11" t="inlineStr">
        <is>
          <t>Taxas De Ocupação</t>
        </is>
      </c>
      <c r="C11" t="inlineStr">
        <is>
          <t>5</t>
        </is>
      </c>
      <c r="D11" t="inlineStr">
        <is>
          <t>4.500.000,00</t>
        </is>
      </c>
      <c r="E11" t="inlineStr">
        <is>
          <t>5.502.000,00</t>
        </is>
      </c>
      <c r="F11" t="inlineStr">
        <is>
          <t>4.051.453,60</t>
        </is>
      </c>
      <c r="G11" t="inlineStr">
        <is>
          <t>-1.450.546,40</t>
        </is>
      </c>
    </row>
    <row r="12">
      <c r="A12" t="inlineStr">
        <is>
          <t>2025</t>
        </is>
      </c>
      <c r="B12" t="inlineStr">
        <is>
          <t>Juros E Correções Monetárias</t>
        </is>
      </c>
      <c r="C12" t="inlineStr">
        <is>
          <t>3</t>
        </is>
      </c>
      <c r="D12" t="inlineStr">
        <is>
          <t>249.000.000,00</t>
        </is>
      </c>
      <c r="E12" t="inlineStr">
        <is>
          <t>280.002.000,00</t>
        </is>
      </c>
      <c r="F12" t="inlineStr">
        <is>
          <t>291.786.146,65</t>
        </is>
      </c>
      <c r="G12" t="inlineStr">
        <is>
          <t>11.784.146,65</t>
        </is>
      </c>
    </row>
    <row r="13">
      <c r="A13" t="inlineStr">
        <is>
          <t>2025</t>
        </is>
      </c>
      <c r="B13" t="inlineStr">
        <is>
          <t>Remuneração De Depósitos Bancários</t>
        </is>
      </c>
      <c r="C13" t="inlineStr">
        <is>
          <t>4</t>
        </is>
      </c>
      <c r="D13" t="inlineStr">
        <is>
          <t>249.000.000,00</t>
        </is>
      </c>
      <c r="E13" t="inlineStr">
        <is>
          <t>280.002.000,00</t>
        </is>
      </c>
      <c r="F13" t="inlineStr">
        <is>
          <t>291.786.146,65</t>
        </is>
      </c>
      <c r="G13" t="inlineStr">
        <is>
          <t>11.784.146,65</t>
        </is>
      </c>
    </row>
    <row r="14">
      <c r="A14" t="inlineStr">
        <is>
          <t>2025</t>
        </is>
      </c>
      <c r="B14" t="inlineStr">
        <is>
          <t>Remuneração De Depósitos Bancários</t>
        </is>
      </c>
      <c r="C14" t="inlineStr">
        <is>
          <t>5</t>
        </is>
      </c>
      <c r="D14" t="inlineStr">
        <is>
          <t>249.000.000,00</t>
        </is>
      </c>
      <c r="E14" t="inlineStr">
        <is>
          <t>280.002.000,00</t>
        </is>
      </c>
      <c r="F14" t="inlineStr">
        <is>
          <t>291.786.146,65</t>
        </is>
      </c>
      <c r="G14" t="inlineStr">
        <is>
          <t>11.784.146,65</t>
        </is>
      </c>
    </row>
    <row r="15">
      <c r="A15" t="inlineStr">
        <is>
          <t>2025</t>
        </is>
      </c>
      <c r="B15" t="inlineStr">
        <is>
          <t>Receita De Serviços</t>
        </is>
      </c>
      <c r="C15" t="inlineStr">
        <is>
          <t>2</t>
        </is>
      </c>
      <c r="D15" t="inlineStr">
        <is>
          <t>462.000.000,00</t>
        </is>
      </c>
      <c r="E15" t="inlineStr">
        <is>
          <t>480.000.000,00</t>
        </is>
      </c>
      <c r="F15" t="inlineStr">
        <is>
          <t>474.741.550,10</t>
        </is>
      </c>
      <c r="G15" t="inlineStr">
        <is>
          <t>-5.258.449,90</t>
        </is>
      </c>
    </row>
    <row r="16">
      <c r="A16" t="inlineStr">
        <is>
          <t>2025</t>
        </is>
      </c>
      <c r="B16" t="inlineStr">
        <is>
          <t>Serviços Educacionais</t>
        </is>
      </c>
      <c r="C16" t="inlineStr">
        <is>
          <t>5</t>
        </is>
      </c>
      <c r="D16" t="inlineStr">
        <is>
          <t>462.000.000,00</t>
        </is>
      </c>
      <c r="E16" t="inlineStr">
        <is>
          <t>480.000.000,00</t>
        </is>
      </c>
      <c r="F16" t="inlineStr">
        <is>
          <t>474.741.550,10</t>
        </is>
      </c>
      <c r="G16" t="inlineStr">
        <is>
          <t>-5.258.449,90</t>
        </is>
      </c>
    </row>
    <row r="17">
      <c r="A17" t="inlineStr">
        <is>
          <t>2025</t>
        </is>
      </c>
      <c r="B17" t="inlineStr">
        <is>
          <t>Transferências Correntes</t>
        </is>
      </c>
      <c r="C17" t="inlineStr">
        <is>
          <t>2</t>
        </is>
      </c>
      <c r="D17" t="inlineStr">
        <is>
          <t>0</t>
        </is>
      </c>
      <c r="E17" t="inlineStr">
        <is>
          <t>7.536.000,00</t>
        </is>
      </c>
      <c r="F17" t="inlineStr">
        <is>
          <t>5.201.813,53</t>
        </is>
      </c>
      <c r="G17" t="inlineStr">
        <is>
          <t>-2.334.186,47</t>
        </is>
      </c>
    </row>
    <row r="18">
      <c r="A18" t="inlineStr">
        <is>
          <t>2025</t>
        </is>
      </c>
      <c r="B18" t="inlineStr">
        <is>
          <t>Demais Transferências Correntes</t>
        </is>
      </c>
      <c r="C18" t="inlineStr">
        <is>
          <t>3</t>
        </is>
      </c>
      <c r="D18" t="inlineStr">
        <is>
          <t>0</t>
        </is>
      </c>
      <c r="E18" t="inlineStr">
        <is>
          <t>7.536.000,00</t>
        </is>
      </c>
      <c r="F18" t="inlineStr">
        <is>
          <t>5.201.813,53</t>
        </is>
      </c>
      <c r="G18" t="inlineStr">
        <is>
          <t>-2.334.186,47</t>
        </is>
      </c>
    </row>
    <row r="19">
      <c r="A19" t="inlineStr">
        <is>
          <t>2025</t>
        </is>
      </c>
      <c r="B19" t="inlineStr">
        <is>
          <t>Outras Transferências Correntes</t>
        </is>
      </c>
      <c r="C19" t="inlineStr">
        <is>
          <t>4</t>
        </is>
      </c>
      <c r="D19" t="inlineStr">
        <is>
          <t>0</t>
        </is>
      </c>
      <c r="E19" t="inlineStr">
        <is>
          <t>7.536.000,00</t>
        </is>
      </c>
      <c r="F19" t="inlineStr">
        <is>
          <t>5.201.813,53</t>
        </is>
      </c>
      <c r="G19" t="inlineStr">
        <is>
          <t>-2.334.186,47</t>
        </is>
      </c>
    </row>
    <row r="20">
      <c r="A20" t="inlineStr">
        <is>
          <t>2025</t>
        </is>
      </c>
      <c r="B20" t="inlineStr">
        <is>
          <t>Outras Receitas Correntes</t>
        </is>
      </c>
      <c r="C20" t="inlineStr">
        <is>
          <t>2</t>
        </is>
      </c>
      <c r="D20" t="inlineStr">
        <is>
          <t>130.722.000,00</t>
        </is>
      </c>
      <c r="E20" t="inlineStr">
        <is>
          <t>158.724.000,00</t>
        </is>
      </c>
      <c r="F20" t="inlineStr">
        <is>
          <t>110.291.385,64</t>
        </is>
      </c>
      <c r="G20" t="inlineStr">
        <is>
          <t>-48.432.614,36</t>
        </is>
      </c>
    </row>
    <row r="21">
      <c r="A21" t="inlineStr">
        <is>
          <t>2025</t>
        </is>
      </c>
      <c r="B21" t="inlineStr">
        <is>
          <t>Multas Administrativas, Contratuais E Judiciais</t>
        </is>
      </c>
      <c r="C21" t="inlineStr">
        <is>
          <t>3</t>
        </is>
      </c>
      <c r="D21" t="inlineStr">
        <is>
          <t>9.000.000,00</t>
        </is>
      </c>
      <c r="E21" t="inlineStr">
        <is>
          <t>9.000.000,00</t>
        </is>
      </c>
      <c r="F21" t="inlineStr">
        <is>
          <t>5.699.681,79</t>
        </is>
      </c>
      <c r="G21" t="inlineStr">
        <is>
          <t>-3.300.318,21</t>
        </is>
      </c>
    </row>
  </sheetData>
  <pageMargins left="0.75" right="0.75" top="1" bottom="1" header="0.5" footer="0.5"/>
</worksheet>
</file>

<file path=xl/worksheets/sheet84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Exercício</t>
        </is>
      </c>
      <c r="B1" t="inlineStr">
        <is>
          <t>Especificação</t>
        </is>
      </c>
      <c r="C1" t="inlineStr">
        <is>
          <t>Grau</t>
        </is>
      </c>
      <c r="D1" t="inlineStr">
        <is>
          <t>Previsão Inicial</t>
        </is>
      </c>
      <c r="E1" t="inlineStr">
        <is>
          <t>Previsão Atualizada</t>
        </is>
      </c>
      <c r="F1" t="inlineStr">
        <is>
          <t>Receitas Realizadas</t>
        </is>
      </c>
      <c r="G1" t="inlineStr">
        <is>
          <t>Saldo</t>
        </is>
      </c>
    </row>
    <row r="2">
      <c r="A2" t="inlineStr">
        <is>
          <t>2025</t>
        </is>
      </c>
      <c r="B2" t="inlineStr">
        <is>
          <t>Receitas Correntes</t>
        </is>
      </c>
      <c r="C2" t="inlineStr">
        <is>
          <t>1</t>
        </is>
      </c>
      <c r="D2" t="inlineStr">
        <is>
          <t>2.633.373.300,00</t>
        </is>
      </c>
      <c r="E2" t="inlineStr">
        <is>
          <t>2.938.285.992,00</t>
        </is>
      </c>
      <c r="F2" t="inlineStr">
        <is>
          <t>2.801.846.369,96</t>
        </is>
      </c>
      <c r="G2" t="inlineStr">
        <is>
          <t>-136.439.622,04</t>
        </is>
      </c>
    </row>
    <row r="3">
      <c r="A3" t="inlineStr">
        <is>
          <t>2025</t>
        </is>
      </c>
      <c r="B3" t="inlineStr">
        <is>
          <t>Contr. Para Ent. Privadas Serviço Social De Formação Prof.</t>
        </is>
      </c>
      <c r="C3" t="inlineStr">
        <is>
          <t>2</t>
        </is>
      </c>
      <c r="D3" t="inlineStr">
        <is>
          <t>1.784.151.300,00</t>
        </is>
      </c>
      <c r="E3" t="inlineStr">
        <is>
          <t>2.003.521.992,00</t>
        </is>
      </c>
      <c r="F3" t="inlineStr">
        <is>
          <t>1.912.682.264,66</t>
        </is>
      </c>
      <c r="G3" t="inlineStr">
        <is>
          <t>-90.839.727,34</t>
        </is>
      </c>
    </row>
    <row r="4">
      <c r="A4" t="inlineStr">
        <is>
          <t>2025</t>
        </is>
      </c>
      <c r="B4" t="inlineStr">
        <is>
          <t>Contr. Para Ent. Privadas Serviço Social De Formação Prof.</t>
        </is>
      </c>
      <c r="C4" t="inlineStr">
        <is>
          <t>3</t>
        </is>
      </c>
      <c r="D4" t="inlineStr">
        <is>
          <t>1.784.151.300,00</t>
        </is>
      </c>
      <c r="E4" t="inlineStr">
        <is>
          <t>2.003.521.992,00</t>
        </is>
      </c>
      <c r="F4" t="inlineStr">
        <is>
          <t>1.912.682.264,66</t>
        </is>
      </c>
      <c r="G4" t="inlineStr">
        <is>
          <t>-90.839.727,34</t>
        </is>
      </c>
    </row>
    <row r="5">
      <c r="A5" t="inlineStr">
        <is>
          <t>2025</t>
        </is>
      </c>
      <c r="B5" t="inlineStr">
        <is>
          <t>Contribuições Para O Senac</t>
        </is>
      </c>
      <c r="C5" t="inlineStr">
        <is>
          <t>4</t>
        </is>
      </c>
      <c r="D5" t="inlineStr">
        <is>
          <t>1.784.151.300,00</t>
        </is>
      </c>
      <c r="E5" t="inlineStr">
        <is>
          <t>2.003.521.992,00</t>
        </is>
      </c>
      <c r="F5" t="inlineStr">
        <is>
          <t>1.912.682.264,66</t>
        </is>
      </c>
      <c r="G5" t="inlineStr">
        <is>
          <t>-90.839.727,34</t>
        </is>
      </c>
    </row>
    <row r="6">
      <c r="A6" t="inlineStr">
        <is>
          <t>2025</t>
        </is>
      </c>
      <c r="B6" t="inlineStr">
        <is>
          <t>Contribuições Para O Senac</t>
        </is>
      </c>
      <c r="C6" t="inlineStr">
        <is>
          <t>5</t>
        </is>
      </c>
      <c r="D6" t="inlineStr">
        <is>
          <t>1.784.151.300,00</t>
        </is>
      </c>
      <c r="E6" t="inlineStr">
        <is>
          <t>2.003.521.992,00</t>
        </is>
      </c>
      <c r="F6" t="inlineStr">
        <is>
          <t>1.912.682.264,66</t>
        </is>
      </c>
      <c r="G6" t="inlineStr">
        <is>
          <t>-90.839.727,34</t>
        </is>
      </c>
    </row>
    <row r="7">
      <c r="A7" t="inlineStr">
        <is>
          <t>2025</t>
        </is>
      </c>
      <c r="B7" t="inlineStr">
        <is>
          <t>Receita Patrimonial</t>
        </is>
      </c>
      <c r="C7" t="inlineStr">
        <is>
          <t>2</t>
        </is>
      </c>
      <c r="D7" t="inlineStr">
        <is>
          <t>256.500.000,00</t>
        </is>
      </c>
      <c r="E7" t="inlineStr">
        <is>
          <t>288.504.000,00</t>
        </is>
      </c>
      <c r="F7" t="inlineStr">
        <is>
          <t>298.929.356,03</t>
        </is>
      </c>
      <c r="G7" t="inlineStr">
        <is>
          <t>10.425.356,03</t>
        </is>
      </c>
    </row>
    <row r="8">
      <c r="A8" t="inlineStr">
        <is>
          <t>2025</t>
        </is>
      </c>
      <c r="B8" t="inlineStr">
        <is>
          <t>Exploração Do Patrimônio Imobiliário</t>
        </is>
      </c>
      <c r="C8" t="inlineStr">
        <is>
          <t>3</t>
        </is>
      </c>
      <c r="D8" t="inlineStr">
        <is>
          <t>7.500.000,00</t>
        </is>
      </c>
      <c r="E8" t="inlineStr">
        <is>
          <t>8.502.000,00</t>
        </is>
      </c>
      <c r="F8" t="inlineStr">
        <is>
          <t>7.143.209,38</t>
        </is>
      </c>
      <c r="G8" t="inlineStr">
        <is>
          <t>-1.358.790,62</t>
        </is>
      </c>
    </row>
    <row r="9">
      <c r="A9" t="inlineStr">
        <is>
          <t>2025</t>
        </is>
      </c>
      <c r="B9" t="inlineStr">
        <is>
          <t>Aluguéis, Arrendamentos, E Ocupação</t>
        </is>
      </c>
      <c r="C9" t="inlineStr">
        <is>
          <t>4</t>
        </is>
      </c>
      <c r="D9" t="inlineStr">
        <is>
          <t>7.500.000,00</t>
        </is>
      </c>
      <c r="E9" t="inlineStr">
        <is>
          <t>8.502.000,00</t>
        </is>
      </c>
      <c r="F9" t="inlineStr">
        <is>
          <t>7.143.209,38</t>
        </is>
      </c>
      <c r="G9" t="inlineStr">
        <is>
          <t>-1.358.790,62</t>
        </is>
      </c>
    </row>
    <row r="10">
      <c r="A10" t="inlineStr">
        <is>
          <t>2025</t>
        </is>
      </c>
      <c r="B10" t="inlineStr">
        <is>
          <t>Aluguéis E Arrendamentos</t>
        </is>
      </c>
      <c r="C10" t="inlineStr">
        <is>
          <t>5</t>
        </is>
      </c>
      <c r="D10" t="inlineStr">
        <is>
          <t>3.000.000,00</t>
        </is>
      </c>
      <c r="E10" t="inlineStr">
        <is>
          <t>3.000.000,00</t>
        </is>
      </c>
      <c r="F10" t="inlineStr">
        <is>
          <t>3.091.755,78</t>
        </is>
      </c>
      <c r="G10" t="inlineStr">
        <is>
          <t>91.755,78</t>
        </is>
      </c>
    </row>
    <row r="11">
      <c r="A11" t="inlineStr">
        <is>
          <t>2025</t>
        </is>
      </c>
      <c r="B11" t="inlineStr">
        <is>
          <t>Taxas De Ocupação</t>
        </is>
      </c>
      <c r="C11" t="inlineStr">
        <is>
          <t>5</t>
        </is>
      </c>
      <c r="D11" t="inlineStr">
        <is>
          <t>4.500.000,00</t>
        </is>
      </c>
      <c r="E11" t="inlineStr">
        <is>
          <t>5.502.000,00</t>
        </is>
      </c>
      <c r="F11" t="inlineStr">
        <is>
          <t>4.051.453,60</t>
        </is>
      </c>
      <c r="G11" t="inlineStr">
        <is>
          <t>-1.450.546,40</t>
        </is>
      </c>
    </row>
    <row r="12">
      <c r="A12" t="inlineStr">
        <is>
          <t>2025</t>
        </is>
      </c>
      <c r="B12" t="inlineStr">
        <is>
          <t>Juros E Correções Monetárias</t>
        </is>
      </c>
      <c r="C12" t="inlineStr">
        <is>
          <t>3</t>
        </is>
      </c>
      <c r="D12" t="inlineStr">
        <is>
          <t>249.000.000,00</t>
        </is>
      </c>
      <c r="E12" t="inlineStr">
        <is>
          <t>280.002.000,00</t>
        </is>
      </c>
      <c r="F12" t="inlineStr">
        <is>
          <t>291.786.146,65</t>
        </is>
      </c>
      <c r="G12" t="inlineStr">
        <is>
          <t>11.784.146,65</t>
        </is>
      </c>
    </row>
    <row r="13">
      <c r="A13" t="inlineStr">
        <is>
          <t>2025</t>
        </is>
      </c>
      <c r="B13" t="inlineStr">
        <is>
          <t>Remuneração De Depósitos Bancários</t>
        </is>
      </c>
      <c r="C13" t="inlineStr">
        <is>
          <t>4</t>
        </is>
      </c>
      <c r="D13" t="inlineStr">
        <is>
          <t>249.000.000,00</t>
        </is>
      </c>
      <c r="E13" t="inlineStr">
        <is>
          <t>280.002.000,00</t>
        </is>
      </c>
      <c r="F13" t="inlineStr">
        <is>
          <t>291.786.146,65</t>
        </is>
      </c>
      <c r="G13" t="inlineStr">
        <is>
          <t>11.784.146,65</t>
        </is>
      </c>
    </row>
    <row r="14">
      <c r="A14" t="inlineStr">
        <is>
          <t>2025</t>
        </is>
      </c>
      <c r="B14" t="inlineStr">
        <is>
          <t>Remuneração De Depósitos Bancários</t>
        </is>
      </c>
      <c r="C14" t="inlineStr">
        <is>
          <t>5</t>
        </is>
      </c>
      <c r="D14" t="inlineStr">
        <is>
          <t>249.000.000,00</t>
        </is>
      </c>
      <c r="E14" t="inlineStr">
        <is>
          <t>280.002.000,00</t>
        </is>
      </c>
      <c r="F14" t="inlineStr">
        <is>
          <t>291.786.146,65</t>
        </is>
      </c>
      <c r="G14" t="inlineStr">
        <is>
          <t>11.784.146,65</t>
        </is>
      </c>
    </row>
    <row r="15">
      <c r="A15" t="inlineStr">
        <is>
          <t>2025</t>
        </is>
      </c>
      <c r="B15" t="inlineStr">
        <is>
          <t>Receita De Serviços</t>
        </is>
      </c>
      <c r="C15" t="inlineStr">
        <is>
          <t>2</t>
        </is>
      </c>
      <c r="D15" t="inlineStr">
        <is>
          <t>462.000.000,00</t>
        </is>
      </c>
      <c r="E15" t="inlineStr">
        <is>
          <t>480.000.000,00</t>
        </is>
      </c>
      <c r="F15" t="inlineStr">
        <is>
          <t>474.741.550,10</t>
        </is>
      </c>
      <c r="G15" t="inlineStr">
        <is>
          <t>-5.258.449,90</t>
        </is>
      </c>
    </row>
    <row r="16">
      <c r="A16" t="inlineStr">
        <is>
          <t>2025</t>
        </is>
      </c>
      <c r="B16" t="inlineStr">
        <is>
          <t>Serviços Educacionais</t>
        </is>
      </c>
      <c r="C16" t="inlineStr">
        <is>
          <t>5</t>
        </is>
      </c>
      <c r="D16" t="inlineStr">
        <is>
          <t>462.000.000,00</t>
        </is>
      </c>
      <c r="E16" t="inlineStr">
        <is>
          <t>480.000.000,00</t>
        </is>
      </c>
      <c r="F16" t="inlineStr">
        <is>
          <t>474.741.550,10</t>
        </is>
      </c>
      <c r="G16" t="inlineStr">
        <is>
          <t>-5.258.449,90</t>
        </is>
      </c>
    </row>
    <row r="17">
      <c r="A17" t="inlineStr">
        <is>
          <t>2025</t>
        </is>
      </c>
      <c r="B17" t="inlineStr">
        <is>
          <t>Transferências Correntes</t>
        </is>
      </c>
      <c r="C17" t="inlineStr">
        <is>
          <t>2</t>
        </is>
      </c>
      <c r="D17" t="inlineStr">
        <is>
          <t>0</t>
        </is>
      </c>
      <c r="E17" t="inlineStr">
        <is>
          <t>7.536.000,00</t>
        </is>
      </c>
      <c r="F17" t="inlineStr">
        <is>
          <t>5.201.813,53</t>
        </is>
      </c>
      <c r="G17" t="inlineStr">
        <is>
          <t>-2.334.186,47</t>
        </is>
      </c>
    </row>
    <row r="18">
      <c r="A18" t="inlineStr">
        <is>
          <t>2025</t>
        </is>
      </c>
      <c r="B18" t="inlineStr">
        <is>
          <t>Demais Transferências Correntes</t>
        </is>
      </c>
      <c r="C18" t="inlineStr">
        <is>
          <t>3</t>
        </is>
      </c>
      <c r="D18" t="inlineStr">
        <is>
          <t>0</t>
        </is>
      </c>
      <c r="E18" t="inlineStr">
        <is>
          <t>7.536.000,00</t>
        </is>
      </c>
      <c r="F18" t="inlineStr">
        <is>
          <t>5.201.813,53</t>
        </is>
      </c>
      <c r="G18" t="inlineStr">
        <is>
          <t>-2.334.186,47</t>
        </is>
      </c>
    </row>
    <row r="19">
      <c r="A19" t="inlineStr">
        <is>
          <t>2025</t>
        </is>
      </c>
      <c r="B19" t="inlineStr">
        <is>
          <t>Outras Transferências Correntes</t>
        </is>
      </c>
      <c r="C19" t="inlineStr">
        <is>
          <t>4</t>
        </is>
      </c>
      <c r="D19" t="inlineStr">
        <is>
          <t>0</t>
        </is>
      </c>
      <c r="E19" t="inlineStr">
        <is>
          <t>7.536.000,00</t>
        </is>
      </c>
      <c r="F19" t="inlineStr">
        <is>
          <t>5.201.813,53</t>
        </is>
      </c>
      <c r="G19" t="inlineStr">
        <is>
          <t>-2.334.186,47</t>
        </is>
      </c>
    </row>
    <row r="20">
      <c r="A20" t="inlineStr">
        <is>
          <t>2025</t>
        </is>
      </c>
      <c r="B20" t="inlineStr">
        <is>
          <t>Outras Receitas Correntes</t>
        </is>
      </c>
      <c r="C20" t="inlineStr">
        <is>
          <t>2</t>
        </is>
      </c>
      <c r="D20" t="inlineStr">
        <is>
          <t>130.722.000,00</t>
        </is>
      </c>
      <c r="E20" t="inlineStr">
        <is>
          <t>158.724.000,00</t>
        </is>
      </c>
      <c r="F20" t="inlineStr">
        <is>
          <t>110.291.385,64</t>
        </is>
      </c>
      <c r="G20" t="inlineStr">
        <is>
          <t>-48.432.614,36</t>
        </is>
      </c>
    </row>
    <row r="21">
      <c r="A21" t="inlineStr">
        <is>
          <t>2025</t>
        </is>
      </c>
      <c r="B21" t="inlineStr">
        <is>
          <t>Multas Administrativas, Contratuais E Judiciais</t>
        </is>
      </c>
      <c r="C21" t="inlineStr">
        <is>
          <t>3</t>
        </is>
      </c>
      <c r="D21" t="inlineStr">
        <is>
          <t>9.000.000,00</t>
        </is>
      </c>
      <c r="E21" t="inlineStr">
        <is>
          <t>9.000.000,00</t>
        </is>
      </c>
      <c r="F21" t="inlineStr">
        <is>
          <t>5.699.681,79</t>
        </is>
      </c>
      <c r="G21" t="inlineStr">
        <is>
          <t>-3.300.318,21</t>
        </is>
      </c>
    </row>
  </sheetData>
  <pageMargins left="0.75" right="0.75" top="1" bottom="1" header="0.5" footer="0.5"/>
</worksheet>
</file>

<file path=xl/worksheets/sheet84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15080/2026</t>
        </is>
      </c>
      <c r="B2"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2" t="inlineStr">
        <is>
          <t>04/11/2026 15:00:00</t>
        </is>
      </c>
      <c r="D2" t="inlineStr">
        <is>
          <t>Em processo</t>
        </is>
      </c>
      <c r="E2" t="inlineStr"/>
      <c r="F2" t="inlineStr"/>
      <c r="G2" t="inlineStr"/>
      <c r="H2" t="inlineStr"/>
    </row>
    <row r="3">
      <c r="A3" t="inlineStr">
        <is>
          <t>CA 15071/2026</t>
        </is>
      </c>
      <c r="B3" t="inlineStr">
        <is>
          <t>Fornecimento de material, mão de obra e serviço especializado, maquinaria, ferramental, equipamentos e instrumental necessário para construção da nova unidade Senac Botucatu</t>
        </is>
      </c>
      <c r="C3" t="inlineStr">
        <is>
          <t>28/10/2026 15:00:00</t>
        </is>
      </c>
      <c r="D3" t="inlineStr">
        <is>
          <t>Em processo</t>
        </is>
      </c>
      <c r="E3" t="inlineStr"/>
      <c r="F3" t="inlineStr"/>
      <c r="G3" t="inlineStr"/>
      <c r="H3" t="inlineStr"/>
    </row>
    <row r="4">
      <c r="A4" t="inlineStr">
        <is>
          <t>PEE 2026000047</t>
        </is>
      </c>
      <c r="B4" t="inlineStr">
        <is>
          <t>Contratação de empresa especializada e devidamente habilitada para o fornecimento, licenciamento, subscrição, suporte técnico especializado e execução de serviços correlatos de soluções Microsoft, na modalidade EES (Enrollment for Education Solutions), contemplando licenças de software e serviços</t>
        </is>
      </c>
      <c r="C4" t="inlineStr">
        <is>
          <t>03/08/2026 10:00:00</t>
        </is>
      </c>
      <c r="D4" t="inlineStr">
        <is>
          <t>Finalizada</t>
        </is>
      </c>
      <c r="E4" t="inlineStr"/>
      <c r="F4" t="inlineStr">
        <is>
          <t>14/08/2026 00:00:00</t>
        </is>
      </c>
      <c r="G4" t="inlineStr"/>
      <c r="H4" t="inlineStr"/>
    </row>
    <row r="5">
      <c r="A5" t="inlineStr">
        <is>
          <t>14918</t>
        </is>
      </c>
      <c r="B5" t="inlineStr">
        <is>
          <t>FORNECIMENTO DE MATERIAL, MÃO DE OBRA E SERVIÇO ESPECIALIZADO, MAQUINARIA, FERRAMENTAL, EQUIPAMENTOS E INSTRUMENTAL NECESSÁRIO PARA REFORMA COM AMPLIAÇÃO DE EDIFICAÇÃO EXISTENTE PARA IMPLANTAÇÃO DA COLÔNIA DE FÉRIAS SENAC ÁGUAS DE SÃO PEDRO</t>
        </is>
      </c>
      <c r="C5" t="inlineStr">
        <is>
          <t>22/07/2026 15:00:00</t>
        </is>
      </c>
      <c r="D5" t="inlineStr">
        <is>
          <t>Em processo</t>
        </is>
      </c>
      <c r="E5" t="inlineStr"/>
      <c r="F5" t="inlineStr"/>
      <c r="G5" t="inlineStr"/>
      <c r="H5" t="inlineStr"/>
    </row>
    <row r="6">
      <c r="A6" t="inlineStr">
        <is>
          <t>CA 14987/2026</t>
        </is>
      </c>
      <c r="B6" t="inlineStr">
        <is>
          <t>Fornecimento, Recrutamento, Seleção e Administração de Mão de Obra Temporária e em Serviços de Recrutamento e Seleção para Cargos Operacionais</t>
        </is>
      </c>
      <c r="C6" t="inlineStr">
        <is>
          <t>22/07/2026 10:30:00</t>
        </is>
      </c>
      <c r="D6" t="inlineStr">
        <is>
          <t>Finalizada</t>
        </is>
      </c>
      <c r="E6" t="inlineStr"/>
      <c r="F6" t="inlineStr">
        <is>
          <t>30/07/2026 17:00:00</t>
        </is>
      </c>
      <c r="G6" t="inlineStr"/>
      <c r="H6" t="inlineStr"/>
    </row>
    <row r="7">
      <c r="A7" t="inlineStr">
        <is>
          <t>CA 14884/2026</t>
        </is>
      </c>
      <c r="B7" t="inlineStr">
        <is>
          <t>Contratação de Elaboração de Projeto em Bim, com Entregáveis em Bim, de Arquitetura e Complementares para a Nova Unidade do Senac Itapeva</t>
        </is>
      </c>
      <c r="C7" t="inlineStr">
        <is>
          <t>01/07/2026 10:30:00</t>
        </is>
      </c>
      <c r="D7" t="inlineStr">
        <is>
          <t>Em processo</t>
        </is>
      </c>
      <c r="E7" t="inlineStr"/>
      <c r="F7" t="inlineStr"/>
      <c r="G7" t="inlineStr"/>
      <c r="H7" t="inlineStr"/>
    </row>
    <row r="8">
      <c r="A8" t="inlineStr">
        <is>
          <t>14945/2026</t>
        </is>
      </c>
      <c r="B8" t="inlineStr">
        <is>
          <t>Prestação de serviços de planejamento, coordenação, gestão e produção do evento Geração Senac – 2ª mostra Senac de inovação em educação profissional, a ser realizado nos dias 4 e 5 de junho de 2027, no pavilhão Ciccillo Matarazzo (Bienal de São Paulo), com área total de 20.109M²</t>
        </is>
      </c>
      <c r="C8" t="inlineStr">
        <is>
          <t>24/06/2026 10:30:00</t>
        </is>
      </c>
      <c r="D8" t="inlineStr">
        <is>
          <t>Em processo</t>
        </is>
      </c>
      <c r="E8" t="inlineStr"/>
      <c r="F8" t="inlineStr"/>
      <c r="G8" t="inlineStr"/>
      <c r="H8" t="inlineStr"/>
    </row>
    <row r="9">
      <c r="A9" t="inlineStr">
        <is>
          <t>CA 14853/2026</t>
        </is>
      </c>
      <c r="B9" t="inlineStr">
        <is>
          <t>Contratação de Elaboração de Projeto em Bim, com Entregáveis em Bim, de Arquitetura e Complementares para a Nova Unidade do Senac Itaquaquecetuba</t>
        </is>
      </c>
      <c r="C9" t="inlineStr">
        <is>
          <t>17/06/2026 10:30:00</t>
        </is>
      </c>
      <c r="D9" t="inlineStr">
        <is>
          <t>Em processo</t>
        </is>
      </c>
      <c r="E9" t="inlineStr"/>
      <c r="F9" t="inlineStr"/>
      <c r="G9" t="inlineStr"/>
      <c r="H9" t="inlineStr"/>
    </row>
    <row r="10">
      <c r="A10" t="inlineStr">
        <is>
          <t>14904/2026</t>
        </is>
      </c>
      <c r="B10" t="inlineStr">
        <is>
          <t>Contratação de Elaboração de Projeto em BIM, com Entregáveis em BIM, de Arquitetura e Complementares para a Nova Unidade do Senac Saúde</t>
        </is>
      </c>
      <c r="C10" t="inlineStr">
        <is>
          <t>10/06/2026 15:00:00</t>
        </is>
      </c>
      <c r="D10" t="inlineStr">
        <is>
          <t>Em processo</t>
        </is>
      </c>
      <c r="E10" t="inlineStr"/>
      <c r="F10" t="inlineStr"/>
      <c r="G10" t="inlineStr"/>
      <c r="H10" t="inlineStr"/>
    </row>
    <row r="11">
      <c r="A11" t="inlineStr">
        <is>
          <t>CA 14885/2026</t>
        </is>
      </c>
      <c r="B11" t="inlineStr">
        <is>
          <t>Fornecimento de Material, Mão de Obra e Serviço Especializado, Maquinaria, Ferramental, Equipamentos e Instrumental Necessário para Retrofit Sistema de Ar-Condicionado da Unidade Bertioga – SP</t>
        </is>
      </c>
      <c r="C11" t="inlineStr">
        <is>
          <t>27/05/2026 16:00:00</t>
        </is>
      </c>
      <c r="D11" t="inlineStr">
        <is>
          <t>Finalizada</t>
        </is>
      </c>
      <c r="E11" t="inlineStr"/>
      <c r="F11" t="inlineStr">
        <is>
          <t>14/08/2026 17:00:00</t>
        </is>
      </c>
      <c r="G11" t="inlineStr"/>
      <c r="H11" t="inlineStr"/>
    </row>
    <row r="12">
      <c r="A12" t="inlineStr">
        <is>
          <t>14923</t>
        </is>
      </c>
      <c r="B12" t="inlineStr">
        <is>
          <t xml:space="preserve">FORNECIMENTO DE MATERIAL, MÃO DE OBRA E SERVIÇO ESPECIALIZADO, MAQUINARIA, FERRAMENTAL, EQUIPAMENTOS E INSTRUMENTAL NECESSÁRIO PARA RETROFIT DO SISTEMA DE AR-CONDICIONADO DO SENAC SANTOS.  </t>
        </is>
      </c>
      <c r="C12" t="inlineStr">
        <is>
          <t>27/05/2026 15:00:00</t>
        </is>
      </c>
      <c r="D12" t="inlineStr">
        <is>
          <t>Finalizada</t>
        </is>
      </c>
      <c r="E12" t="inlineStr"/>
      <c r="F12" t="inlineStr">
        <is>
          <t>17/08/2026 12:00:00</t>
        </is>
      </c>
      <c r="G12" t="inlineStr"/>
      <c r="H12" t="inlineStr"/>
    </row>
    <row r="13">
      <c r="A13" t="inlineStr">
        <is>
          <t>CA 14808/2026</t>
        </is>
      </c>
      <c r="B13" t="inlineStr">
        <is>
          <t>Fornecimento de Material, Mão de Obra e Serviço Especializado, Maquinaria, Ferramental, Equipamentos e Instrumental Necessário para Reforma do Laboratório de Gastronomia do Senac - Unidade de Registro/SP</t>
        </is>
      </c>
      <c r="C13" t="inlineStr">
        <is>
          <t>06/05/2026 15:00:00</t>
        </is>
      </c>
      <c r="D13" t="inlineStr">
        <is>
          <t>Em processo</t>
        </is>
      </c>
      <c r="E13" t="inlineStr"/>
      <c r="F13" t="inlineStr"/>
      <c r="G13" t="inlineStr"/>
      <c r="H13" t="inlineStr"/>
    </row>
    <row r="14">
      <c r="A14" t="inlineStr">
        <is>
          <t>CA 14841/2026</t>
        </is>
      </c>
      <c r="B14" t="inlineStr">
        <is>
          <t>Fornecimento de Material, Mão de Obra e Serviço Especializado, Maquinaria, Ferramental, Equipamentos e Instrumental Necessário para as Reformas dos Laboratório de Gastronomia, Laboratório de Alimentos e Bebidas, e Sanitários do Senac Santos/SP</t>
        </is>
      </c>
      <c r="C14" t="inlineStr">
        <is>
          <t>29/04/2026 15:00:00</t>
        </is>
      </c>
      <c r="D14" t="inlineStr">
        <is>
          <t>Finalizada</t>
        </is>
      </c>
      <c r="E14" t="inlineStr"/>
      <c r="F14" t="inlineStr">
        <is>
          <t>25/08/2026 00:00:00</t>
        </is>
      </c>
      <c r="G14" t="inlineStr"/>
      <c r="H14" t="inlineStr"/>
    </row>
    <row r="15">
      <c r="A15" t="inlineStr">
        <is>
          <t>CA 14805/2026</t>
        </is>
      </c>
      <c r="B15" t="inlineStr">
        <is>
          <t>Contratação de Empresa Especializada para Elaboração de Projeto em BIM, com Entregáveis em BIM, de Arquitetura e Complementares para a Nova Unidade do SENAC MOGI DAS CRUZES</t>
        </is>
      </c>
      <c r="C15" t="inlineStr">
        <is>
          <t>16/04/2026 10:30:00</t>
        </is>
      </c>
      <c r="D15" t="inlineStr">
        <is>
          <t>Finalizada</t>
        </is>
      </c>
      <c r="E15" t="inlineStr"/>
      <c r="F15" t="inlineStr">
        <is>
          <t>24/08/2026 17:00:00</t>
        </is>
      </c>
      <c r="G15" t="inlineStr"/>
      <c r="H15" t="inlineStr"/>
    </row>
    <row r="16">
      <c r="A16" t="inlineStr">
        <is>
          <t>CA 14829/2026</t>
        </is>
      </c>
      <c r="B16"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16" t="inlineStr">
        <is>
          <t>15/04/2026 15:00:00</t>
        </is>
      </c>
      <c r="D16" t="inlineStr">
        <is>
          <t>Em processo</t>
        </is>
      </c>
      <c r="E16" t="inlineStr"/>
      <c r="F16" t="inlineStr"/>
      <c r="G16" t="inlineStr"/>
      <c r="H16" t="inlineStr"/>
    </row>
    <row r="17">
      <c r="A17" t="inlineStr">
        <is>
          <t>CA 14824/2026</t>
        </is>
      </c>
      <c r="B17" t="inlineStr">
        <is>
          <t>Fornecimento de Material, Mão de Obra e Serviço Especializado, Maquinaria, Ferramental, Equipamentos e Instrumental Necessário para Ampliação e Reforma do Laboratório de Gastronomia do Senac na Unidade de Franca/SP</t>
        </is>
      </c>
      <c r="C17" t="inlineStr">
        <is>
          <t>08/04/2026 15:00:00</t>
        </is>
      </c>
      <c r="D17" t="inlineStr">
        <is>
          <t>Finalizada</t>
        </is>
      </c>
      <c r="E17" t="inlineStr"/>
      <c r="F17" t="inlineStr">
        <is>
          <t>16/07/2026 00:00:00</t>
        </is>
      </c>
      <c r="G17" t="inlineStr"/>
      <c r="H17" t="inlineStr"/>
    </row>
    <row r="18">
      <c r="A18" t="inlineStr">
        <is>
          <t>14811/2026</t>
        </is>
      </c>
      <c r="B18" t="inlineStr">
        <is>
          <t>Fornecimento de material, mão de obra e serviço especializado, maquinaria, ferramental, equipamentos e instrumental necessário para reforma dos pisos do Acadêmico “I” e Centro de Convenções do Senac Campus Santo Amaro/SP</t>
        </is>
      </c>
      <c r="C18" t="inlineStr">
        <is>
          <t>04/03/2026 15:00:00</t>
        </is>
      </c>
      <c r="D18" t="inlineStr">
        <is>
          <t>Em processo</t>
        </is>
      </c>
      <c r="E18" t="inlineStr"/>
      <c r="F18" t="inlineStr">
        <is>
          <t>31/12/2026 15:00:00</t>
        </is>
      </c>
      <c r="G18" t="inlineStr"/>
      <c r="H18" t="inlineStr"/>
    </row>
    <row r="19">
      <c r="A19" t="inlineStr">
        <is>
          <t>14787/20226</t>
        </is>
      </c>
      <c r="B19" t="inlineStr">
        <is>
          <t>Contratação de Empresa para Prestação de Serviços Especializados de Roteirização, Gravação e Edição de Conteúdo Audiovisual (Obra Audiovisual – Vídeo) para o Senac São Paulo, Destinados ao Programa Mensal “Senac Notícias”.</t>
        </is>
      </c>
      <c r="C19" t="inlineStr">
        <is>
          <t>27/01/2026 10:30:00</t>
        </is>
      </c>
      <c r="D19" t="inlineStr">
        <is>
          <t>Em processo</t>
        </is>
      </c>
      <c r="E19" t="inlineStr"/>
      <c r="F19" t="inlineStr">
        <is>
          <t>27/12/2026 10:30:00</t>
        </is>
      </c>
      <c r="G19" t="inlineStr"/>
      <c r="H19" t="inlineStr"/>
    </row>
    <row r="20">
      <c r="A20" t="inlineStr">
        <is>
          <t>CA 14657/2025</t>
        </is>
      </c>
      <c r="B20" t="inlineStr">
        <is>
          <t>Fornecimento de Material, Mão de Obra e Serviço Especializado, Maquinaria, Ferramental, Equipamentos E Instrumental Necessário Para Retrofit do Sistema de Ar-Condicionado do Grande Hotel São Pedro (GHP)”.</t>
        </is>
      </c>
      <c r="C20" t="inlineStr">
        <is>
          <t>22/10/2025 15:00:00</t>
        </is>
      </c>
      <c r="D20" t="inlineStr">
        <is>
          <t>Finalizada</t>
        </is>
      </c>
      <c r="E20" t="inlineStr"/>
      <c r="F20" t="inlineStr">
        <is>
          <t>26/03/2026 14:00:00</t>
        </is>
      </c>
      <c r="G20" t="inlineStr"/>
      <c r="H20" t="inlineStr"/>
    </row>
    <row r="21">
      <c r="A21" t="inlineStr">
        <is>
          <t>14713/2025</t>
        </is>
      </c>
      <c r="B21" t="inlineStr">
        <is>
          <t>Contratação de Empresa Especializada para a Produção de Obra Audiovisual (Filme Publicitário) para a Campanha “QUER FAZER? SENAC!”.</t>
        </is>
      </c>
      <c r="C21" t="inlineStr">
        <is>
          <t>01/10/2025 10:00:00</t>
        </is>
      </c>
      <c r="D21" t="inlineStr">
        <is>
          <t>Em processo</t>
        </is>
      </c>
      <c r="E21" t="inlineStr"/>
      <c r="F21" t="inlineStr">
        <is>
          <t>31/12/2025 10:00:00</t>
        </is>
      </c>
      <c r="G21" t="inlineStr"/>
      <c r="H21" t="inlineStr"/>
    </row>
  </sheetData>
  <pageMargins left="0.75" right="0.75" top="1" bottom="1" header="0.5" footer="0.5"/>
</worksheet>
</file>

<file path=xl/worksheets/sheet84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15080/2026</t>
        </is>
      </c>
      <c r="B2"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2" t="inlineStr">
        <is>
          <t>04/11/2026 15:00:00</t>
        </is>
      </c>
      <c r="D2" t="inlineStr">
        <is>
          <t>Em processo</t>
        </is>
      </c>
      <c r="E2" t="inlineStr"/>
      <c r="F2" t="inlineStr"/>
      <c r="G2" t="inlineStr"/>
      <c r="H2" t="inlineStr"/>
    </row>
    <row r="3">
      <c r="A3" t="inlineStr">
        <is>
          <t>CA 15071/2026</t>
        </is>
      </c>
      <c r="B3" t="inlineStr">
        <is>
          <t>Fornecimento de material, mão de obra e serviço especializado, maquinaria, ferramental, equipamentos e instrumental necessário para construção da nova unidade Senac Botucatu</t>
        </is>
      </c>
      <c r="C3" t="inlineStr">
        <is>
          <t>28/10/2026 15:00:00</t>
        </is>
      </c>
      <c r="D3" t="inlineStr">
        <is>
          <t>Em processo</t>
        </is>
      </c>
      <c r="E3" t="inlineStr"/>
      <c r="F3" t="inlineStr"/>
      <c r="G3" t="inlineStr"/>
      <c r="H3" t="inlineStr"/>
    </row>
    <row r="4">
      <c r="A4" t="inlineStr">
        <is>
          <t>PEE 2026000047</t>
        </is>
      </c>
      <c r="B4" t="inlineStr">
        <is>
          <t>Contratação de empresa especializada e devidamente habilitada para o fornecimento, licenciamento, subscrição, suporte técnico especializado e execução de serviços correlatos de soluções Microsoft, na modalidade EES (Enrollment for Education Solutions), contemplando licenças de software e serviços</t>
        </is>
      </c>
      <c r="C4" t="inlineStr">
        <is>
          <t>03/08/2026 10:00:00</t>
        </is>
      </c>
      <c r="D4" t="inlineStr">
        <is>
          <t>Finalizada</t>
        </is>
      </c>
      <c r="E4" t="inlineStr"/>
      <c r="F4" t="inlineStr">
        <is>
          <t>14/08/2026 00:00:00</t>
        </is>
      </c>
      <c r="G4" t="inlineStr"/>
      <c r="H4" t="inlineStr"/>
    </row>
    <row r="5">
      <c r="A5" t="inlineStr">
        <is>
          <t>14918</t>
        </is>
      </c>
      <c r="B5" t="inlineStr">
        <is>
          <t>FORNECIMENTO DE MATERIAL, MÃO DE OBRA E SERVIÇO ESPECIALIZADO, MAQUINARIA, FERRAMENTAL, EQUIPAMENTOS E INSTRUMENTAL NECESSÁRIO PARA REFORMA COM AMPLIAÇÃO DE EDIFICAÇÃO EXISTENTE PARA IMPLANTAÇÃO DA COLÔNIA DE FÉRIAS SENAC ÁGUAS DE SÃO PEDRO</t>
        </is>
      </c>
      <c r="C5" t="inlineStr">
        <is>
          <t>22/07/2026 15:00:00</t>
        </is>
      </c>
      <c r="D5" t="inlineStr">
        <is>
          <t>Em processo</t>
        </is>
      </c>
      <c r="E5" t="inlineStr"/>
      <c r="F5" t="inlineStr"/>
      <c r="G5" t="inlineStr"/>
      <c r="H5" t="inlineStr"/>
    </row>
    <row r="6">
      <c r="A6" t="inlineStr">
        <is>
          <t>CA 14987/2026</t>
        </is>
      </c>
      <c r="B6" t="inlineStr">
        <is>
          <t>Fornecimento, Recrutamento, Seleção e Administração de Mão de Obra Temporária e em Serviços de Recrutamento e Seleção para Cargos Operacionais</t>
        </is>
      </c>
      <c r="C6" t="inlineStr">
        <is>
          <t>22/07/2026 10:30:00</t>
        </is>
      </c>
      <c r="D6" t="inlineStr">
        <is>
          <t>Finalizada</t>
        </is>
      </c>
      <c r="E6" t="inlineStr"/>
      <c r="F6" t="inlineStr">
        <is>
          <t>30/07/2026 17:00:00</t>
        </is>
      </c>
      <c r="G6" t="inlineStr"/>
      <c r="H6" t="inlineStr"/>
    </row>
    <row r="7">
      <c r="A7" t="inlineStr">
        <is>
          <t>CA 14884/2026</t>
        </is>
      </c>
      <c r="B7" t="inlineStr">
        <is>
          <t>Contratação de Elaboração de Projeto em Bim, com Entregáveis em Bim, de Arquitetura e Complementares para a Nova Unidade do Senac Itapeva</t>
        </is>
      </c>
      <c r="C7" t="inlineStr">
        <is>
          <t>01/07/2026 10:30:00</t>
        </is>
      </c>
      <c r="D7" t="inlineStr">
        <is>
          <t>Em processo</t>
        </is>
      </c>
      <c r="E7" t="inlineStr"/>
      <c r="F7" t="inlineStr"/>
      <c r="G7" t="inlineStr"/>
      <c r="H7" t="inlineStr"/>
    </row>
    <row r="8">
      <c r="A8" t="inlineStr">
        <is>
          <t>14945/2026</t>
        </is>
      </c>
      <c r="B8" t="inlineStr">
        <is>
          <t>Prestação de serviços de planejamento, coordenação, gestão e produção do evento Geração Senac – 2ª mostra Senac de inovação em educação profissional, a ser realizado nos dias 4 e 5 de junho de 2027, no pavilhão Ciccillo Matarazzo (Bienal de São Paulo), com área total de 20.109M²</t>
        </is>
      </c>
      <c r="C8" t="inlineStr">
        <is>
          <t>24/06/2026 10:30:00</t>
        </is>
      </c>
      <c r="D8" t="inlineStr">
        <is>
          <t>Em processo</t>
        </is>
      </c>
      <c r="E8" t="inlineStr"/>
      <c r="F8" t="inlineStr"/>
      <c r="G8" t="inlineStr"/>
      <c r="H8" t="inlineStr"/>
    </row>
    <row r="9">
      <c r="A9" t="inlineStr">
        <is>
          <t>CA 14853/2026</t>
        </is>
      </c>
      <c r="B9" t="inlineStr">
        <is>
          <t>Contratação de Elaboração de Projeto em Bim, com Entregáveis em Bim, de Arquitetura e Complementares para a Nova Unidade do Senac Itaquaquecetuba</t>
        </is>
      </c>
      <c r="C9" t="inlineStr">
        <is>
          <t>17/06/2026 10:30:00</t>
        </is>
      </c>
      <c r="D9" t="inlineStr">
        <is>
          <t>Em processo</t>
        </is>
      </c>
      <c r="E9" t="inlineStr"/>
      <c r="F9" t="inlineStr"/>
      <c r="G9" t="inlineStr"/>
      <c r="H9" t="inlineStr"/>
    </row>
    <row r="10">
      <c r="A10" t="inlineStr">
        <is>
          <t>14904/2026</t>
        </is>
      </c>
      <c r="B10" t="inlineStr">
        <is>
          <t>Contratação de Elaboração de Projeto em BIM, com Entregáveis em BIM, de Arquitetura e Complementares para a Nova Unidade do Senac Saúde</t>
        </is>
      </c>
      <c r="C10" t="inlineStr">
        <is>
          <t>10/06/2026 15:00:00</t>
        </is>
      </c>
      <c r="D10" t="inlineStr">
        <is>
          <t>Em processo</t>
        </is>
      </c>
      <c r="E10" t="inlineStr"/>
      <c r="F10" t="inlineStr"/>
      <c r="G10" t="inlineStr"/>
      <c r="H10" t="inlineStr"/>
    </row>
    <row r="11">
      <c r="A11" t="inlineStr">
        <is>
          <t>CA 14885/2026</t>
        </is>
      </c>
      <c r="B11" t="inlineStr">
        <is>
          <t>Fornecimento de Material, Mão de Obra e Serviço Especializado, Maquinaria, Ferramental, Equipamentos e Instrumental Necessário para Retrofit Sistema de Ar-Condicionado da Unidade Bertioga – SP</t>
        </is>
      </c>
      <c r="C11" t="inlineStr">
        <is>
          <t>27/05/2026 16:00:00</t>
        </is>
      </c>
      <c r="D11" t="inlineStr">
        <is>
          <t>Finalizada</t>
        </is>
      </c>
      <c r="E11" t="inlineStr"/>
      <c r="F11" t="inlineStr">
        <is>
          <t>14/08/2026 17:00:00</t>
        </is>
      </c>
      <c r="G11" t="inlineStr"/>
      <c r="H11" t="inlineStr"/>
    </row>
    <row r="12">
      <c r="A12" t="inlineStr">
        <is>
          <t>14923</t>
        </is>
      </c>
      <c r="B12" t="inlineStr">
        <is>
          <t xml:space="preserve">FORNECIMENTO DE MATERIAL, MÃO DE OBRA E SERVIÇO ESPECIALIZADO, MAQUINARIA, FERRAMENTAL, EQUIPAMENTOS E INSTRUMENTAL NECESSÁRIO PARA RETROFIT DO SISTEMA DE AR-CONDICIONADO DO SENAC SANTOS.  </t>
        </is>
      </c>
      <c r="C12" t="inlineStr">
        <is>
          <t>27/05/2026 15:00:00</t>
        </is>
      </c>
      <c r="D12" t="inlineStr">
        <is>
          <t>Finalizada</t>
        </is>
      </c>
      <c r="E12" t="inlineStr"/>
      <c r="F12" t="inlineStr">
        <is>
          <t>17/08/2026 12:00:00</t>
        </is>
      </c>
      <c r="G12" t="inlineStr"/>
      <c r="H12" t="inlineStr"/>
    </row>
    <row r="13">
      <c r="A13" t="inlineStr">
        <is>
          <t>CA 14808/2026</t>
        </is>
      </c>
      <c r="B13" t="inlineStr">
        <is>
          <t>Fornecimento de Material, Mão de Obra e Serviço Especializado, Maquinaria, Ferramental, Equipamentos e Instrumental Necessário para Reforma do Laboratório de Gastronomia do Senac - Unidade de Registro/SP</t>
        </is>
      </c>
      <c r="C13" t="inlineStr">
        <is>
          <t>06/05/2026 15:00:00</t>
        </is>
      </c>
      <c r="D13" t="inlineStr">
        <is>
          <t>Em processo</t>
        </is>
      </c>
      <c r="E13" t="inlineStr"/>
      <c r="F13" t="inlineStr"/>
      <c r="G13" t="inlineStr"/>
      <c r="H13" t="inlineStr"/>
    </row>
    <row r="14">
      <c r="A14" t="inlineStr">
        <is>
          <t>CA 14841/2026</t>
        </is>
      </c>
      <c r="B14" t="inlineStr">
        <is>
          <t>Fornecimento de Material, Mão de Obra e Serviço Especializado, Maquinaria, Ferramental, Equipamentos e Instrumental Necessário para as Reformas dos Laboratório de Gastronomia, Laboratório de Alimentos e Bebidas, e Sanitários do Senac Santos/SP</t>
        </is>
      </c>
      <c r="C14" t="inlineStr">
        <is>
          <t>29/04/2026 15:00:00</t>
        </is>
      </c>
      <c r="D14" t="inlineStr">
        <is>
          <t>Finalizada</t>
        </is>
      </c>
      <c r="E14" t="inlineStr"/>
      <c r="F14" t="inlineStr">
        <is>
          <t>25/08/2026 00:00:00</t>
        </is>
      </c>
      <c r="G14" t="inlineStr"/>
      <c r="H14" t="inlineStr"/>
    </row>
    <row r="15">
      <c r="A15" t="inlineStr">
        <is>
          <t>CA 14805/2026</t>
        </is>
      </c>
      <c r="B15" t="inlineStr">
        <is>
          <t>Contratação de Empresa Especializada para Elaboração de Projeto em BIM, com Entregáveis em BIM, de Arquitetura e Complementares para a Nova Unidade do SENAC MOGI DAS CRUZES</t>
        </is>
      </c>
      <c r="C15" t="inlineStr">
        <is>
          <t>16/04/2026 10:30:00</t>
        </is>
      </c>
      <c r="D15" t="inlineStr">
        <is>
          <t>Finalizada</t>
        </is>
      </c>
      <c r="E15" t="inlineStr"/>
      <c r="F15" t="inlineStr">
        <is>
          <t>24/08/2026 17:00:00</t>
        </is>
      </c>
      <c r="G15" t="inlineStr"/>
      <c r="H15" t="inlineStr"/>
    </row>
    <row r="16">
      <c r="A16" t="inlineStr">
        <is>
          <t>CA 14829/2026</t>
        </is>
      </c>
      <c r="B16"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16" t="inlineStr">
        <is>
          <t>15/04/2026 15:00:00</t>
        </is>
      </c>
      <c r="D16" t="inlineStr">
        <is>
          <t>Em processo</t>
        </is>
      </c>
      <c r="E16" t="inlineStr"/>
      <c r="F16" t="inlineStr"/>
      <c r="G16" t="inlineStr"/>
      <c r="H16" t="inlineStr"/>
    </row>
    <row r="17">
      <c r="A17" t="inlineStr">
        <is>
          <t>CA 14824/2026</t>
        </is>
      </c>
      <c r="B17" t="inlineStr">
        <is>
          <t>Fornecimento de Material, Mão de Obra e Serviço Especializado, Maquinaria, Ferramental, Equipamentos e Instrumental Necessário para Ampliação e Reforma do Laboratório de Gastronomia do Senac na Unidade de Franca/SP</t>
        </is>
      </c>
      <c r="C17" t="inlineStr">
        <is>
          <t>08/04/2026 15:00:00</t>
        </is>
      </c>
      <c r="D17" t="inlineStr">
        <is>
          <t>Finalizada</t>
        </is>
      </c>
      <c r="E17" t="inlineStr"/>
      <c r="F17" t="inlineStr">
        <is>
          <t>16/07/2026 00:00:00</t>
        </is>
      </c>
      <c r="G17" t="inlineStr"/>
      <c r="H17" t="inlineStr"/>
    </row>
    <row r="18">
      <c r="A18" t="inlineStr">
        <is>
          <t>14811/2026</t>
        </is>
      </c>
      <c r="B18" t="inlineStr">
        <is>
          <t>Fornecimento de material, mão de obra e serviço especializado, maquinaria, ferramental, equipamentos e instrumental necessário para reforma dos pisos do Acadêmico “I” e Centro de Convenções do Senac Campus Santo Amaro/SP</t>
        </is>
      </c>
      <c r="C18" t="inlineStr">
        <is>
          <t>04/03/2026 15:00:00</t>
        </is>
      </c>
      <c r="D18" t="inlineStr">
        <is>
          <t>Em processo</t>
        </is>
      </c>
      <c r="E18" t="inlineStr"/>
      <c r="F18" t="inlineStr">
        <is>
          <t>31/12/2026 15:00:00</t>
        </is>
      </c>
      <c r="G18" t="inlineStr"/>
      <c r="H18" t="inlineStr"/>
    </row>
    <row r="19">
      <c r="A19" t="inlineStr">
        <is>
          <t>14787/20226</t>
        </is>
      </c>
      <c r="B19" t="inlineStr">
        <is>
          <t>Contratação de Empresa para Prestação de Serviços Especializados de Roteirização, Gravação e Edição de Conteúdo Audiovisual (Obra Audiovisual – Vídeo) para o Senac São Paulo, Destinados ao Programa Mensal “Senac Notícias”.</t>
        </is>
      </c>
      <c r="C19" t="inlineStr">
        <is>
          <t>27/01/2026 10:30:00</t>
        </is>
      </c>
      <c r="D19" t="inlineStr">
        <is>
          <t>Em processo</t>
        </is>
      </c>
      <c r="E19" t="inlineStr"/>
      <c r="F19" t="inlineStr">
        <is>
          <t>27/12/2026 10:30:00</t>
        </is>
      </c>
      <c r="G19" t="inlineStr"/>
      <c r="H19" t="inlineStr"/>
    </row>
    <row r="20">
      <c r="A20" t="inlineStr">
        <is>
          <t>CA 14657/2025</t>
        </is>
      </c>
      <c r="B20" t="inlineStr">
        <is>
          <t>Fornecimento de Material, Mão de Obra e Serviço Especializado, Maquinaria, Ferramental, Equipamentos E Instrumental Necessário Para Retrofit do Sistema de Ar-Condicionado do Grande Hotel São Pedro (GHP)”.</t>
        </is>
      </c>
      <c r="C20" t="inlineStr">
        <is>
          <t>22/10/2025 15:00:00</t>
        </is>
      </c>
      <c r="D20" t="inlineStr">
        <is>
          <t>Finalizada</t>
        </is>
      </c>
      <c r="E20" t="inlineStr"/>
      <c r="F20" t="inlineStr">
        <is>
          <t>26/03/2026 14:00:00</t>
        </is>
      </c>
      <c r="G20" t="inlineStr"/>
      <c r="H20" t="inlineStr"/>
    </row>
    <row r="21">
      <c r="A21" t="inlineStr">
        <is>
          <t>14713/2025</t>
        </is>
      </c>
      <c r="B21" t="inlineStr">
        <is>
          <t>Contratação de Empresa Especializada para a Produção de Obra Audiovisual (Filme Publicitário) para a Campanha “QUER FAZER? SENAC!”.</t>
        </is>
      </c>
      <c r="C21" t="inlineStr">
        <is>
          <t>01/10/2025 10:00:00</t>
        </is>
      </c>
      <c r="D21" t="inlineStr">
        <is>
          <t>Em processo</t>
        </is>
      </c>
      <c r="E21" t="inlineStr"/>
      <c r="F21" t="inlineStr">
        <is>
          <t>31/12/2025 10:00:00</t>
        </is>
      </c>
      <c r="G21" t="inlineStr"/>
      <c r="H21" t="inlineStr"/>
    </row>
  </sheetData>
  <pageMargins left="0.75" right="0.75" top="1" bottom="1" header="0.5" footer="0.5"/>
</worksheet>
</file>

<file path=xl/worksheets/sheet84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15080/2026</t>
        </is>
      </c>
      <c r="B2"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2" t="inlineStr">
        <is>
          <t>04/11/2026 15:00:00</t>
        </is>
      </c>
      <c r="D2" t="inlineStr">
        <is>
          <t>Em processo</t>
        </is>
      </c>
      <c r="E2" t="inlineStr"/>
      <c r="F2" t="inlineStr"/>
      <c r="G2" t="inlineStr"/>
      <c r="H2" t="inlineStr"/>
    </row>
    <row r="3">
      <c r="A3" t="inlineStr">
        <is>
          <t>CA 15071/2026</t>
        </is>
      </c>
      <c r="B3" t="inlineStr">
        <is>
          <t>Fornecimento de material, mão de obra e serviço especializado, maquinaria, ferramental, equipamentos e instrumental necessário para construção da nova unidade Senac Botucatu</t>
        </is>
      </c>
      <c r="C3" t="inlineStr">
        <is>
          <t>28/10/2026 15:00:00</t>
        </is>
      </c>
      <c r="D3" t="inlineStr">
        <is>
          <t>Em processo</t>
        </is>
      </c>
      <c r="E3" t="inlineStr"/>
      <c r="F3" t="inlineStr"/>
      <c r="G3" t="inlineStr"/>
      <c r="H3" t="inlineStr"/>
    </row>
    <row r="4">
      <c r="A4" t="inlineStr">
        <is>
          <t>PEE 2026000047</t>
        </is>
      </c>
      <c r="B4" t="inlineStr">
        <is>
          <t>Contratação de empresa especializada e devidamente habilitada para o fornecimento, licenciamento, subscrição, suporte técnico especializado e execução de serviços correlatos de soluções Microsoft, na modalidade EES (Enrollment for Education Solutions), contemplando licenças de software e serviços</t>
        </is>
      </c>
      <c r="C4" t="inlineStr">
        <is>
          <t>03/08/2026 10:00:00</t>
        </is>
      </c>
      <c r="D4" t="inlineStr">
        <is>
          <t>Finalizada</t>
        </is>
      </c>
      <c r="E4" t="inlineStr"/>
      <c r="F4" t="inlineStr">
        <is>
          <t>14/08/2026 00:00:00</t>
        </is>
      </c>
      <c r="G4" t="inlineStr"/>
      <c r="H4" t="inlineStr"/>
    </row>
    <row r="5">
      <c r="A5" t="inlineStr">
        <is>
          <t>14918</t>
        </is>
      </c>
      <c r="B5" t="inlineStr">
        <is>
          <t>FORNECIMENTO DE MATERIAL, MÃO DE OBRA E SERVIÇO ESPECIALIZADO, MAQUINARIA, FERRAMENTAL, EQUIPAMENTOS E INSTRUMENTAL NECESSÁRIO PARA REFORMA COM AMPLIAÇÃO DE EDIFICAÇÃO EXISTENTE PARA IMPLANTAÇÃO DA COLÔNIA DE FÉRIAS SENAC ÁGUAS DE SÃO PEDRO</t>
        </is>
      </c>
      <c r="C5" t="inlineStr">
        <is>
          <t>22/07/2026 15:00:00</t>
        </is>
      </c>
      <c r="D5" t="inlineStr">
        <is>
          <t>Em processo</t>
        </is>
      </c>
      <c r="E5" t="inlineStr"/>
      <c r="F5" t="inlineStr"/>
      <c r="G5" t="inlineStr"/>
      <c r="H5" t="inlineStr"/>
    </row>
    <row r="6">
      <c r="A6" t="inlineStr">
        <is>
          <t>CA 14987/2026</t>
        </is>
      </c>
      <c r="B6" t="inlineStr">
        <is>
          <t>Fornecimento, Recrutamento, Seleção e Administração de Mão de Obra Temporária e em Serviços de Recrutamento e Seleção para Cargos Operacionais</t>
        </is>
      </c>
      <c r="C6" t="inlineStr">
        <is>
          <t>22/07/2026 10:30:00</t>
        </is>
      </c>
      <c r="D6" t="inlineStr">
        <is>
          <t>Finalizada</t>
        </is>
      </c>
      <c r="E6" t="inlineStr"/>
      <c r="F6" t="inlineStr">
        <is>
          <t>30/07/2026 17:00:00</t>
        </is>
      </c>
      <c r="G6" t="inlineStr"/>
      <c r="H6" t="inlineStr"/>
    </row>
    <row r="7">
      <c r="A7" t="inlineStr">
        <is>
          <t>CA 14884/2026</t>
        </is>
      </c>
      <c r="B7" t="inlineStr">
        <is>
          <t>Contratação de Elaboração de Projeto em Bim, com Entregáveis em Bim, de Arquitetura e Complementares para a Nova Unidade do Senac Itapeva</t>
        </is>
      </c>
      <c r="C7" t="inlineStr">
        <is>
          <t>01/07/2026 10:30:00</t>
        </is>
      </c>
      <c r="D7" t="inlineStr">
        <is>
          <t>Em processo</t>
        </is>
      </c>
      <c r="E7" t="inlineStr"/>
      <c r="F7" t="inlineStr"/>
      <c r="G7" t="inlineStr"/>
      <c r="H7" t="inlineStr"/>
    </row>
    <row r="8">
      <c r="A8" t="inlineStr">
        <is>
          <t>14945/2026</t>
        </is>
      </c>
      <c r="B8" t="inlineStr">
        <is>
          <t>Prestação de serviços de planejamento, coordenação, gestão e produção do evento Geração Senac – 2ª mostra Senac de inovação em educação profissional, a ser realizado nos dias 4 e 5 de junho de 2027, no pavilhão Ciccillo Matarazzo (Bienal de São Paulo), com área total de 20.109M²</t>
        </is>
      </c>
      <c r="C8" t="inlineStr">
        <is>
          <t>24/06/2026 10:30:00</t>
        </is>
      </c>
      <c r="D8" t="inlineStr">
        <is>
          <t>Em processo</t>
        </is>
      </c>
      <c r="E8" t="inlineStr"/>
      <c r="F8" t="inlineStr"/>
      <c r="G8" t="inlineStr"/>
      <c r="H8" t="inlineStr"/>
    </row>
    <row r="9">
      <c r="A9" t="inlineStr">
        <is>
          <t>CA 14853/2026</t>
        </is>
      </c>
      <c r="B9" t="inlineStr">
        <is>
          <t>Contratação de Elaboração de Projeto em Bim, com Entregáveis em Bim, de Arquitetura e Complementares para a Nova Unidade do Senac Itaquaquecetuba</t>
        </is>
      </c>
      <c r="C9" t="inlineStr">
        <is>
          <t>17/06/2026 10:30:00</t>
        </is>
      </c>
      <c r="D9" t="inlineStr">
        <is>
          <t>Em processo</t>
        </is>
      </c>
      <c r="E9" t="inlineStr"/>
      <c r="F9" t="inlineStr"/>
      <c r="G9" t="inlineStr"/>
      <c r="H9" t="inlineStr"/>
    </row>
    <row r="10">
      <c r="A10" t="inlineStr">
        <is>
          <t>14904/2026</t>
        </is>
      </c>
      <c r="B10" t="inlineStr">
        <is>
          <t>Contratação de Elaboração de Projeto em BIM, com Entregáveis em BIM, de Arquitetura e Complementares para a Nova Unidade do Senac Saúde</t>
        </is>
      </c>
      <c r="C10" t="inlineStr">
        <is>
          <t>10/06/2026 15:00:00</t>
        </is>
      </c>
      <c r="D10" t="inlineStr">
        <is>
          <t>Em processo</t>
        </is>
      </c>
      <c r="E10" t="inlineStr"/>
      <c r="F10" t="inlineStr"/>
      <c r="G10" t="inlineStr"/>
      <c r="H10" t="inlineStr"/>
    </row>
    <row r="11">
      <c r="A11" t="inlineStr">
        <is>
          <t>CA 14885/2026</t>
        </is>
      </c>
      <c r="B11" t="inlineStr">
        <is>
          <t>Fornecimento de Material, Mão de Obra e Serviço Especializado, Maquinaria, Ferramental, Equipamentos e Instrumental Necessário para Retrofit Sistema de Ar-Condicionado da Unidade Bertioga – SP</t>
        </is>
      </c>
      <c r="C11" t="inlineStr">
        <is>
          <t>27/05/2026 16:00:00</t>
        </is>
      </c>
      <c r="D11" t="inlineStr">
        <is>
          <t>Finalizada</t>
        </is>
      </c>
      <c r="E11" t="inlineStr"/>
      <c r="F11" t="inlineStr">
        <is>
          <t>14/08/2026 17:00:00</t>
        </is>
      </c>
      <c r="G11" t="inlineStr"/>
      <c r="H11" t="inlineStr"/>
    </row>
    <row r="12">
      <c r="A12" t="inlineStr">
        <is>
          <t>14923</t>
        </is>
      </c>
      <c r="B12" t="inlineStr">
        <is>
          <t xml:space="preserve">FORNECIMENTO DE MATERIAL, MÃO DE OBRA E SERVIÇO ESPECIALIZADO, MAQUINARIA, FERRAMENTAL, EQUIPAMENTOS E INSTRUMENTAL NECESSÁRIO PARA RETROFIT DO SISTEMA DE AR-CONDICIONADO DO SENAC SANTOS.  </t>
        </is>
      </c>
      <c r="C12" t="inlineStr">
        <is>
          <t>27/05/2026 15:00:00</t>
        </is>
      </c>
      <c r="D12" t="inlineStr">
        <is>
          <t>Finalizada</t>
        </is>
      </c>
      <c r="E12" t="inlineStr"/>
      <c r="F12" t="inlineStr">
        <is>
          <t>17/08/2026 12:00:00</t>
        </is>
      </c>
      <c r="G12" t="inlineStr"/>
      <c r="H12" t="inlineStr"/>
    </row>
    <row r="13">
      <c r="A13" t="inlineStr">
        <is>
          <t>CA 14808/2026</t>
        </is>
      </c>
      <c r="B13" t="inlineStr">
        <is>
          <t>Fornecimento de Material, Mão de Obra e Serviço Especializado, Maquinaria, Ferramental, Equipamentos e Instrumental Necessário para Reforma do Laboratório de Gastronomia do Senac - Unidade de Registro/SP</t>
        </is>
      </c>
      <c r="C13" t="inlineStr">
        <is>
          <t>06/05/2026 15:00:00</t>
        </is>
      </c>
      <c r="D13" t="inlineStr">
        <is>
          <t>Em processo</t>
        </is>
      </c>
      <c r="E13" t="inlineStr"/>
      <c r="F13" t="inlineStr"/>
      <c r="G13" t="inlineStr"/>
      <c r="H13" t="inlineStr"/>
    </row>
    <row r="14">
      <c r="A14" t="inlineStr">
        <is>
          <t>CA 14841/2026</t>
        </is>
      </c>
      <c r="B14" t="inlineStr">
        <is>
          <t>Fornecimento de Material, Mão de Obra e Serviço Especializado, Maquinaria, Ferramental, Equipamentos e Instrumental Necessário para as Reformas dos Laboratório de Gastronomia, Laboratório de Alimentos e Bebidas, e Sanitários do Senac Santos/SP</t>
        </is>
      </c>
      <c r="C14" t="inlineStr">
        <is>
          <t>29/04/2026 15:00:00</t>
        </is>
      </c>
      <c r="D14" t="inlineStr">
        <is>
          <t>Finalizada</t>
        </is>
      </c>
      <c r="E14" t="inlineStr"/>
      <c r="F14" t="inlineStr">
        <is>
          <t>25/08/2026 00:00:00</t>
        </is>
      </c>
      <c r="G14" t="inlineStr"/>
      <c r="H14" t="inlineStr"/>
    </row>
    <row r="15">
      <c r="A15" t="inlineStr">
        <is>
          <t>CA 14805/2026</t>
        </is>
      </c>
      <c r="B15" t="inlineStr">
        <is>
          <t>Contratação de Empresa Especializada para Elaboração de Projeto em BIM, com Entregáveis em BIM, de Arquitetura e Complementares para a Nova Unidade do SENAC MOGI DAS CRUZES</t>
        </is>
      </c>
      <c r="C15" t="inlineStr">
        <is>
          <t>16/04/2026 10:30:00</t>
        </is>
      </c>
      <c r="D15" t="inlineStr">
        <is>
          <t>Finalizada</t>
        </is>
      </c>
      <c r="E15" t="inlineStr"/>
      <c r="F15" t="inlineStr">
        <is>
          <t>24/08/2026 17:00:00</t>
        </is>
      </c>
      <c r="G15" t="inlineStr"/>
      <c r="H15" t="inlineStr"/>
    </row>
    <row r="16">
      <c r="A16" t="inlineStr">
        <is>
          <t>CA 14829/2026</t>
        </is>
      </c>
      <c r="B16" t="inlineStr">
        <is>
          <t>Fornecimento de Material, Mão de Obra e Serviço Especializado, Maquinaria, Ferramental, Equipamentos e Instrumental Necessário para Implantação do Sistema de Sinalização e Infraestrutura para Atender as Exigências da Certidão de Diretrizes Smt 003/25 - Senac CAS-I</t>
        </is>
      </c>
      <c r="C16" t="inlineStr">
        <is>
          <t>15/04/2026 15:00:00</t>
        </is>
      </c>
      <c r="D16" t="inlineStr">
        <is>
          <t>Em processo</t>
        </is>
      </c>
      <c r="E16" t="inlineStr"/>
      <c r="F16" t="inlineStr"/>
      <c r="G16" t="inlineStr"/>
      <c r="H16" t="inlineStr"/>
    </row>
    <row r="17">
      <c r="A17" t="inlineStr">
        <is>
          <t>CA 14824/2026</t>
        </is>
      </c>
      <c r="B17" t="inlineStr">
        <is>
          <t>Fornecimento de Material, Mão de Obra e Serviço Especializado, Maquinaria, Ferramental, Equipamentos e Instrumental Necessário para Ampliação e Reforma do Laboratório de Gastronomia do Senac na Unidade de Franca/SP</t>
        </is>
      </c>
      <c r="C17" t="inlineStr">
        <is>
          <t>08/04/2026 15:00:00</t>
        </is>
      </c>
      <c r="D17" t="inlineStr">
        <is>
          <t>Finalizada</t>
        </is>
      </c>
      <c r="E17" t="inlineStr"/>
      <c r="F17" t="inlineStr">
        <is>
          <t>16/07/2026 00:00:00</t>
        </is>
      </c>
      <c r="G17" t="inlineStr"/>
      <c r="H17" t="inlineStr"/>
    </row>
    <row r="18">
      <c r="A18" t="inlineStr">
        <is>
          <t>14811/2026</t>
        </is>
      </c>
      <c r="B18" t="inlineStr">
        <is>
          <t>Fornecimento de material, mão de obra e serviço especializado, maquinaria, ferramental, equipamentos e instrumental necessário para reforma dos pisos do Acadêmico “I” e Centro de Convenções do Senac Campus Santo Amaro/SP</t>
        </is>
      </c>
      <c r="C18" t="inlineStr">
        <is>
          <t>04/03/2026 15:00:00</t>
        </is>
      </c>
      <c r="D18" t="inlineStr">
        <is>
          <t>Em processo</t>
        </is>
      </c>
      <c r="E18" t="inlineStr"/>
      <c r="F18" t="inlineStr">
        <is>
          <t>31/12/2026 15:00:00</t>
        </is>
      </c>
      <c r="G18" t="inlineStr"/>
      <c r="H18" t="inlineStr"/>
    </row>
    <row r="19">
      <c r="A19" t="inlineStr">
        <is>
          <t>14787/20226</t>
        </is>
      </c>
      <c r="B19" t="inlineStr">
        <is>
          <t>Contratação de Empresa para Prestação de Serviços Especializados de Roteirização, Gravação e Edição de Conteúdo Audiovisual (Obra Audiovisual – Vídeo) para o Senac São Paulo, Destinados ao Programa Mensal “Senac Notícias”.</t>
        </is>
      </c>
      <c r="C19" t="inlineStr">
        <is>
          <t>27/01/2026 10:30:00</t>
        </is>
      </c>
      <c r="D19" t="inlineStr">
        <is>
          <t>Em processo</t>
        </is>
      </c>
      <c r="E19" t="inlineStr"/>
      <c r="F19" t="inlineStr">
        <is>
          <t>27/12/2026 10:30:00</t>
        </is>
      </c>
      <c r="G19" t="inlineStr"/>
      <c r="H19" t="inlineStr"/>
    </row>
    <row r="20">
      <c r="A20" t="inlineStr">
        <is>
          <t>CA 14657/2025</t>
        </is>
      </c>
      <c r="B20" t="inlineStr">
        <is>
          <t>Fornecimento de Material, Mão de Obra e Serviço Especializado, Maquinaria, Ferramental, Equipamentos E Instrumental Necessário Para Retrofit do Sistema de Ar-Condicionado do Grande Hotel São Pedro (GHP)”.</t>
        </is>
      </c>
      <c r="C20" t="inlineStr">
        <is>
          <t>22/10/2025 15:00:00</t>
        </is>
      </c>
      <c r="D20" t="inlineStr">
        <is>
          <t>Finalizada</t>
        </is>
      </c>
      <c r="E20" t="inlineStr"/>
      <c r="F20" t="inlineStr">
        <is>
          <t>26/03/2026 14:00:00</t>
        </is>
      </c>
      <c r="G20" t="inlineStr"/>
      <c r="H20" t="inlineStr"/>
    </row>
    <row r="21">
      <c r="A21" t="inlineStr">
        <is>
          <t>14713/2025</t>
        </is>
      </c>
      <c r="B21" t="inlineStr">
        <is>
          <t>Contratação de Empresa Especializada para a Produção de Obra Audiovisual (Filme Publicitário) para a Campanha “QUER FAZER? SENAC!”.</t>
        </is>
      </c>
      <c r="C21" t="inlineStr">
        <is>
          <t>01/10/2025 10:00:00</t>
        </is>
      </c>
      <c r="D21" t="inlineStr">
        <is>
          <t>Em processo</t>
        </is>
      </c>
      <c r="E21" t="inlineStr"/>
      <c r="F21" t="inlineStr">
        <is>
          <t>31/12/2025 10:00:00</t>
        </is>
      </c>
      <c r="G21" t="inlineStr"/>
      <c r="H21" t="inlineStr"/>
    </row>
  </sheetData>
  <pageMargins left="0.75" right="0.75" top="1" bottom="1" header="0.5" footer="0.5"/>
</worksheet>
</file>

<file path=xl/worksheets/sheet84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SEGURO SAÚDE ABRANGENDO COBERTURA HOSPITALAR COM OBSTETRÍCIA, AMBULATORIAL E LABORATORIAL DESTINADOS AOS FUNCIONÁRIOS DO SENAC, ATIVOS, AFASTADOS, APOSENTADOS E BENEFICIÁRIOS REMIDOS</t>
        </is>
      </c>
      <c r="B2" t="inlineStr">
        <is>
          <t>PORTO SEGURO - SEGURO SAUDE S/A</t>
        </is>
      </c>
      <c r="C2">
        <f>"04540010000170"</f>
        <v/>
      </c>
      <c r="D2" t="inlineStr">
        <is>
          <t>Concorrência</t>
        </is>
      </c>
      <c r="E2" t="inlineStr">
        <is>
          <t>01/11/2022 00:00:00</t>
        </is>
      </c>
      <c r="F2" t="inlineStr">
        <is>
          <t>31/10/2027</t>
        </is>
      </c>
      <c r="G2" t="inlineStr">
        <is>
          <t>Ativo</t>
        </is>
      </c>
      <c r="H2" t="inlineStr">
        <is>
          <t>Ordinária</t>
        </is>
      </c>
      <c r="I2" t="inlineStr">
        <is>
          <t>3.3.90.39</t>
        </is>
      </c>
      <c r="J2" t="inlineStr">
        <is>
          <t>773839318,90</t>
        </is>
      </c>
      <c r="K2" t="inlineStr">
        <is>
          <t>622082174,80</t>
        </is>
      </c>
      <c r="L2" t="inlineStr"/>
    </row>
    <row r="3">
      <c r="A3" t="inlineStr">
        <is>
          <t>PRESTAÇÃO DOS SERVIÇOS DE ADMINISTRAÇÃO E FORNECIMENTO DE VALE-REFEIÇÃO E VALE-ALIMENTAÇÃO</t>
        </is>
      </c>
      <c r="B3" t="inlineStr">
        <is>
          <t>PLUXEE BENEFICIOS BRASIL S.A. (0001)</t>
        </is>
      </c>
      <c r="C3">
        <f>"69034668000156"</f>
        <v/>
      </c>
      <c r="D3" t="inlineStr">
        <is>
          <t>Concorrência</t>
        </is>
      </c>
      <c r="E3" t="inlineStr">
        <is>
          <t>18/11/2024 00:00:00</t>
        </is>
      </c>
      <c r="F3" t="inlineStr">
        <is>
          <t>17/12/2029</t>
        </is>
      </c>
      <c r="G3" t="inlineStr">
        <is>
          <t>Ativo</t>
        </is>
      </c>
      <c r="H3" t="inlineStr">
        <is>
          <t>Ordinária</t>
        </is>
      </c>
      <c r="I3" t="inlineStr">
        <is>
          <t>3.3.90.39</t>
        </is>
      </c>
      <c r="J3" t="inlineStr">
        <is>
          <t>499554122,20</t>
        </is>
      </c>
      <c r="K3" t="inlineStr">
        <is>
          <t>139765756,00</t>
        </is>
      </c>
      <c r="L3" t="inlineStr"/>
    </row>
    <row r="4">
      <c r="A4" t="inlineStr">
        <is>
          <t>PRESTAÇÃO DE SERVIÇOS COM CESSÃO DE MÃO DE OBRA ESPECIALIZADA PARA OPERAÇÃO TECNOLÓGICAS DAS ATIVIDADES MEIO E FIM DO SENAC SÃO PAULO</t>
        </is>
      </c>
      <c r="B4" t="inlineStr">
        <is>
          <t>DIGISYSTEM SERVICOS ESPECIALIZADOS LTDA</t>
        </is>
      </c>
      <c r="C4">
        <f>"01936069000194"</f>
        <v/>
      </c>
      <c r="D4" t="inlineStr">
        <is>
          <t>Concorrência</t>
        </is>
      </c>
      <c r="E4" t="inlineStr">
        <is>
          <t>02/11/2023 00:00:00</t>
        </is>
      </c>
      <c r="F4" t="inlineStr">
        <is>
          <t>01/11/2026</t>
        </is>
      </c>
      <c r="G4" t="inlineStr">
        <is>
          <t>Ativo</t>
        </is>
      </c>
      <c r="H4" t="inlineStr">
        <is>
          <t>Ordinária</t>
        </is>
      </c>
      <c r="I4" t="inlineStr">
        <is>
          <t>3.3.90.39</t>
        </is>
      </c>
      <c r="J4" t="inlineStr">
        <is>
          <t>112145918,80</t>
        </is>
      </c>
      <c r="K4" t="inlineStr">
        <is>
          <t>95861022,50</t>
        </is>
      </c>
      <c r="L4" t="inlineStr"/>
    </row>
    <row r="5">
      <c r="A5" t="inlineStr">
        <is>
          <t>FORNECIMENTO DE ECOSSISTEMA PARA REDE EAD SENAC</t>
        </is>
      </c>
      <c r="B5" t="inlineStr">
        <is>
          <t>BLACKBOARD DO BRASIL SERVICOS DE TECNOLOGIA EM EDUCACAO LTDA.</t>
        </is>
      </c>
      <c r="C5">
        <f>"13504812000116"</f>
        <v/>
      </c>
      <c r="D5" t="inlineStr">
        <is>
          <t>Concorrência</t>
        </is>
      </c>
      <c r="E5" t="inlineStr">
        <is>
          <t>11/11/2024 00:00:00</t>
        </is>
      </c>
      <c r="F5" t="inlineStr">
        <is>
          <t>10/11/2029</t>
        </is>
      </c>
      <c r="G5" t="inlineStr">
        <is>
          <t>Ativo</t>
        </is>
      </c>
      <c r="H5" t="inlineStr">
        <is>
          <t>Ordinária</t>
        </is>
      </c>
      <c r="I5" t="inlineStr">
        <is>
          <t>3.3.90.39</t>
        </is>
      </c>
      <c r="J5" t="inlineStr">
        <is>
          <t>106683905,50</t>
        </is>
      </c>
      <c r="K5" t="inlineStr">
        <is>
          <t>1103749,80</t>
        </is>
      </c>
      <c r="L5" t="inlineStr"/>
    </row>
    <row r="6">
      <c r="A6" t="inlineStr">
        <is>
          <t>AQUISIÇÃO DE LICENÇA DE USO DOS SOFTWARES MICROSOFT, ATRAVÉS DO CONTRATO EES (ENROLLMENT FOR EDUCATION SOLUTIONS)</t>
        </is>
      </c>
      <c r="B6" t="inlineStr">
        <is>
          <t>BRASOFTWARE INFORMATICA LTDA</t>
        </is>
      </c>
      <c r="C6">
        <f>"57142978000105"</f>
        <v/>
      </c>
      <c r="D6" t="inlineStr">
        <is>
          <t>Concorrência</t>
        </is>
      </c>
      <c r="E6" t="inlineStr">
        <is>
          <t>28/08/2023 00:00:00</t>
        </is>
      </c>
      <c r="F6" t="inlineStr">
        <is>
          <t>27/08/2026</t>
        </is>
      </c>
      <c r="G6" t="inlineStr">
        <is>
          <t>Ativo</t>
        </is>
      </c>
      <c r="H6" t="inlineStr">
        <is>
          <t>Ordinária</t>
        </is>
      </c>
      <c r="I6" t="inlineStr">
        <is>
          <t>3.3.90.39</t>
        </is>
      </c>
      <c r="J6" t="inlineStr">
        <is>
          <t>93578915,60</t>
        </is>
      </c>
      <c r="K6" t="inlineStr">
        <is>
          <t>93578915,60</t>
        </is>
      </c>
      <c r="L6" t="inlineStr"/>
    </row>
    <row r="7">
      <c r="A7" t="inlineStr">
        <is>
          <t>FORNECIMENTO DE MATERIAL, MÃO DE OBRA E SERVIÇO ESPECIALIZADO, MAQUINARIA, FERRAMENTAL, EQUIPAMENTOS E INSTRUMENTAL NECESSÁRIO PARA REFORMA E AMPLIAÇÃO DA UNIDADE SENAC PRESIDENTE PRUDENTE</t>
        </is>
      </c>
      <c r="B7" t="inlineStr">
        <is>
          <t>CONSTRUTORA PROGREDIOR LTDA</t>
        </is>
      </c>
      <c r="C7">
        <f>"56838949000110"</f>
        <v/>
      </c>
      <c r="D7" t="inlineStr">
        <is>
          <t>Concorrência</t>
        </is>
      </c>
      <c r="E7" t="inlineStr">
        <is>
          <t>11/11/2022 00:00:00</t>
        </is>
      </c>
      <c r="F7" t="inlineStr">
        <is>
          <t>30/11/2026</t>
        </is>
      </c>
      <c r="G7" t="inlineStr">
        <is>
          <t>Ativo</t>
        </is>
      </c>
      <c r="H7" t="inlineStr">
        <is>
          <t>Ordinária</t>
        </is>
      </c>
      <c r="I7" t="inlineStr">
        <is>
          <t>4.4.90.51</t>
        </is>
      </c>
      <c r="J7" t="inlineStr">
        <is>
          <t>74139005,20</t>
        </is>
      </c>
      <c r="K7" t="inlineStr">
        <is>
          <t>64113490,70</t>
        </is>
      </c>
      <c r="L7" t="inlineStr"/>
    </row>
    <row r="8">
      <c r="A8" t="inlineStr">
        <is>
          <t>Pregão PEE 2025000101 AQUISIÇÃO DE LICENÇA DOS SOFTWARES ADOBE CREATIVE CLOUD, ACROBAT PRO, AI ASSISTANT E COLDFUSION, CONTEMPLANDO OS MODELOS DE LICENCIAMENTO POR FTE (FULL-TIME EQUIVALENT), POR DEVICE (EQUIPAMENTO) E NOMEADA, ATRAVÉS DO C</t>
        </is>
      </c>
      <c r="B8" t="inlineStr">
        <is>
          <t>BRASOFTWARE INFORMATICA LTDA</t>
        </is>
      </c>
      <c r="C8">
        <f>"57142978000105"</f>
        <v/>
      </c>
      <c r="D8" t="inlineStr">
        <is>
          <t>Pregão Eletrônico</t>
        </is>
      </c>
      <c r="E8" t="inlineStr">
        <is>
          <t>29/10/2025 00:00:00</t>
        </is>
      </c>
      <c r="F8" t="inlineStr">
        <is>
          <t>28/10/2028</t>
        </is>
      </c>
      <c r="G8" t="inlineStr">
        <is>
          <t>Ativo</t>
        </is>
      </c>
      <c r="H8" t="inlineStr">
        <is>
          <t>Ordinária</t>
        </is>
      </c>
      <c r="I8" t="inlineStr">
        <is>
          <t>3.3.90.39</t>
        </is>
      </c>
      <c r="J8" t="inlineStr">
        <is>
          <t>62965000,00</t>
        </is>
      </c>
      <c r="K8" t="inlineStr">
        <is>
          <t>20988332,20</t>
        </is>
      </c>
      <c r="L8" t="inlineStr"/>
    </row>
    <row r="9">
      <c r="A9" t="inlineStr">
        <is>
          <t>SERVIÇOS DE RECRUTAMENTO, SELEÇÃO E ADMINISTRAÇÃO DE TRABALHO TEMPORÁRIO</t>
        </is>
      </c>
      <c r="B9" t="inlineStr">
        <is>
          <t>REAL PARCERIA MAO DE OBRA TEMPORARIA LTDA (0001)</t>
        </is>
      </c>
      <c r="C9">
        <f>"01719271000164"</f>
        <v/>
      </c>
      <c r="D9" t="inlineStr">
        <is>
          <t>Concorrência</t>
        </is>
      </c>
      <c r="E9" t="inlineStr">
        <is>
          <t>03/01/2022 00:00:00</t>
        </is>
      </c>
      <c r="F9" t="inlineStr">
        <is>
          <t>02/01/2027</t>
        </is>
      </c>
      <c r="G9" t="inlineStr">
        <is>
          <t>Encerrado</t>
        </is>
      </c>
      <c r="H9" t="inlineStr">
        <is>
          <t>Ordinária</t>
        </is>
      </c>
      <c r="I9" t="inlineStr">
        <is>
          <t>3.3.90.39</t>
        </is>
      </c>
      <c r="J9" t="inlineStr">
        <is>
          <t>57146250,00</t>
        </is>
      </c>
      <c r="K9" t="inlineStr">
        <is>
          <t>56994207,70</t>
        </is>
      </c>
      <c r="L9" t="inlineStr"/>
    </row>
    <row r="10">
      <c r="A10" t="inlineStr">
        <is>
          <t>SERVIÇOS DE ADMINISTRAÇÃO E FORNECIMENTO DE VALE-TRANSPORTE PARA O SENAC SÃO PAULO</t>
        </is>
      </c>
      <c r="B10" t="inlineStr">
        <is>
          <t>PLUXEE BENEFICIOS BRASIL S.A. (0001)</t>
        </is>
      </c>
      <c r="C10">
        <f>"69034668000156"</f>
        <v/>
      </c>
      <c r="D10" t="inlineStr">
        <is>
          <t>Concorrência</t>
        </is>
      </c>
      <c r="E10" t="inlineStr">
        <is>
          <t>02/11/2023 00:00:00</t>
        </is>
      </c>
      <c r="F10" t="inlineStr">
        <is>
          <t>01/11/2028</t>
        </is>
      </c>
      <c r="G10" t="inlineStr">
        <is>
          <t>Ativo</t>
        </is>
      </c>
      <c r="H10" t="inlineStr">
        <is>
          <t>Ordinária</t>
        </is>
      </c>
      <c r="I10" t="inlineStr">
        <is>
          <t>3.3.90.39</t>
        </is>
      </c>
      <c r="J10" t="inlineStr">
        <is>
          <t>51237975,90</t>
        </is>
      </c>
      <c r="K10" t="inlineStr">
        <is>
          <t>28535401,50</t>
        </is>
      </c>
      <c r="L10" t="inlineStr"/>
    </row>
    <row r="11">
      <c r="A11" t="inlineStr">
        <is>
          <t>FORNECIMENTO DE MÃO-DE-OBRA ESPECIALIZADA, MAQUINARIA, FERRAMENTAL, EQUIPAMENTOS E INSTRUMENTAL NECESSÁRIOS À EXECUÇÃO DOS SERVIÇOS DE PINTURAS DAS UNIDADES DO SENAC</t>
        </is>
      </c>
      <c r="B11" t="inlineStr">
        <is>
          <t>A2 PINTURAS E CONSERVACAO LTDA (0001)</t>
        </is>
      </c>
      <c r="C11">
        <f>"41648587000127"</f>
        <v/>
      </c>
      <c r="D11" t="inlineStr">
        <is>
          <t>Concorrência</t>
        </is>
      </c>
      <c r="E11" t="inlineStr">
        <is>
          <t>04/02/2025 00:00:00</t>
        </is>
      </c>
      <c r="F11" t="inlineStr">
        <is>
          <t>26/03/2030</t>
        </is>
      </c>
      <c r="G11" t="inlineStr">
        <is>
          <t>Encerrado</t>
        </is>
      </c>
      <c r="H11" t="inlineStr">
        <is>
          <t>Ordinária</t>
        </is>
      </c>
      <c r="I11" t="inlineStr">
        <is>
          <t>4.4.90.51</t>
        </is>
      </c>
      <c r="J11" t="inlineStr">
        <is>
          <t>48760000,00</t>
        </is>
      </c>
      <c r="K11" t="inlineStr">
        <is>
          <t>11553071,90</t>
        </is>
      </c>
      <c r="L11" t="inlineStr"/>
    </row>
    <row r="12">
      <c r="A12" t="inlineStr">
        <is>
          <t>CONTRATAÇÃO DE SEGURO DE VIDA EM GRUPO E ACIDENTES PESSOAIS</t>
        </is>
      </c>
      <c r="B12" t="inlineStr">
        <is>
          <t>UNIMED SEGURADORA S/A (0001)</t>
        </is>
      </c>
      <c r="C12">
        <f>"92863505000106"</f>
        <v/>
      </c>
      <c r="D12" t="inlineStr">
        <is>
          <t>Concorrência</t>
        </is>
      </c>
      <c r="E12" t="inlineStr">
        <is>
          <t>11/07/2022 00:00:00</t>
        </is>
      </c>
      <c r="F12" t="inlineStr">
        <is>
          <t>10/07/2027</t>
        </is>
      </c>
      <c r="G12" t="inlineStr">
        <is>
          <t>Ativo</t>
        </is>
      </c>
      <c r="H12" t="inlineStr">
        <is>
          <t>Ordinária</t>
        </is>
      </c>
      <c r="I12" t="inlineStr">
        <is>
          <t>3.3.90.39</t>
        </is>
      </c>
      <c r="J12" t="inlineStr">
        <is>
          <t>41650000,00</t>
        </is>
      </c>
      <c r="K12" t="inlineStr">
        <is>
          <t>33768437,40</t>
        </is>
      </c>
      <c r="L12" t="inlineStr"/>
    </row>
    <row r="13">
      <c r="A13" t="inlineStr">
        <is>
          <t>SERVIÇOS PROFISSIONAIS DE ADVOCACIA, ABRANGENDO TODAS AS ÁREAS DO DIREITO, INCLUSIVE CRIMINAL, APENAS COM EXCLUSÃO DA TRABALHISTA (PREVENTIVA, ADMINITRATIVA E CONTENCIOSA)</t>
        </is>
      </c>
      <c r="B13" t="inlineStr">
        <is>
          <t>MOREIRA LIMA ADV ASSOC S C</t>
        </is>
      </c>
      <c r="C13">
        <f>"48700678000103"</f>
        <v/>
      </c>
      <c r="D13" t="inlineStr">
        <is>
          <t>Inexigibilidade</t>
        </is>
      </c>
      <c r="E13" t="inlineStr">
        <is>
          <t>03/11/2021 00:00:00</t>
        </is>
      </c>
      <c r="F13" t="inlineStr">
        <is>
          <t>01/11/2026</t>
        </is>
      </c>
      <c r="G13" t="inlineStr">
        <is>
          <t>Ativo</t>
        </is>
      </c>
      <c r="H13" t="inlineStr">
        <is>
          <t>Ordinária</t>
        </is>
      </c>
      <c r="I13" t="inlineStr">
        <is>
          <t>3.3.90.39</t>
        </is>
      </c>
      <c r="J13" t="inlineStr">
        <is>
          <t>35433703,70</t>
        </is>
      </c>
      <c r="K13" t="inlineStr">
        <is>
          <t>875913,80</t>
        </is>
      </c>
      <c r="L13" t="inlineStr"/>
    </row>
    <row r="14">
      <c r="A14" t="inlineStr">
        <is>
          <t>PRESTAÇÃO DE SERVIÇOS DE VIGILÂNCIA PARA AS UNIDADES SJC, TAU, PIN, GUA, REG, SAN, IPE, MAR, AÇA, OUR, PPR, BAR, BEB, FRA, RIP, JAB E CAP</t>
        </is>
      </c>
      <c r="B14" t="inlineStr">
        <is>
          <t>ALBATROZ SEGURANCA E VIGILANCIA LTDA (0001)</t>
        </is>
      </c>
      <c r="C14">
        <f>"66700295000117"</f>
        <v/>
      </c>
      <c r="D14" t="inlineStr">
        <is>
          <t>Concorrência</t>
        </is>
      </c>
      <c r="E14" t="inlineStr">
        <is>
          <t>11/12/2022 00:00:00</t>
        </is>
      </c>
      <c r="F14" t="inlineStr">
        <is>
          <t>10/12/2026</t>
        </is>
      </c>
      <c r="G14" t="inlineStr">
        <is>
          <t>Ativo</t>
        </is>
      </c>
      <c r="H14" t="inlineStr">
        <is>
          <t>Ordinária</t>
        </is>
      </c>
      <c r="I14" t="inlineStr">
        <is>
          <t>3.3.90.39</t>
        </is>
      </c>
      <c r="J14" t="inlineStr">
        <is>
          <t>35412316,80</t>
        </is>
      </c>
      <c r="K14" t="inlineStr">
        <is>
          <t>27793884,40</t>
        </is>
      </c>
      <c r="L14" t="inlineStr"/>
    </row>
    <row r="15">
      <c r="A15" t="inlineStr">
        <is>
          <t>MATERIAL, MÃO DE OBRA E SERVIÇO ESPECIALIZADO, MAQUINARIA, FERRAMENTAL, EQUIPAMENTOS E INSTRUMENTAL NECESSÁRIO PARA REFORMA E AMPLIAÇÃO DA UNIDADE SENAC IPE - ITAPETININGA - SÃO PAULO</t>
        </is>
      </c>
      <c r="B15" t="inlineStr">
        <is>
          <t>CONSULTENGE ENGENHARIA E CONSTRUCAO LTDA</t>
        </is>
      </c>
      <c r="C15">
        <f>"08433116000126"</f>
        <v/>
      </c>
      <c r="D15" t="inlineStr">
        <is>
          <t>Concorrência</t>
        </is>
      </c>
      <c r="E15" t="inlineStr">
        <is>
          <t>12/01/2026 00:00:00</t>
        </is>
      </c>
      <c r="F15" t="inlineStr">
        <is>
          <t>12/03/2028</t>
        </is>
      </c>
      <c r="G15" t="inlineStr">
        <is>
          <t>Ativo</t>
        </is>
      </c>
      <c r="H15" t="inlineStr">
        <is>
          <t>Ordinária</t>
        </is>
      </c>
      <c r="I15" t="inlineStr">
        <is>
          <t>4.4.90.51</t>
        </is>
      </c>
      <c r="J15" t="inlineStr">
        <is>
          <t>34932963,80</t>
        </is>
      </c>
      <c r="K15" t="inlineStr">
        <is>
          <t>393027,30</t>
        </is>
      </c>
      <c r="L15" t="inlineStr"/>
    </row>
    <row r="16">
      <c r="A16" t="inlineStr">
        <is>
          <t>REGISTRO DE PREÇOS DE MICROCOMPUTADORES COM MONITOR PARA ATIVIDADE ADMINISTRATIVA</t>
        </is>
      </c>
      <c r="B16" t="inlineStr">
        <is>
          <t>HP BRASIL INDUSTRIA E COMERCIO DE EQUIPAMENTOS ELETRONICOS LTDA (0003)</t>
        </is>
      </c>
      <c r="C16">
        <f>"22086683000346"</f>
        <v/>
      </c>
      <c r="D16" t="inlineStr">
        <is>
          <t>Pregão Eletrônico</t>
        </is>
      </c>
      <c r="E16" t="inlineStr">
        <is>
          <t>18/09/2024 00:00:00</t>
        </is>
      </c>
      <c r="F16" t="inlineStr">
        <is>
          <t>17/09/2026</t>
        </is>
      </c>
      <c r="G16" t="inlineStr">
        <is>
          <t>Ativo</t>
        </is>
      </c>
      <c r="H16" t="inlineStr">
        <is>
          <t>Ordinária</t>
        </is>
      </c>
      <c r="I16" t="inlineStr">
        <is>
          <t>3.3.90.39</t>
        </is>
      </c>
      <c r="J16" t="inlineStr">
        <is>
          <t>34216900,00</t>
        </is>
      </c>
      <c r="K16" t="inlineStr">
        <is>
          <t>23629225,00</t>
        </is>
      </c>
      <c r="L16" t="inlineStr"/>
    </row>
    <row r="17">
      <c r="A17" t="inlineStr">
        <is>
          <t>PRESTAÇÃO DE SERVIÇOS DE VIGILÂNCIA PARA AS UNIDADES SEDE, ACL, ANA, MICROFILMAGEM, OSA, L13, PRI, JBQ, SAD, SBC, JANGADEIRO, TBS E TIR</t>
        </is>
      </c>
      <c r="B17" t="inlineStr">
        <is>
          <t>ALBATROZ SEGURANCA E VIGILANCIA LTDA (0001)</t>
        </is>
      </c>
      <c r="C17">
        <f>"66700295000117"</f>
        <v/>
      </c>
      <c r="D17" t="inlineStr">
        <is>
          <t>Concorrência</t>
        </is>
      </c>
      <c r="E17" t="inlineStr">
        <is>
          <t>12/12/2022 00:00:00</t>
        </is>
      </c>
      <c r="F17" t="inlineStr">
        <is>
          <t>11/12/2026</t>
        </is>
      </c>
      <c r="G17" t="inlineStr">
        <is>
          <t>Ativo</t>
        </is>
      </c>
      <c r="H17" t="inlineStr">
        <is>
          <t>Ordinária</t>
        </is>
      </c>
      <c r="I17" t="inlineStr">
        <is>
          <t>3.3.90.39</t>
        </is>
      </c>
      <c r="J17" t="inlineStr">
        <is>
          <t>27085927,50</t>
        </is>
      </c>
      <c r="K17" t="inlineStr">
        <is>
          <t>20841105,90</t>
        </is>
      </c>
      <c r="L17" t="inlineStr"/>
    </row>
    <row r="18">
      <c r="A18" t="inlineStr">
        <is>
          <t>FORNECIMENTO MATERIAL, MÃO DE OBRA E SERVIÇO ESPECIALIZADO, MAQUINARIA, FERRAMENTAL, EQUIPAMENTOS E INSTRUMENTAL NECESSÁRIO PARA CONTINUIDADE DAS OBRAS DA EDIFICAÇÃO PARA A NOVA UNIDADE DO SENAC INTERLAGOS SÃO PAULO/SP</t>
        </is>
      </c>
      <c r="B18" t="inlineStr">
        <is>
          <t>STIER CONSTRUTORA LTDA (0001)</t>
        </is>
      </c>
      <c r="C18">
        <f>"46497573000173"</f>
        <v/>
      </c>
      <c r="D18" t="inlineStr">
        <is>
          <t>Concorrência</t>
        </is>
      </c>
      <c r="E18" t="inlineStr">
        <is>
          <t>08/09/2025 00:00:00</t>
        </is>
      </c>
      <c r="F18" t="inlineStr">
        <is>
          <t>07/12/2026</t>
        </is>
      </c>
      <c r="G18" t="inlineStr">
        <is>
          <t>Ativo</t>
        </is>
      </c>
      <c r="H18" t="inlineStr">
        <is>
          <t>Ordinária</t>
        </is>
      </c>
      <c r="I18" t="inlineStr">
        <is>
          <t>4.4.90.51</t>
        </is>
      </c>
      <c r="J18" t="inlineStr">
        <is>
          <t>26025179,50</t>
        </is>
      </c>
      <c r="K18" t="inlineStr">
        <is>
          <t>1035204,10</t>
        </is>
      </c>
      <c r="L18" t="inlineStr"/>
    </row>
    <row r="19">
      <c r="A19" t="inlineStr">
        <is>
          <t>AQUISIÇÃO DE MICROCOMPUTADORES E NOTEBOOKS PARA ATENDER AS ÁREAS EDUCACIONAIS DO SENAC SÃO PAULO</t>
        </is>
      </c>
      <c r="B19" t="inlineStr">
        <is>
          <t>A3 INFOTECH COMERCIO E PRESTACAO DE SERVICOS E INFORMATICA LTDA. (0001)</t>
        </is>
      </c>
      <c r="C19">
        <f>"31385684000110"</f>
        <v/>
      </c>
      <c r="D19" t="inlineStr">
        <is>
          <t>Pregão Eletrônico</t>
        </is>
      </c>
      <c r="E19" t="inlineStr">
        <is>
          <t>21/08/2024 00:00:00</t>
        </is>
      </c>
      <c r="F19" t="inlineStr">
        <is>
          <t>20/08/2026</t>
        </is>
      </c>
      <c r="G19" t="inlineStr">
        <is>
          <t>Ativo</t>
        </is>
      </c>
      <c r="H19" t="inlineStr">
        <is>
          <t>Ordinária</t>
        </is>
      </c>
      <c r="I19" t="inlineStr">
        <is>
          <t>3.3.90.39</t>
        </is>
      </c>
      <c r="J19" t="inlineStr">
        <is>
          <t>24715395,30</t>
        </is>
      </c>
      <c r="K19" t="inlineStr">
        <is>
          <t>24715395,30</t>
        </is>
      </c>
      <c r="L19" t="inlineStr"/>
    </row>
    <row r="20">
      <c r="A20" t="inlineStr">
        <is>
          <t>PRESTAÇÃO DO SERVIÇOS DE REPRESENTAÇÃO NA CÂMARA DE COMERCIALIZAÇÃO DE ENERGIA ELÉTRICA (CCEE) PARA CONTRATAÇÃO E FORNECIMENTO DE ENERGIA ELÉTRICA NO AMBIENTE DE CONTRATAÇÃO LIVRE (ACL) POR COMERCIALIZADOR VAREJISTA</t>
        </is>
      </c>
      <c r="B20" t="inlineStr">
        <is>
          <t>CPFL BRASIL VAREJISTA DE ENERGIA LTDA. (0001)</t>
        </is>
      </c>
      <c r="C20">
        <f>"22141909000100"</f>
        <v/>
      </c>
      <c r="D20" t="inlineStr">
        <is>
          <t>Concorrência</t>
        </is>
      </c>
      <c r="E20" t="inlineStr">
        <is>
          <t>01/01/2024 00:00:00</t>
        </is>
      </c>
      <c r="F20" t="inlineStr">
        <is>
          <t>31/12/2028</t>
        </is>
      </c>
      <c r="G20" t="inlineStr">
        <is>
          <t>Ativo</t>
        </is>
      </c>
      <c r="H20" t="inlineStr">
        <is>
          <t>Ordinária</t>
        </is>
      </c>
      <c r="I20" t="inlineStr">
        <is>
          <t>3.3.90.39</t>
        </is>
      </c>
      <c r="J20" t="inlineStr">
        <is>
          <t>24065175,40</t>
        </is>
      </c>
      <c r="K20" t="inlineStr">
        <is>
          <t>14911842,10</t>
        </is>
      </c>
      <c r="L20" t="inlineStr"/>
    </row>
    <row r="21">
      <c r="A21" t="inlineStr">
        <is>
          <t>SERVIÇOS DE VIGILÂNCIA E SEGURANÇA PATRIMONIAL PARA ATENDIMENTO DAS UNIDADES ARA, BAU I E II, BOT, JAU, CAR, CAT, SJR, VOT, ITA, MOG, SJB, RIC, ITU, PIR, SAL, SOR, CAP</t>
        </is>
      </c>
      <c r="B21" t="inlineStr">
        <is>
          <t>PRUDENTE SEGURANCA LTDA (0001)</t>
        </is>
      </c>
      <c r="C21">
        <f>"52627753000125"</f>
        <v/>
      </c>
      <c r="D21" t="inlineStr">
        <is>
          <t>Pregão Eletrônico</t>
        </is>
      </c>
      <c r="E21" t="inlineStr">
        <is>
          <t>11/05/2025 00:00:00</t>
        </is>
      </c>
      <c r="F21" t="inlineStr">
        <is>
          <t>10/05/2027</t>
        </is>
      </c>
      <c r="G21" t="inlineStr">
        <is>
          <t>Ativo</t>
        </is>
      </c>
      <c r="H21" t="inlineStr">
        <is>
          <t>Ordinária</t>
        </is>
      </c>
      <c r="I21" t="inlineStr">
        <is>
          <t>3.3.90.39</t>
        </is>
      </c>
      <c r="J21" t="inlineStr">
        <is>
          <t>23787448,60</t>
        </is>
      </c>
      <c r="K21" t="inlineStr">
        <is>
          <t>11141830,00</t>
        </is>
      </c>
      <c r="L21" t="inlineStr"/>
    </row>
  </sheetData>
  <pageMargins left="0.75" right="0.75" top="1" bottom="1" header="0.5" footer="0.5"/>
</worksheet>
</file>

<file path=xl/worksheets/sheet847.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TPA nº 221/SOFTEX/SENAC SANTO AMARO</t>
        </is>
      </c>
      <c r="B2" t="inlineStr">
        <is>
          <t>Convênio para execução do Projeto Residência em TIC 05 A - TIC em Trilhas: Dos Fundamentos Teóricos à Prática da Indústria.</t>
        </is>
      </c>
      <c r="C2" t="inlineStr">
        <is>
          <t>Associação para Promoção da Excelência do Software Brasileiro - SOFTEX</t>
        </is>
      </c>
      <c r="D2" t="inlineStr">
        <is>
          <t>01679152000125</t>
        </is>
      </c>
      <c r="E2" t="inlineStr"/>
      <c r="F2" t="inlineStr">
        <is>
          <t>14/10/2024 00:00:00</t>
        </is>
      </c>
      <c r="G2" t="inlineStr">
        <is>
          <t>23/10/2027</t>
        </is>
      </c>
      <c r="H2" t="inlineStr">
        <is>
          <t>Ativo</t>
        </is>
      </c>
      <c r="I2" t="inlineStr">
        <is>
          <t>Ordinária</t>
        </is>
      </c>
      <c r="J2" t="inlineStr">
        <is>
          <t>23776710,50</t>
        </is>
      </c>
    </row>
  </sheetData>
  <pageMargins left="0.75" right="0.75" top="1" bottom="1" header="0.5" footer="0.5"/>
</worksheet>
</file>

<file path=xl/worksheets/sheet84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2357</t>
        </is>
      </c>
      <c r="B2" t="inlineStr">
        <is>
          <t>LICENÇA PARA REALIZAÇÃO DE TREINAMENTOS FURUKAWA</t>
        </is>
      </c>
      <c r="C2" t="inlineStr">
        <is>
          <t>LIGHTERA LATAM S.A.</t>
        </is>
      </c>
      <c r="D2" t="inlineStr">
        <is>
          <t>51775690000191</t>
        </is>
      </c>
      <c r="E2" t="inlineStr"/>
      <c r="F2" t="inlineStr">
        <is>
          <t>08/08/2023 00:00:00</t>
        </is>
      </c>
      <c r="G2" t="inlineStr">
        <is>
          <t>08/08/2026</t>
        </is>
      </c>
      <c r="H2" t="inlineStr">
        <is>
          <t>Ativo</t>
        </is>
      </c>
      <c r="I2" t="inlineStr">
        <is>
          <t>Ordinária</t>
        </is>
      </c>
      <c r="J2" t="inlineStr">
        <is>
          <t>12842,00</t>
        </is>
      </c>
    </row>
  </sheetData>
  <pageMargins left="0.75" right="0.75" top="1" bottom="1" header="0.5" footer="0.5"/>
</worksheet>
</file>

<file path=xl/worksheets/sheet849.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221/2025</t>
        </is>
      </c>
      <c r="B2" t="inlineStr">
        <is>
          <t>Patrocínio</t>
        </is>
      </c>
      <c r="C2" t="inlineStr">
        <is>
          <t>ENCONTRO INFORMAL COMUNICACAO E SERVICOS LTDA</t>
        </is>
      </c>
      <c r="D2" t="inlineStr">
        <is>
          <t>00035199000193</t>
        </is>
      </c>
      <c r="E2" t="inlineStr">
        <is>
          <t>09/01/2026 00:00:00</t>
        </is>
      </c>
      <c r="F2" t="inlineStr">
        <is>
          <t>08/01/2027 00:00:00</t>
        </is>
      </c>
      <c r="G2" t="inlineStr">
        <is>
          <t>Ativo</t>
        </is>
      </c>
      <c r="H2" t="inlineStr">
        <is>
          <t>Ordinária</t>
        </is>
      </c>
      <c r="I2" t="inlineStr">
        <is>
          <t>314874,00</t>
        </is>
      </c>
    </row>
    <row r="3">
      <c r="A3" t="inlineStr">
        <is>
          <t>0</t>
        </is>
      </c>
      <c r="B3" t="inlineStr">
        <is>
          <t>Patrocínio</t>
        </is>
      </c>
      <c r="C3" t="inlineStr">
        <is>
          <t>MAPT ENTRETENIMENTO EIRELI</t>
        </is>
      </c>
      <c r="D3" t="inlineStr">
        <is>
          <t>03541062000107</t>
        </is>
      </c>
      <c r="E3" t="inlineStr">
        <is>
          <t>26/05/2026 00:00:00</t>
        </is>
      </c>
      <c r="F3" t="inlineStr">
        <is>
          <t>12/10/2026 00:00:00</t>
        </is>
      </c>
      <c r="G3" t="inlineStr">
        <is>
          <t>Ativo</t>
        </is>
      </c>
      <c r="H3" t="inlineStr">
        <is>
          <t>Ordinária</t>
        </is>
      </c>
      <c r="I3" t="inlineStr">
        <is>
          <t>314332,00</t>
        </is>
      </c>
    </row>
    <row r="4">
      <c r="A4" t="inlineStr">
        <is>
          <t>0</t>
        </is>
      </c>
      <c r="B4" t="inlineStr">
        <is>
          <t>Patrocínio</t>
        </is>
      </c>
      <c r="C4" t="inlineStr">
        <is>
          <t>AMCHAM - AMERICAN CHAMBER OF COMMERCE FOR BRAZIL - SAO PAULO</t>
        </is>
      </c>
      <c r="D4" t="inlineStr">
        <is>
          <t>62044151000107</t>
        </is>
      </c>
      <c r="E4" t="inlineStr">
        <is>
          <t>01/04/2026 00:00:00</t>
        </is>
      </c>
      <c r="F4" t="inlineStr">
        <is>
          <t>30/10/2026 00:00:00</t>
        </is>
      </c>
      <c r="G4" t="inlineStr">
        <is>
          <t>Ativo</t>
        </is>
      </c>
      <c r="H4" t="inlineStr">
        <is>
          <t>Ordinária</t>
        </is>
      </c>
      <c r="I4" t="inlineStr">
        <is>
          <t>223810,00</t>
        </is>
      </c>
    </row>
    <row r="5">
      <c r="A5" t="inlineStr">
        <is>
          <t>0</t>
        </is>
      </c>
      <c r="B5" t="inlineStr">
        <is>
          <t>Patrocínio</t>
        </is>
      </c>
      <c r="C5" t="inlineStr">
        <is>
          <t>ASSOCIACAO BRASILEIRA DE EDUCACAO A DISTANCIA - ABED</t>
        </is>
      </c>
      <c r="D5" t="inlineStr">
        <is>
          <t>00975548000157</t>
        </is>
      </c>
      <c r="E5" t="inlineStr">
        <is>
          <t>23/03/2026 00:00:00</t>
        </is>
      </c>
      <c r="F5" t="inlineStr">
        <is>
          <t>30/04/2026 00:00:00</t>
        </is>
      </c>
      <c r="G5" t="inlineStr">
        <is>
          <t>Encerrado</t>
        </is>
      </c>
      <c r="H5" t="inlineStr">
        <is>
          <t>Ordinária</t>
        </is>
      </c>
      <c r="I5" t="inlineStr">
        <is>
          <t>129500,00</t>
        </is>
      </c>
    </row>
    <row r="6">
      <c r="A6" t="inlineStr">
        <is>
          <t>GAC-06-2026</t>
        </is>
      </c>
      <c r="B6" t="inlineStr">
        <is>
          <t>Patrocínio</t>
        </is>
      </c>
      <c r="C6" t="inlineStr">
        <is>
          <t>FRINKLES CONTEUDOS ESTRATEGICOS LTDA</t>
        </is>
      </c>
      <c r="D6" t="inlineStr">
        <is>
          <t>35852225000150</t>
        </is>
      </c>
      <c r="E6" t="inlineStr">
        <is>
          <t>20/03/2026 00:00:00</t>
        </is>
      </c>
      <c r="F6" t="inlineStr">
        <is>
          <t>30/10/2026 00:00:00</t>
        </is>
      </c>
      <c r="G6" t="inlineStr">
        <is>
          <t>Ativo</t>
        </is>
      </c>
      <c r="H6" t="inlineStr">
        <is>
          <t>Ordinária</t>
        </is>
      </c>
      <c r="I6" t="inlineStr">
        <is>
          <t>88890,00</t>
        </is>
      </c>
    </row>
    <row r="7">
      <c r="A7" t="inlineStr">
        <is>
          <t>0</t>
        </is>
      </c>
      <c r="B7" t="inlineStr">
        <is>
          <t>Patrocínio</t>
        </is>
      </c>
      <c r="C7" t="inlineStr">
        <is>
          <t>HYVE EVENTOS LTDA</t>
        </is>
      </c>
      <c r="D7" t="inlineStr">
        <is>
          <t>14681157000134</t>
        </is>
      </c>
      <c r="E7" t="inlineStr">
        <is>
          <t>03/02/2026 00:00:00</t>
        </is>
      </c>
      <c r="F7" t="inlineStr">
        <is>
          <t>08/05/2026 00:00:00</t>
        </is>
      </c>
      <c r="G7" t="inlineStr">
        <is>
          <t>Encerrado</t>
        </is>
      </c>
      <c r="H7" t="inlineStr">
        <is>
          <t>Ordinária</t>
        </is>
      </c>
      <c r="I7" t="inlineStr">
        <is>
          <t>55790,00</t>
        </is>
      </c>
    </row>
    <row r="8">
      <c r="A8" t="inlineStr">
        <is>
          <t>040/2026</t>
        </is>
      </c>
      <c r="B8" t="inlineStr">
        <is>
          <t>Patrocínio</t>
        </is>
      </c>
      <c r="C8" t="inlineStr">
        <is>
          <t>ENCONTRO INFORMAL COMUNICACAO E SERVICOS LTDA</t>
        </is>
      </c>
      <c r="D8" t="inlineStr">
        <is>
          <t>00035199000193</t>
        </is>
      </c>
      <c r="E8" t="inlineStr">
        <is>
          <t>22/05/2026 00:00:00</t>
        </is>
      </c>
      <c r="F8" t="inlineStr">
        <is>
          <t>31/08/2026 00:00:00</t>
        </is>
      </c>
      <c r="G8" t="inlineStr">
        <is>
          <t>Ativo</t>
        </is>
      </c>
      <c r="H8" t="inlineStr">
        <is>
          <t>Ordinária</t>
        </is>
      </c>
      <c r="I8" t="inlineStr">
        <is>
          <t>40000,00</t>
        </is>
      </c>
    </row>
    <row r="9">
      <c r="A9" t="inlineStr">
        <is>
          <t>09_2024</t>
        </is>
      </c>
      <c r="B9" t="inlineStr">
        <is>
          <t>Patrocínio</t>
        </is>
      </c>
      <c r="C9" t="inlineStr">
        <is>
          <t>FORUM DE OPERADORES HOTELEIROS DO BRASIL - FOHB</t>
        </is>
      </c>
      <c r="D9" t="inlineStr">
        <is>
          <t>05507842000158</t>
        </is>
      </c>
      <c r="E9" t="inlineStr">
        <is>
          <t>20/06/2026 00:00:00</t>
        </is>
      </c>
      <c r="F9" t="inlineStr">
        <is>
          <t>15/09/2026 00:00:00</t>
        </is>
      </c>
      <c r="G9" t="inlineStr">
        <is>
          <t>Ativo</t>
        </is>
      </c>
      <c r="H9" t="inlineStr">
        <is>
          <t>Ordinária</t>
        </is>
      </c>
      <c r="I9" t="inlineStr">
        <is>
          <t>34400,00</t>
        </is>
      </c>
    </row>
    <row r="10">
      <c r="A10" t="inlineStr">
        <is>
          <t>0</t>
        </is>
      </c>
      <c r="B10" t="inlineStr">
        <is>
          <t>Patrocínio</t>
        </is>
      </c>
      <c r="C10" t="inlineStr">
        <is>
          <t>ASSOCIACAO COMERCIAL E DE INOVACAO DE MARILIA - ACIM</t>
        </is>
      </c>
      <c r="D10" t="inlineStr">
        <is>
          <t>52059771000158</t>
        </is>
      </c>
      <c r="E10" t="inlineStr">
        <is>
          <t>02/04/2026 00:00:00</t>
        </is>
      </c>
      <c r="F10" t="inlineStr">
        <is>
          <t>10/09/2026 00:00:00</t>
        </is>
      </c>
      <c r="G10" t="inlineStr">
        <is>
          <t>Ativo</t>
        </is>
      </c>
      <c r="H10" t="inlineStr">
        <is>
          <t>Ordinária</t>
        </is>
      </c>
      <c r="I10" t="inlineStr">
        <is>
          <t>22000,00</t>
        </is>
      </c>
    </row>
    <row r="11">
      <c r="A11" t="inlineStr">
        <is>
          <t>OC 40798 02-2026</t>
        </is>
      </c>
      <c r="B11" t="inlineStr">
        <is>
          <t>Patrocínio</t>
        </is>
      </c>
      <c r="C11" t="inlineStr">
        <is>
          <t>KABOKO PRODUÇOES</t>
        </is>
      </c>
      <c r="D11" t="inlineStr">
        <is>
          <t>24129680000106</t>
        </is>
      </c>
      <c r="E11" t="inlineStr">
        <is>
          <t>07/05/2026 00:00:00</t>
        </is>
      </c>
      <c r="F11" t="inlineStr">
        <is>
          <t>09/05/2026 00:00:00</t>
        </is>
      </c>
      <c r="G11" t="inlineStr">
        <is>
          <t>Encerrado</t>
        </is>
      </c>
      <c r="H11" t="inlineStr">
        <is>
          <t>Ordinária</t>
        </is>
      </c>
      <c r="I11" t="inlineStr">
        <is>
          <t>10000,00</t>
        </is>
      </c>
    </row>
    <row r="12">
      <c r="A12" t="inlineStr">
        <is>
          <t>0</t>
        </is>
      </c>
      <c r="B12" t="inlineStr">
        <is>
          <t>Patrocínio</t>
        </is>
      </c>
      <c r="C12" t="inlineStr">
        <is>
          <t>CÂMARA BRASILEIRA DO LIVRO</t>
        </is>
      </c>
      <c r="D12" t="inlineStr">
        <is>
          <t>60792942000181</t>
        </is>
      </c>
      <c r="E12" t="inlineStr">
        <is>
          <t>13/07/2026 00:00:00</t>
        </is>
      </c>
      <c r="F12" t="inlineStr">
        <is>
          <t>03/10/2026 00:00:00</t>
        </is>
      </c>
      <c r="G12" t="inlineStr">
        <is>
          <t>Ativo</t>
        </is>
      </c>
      <c r="H12" t="inlineStr">
        <is>
          <t>Ordinária</t>
        </is>
      </c>
      <c r="I12" t="inlineStr">
        <is>
          <t>10000,00</t>
        </is>
      </c>
    </row>
  </sheetData>
  <pageMargins left="0.75" right="0.75" top="1" bottom="1" header="0.5" footer="0.5"/>
</worksheet>
</file>

<file path=xl/worksheets/sheet850.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SEGURO SAÚDE ABRANGENDO COBERTURA HOSPITALAR COM OBSTETRÍCIA, AMBULATORIAL E LABORATORIAL DESTINADOS AOS FUNCIONÁRIOS DO SENAC, ATIVOS, AFASTADOS, APOSENTADOS E BENEFICIÁRIOS REMIDOS</t>
        </is>
      </c>
      <c r="B2" t="inlineStr">
        <is>
          <t>PORTO SEGURO - SEGURO SAUDE S/A</t>
        </is>
      </c>
      <c r="C2">
        <f>"04540010000170"</f>
        <v/>
      </c>
      <c r="D2" t="inlineStr">
        <is>
          <t>Concorrência</t>
        </is>
      </c>
      <c r="E2" t="inlineStr">
        <is>
          <t>01/11/2022 00:00:00</t>
        </is>
      </c>
      <c r="F2" t="inlineStr">
        <is>
          <t>31/10/2027</t>
        </is>
      </c>
      <c r="G2" t="inlineStr">
        <is>
          <t>Ativo</t>
        </is>
      </c>
      <c r="H2" t="inlineStr">
        <is>
          <t>Ordinária</t>
        </is>
      </c>
      <c r="I2" t="inlineStr">
        <is>
          <t>3.3.90.39</t>
        </is>
      </c>
      <c r="J2" t="inlineStr">
        <is>
          <t>773839318,90</t>
        </is>
      </c>
      <c r="K2" t="inlineStr">
        <is>
          <t>622082174,80</t>
        </is>
      </c>
      <c r="L2" t="inlineStr"/>
    </row>
    <row r="3">
      <c r="A3" t="inlineStr">
        <is>
          <t>PRESTAÇÃO DOS SERVIÇOS DE ADMINISTRAÇÃO E FORNECIMENTO DE VALE-REFEIÇÃO E VALE-ALIMENTAÇÃO</t>
        </is>
      </c>
      <c r="B3" t="inlineStr">
        <is>
          <t>PLUXEE BENEFICIOS BRASIL S.A. (0001)</t>
        </is>
      </c>
      <c r="C3">
        <f>"69034668000156"</f>
        <v/>
      </c>
      <c r="D3" t="inlineStr">
        <is>
          <t>Concorrência</t>
        </is>
      </c>
      <c r="E3" t="inlineStr">
        <is>
          <t>18/11/2024 00:00:00</t>
        </is>
      </c>
      <c r="F3" t="inlineStr">
        <is>
          <t>17/12/2029</t>
        </is>
      </c>
      <c r="G3" t="inlineStr">
        <is>
          <t>Ativo</t>
        </is>
      </c>
      <c r="H3" t="inlineStr">
        <is>
          <t>Ordinária</t>
        </is>
      </c>
      <c r="I3" t="inlineStr">
        <is>
          <t>3.3.90.39</t>
        </is>
      </c>
      <c r="J3" t="inlineStr">
        <is>
          <t>499554122,20</t>
        </is>
      </c>
      <c r="K3" t="inlineStr">
        <is>
          <t>139765756,00</t>
        </is>
      </c>
      <c r="L3" t="inlineStr"/>
    </row>
    <row r="4">
      <c r="A4" t="inlineStr">
        <is>
          <t>PRESTAÇÃO DE SERVIÇOS COM CESSÃO DE MÃO DE OBRA ESPECIALIZADA PARA OPERAÇÃO TECNOLÓGICAS DAS ATIVIDADES MEIO E FIM DO SENAC SÃO PAULO</t>
        </is>
      </c>
      <c r="B4" t="inlineStr">
        <is>
          <t>DIGISYSTEM SERVICOS ESPECIALIZADOS LTDA</t>
        </is>
      </c>
      <c r="C4">
        <f>"01936069000194"</f>
        <v/>
      </c>
      <c r="D4" t="inlineStr">
        <is>
          <t>Concorrência</t>
        </is>
      </c>
      <c r="E4" t="inlineStr">
        <is>
          <t>02/11/2023 00:00:00</t>
        </is>
      </c>
      <c r="F4" t="inlineStr">
        <is>
          <t>01/11/2026</t>
        </is>
      </c>
      <c r="G4" t="inlineStr">
        <is>
          <t>Ativo</t>
        </is>
      </c>
      <c r="H4" t="inlineStr">
        <is>
          <t>Ordinária</t>
        </is>
      </c>
      <c r="I4" t="inlineStr">
        <is>
          <t>3.3.90.39</t>
        </is>
      </c>
      <c r="J4" t="inlineStr">
        <is>
          <t>112145918,80</t>
        </is>
      </c>
      <c r="K4" t="inlineStr">
        <is>
          <t>95861022,50</t>
        </is>
      </c>
      <c r="L4" t="inlineStr"/>
    </row>
    <row r="5">
      <c r="A5" t="inlineStr">
        <is>
          <t>FORNECIMENTO DE ECOSSISTEMA PARA REDE EAD SENAC</t>
        </is>
      </c>
      <c r="B5" t="inlineStr">
        <is>
          <t>BLACKBOARD DO BRASIL SERVICOS DE TECNOLOGIA EM EDUCACAO LTDA.</t>
        </is>
      </c>
      <c r="C5">
        <f>"13504812000116"</f>
        <v/>
      </c>
      <c r="D5" t="inlineStr">
        <is>
          <t>Concorrência</t>
        </is>
      </c>
      <c r="E5" t="inlineStr">
        <is>
          <t>11/11/2024 00:00:00</t>
        </is>
      </c>
      <c r="F5" t="inlineStr">
        <is>
          <t>10/11/2029</t>
        </is>
      </c>
      <c r="G5" t="inlineStr">
        <is>
          <t>Ativo</t>
        </is>
      </c>
      <c r="H5" t="inlineStr">
        <is>
          <t>Ordinária</t>
        </is>
      </c>
      <c r="I5" t="inlineStr">
        <is>
          <t>3.3.90.39</t>
        </is>
      </c>
      <c r="J5" t="inlineStr">
        <is>
          <t>106683905,50</t>
        </is>
      </c>
      <c r="K5" t="inlineStr">
        <is>
          <t>1103749,80</t>
        </is>
      </c>
      <c r="L5" t="inlineStr"/>
    </row>
    <row r="6">
      <c r="A6" t="inlineStr">
        <is>
          <t>AQUISIÇÃO DE LICENÇA DE USO DOS SOFTWARES MICROSOFT, ATRAVÉS DO CONTRATO EES (ENROLLMENT FOR EDUCATION SOLUTIONS)</t>
        </is>
      </c>
      <c r="B6" t="inlineStr">
        <is>
          <t>BRASOFTWARE INFORMATICA LTDA</t>
        </is>
      </c>
      <c r="C6">
        <f>"57142978000105"</f>
        <v/>
      </c>
      <c r="D6" t="inlineStr">
        <is>
          <t>Concorrência</t>
        </is>
      </c>
      <c r="E6" t="inlineStr">
        <is>
          <t>28/08/2023 00:00:00</t>
        </is>
      </c>
      <c r="F6" t="inlineStr">
        <is>
          <t>27/08/2026</t>
        </is>
      </c>
      <c r="G6" t="inlineStr">
        <is>
          <t>Ativo</t>
        </is>
      </c>
      <c r="H6" t="inlineStr">
        <is>
          <t>Ordinária</t>
        </is>
      </c>
      <c r="I6" t="inlineStr">
        <is>
          <t>3.3.90.39</t>
        </is>
      </c>
      <c r="J6" t="inlineStr">
        <is>
          <t>93578915,60</t>
        </is>
      </c>
      <c r="K6" t="inlineStr">
        <is>
          <t>93578915,60</t>
        </is>
      </c>
      <c r="L6" t="inlineStr"/>
    </row>
    <row r="7">
      <c r="A7" t="inlineStr">
        <is>
          <t>FORNECIMENTO DE MATERIAL, MÃO DE OBRA E SERVIÇO ESPECIALIZADO, MAQUINARIA, FERRAMENTAL, EQUIPAMENTOS E INSTRUMENTAL NECESSÁRIO PARA REFORMA E AMPLIAÇÃO DA UNIDADE SENAC PRESIDENTE PRUDENTE</t>
        </is>
      </c>
      <c r="B7" t="inlineStr">
        <is>
          <t>CONSTRUTORA PROGREDIOR LTDA</t>
        </is>
      </c>
      <c r="C7">
        <f>"56838949000110"</f>
        <v/>
      </c>
      <c r="D7" t="inlineStr">
        <is>
          <t>Concorrência</t>
        </is>
      </c>
      <c r="E7" t="inlineStr">
        <is>
          <t>11/11/2022 00:00:00</t>
        </is>
      </c>
      <c r="F7" t="inlineStr">
        <is>
          <t>30/11/2026</t>
        </is>
      </c>
      <c r="G7" t="inlineStr">
        <is>
          <t>Ativo</t>
        </is>
      </c>
      <c r="H7" t="inlineStr">
        <is>
          <t>Ordinária</t>
        </is>
      </c>
      <c r="I7" t="inlineStr">
        <is>
          <t>4.4.90.51</t>
        </is>
      </c>
      <c r="J7" t="inlineStr">
        <is>
          <t>74139005,20</t>
        </is>
      </c>
      <c r="K7" t="inlineStr">
        <is>
          <t>64113490,70</t>
        </is>
      </c>
      <c r="L7" t="inlineStr"/>
    </row>
    <row r="8">
      <c r="A8" t="inlineStr">
        <is>
          <t>Pregão PEE 2025000101 AQUISIÇÃO DE LICENÇA DOS SOFTWARES ADOBE CREATIVE CLOUD, ACROBAT PRO, AI ASSISTANT E COLDFUSION, CONTEMPLANDO OS MODELOS DE LICENCIAMENTO POR FTE (FULL-TIME EQUIVALENT), POR DEVICE (EQUIPAMENTO) E NOMEADA, ATRAVÉS DO C</t>
        </is>
      </c>
      <c r="B8" t="inlineStr">
        <is>
          <t>BRASOFTWARE INFORMATICA LTDA</t>
        </is>
      </c>
      <c r="C8">
        <f>"57142978000105"</f>
        <v/>
      </c>
      <c r="D8" t="inlineStr">
        <is>
          <t>Pregão Eletrônico</t>
        </is>
      </c>
      <c r="E8" t="inlineStr">
        <is>
          <t>29/10/2025 00:00:00</t>
        </is>
      </c>
      <c r="F8" t="inlineStr">
        <is>
          <t>28/10/2028</t>
        </is>
      </c>
      <c r="G8" t="inlineStr">
        <is>
          <t>Ativo</t>
        </is>
      </c>
      <c r="H8" t="inlineStr">
        <is>
          <t>Ordinária</t>
        </is>
      </c>
      <c r="I8" t="inlineStr">
        <is>
          <t>3.3.90.39</t>
        </is>
      </c>
      <c r="J8" t="inlineStr">
        <is>
          <t>62965000,00</t>
        </is>
      </c>
      <c r="K8" t="inlineStr">
        <is>
          <t>20988332,20</t>
        </is>
      </c>
      <c r="L8" t="inlineStr"/>
    </row>
    <row r="9">
      <c r="A9" t="inlineStr">
        <is>
          <t>SERVIÇOS DE RECRUTAMENTO, SELEÇÃO E ADMINISTRAÇÃO DE TRABALHO TEMPORÁRIO</t>
        </is>
      </c>
      <c r="B9" t="inlineStr">
        <is>
          <t>REAL PARCERIA MAO DE OBRA TEMPORARIA LTDA (0001)</t>
        </is>
      </c>
      <c r="C9">
        <f>"01719271000164"</f>
        <v/>
      </c>
      <c r="D9" t="inlineStr">
        <is>
          <t>Concorrência</t>
        </is>
      </c>
      <c r="E9" t="inlineStr">
        <is>
          <t>03/01/2022 00:00:00</t>
        </is>
      </c>
      <c r="F9" t="inlineStr">
        <is>
          <t>02/01/2027</t>
        </is>
      </c>
      <c r="G9" t="inlineStr">
        <is>
          <t>Encerrado</t>
        </is>
      </c>
      <c r="H9" t="inlineStr">
        <is>
          <t>Ordinária</t>
        </is>
      </c>
      <c r="I9" t="inlineStr">
        <is>
          <t>3.3.90.39</t>
        </is>
      </c>
      <c r="J9" t="inlineStr">
        <is>
          <t>57146250,00</t>
        </is>
      </c>
      <c r="K9" t="inlineStr">
        <is>
          <t>56994207,70</t>
        </is>
      </c>
      <c r="L9" t="inlineStr"/>
    </row>
    <row r="10">
      <c r="A10" t="inlineStr">
        <is>
          <t>SERVIÇOS DE ADMINISTRAÇÃO E FORNECIMENTO DE VALE-TRANSPORTE PARA O SENAC SÃO PAULO</t>
        </is>
      </c>
      <c r="B10" t="inlineStr">
        <is>
          <t>PLUXEE BENEFICIOS BRASIL S.A. (0001)</t>
        </is>
      </c>
      <c r="C10">
        <f>"69034668000156"</f>
        <v/>
      </c>
      <c r="D10" t="inlineStr">
        <is>
          <t>Concorrência</t>
        </is>
      </c>
      <c r="E10" t="inlineStr">
        <is>
          <t>02/11/2023 00:00:00</t>
        </is>
      </c>
      <c r="F10" t="inlineStr">
        <is>
          <t>01/11/2028</t>
        </is>
      </c>
      <c r="G10" t="inlineStr">
        <is>
          <t>Ativo</t>
        </is>
      </c>
      <c r="H10" t="inlineStr">
        <is>
          <t>Ordinária</t>
        </is>
      </c>
      <c r="I10" t="inlineStr">
        <is>
          <t>3.3.90.39</t>
        </is>
      </c>
      <c r="J10" t="inlineStr">
        <is>
          <t>51237975,90</t>
        </is>
      </c>
      <c r="K10" t="inlineStr">
        <is>
          <t>28535401,50</t>
        </is>
      </c>
      <c r="L10" t="inlineStr"/>
    </row>
    <row r="11">
      <c r="A11" t="inlineStr">
        <is>
          <t>FORNECIMENTO DE MÃO-DE-OBRA ESPECIALIZADA, MAQUINARIA, FERRAMENTAL, EQUIPAMENTOS E INSTRUMENTAL NECESSÁRIOS À EXECUÇÃO DOS SERVIÇOS DE PINTURAS DAS UNIDADES DO SENAC</t>
        </is>
      </c>
      <c r="B11" t="inlineStr">
        <is>
          <t>A2 PINTURAS E CONSERVACAO LTDA (0001)</t>
        </is>
      </c>
      <c r="C11">
        <f>"41648587000127"</f>
        <v/>
      </c>
      <c r="D11" t="inlineStr">
        <is>
          <t>Concorrência</t>
        </is>
      </c>
      <c r="E11" t="inlineStr">
        <is>
          <t>04/02/2025 00:00:00</t>
        </is>
      </c>
      <c r="F11" t="inlineStr">
        <is>
          <t>26/03/2030</t>
        </is>
      </c>
      <c r="G11" t="inlineStr">
        <is>
          <t>Encerrado</t>
        </is>
      </c>
      <c r="H11" t="inlineStr">
        <is>
          <t>Ordinária</t>
        </is>
      </c>
      <c r="I11" t="inlineStr">
        <is>
          <t>4.4.90.51</t>
        </is>
      </c>
      <c r="J11" t="inlineStr">
        <is>
          <t>48760000,00</t>
        </is>
      </c>
      <c r="K11" t="inlineStr">
        <is>
          <t>11553071,90</t>
        </is>
      </c>
      <c r="L11" t="inlineStr"/>
    </row>
    <row r="12">
      <c r="A12" t="inlineStr">
        <is>
          <t>CONTRATAÇÃO DE SEGURO DE VIDA EM GRUPO E ACIDENTES PESSOAIS</t>
        </is>
      </c>
      <c r="B12" t="inlineStr">
        <is>
          <t>UNIMED SEGURADORA S/A (0001)</t>
        </is>
      </c>
      <c r="C12">
        <f>"92863505000106"</f>
        <v/>
      </c>
      <c r="D12" t="inlineStr">
        <is>
          <t>Concorrência</t>
        </is>
      </c>
      <c r="E12" t="inlineStr">
        <is>
          <t>11/07/2022 00:00:00</t>
        </is>
      </c>
      <c r="F12" t="inlineStr">
        <is>
          <t>10/07/2027</t>
        </is>
      </c>
      <c r="G12" t="inlineStr">
        <is>
          <t>Ativo</t>
        </is>
      </c>
      <c r="H12" t="inlineStr">
        <is>
          <t>Ordinária</t>
        </is>
      </c>
      <c r="I12" t="inlineStr">
        <is>
          <t>3.3.90.39</t>
        </is>
      </c>
      <c r="J12" t="inlineStr">
        <is>
          <t>41650000,00</t>
        </is>
      </c>
      <c r="K12" t="inlineStr">
        <is>
          <t>33768437,40</t>
        </is>
      </c>
      <c r="L12" t="inlineStr"/>
    </row>
    <row r="13">
      <c r="A13" t="inlineStr">
        <is>
          <t>SERVIÇOS PROFISSIONAIS DE ADVOCACIA, ABRANGENDO TODAS AS ÁREAS DO DIREITO, INCLUSIVE CRIMINAL, APENAS COM EXCLUSÃO DA TRABALHISTA (PREVENTIVA, ADMINITRATIVA E CONTENCIOSA)</t>
        </is>
      </c>
      <c r="B13" t="inlineStr">
        <is>
          <t>MOREIRA LIMA ADV ASSOC S C</t>
        </is>
      </c>
      <c r="C13">
        <f>"48700678000103"</f>
        <v/>
      </c>
      <c r="D13" t="inlineStr">
        <is>
          <t>Inexigibilidade</t>
        </is>
      </c>
      <c r="E13" t="inlineStr">
        <is>
          <t>03/11/2021 00:00:00</t>
        </is>
      </c>
      <c r="F13" t="inlineStr">
        <is>
          <t>01/11/2026</t>
        </is>
      </c>
      <c r="G13" t="inlineStr">
        <is>
          <t>Ativo</t>
        </is>
      </c>
      <c r="H13" t="inlineStr">
        <is>
          <t>Ordinária</t>
        </is>
      </c>
      <c r="I13" t="inlineStr">
        <is>
          <t>3.3.90.39</t>
        </is>
      </c>
      <c r="J13" t="inlineStr">
        <is>
          <t>35433703,70</t>
        </is>
      </c>
      <c r="K13" t="inlineStr">
        <is>
          <t>875913,80</t>
        </is>
      </c>
      <c r="L13" t="inlineStr"/>
    </row>
    <row r="14">
      <c r="A14" t="inlineStr">
        <is>
          <t>PRESTAÇÃO DE SERVIÇOS DE VIGILÂNCIA PARA AS UNIDADES SJC, TAU, PIN, GUA, REG, SAN, IPE, MAR, AÇA, OUR, PPR, BAR, BEB, FRA, RIP, JAB E CAP</t>
        </is>
      </c>
      <c r="B14" t="inlineStr">
        <is>
          <t>ALBATROZ SEGURANCA E VIGILANCIA LTDA (0001)</t>
        </is>
      </c>
      <c r="C14">
        <f>"66700295000117"</f>
        <v/>
      </c>
      <c r="D14" t="inlineStr">
        <is>
          <t>Concorrência</t>
        </is>
      </c>
      <c r="E14" t="inlineStr">
        <is>
          <t>11/12/2022 00:00:00</t>
        </is>
      </c>
      <c r="F14" t="inlineStr">
        <is>
          <t>10/12/2026</t>
        </is>
      </c>
      <c r="G14" t="inlineStr">
        <is>
          <t>Ativo</t>
        </is>
      </c>
      <c r="H14" t="inlineStr">
        <is>
          <t>Ordinária</t>
        </is>
      </c>
      <c r="I14" t="inlineStr">
        <is>
          <t>3.3.90.39</t>
        </is>
      </c>
      <c r="J14" t="inlineStr">
        <is>
          <t>35412316,80</t>
        </is>
      </c>
      <c r="K14" t="inlineStr">
        <is>
          <t>27793884,40</t>
        </is>
      </c>
      <c r="L14" t="inlineStr"/>
    </row>
    <row r="15">
      <c r="A15" t="inlineStr">
        <is>
          <t>MATERIAL, MÃO DE OBRA E SERVIÇO ESPECIALIZADO, MAQUINARIA, FERRAMENTAL, EQUIPAMENTOS E INSTRUMENTAL NECESSÁRIO PARA REFORMA E AMPLIAÇÃO DA UNIDADE SENAC IPE - ITAPETININGA - SÃO PAULO</t>
        </is>
      </c>
      <c r="B15" t="inlineStr">
        <is>
          <t>CONSULTENGE ENGENHARIA E CONSTRUCAO LTDA</t>
        </is>
      </c>
      <c r="C15">
        <f>"08433116000126"</f>
        <v/>
      </c>
      <c r="D15" t="inlineStr">
        <is>
          <t>Concorrência</t>
        </is>
      </c>
      <c r="E15" t="inlineStr">
        <is>
          <t>12/01/2026 00:00:00</t>
        </is>
      </c>
      <c r="F15" t="inlineStr">
        <is>
          <t>12/03/2028</t>
        </is>
      </c>
      <c r="G15" t="inlineStr">
        <is>
          <t>Ativo</t>
        </is>
      </c>
      <c r="H15" t="inlineStr">
        <is>
          <t>Ordinária</t>
        </is>
      </c>
      <c r="I15" t="inlineStr">
        <is>
          <t>4.4.90.51</t>
        </is>
      </c>
      <c r="J15" t="inlineStr">
        <is>
          <t>34932963,80</t>
        </is>
      </c>
      <c r="K15" t="inlineStr">
        <is>
          <t>393027,30</t>
        </is>
      </c>
      <c r="L15" t="inlineStr"/>
    </row>
    <row r="16">
      <c r="A16" t="inlineStr">
        <is>
          <t>REGISTRO DE PREÇOS DE MICROCOMPUTADORES COM MONITOR PARA ATIVIDADE ADMINISTRATIVA</t>
        </is>
      </c>
      <c r="B16" t="inlineStr">
        <is>
          <t>HP BRASIL INDUSTRIA E COMERCIO DE EQUIPAMENTOS ELETRONICOS LTDA (0003)</t>
        </is>
      </c>
      <c r="C16">
        <f>"22086683000346"</f>
        <v/>
      </c>
      <c r="D16" t="inlineStr">
        <is>
          <t>Pregão Eletrônico</t>
        </is>
      </c>
      <c r="E16" t="inlineStr">
        <is>
          <t>18/09/2024 00:00:00</t>
        </is>
      </c>
      <c r="F16" t="inlineStr">
        <is>
          <t>17/09/2026</t>
        </is>
      </c>
      <c r="G16" t="inlineStr">
        <is>
          <t>Ativo</t>
        </is>
      </c>
      <c r="H16" t="inlineStr">
        <is>
          <t>Ordinária</t>
        </is>
      </c>
      <c r="I16" t="inlineStr">
        <is>
          <t>3.3.90.39</t>
        </is>
      </c>
      <c r="J16" t="inlineStr">
        <is>
          <t>34216900,00</t>
        </is>
      </c>
      <c r="K16" t="inlineStr">
        <is>
          <t>23629225,00</t>
        </is>
      </c>
      <c r="L16" t="inlineStr"/>
    </row>
    <row r="17">
      <c r="A17" t="inlineStr">
        <is>
          <t>PRESTAÇÃO DE SERVIÇOS DE VIGILÂNCIA PARA AS UNIDADES SEDE, ACL, ANA, MICROFILMAGEM, OSA, L13, PRI, JBQ, SAD, SBC, JANGADEIRO, TBS E TIR</t>
        </is>
      </c>
      <c r="B17" t="inlineStr">
        <is>
          <t>ALBATROZ SEGURANCA E VIGILANCIA LTDA (0001)</t>
        </is>
      </c>
      <c r="C17">
        <f>"66700295000117"</f>
        <v/>
      </c>
      <c r="D17" t="inlineStr">
        <is>
          <t>Concorrência</t>
        </is>
      </c>
      <c r="E17" t="inlineStr">
        <is>
          <t>12/12/2022 00:00:00</t>
        </is>
      </c>
      <c r="F17" t="inlineStr">
        <is>
          <t>11/12/2026</t>
        </is>
      </c>
      <c r="G17" t="inlineStr">
        <is>
          <t>Ativo</t>
        </is>
      </c>
      <c r="H17" t="inlineStr">
        <is>
          <t>Ordinária</t>
        </is>
      </c>
      <c r="I17" t="inlineStr">
        <is>
          <t>3.3.90.39</t>
        </is>
      </c>
      <c r="J17" t="inlineStr">
        <is>
          <t>27085927,50</t>
        </is>
      </c>
      <c r="K17" t="inlineStr">
        <is>
          <t>20841105,90</t>
        </is>
      </c>
      <c r="L17" t="inlineStr"/>
    </row>
    <row r="18">
      <c r="A18" t="inlineStr">
        <is>
          <t>FORNECIMENTO MATERIAL, MÃO DE OBRA E SERVIÇO ESPECIALIZADO, MAQUINARIA, FERRAMENTAL, EQUIPAMENTOS E INSTRUMENTAL NECESSÁRIO PARA CONTINUIDADE DAS OBRAS DA EDIFICAÇÃO PARA A NOVA UNIDADE DO SENAC INTERLAGOS SÃO PAULO/SP</t>
        </is>
      </c>
      <c r="B18" t="inlineStr">
        <is>
          <t>STIER CONSTRUTORA LTDA (0001)</t>
        </is>
      </c>
      <c r="C18">
        <f>"46497573000173"</f>
        <v/>
      </c>
      <c r="D18" t="inlineStr">
        <is>
          <t>Concorrência</t>
        </is>
      </c>
      <c r="E18" t="inlineStr">
        <is>
          <t>08/09/2025 00:00:00</t>
        </is>
      </c>
      <c r="F18" t="inlineStr">
        <is>
          <t>07/12/2026</t>
        </is>
      </c>
      <c r="G18" t="inlineStr">
        <is>
          <t>Ativo</t>
        </is>
      </c>
      <c r="H18" t="inlineStr">
        <is>
          <t>Ordinária</t>
        </is>
      </c>
      <c r="I18" t="inlineStr">
        <is>
          <t>4.4.90.51</t>
        </is>
      </c>
      <c r="J18" t="inlineStr">
        <is>
          <t>26025179,50</t>
        </is>
      </c>
      <c r="K18" t="inlineStr">
        <is>
          <t>1035204,10</t>
        </is>
      </c>
      <c r="L18" t="inlineStr"/>
    </row>
    <row r="19">
      <c r="A19" t="inlineStr">
        <is>
          <t>AQUISIÇÃO DE MICROCOMPUTADORES E NOTEBOOKS PARA ATENDER AS ÁREAS EDUCACIONAIS DO SENAC SÃO PAULO</t>
        </is>
      </c>
      <c r="B19" t="inlineStr">
        <is>
          <t>A3 INFOTECH COMERCIO E PRESTACAO DE SERVICOS E INFORMATICA LTDA. (0001)</t>
        </is>
      </c>
      <c r="C19">
        <f>"31385684000110"</f>
        <v/>
      </c>
      <c r="D19" t="inlineStr">
        <is>
          <t>Pregão Eletrônico</t>
        </is>
      </c>
      <c r="E19" t="inlineStr">
        <is>
          <t>21/08/2024 00:00:00</t>
        </is>
      </c>
      <c r="F19" t="inlineStr">
        <is>
          <t>20/08/2026</t>
        </is>
      </c>
      <c r="G19" t="inlineStr">
        <is>
          <t>Ativo</t>
        </is>
      </c>
      <c r="H19" t="inlineStr">
        <is>
          <t>Ordinária</t>
        </is>
      </c>
      <c r="I19" t="inlineStr">
        <is>
          <t>3.3.90.39</t>
        </is>
      </c>
      <c r="J19" t="inlineStr">
        <is>
          <t>24715395,30</t>
        </is>
      </c>
      <c r="K19" t="inlineStr">
        <is>
          <t>24715395,30</t>
        </is>
      </c>
      <c r="L19" t="inlineStr"/>
    </row>
    <row r="20">
      <c r="A20" t="inlineStr">
        <is>
          <t>PRESTAÇÃO DO SERVIÇOS DE REPRESENTAÇÃO NA CÂMARA DE COMERCIALIZAÇÃO DE ENERGIA ELÉTRICA (CCEE) PARA CONTRATAÇÃO E FORNECIMENTO DE ENERGIA ELÉTRICA NO AMBIENTE DE CONTRATAÇÃO LIVRE (ACL) POR COMERCIALIZADOR VAREJISTA</t>
        </is>
      </c>
      <c r="B20" t="inlineStr">
        <is>
          <t>CPFL BRASIL VAREJISTA DE ENERGIA LTDA. (0001)</t>
        </is>
      </c>
      <c r="C20">
        <f>"22141909000100"</f>
        <v/>
      </c>
      <c r="D20" t="inlineStr">
        <is>
          <t>Concorrência</t>
        </is>
      </c>
      <c r="E20" t="inlineStr">
        <is>
          <t>01/01/2024 00:00:00</t>
        </is>
      </c>
      <c r="F20" t="inlineStr">
        <is>
          <t>31/12/2028</t>
        </is>
      </c>
      <c r="G20" t="inlineStr">
        <is>
          <t>Ativo</t>
        </is>
      </c>
      <c r="H20" t="inlineStr">
        <is>
          <t>Ordinária</t>
        </is>
      </c>
      <c r="I20" t="inlineStr">
        <is>
          <t>3.3.90.39</t>
        </is>
      </c>
      <c r="J20" t="inlineStr">
        <is>
          <t>24065175,40</t>
        </is>
      </c>
      <c r="K20" t="inlineStr">
        <is>
          <t>14911842,10</t>
        </is>
      </c>
      <c r="L20" t="inlineStr"/>
    </row>
    <row r="21">
      <c r="A21" t="inlineStr">
        <is>
          <t>SERVIÇOS DE VIGILÂNCIA E SEGURANÇA PATRIMONIAL PARA ATENDIMENTO DAS UNIDADES ARA, BAU I E II, BOT, JAU, CAR, CAT, SJR, VOT, ITA, MOG, SJB, RIC, ITU, PIR, SAL, SOR, CAP</t>
        </is>
      </c>
      <c r="B21" t="inlineStr">
        <is>
          <t>PRUDENTE SEGURANCA LTDA (0001)</t>
        </is>
      </c>
      <c r="C21">
        <f>"52627753000125"</f>
        <v/>
      </c>
      <c r="D21" t="inlineStr">
        <is>
          <t>Pregão Eletrônico</t>
        </is>
      </c>
      <c r="E21" t="inlineStr">
        <is>
          <t>11/05/2025 00:00:00</t>
        </is>
      </c>
      <c r="F21" t="inlineStr">
        <is>
          <t>10/05/2027</t>
        </is>
      </c>
      <c r="G21" t="inlineStr">
        <is>
          <t>Ativo</t>
        </is>
      </c>
      <c r="H21" t="inlineStr">
        <is>
          <t>Ordinária</t>
        </is>
      </c>
      <c r="I21" t="inlineStr">
        <is>
          <t>3.3.90.39</t>
        </is>
      </c>
      <c r="J21" t="inlineStr">
        <is>
          <t>23787448,60</t>
        </is>
      </c>
      <c r="K21" t="inlineStr">
        <is>
          <t>11141830,00</t>
        </is>
      </c>
      <c r="L21" t="inlineStr"/>
    </row>
  </sheetData>
  <pageMargins left="0.75" right="0.75" top="1" bottom="1" header="0.5" footer="0.5"/>
</worksheet>
</file>

<file path=xl/worksheets/sheet851.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TPA nº 221/SOFTEX/SENAC SANTO AMARO</t>
        </is>
      </c>
      <c r="B2" t="inlineStr">
        <is>
          <t>Convênio para execução do Projeto Residência em TIC 05 A - TIC em Trilhas: Dos Fundamentos Teóricos à Prática da Indústria.</t>
        </is>
      </c>
      <c r="C2" t="inlineStr">
        <is>
          <t>Associação para Promoção da Excelência do Software Brasileiro - SOFTEX</t>
        </is>
      </c>
      <c r="D2" t="inlineStr">
        <is>
          <t>01679152000125</t>
        </is>
      </c>
      <c r="E2" t="inlineStr"/>
      <c r="F2" t="inlineStr">
        <is>
          <t>14/10/2024 00:00:00</t>
        </is>
      </c>
      <c r="G2" t="inlineStr">
        <is>
          <t>23/10/2027</t>
        </is>
      </c>
      <c r="H2" t="inlineStr">
        <is>
          <t>Ativo</t>
        </is>
      </c>
      <c r="I2" t="inlineStr">
        <is>
          <t>Ordinária</t>
        </is>
      </c>
      <c r="J2" t="inlineStr">
        <is>
          <t>23776710,50</t>
        </is>
      </c>
    </row>
  </sheetData>
  <pageMargins left="0.75" right="0.75" top="1" bottom="1" header="0.5" footer="0.5"/>
</worksheet>
</file>

<file path=xl/worksheets/sheet85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2357</t>
        </is>
      </c>
      <c r="B2" t="inlineStr">
        <is>
          <t>LICENÇA PARA REALIZAÇÃO DE TREINAMENTOS FURUKAWA</t>
        </is>
      </c>
      <c r="C2" t="inlineStr">
        <is>
          <t>LIGHTERA LATAM S.A.</t>
        </is>
      </c>
      <c r="D2" t="inlineStr">
        <is>
          <t>51775690000191</t>
        </is>
      </c>
      <c r="E2" t="inlineStr"/>
      <c r="F2" t="inlineStr">
        <is>
          <t>08/08/2023 00:00:00</t>
        </is>
      </c>
      <c r="G2" t="inlineStr">
        <is>
          <t>08/08/2026</t>
        </is>
      </c>
      <c r="H2" t="inlineStr">
        <is>
          <t>Ativo</t>
        </is>
      </c>
      <c r="I2" t="inlineStr">
        <is>
          <t>Ordinária</t>
        </is>
      </c>
      <c r="J2" t="inlineStr">
        <is>
          <t>12842,00</t>
        </is>
      </c>
    </row>
  </sheetData>
  <pageMargins left="0.75" right="0.75" top="1" bottom="1" header="0.5" footer="0.5"/>
</worksheet>
</file>

<file path=xl/worksheets/sheet853.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221/2025</t>
        </is>
      </c>
      <c r="B2" t="inlineStr">
        <is>
          <t>Patrocínio</t>
        </is>
      </c>
      <c r="C2" t="inlineStr">
        <is>
          <t>ENCONTRO INFORMAL COMUNICACAO E SERVICOS LTDA</t>
        </is>
      </c>
      <c r="D2" t="inlineStr">
        <is>
          <t>00035199000193</t>
        </is>
      </c>
      <c r="E2" t="inlineStr">
        <is>
          <t>09/01/2026 00:00:00</t>
        </is>
      </c>
      <c r="F2" t="inlineStr">
        <is>
          <t>08/01/2027 00:00:00</t>
        </is>
      </c>
      <c r="G2" t="inlineStr">
        <is>
          <t>Ativo</t>
        </is>
      </c>
      <c r="H2" t="inlineStr">
        <is>
          <t>Ordinária</t>
        </is>
      </c>
      <c r="I2" t="inlineStr">
        <is>
          <t>314874,00</t>
        </is>
      </c>
    </row>
    <row r="3">
      <c r="A3" t="inlineStr">
        <is>
          <t>0</t>
        </is>
      </c>
      <c r="B3" t="inlineStr">
        <is>
          <t>Patrocínio</t>
        </is>
      </c>
      <c r="C3" t="inlineStr">
        <is>
          <t>MAPT ENTRETENIMENTO EIRELI</t>
        </is>
      </c>
      <c r="D3" t="inlineStr">
        <is>
          <t>03541062000107</t>
        </is>
      </c>
      <c r="E3" t="inlineStr">
        <is>
          <t>26/05/2026 00:00:00</t>
        </is>
      </c>
      <c r="F3" t="inlineStr">
        <is>
          <t>12/10/2026 00:00:00</t>
        </is>
      </c>
      <c r="G3" t="inlineStr">
        <is>
          <t>Ativo</t>
        </is>
      </c>
      <c r="H3" t="inlineStr">
        <is>
          <t>Ordinária</t>
        </is>
      </c>
      <c r="I3" t="inlineStr">
        <is>
          <t>314332,00</t>
        </is>
      </c>
    </row>
    <row r="4">
      <c r="A4" t="inlineStr">
        <is>
          <t>0</t>
        </is>
      </c>
      <c r="B4" t="inlineStr">
        <is>
          <t>Patrocínio</t>
        </is>
      </c>
      <c r="C4" t="inlineStr">
        <is>
          <t>AMCHAM - AMERICAN CHAMBER OF COMMERCE FOR BRAZIL - SAO PAULO</t>
        </is>
      </c>
      <c r="D4" t="inlineStr">
        <is>
          <t>62044151000107</t>
        </is>
      </c>
      <c r="E4" t="inlineStr">
        <is>
          <t>01/04/2026 00:00:00</t>
        </is>
      </c>
      <c r="F4" t="inlineStr">
        <is>
          <t>30/10/2026 00:00:00</t>
        </is>
      </c>
      <c r="G4" t="inlineStr">
        <is>
          <t>Ativo</t>
        </is>
      </c>
      <c r="H4" t="inlineStr">
        <is>
          <t>Ordinária</t>
        </is>
      </c>
      <c r="I4" t="inlineStr">
        <is>
          <t>223810,00</t>
        </is>
      </c>
    </row>
    <row r="5">
      <c r="A5" t="inlineStr">
        <is>
          <t>0</t>
        </is>
      </c>
      <c r="B5" t="inlineStr">
        <is>
          <t>Patrocínio</t>
        </is>
      </c>
      <c r="C5" t="inlineStr">
        <is>
          <t>ASSOCIACAO BRASILEIRA DE EDUCACAO A DISTANCIA - ABED</t>
        </is>
      </c>
      <c r="D5" t="inlineStr">
        <is>
          <t>00975548000157</t>
        </is>
      </c>
      <c r="E5" t="inlineStr">
        <is>
          <t>23/03/2026 00:00:00</t>
        </is>
      </c>
      <c r="F5" t="inlineStr">
        <is>
          <t>30/04/2026 00:00:00</t>
        </is>
      </c>
      <c r="G5" t="inlineStr">
        <is>
          <t>Encerrado</t>
        </is>
      </c>
      <c r="H5" t="inlineStr">
        <is>
          <t>Ordinária</t>
        </is>
      </c>
      <c r="I5" t="inlineStr">
        <is>
          <t>129500,00</t>
        </is>
      </c>
    </row>
    <row r="6">
      <c r="A6" t="inlineStr">
        <is>
          <t>GAC-06-2026</t>
        </is>
      </c>
      <c r="B6" t="inlineStr">
        <is>
          <t>Patrocínio</t>
        </is>
      </c>
      <c r="C6" t="inlineStr">
        <is>
          <t>FRINKLES CONTEUDOS ESTRATEGICOS LTDA</t>
        </is>
      </c>
      <c r="D6" t="inlineStr">
        <is>
          <t>35852225000150</t>
        </is>
      </c>
      <c r="E6" t="inlineStr">
        <is>
          <t>20/03/2026 00:00:00</t>
        </is>
      </c>
      <c r="F6" t="inlineStr">
        <is>
          <t>30/10/2026 00:00:00</t>
        </is>
      </c>
      <c r="G6" t="inlineStr">
        <is>
          <t>Ativo</t>
        </is>
      </c>
      <c r="H6" t="inlineStr">
        <is>
          <t>Ordinária</t>
        </is>
      </c>
      <c r="I6" t="inlineStr">
        <is>
          <t>88890,00</t>
        </is>
      </c>
    </row>
    <row r="7">
      <c r="A7" t="inlineStr">
        <is>
          <t>0</t>
        </is>
      </c>
      <c r="B7" t="inlineStr">
        <is>
          <t>Patrocínio</t>
        </is>
      </c>
      <c r="C7" t="inlineStr">
        <is>
          <t>HYVE EVENTOS LTDA</t>
        </is>
      </c>
      <c r="D7" t="inlineStr">
        <is>
          <t>14681157000134</t>
        </is>
      </c>
      <c r="E7" t="inlineStr">
        <is>
          <t>03/02/2026 00:00:00</t>
        </is>
      </c>
      <c r="F7" t="inlineStr">
        <is>
          <t>08/05/2026 00:00:00</t>
        </is>
      </c>
      <c r="G7" t="inlineStr">
        <is>
          <t>Encerrado</t>
        </is>
      </c>
      <c r="H7" t="inlineStr">
        <is>
          <t>Ordinária</t>
        </is>
      </c>
      <c r="I7" t="inlineStr">
        <is>
          <t>55790,00</t>
        </is>
      </c>
    </row>
    <row r="8">
      <c r="A8" t="inlineStr">
        <is>
          <t>040/2026</t>
        </is>
      </c>
      <c r="B8" t="inlineStr">
        <is>
          <t>Patrocínio</t>
        </is>
      </c>
      <c r="C8" t="inlineStr">
        <is>
          <t>ENCONTRO INFORMAL COMUNICACAO E SERVICOS LTDA</t>
        </is>
      </c>
      <c r="D8" t="inlineStr">
        <is>
          <t>00035199000193</t>
        </is>
      </c>
      <c r="E8" t="inlineStr">
        <is>
          <t>22/05/2026 00:00:00</t>
        </is>
      </c>
      <c r="F8" t="inlineStr">
        <is>
          <t>31/08/2026 00:00:00</t>
        </is>
      </c>
      <c r="G8" t="inlineStr">
        <is>
          <t>Ativo</t>
        </is>
      </c>
      <c r="H8" t="inlineStr">
        <is>
          <t>Ordinária</t>
        </is>
      </c>
      <c r="I8" t="inlineStr">
        <is>
          <t>40000,00</t>
        </is>
      </c>
    </row>
    <row r="9">
      <c r="A9" t="inlineStr">
        <is>
          <t>09_2024</t>
        </is>
      </c>
      <c r="B9" t="inlineStr">
        <is>
          <t>Patrocínio</t>
        </is>
      </c>
      <c r="C9" t="inlineStr">
        <is>
          <t>FORUM DE OPERADORES HOTELEIROS DO BRASIL - FOHB</t>
        </is>
      </c>
      <c r="D9" t="inlineStr">
        <is>
          <t>05507842000158</t>
        </is>
      </c>
      <c r="E9" t="inlineStr">
        <is>
          <t>20/06/2026 00:00:00</t>
        </is>
      </c>
      <c r="F9" t="inlineStr">
        <is>
          <t>15/09/2026 00:00:00</t>
        </is>
      </c>
      <c r="G9" t="inlineStr">
        <is>
          <t>Ativo</t>
        </is>
      </c>
      <c r="H9" t="inlineStr">
        <is>
          <t>Ordinária</t>
        </is>
      </c>
      <c r="I9" t="inlineStr">
        <is>
          <t>34400,00</t>
        </is>
      </c>
    </row>
    <row r="10">
      <c r="A10" t="inlineStr">
        <is>
          <t>0</t>
        </is>
      </c>
      <c r="B10" t="inlineStr">
        <is>
          <t>Patrocínio</t>
        </is>
      </c>
      <c r="C10" t="inlineStr">
        <is>
          <t>ASSOCIACAO COMERCIAL E DE INOVACAO DE MARILIA - ACIM</t>
        </is>
      </c>
      <c r="D10" t="inlineStr">
        <is>
          <t>52059771000158</t>
        </is>
      </c>
      <c r="E10" t="inlineStr">
        <is>
          <t>02/04/2026 00:00:00</t>
        </is>
      </c>
      <c r="F10" t="inlineStr">
        <is>
          <t>10/09/2026 00:00:00</t>
        </is>
      </c>
      <c r="G10" t="inlineStr">
        <is>
          <t>Ativo</t>
        </is>
      </c>
      <c r="H10" t="inlineStr">
        <is>
          <t>Ordinária</t>
        </is>
      </c>
      <c r="I10" t="inlineStr">
        <is>
          <t>22000,00</t>
        </is>
      </c>
    </row>
    <row r="11">
      <c r="A11" t="inlineStr">
        <is>
          <t>OC 40798 02-2026</t>
        </is>
      </c>
      <c r="B11" t="inlineStr">
        <is>
          <t>Patrocínio</t>
        </is>
      </c>
      <c r="C11" t="inlineStr">
        <is>
          <t>KABOKO PRODUÇOES</t>
        </is>
      </c>
      <c r="D11" t="inlineStr">
        <is>
          <t>24129680000106</t>
        </is>
      </c>
      <c r="E11" t="inlineStr">
        <is>
          <t>07/05/2026 00:00:00</t>
        </is>
      </c>
      <c r="F11" t="inlineStr">
        <is>
          <t>09/05/2026 00:00:00</t>
        </is>
      </c>
      <c r="G11" t="inlineStr">
        <is>
          <t>Encerrado</t>
        </is>
      </c>
      <c r="H11" t="inlineStr">
        <is>
          <t>Ordinária</t>
        </is>
      </c>
      <c r="I11" t="inlineStr">
        <is>
          <t>10000,00</t>
        </is>
      </c>
    </row>
    <row r="12">
      <c r="A12" t="inlineStr">
        <is>
          <t>0</t>
        </is>
      </c>
      <c r="B12" t="inlineStr">
        <is>
          <t>Patrocínio</t>
        </is>
      </c>
      <c r="C12" t="inlineStr">
        <is>
          <t>CÂMARA BRASILEIRA DO LIVRO</t>
        </is>
      </c>
      <c r="D12" t="inlineStr">
        <is>
          <t>60792942000181</t>
        </is>
      </c>
      <c r="E12" t="inlineStr">
        <is>
          <t>13/07/2026 00:00:00</t>
        </is>
      </c>
      <c r="F12" t="inlineStr">
        <is>
          <t>03/10/2026 00:00:00</t>
        </is>
      </c>
      <c r="G12" t="inlineStr">
        <is>
          <t>Ativo</t>
        </is>
      </c>
      <c r="H12" t="inlineStr">
        <is>
          <t>Ordinária</t>
        </is>
      </c>
      <c r="I12" t="inlineStr">
        <is>
          <t>10000,00</t>
        </is>
      </c>
    </row>
  </sheetData>
  <pageMargins left="0.75" right="0.75" top="1" bottom="1" header="0.5" footer="0.5"/>
</worksheet>
</file>

<file path=xl/worksheets/sheet854.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SERVIÇOS DE SEGURO SAÚDE ABRANGENDO COBERTURA HOSPITALAR COM OBSTETRÍCIA, AMBULATORIAL E LABORATORIAL DESTINADOS AOS FUNCIONÁRIOS DO SENAC, ATIVOS, AFASTADOS, APOSENTADOS E BENEFICIÁRIOS REMIDOS</t>
        </is>
      </c>
      <c r="B2" t="inlineStr">
        <is>
          <t>PORTO SEGURO - SEGURO SAUDE S/A</t>
        </is>
      </c>
      <c r="C2">
        <f>"04540010000170"</f>
        <v/>
      </c>
      <c r="D2" t="inlineStr">
        <is>
          <t>Concorrência</t>
        </is>
      </c>
      <c r="E2" t="inlineStr">
        <is>
          <t>01/11/2022 00:00:00</t>
        </is>
      </c>
      <c r="F2" t="inlineStr">
        <is>
          <t>31/10/2027</t>
        </is>
      </c>
      <c r="G2" t="inlineStr">
        <is>
          <t>Ativo</t>
        </is>
      </c>
      <c r="H2" t="inlineStr">
        <is>
          <t>Ordinária</t>
        </is>
      </c>
      <c r="I2" t="inlineStr">
        <is>
          <t>3.3.90.39</t>
        </is>
      </c>
      <c r="J2" t="inlineStr">
        <is>
          <t>773839318,90</t>
        </is>
      </c>
      <c r="K2" t="inlineStr">
        <is>
          <t>622082174,80</t>
        </is>
      </c>
      <c r="L2" t="inlineStr"/>
    </row>
    <row r="3">
      <c r="A3" t="inlineStr">
        <is>
          <t>PRESTAÇÃO DOS SERVIÇOS DE ADMINISTRAÇÃO E FORNECIMENTO DE VALE-REFEIÇÃO E VALE-ALIMENTAÇÃO</t>
        </is>
      </c>
      <c r="B3" t="inlineStr">
        <is>
          <t>PLUXEE BENEFICIOS BRASIL S.A. (0001)</t>
        </is>
      </c>
      <c r="C3">
        <f>"69034668000156"</f>
        <v/>
      </c>
      <c r="D3" t="inlineStr">
        <is>
          <t>Concorrência</t>
        </is>
      </c>
      <c r="E3" t="inlineStr">
        <is>
          <t>18/11/2024 00:00:00</t>
        </is>
      </c>
      <c r="F3" t="inlineStr">
        <is>
          <t>17/12/2029</t>
        </is>
      </c>
      <c r="G3" t="inlineStr">
        <is>
          <t>Ativo</t>
        </is>
      </c>
      <c r="H3" t="inlineStr">
        <is>
          <t>Ordinária</t>
        </is>
      </c>
      <c r="I3" t="inlineStr">
        <is>
          <t>3.3.90.39</t>
        </is>
      </c>
      <c r="J3" t="inlineStr">
        <is>
          <t>499554122,20</t>
        </is>
      </c>
      <c r="K3" t="inlineStr">
        <is>
          <t>139765756,00</t>
        </is>
      </c>
      <c r="L3" t="inlineStr"/>
    </row>
    <row r="4">
      <c r="A4" t="inlineStr">
        <is>
          <t>PRESTAÇÃO DE SERVIÇOS COM CESSÃO DE MÃO DE OBRA ESPECIALIZADA PARA OPERAÇÃO TECNOLÓGICAS DAS ATIVIDADES MEIO E FIM DO SENAC SÃO PAULO</t>
        </is>
      </c>
      <c r="B4" t="inlineStr">
        <is>
          <t>DIGISYSTEM SERVICOS ESPECIALIZADOS LTDA</t>
        </is>
      </c>
      <c r="C4">
        <f>"01936069000194"</f>
        <v/>
      </c>
      <c r="D4" t="inlineStr">
        <is>
          <t>Concorrência</t>
        </is>
      </c>
      <c r="E4" t="inlineStr">
        <is>
          <t>02/11/2023 00:00:00</t>
        </is>
      </c>
      <c r="F4" t="inlineStr">
        <is>
          <t>01/11/2026</t>
        </is>
      </c>
      <c r="G4" t="inlineStr">
        <is>
          <t>Ativo</t>
        </is>
      </c>
      <c r="H4" t="inlineStr">
        <is>
          <t>Ordinária</t>
        </is>
      </c>
      <c r="I4" t="inlineStr">
        <is>
          <t>3.3.90.39</t>
        </is>
      </c>
      <c r="J4" t="inlineStr">
        <is>
          <t>112145918,80</t>
        </is>
      </c>
      <c r="K4" t="inlineStr">
        <is>
          <t>95861022,50</t>
        </is>
      </c>
      <c r="L4" t="inlineStr"/>
    </row>
    <row r="5">
      <c r="A5" t="inlineStr">
        <is>
          <t>FORNECIMENTO DE ECOSSISTEMA PARA REDE EAD SENAC</t>
        </is>
      </c>
      <c r="B5" t="inlineStr">
        <is>
          <t>BLACKBOARD DO BRASIL SERVICOS DE TECNOLOGIA EM EDUCACAO LTDA.</t>
        </is>
      </c>
      <c r="C5">
        <f>"13504812000116"</f>
        <v/>
      </c>
      <c r="D5" t="inlineStr">
        <is>
          <t>Concorrência</t>
        </is>
      </c>
      <c r="E5" t="inlineStr">
        <is>
          <t>11/11/2024 00:00:00</t>
        </is>
      </c>
      <c r="F5" t="inlineStr">
        <is>
          <t>10/11/2029</t>
        </is>
      </c>
      <c r="G5" t="inlineStr">
        <is>
          <t>Ativo</t>
        </is>
      </c>
      <c r="H5" t="inlineStr">
        <is>
          <t>Ordinária</t>
        </is>
      </c>
      <c r="I5" t="inlineStr">
        <is>
          <t>3.3.90.39</t>
        </is>
      </c>
      <c r="J5" t="inlineStr">
        <is>
          <t>106683905,50</t>
        </is>
      </c>
      <c r="K5" t="inlineStr">
        <is>
          <t>1103749,80</t>
        </is>
      </c>
      <c r="L5" t="inlineStr"/>
    </row>
    <row r="6">
      <c r="A6" t="inlineStr">
        <is>
          <t>AQUISIÇÃO DE LICENÇA DE USO DOS SOFTWARES MICROSOFT, ATRAVÉS DO CONTRATO EES (ENROLLMENT FOR EDUCATION SOLUTIONS)</t>
        </is>
      </c>
      <c r="B6" t="inlineStr">
        <is>
          <t>BRASOFTWARE INFORMATICA LTDA</t>
        </is>
      </c>
      <c r="C6">
        <f>"57142978000105"</f>
        <v/>
      </c>
      <c r="D6" t="inlineStr">
        <is>
          <t>Concorrência</t>
        </is>
      </c>
      <c r="E6" t="inlineStr">
        <is>
          <t>28/08/2023 00:00:00</t>
        </is>
      </c>
      <c r="F6" t="inlineStr">
        <is>
          <t>27/08/2026</t>
        </is>
      </c>
      <c r="G6" t="inlineStr">
        <is>
          <t>Ativo</t>
        </is>
      </c>
      <c r="H6" t="inlineStr">
        <is>
          <t>Ordinária</t>
        </is>
      </c>
      <c r="I6" t="inlineStr">
        <is>
          <t>3.3.90.39</t>
        </is>
      </c>
      <c r="J6" t="inlineStr">
        <is>
          <t>93578915,60</t>
        </is>
      </c>
      <c r="K6" t="inlineStr">
        <is>
          <t>93578915,60</t>
        </is>
      </c>
      <c r="L6" t="inlineStr"/>
    </row>
    <row r="7">
      <c r="A7" t="inlineStr">
        <is>
          <t>FORNECIMENTO DE MATERIAL, MÃO DE OBRA E SERVIÇO ESPECIALIZADO, MAQUINARIA, FERRAMENTAL, EQUIPAMENTOS E INSTRUMENTAL NECESSÁRIO PARA REFORMA E AMPLIAÇÃO DA UNIDADE SENAC PRESIDENTE PRUDENTE</t>
        </is>
      </c>
      <c r="B7" t="inlineStr">
        <is>
          <t>CONSTRUTORA PROGREDIOR LTDA</t>
        </is>
      </c>
      <c r="C7">
        <f>"56838949000110"</f>
        <v/>
      </c>
      <c r="D7" t="inlineStr">
        <is>
          <t>Concorrência</t>
        </is>
      </c>
      <c r="E7" t="inlineStr">
        <is>
          <t>11/11/2022 00:00:00</t>
        </is>
      </c>
      <c r="F7" t="inlineStr">
        <is>
          <t>30/11/2026</t>
        </is>
      </c>
      <c r="G7" t="inlineStr">
        <is>
          <t>Ativo</t>
        </is>
      </c>
      <c r="H7" t="inlineStr">
        <is>
          <t>Ordinária</t>
        </is>
      </c>
      <c r="I7" t="inlineStr">
        <is>
          <t>4.4.90.51</t>
        </is>
      </c>
      <c r="J7" t="inlineStr">
        <is>
          <t>74139005,20</t>
        </is>
      </c>
      <c r="K7" t="inlineStr">
        <is>
          <t>64113490,70</t>
        </is>
      </c>
      <c r="L7" t="inlineStr"/>
    </row>
    <row r="8">
      <c r="A8" t="inlineStr">
        <is>
          <t>Pregão PEE 2025000101 AQUISIÇÃO DE LICENÇA DOS SOFTWARES ADOBE CREATIVE CLOUD, ACROBAT PRO, AI ASSISTANT E COLDFUSION, CONTEMPLANDO OS MODELOS DE LICENCIAMENTO POR FTE (FULL-TIME EQUIVALENT), POR DEVICE (EQUIPAMENTO) E NOMEADA, ATRAVÉS DO C</t>
        </is>
      </c>
      <c r="B8" t="inlineStr">
        <is>
          <t>BRASOFTWARE INFORMATICA LTDA</t>
        </is>
      </c>
      <c r="C8">
        <f>"57142978000105"</f>
        <v/>
      </c>
      <c r="D8" t="inlineStr">
        <is>
          <t>Pregão Eletrônico</t>
        </is>
      </c>
      <c r="E8" t="inlineStr">
        <is>
          <t>29/10/2025 00:00:00</t>
        </is>
      </c>
      <c r="F8" t="inlineStr">
        <is>
          <t>28/10/2028</t>
        </is>
      </c>
      <c r="G8" t="inlineStr">
        <is>
          <t>Ativo</t>
        </is>
      </c>
      <c r="H8" t="inlineStr">
        <is>
          <t>Ordinária</t>
        </is>
      </c>
      <c r="I8" t="inlineStr">
        <is>
          <t>3.3.90.39</t>
        </is>
      </c>
      <c r="J8" t="inlineStr">
        <is>
          <t>62965000,00</t>
        </is>
      </c>
      <c r="K8" t="inlineStr">
        <is>
          <t>20988332,20</t>
        </is>
      </c>
      <c r="L8" t="inlineStr"/>
    </row>
    <row r="9">
      <c r="A9" t="inlineStr">
        <is>
          <t>SERVIÇOS DE RECRUTAMENTO, SELEÇÃO E ADMINISTRAÇÃO DE TRABALHO TEMPORÁRIO</t>
        </is>
      </c>
      <c r="B9" t="inlineStr">
        <is>
          <t>REAL PARCERIA MAO DE OBRA TEMPORARIA LTDA (0001)</t>
        </is>
      </c>
      <c r="C9">
        <f>"01719271000164"</f>
        <v/>
      </c>
      <c r="D9" t="inlineStr">
        <is>
          <t>Concorrência</t>
        </is>
      </c>
      <c r="E9" t="inlineStr">
        <is>
          <t>03/01/2022 00:00:00</t>
        </is>
      </c>
      <c r="F9" t="inlineStr">
        <is>
          <t>02/01/2027</t>
        </is>
      </c>
      <c r="G9" t="inlineStr">
        <is>
          <t>Encerrado</t>
        </is>
      </c>
      <c r="H9" t="inlineStr">
        <is>
          <t>Ordinária</t>
        </is>
      </c>
      <c r="I9" t="inlineStr">
        <is>
          <t>3.3.90.39</t>
        </is>
      </c>
      <c r="J9" t="inlineStr">
        <is>
          <t>57146250,00</t>
        </is>
      </c>
      <c r="K9" t="inlineStr">
        <is>
          <t>56994207,70</t>
        </is>
      </c>
      <c r="L9" t="inlineStr"/>
    </row>
    <row r="10">
      <c r="A10" t="inlineStr">
        <is>
          <t>SERVIÇOS DE ADMINISTRAÇÃO E FORNECIMENTO DE VALE-TRANSPORTE PARA O SENAC SÃO PAULO</t>
        </is>
      </c>
      <c r="B10" t="inlineStr">
        <is>
          <t>PLUXEE BENEFICIOS BRASIL S.A. (0001)</t>
        </is>
      </c>
      <c r="C10">
        <f>"69034668000156"</f>
        <v/>
      </c>
      <c r="D10" t="inlineStr">
        <is>
          <t>Concorrência</t>
        </is>
      </c>
      <c r="E10" t="inlineStr">
        <is>
          <t>02/11/2023 00:00:00</t>
        </is>
      </c>
      <c r="F10" t="inlineStr">
        <is>
          <t>01/11/2028</t>
        </is>
      </c>
      <c r="G10" t="inlineStr">
        <is>
          <t>Ativo</t>
        </is>
      </c>
      <c r="H10" t="inlineStr">
        <is>
          <t>Ordinária</t>
        </is>
      </c>
      <c r="I10" t="inlineStr">
        <is>
          <t>3.3.90.39</t>
        </is>
      </c>
      <c r="J10" t="inlineStr">
        <is>
          <t>51237975,90</t>
        </is>
      </c>
      <c r="K10" t="inlineStr">
        <is>
          <t>28535401,50</t>
        </is>
      </c>
      <c r="L10" t="inlineStr"/>
    </row>
    <row r="11">
      <c r="A11" t="inlineStr">
        <is>
          <t>FORNECIMENTO DE MÃO-DE-OBRA ESPECIALIZADA, MAQUINARIA, FERRAMENTAL, EQUIPAMENTOS E INSTRUMENTAL NECESSÁRIOS À EXECUÇÃO DOS SERVIÇOS DE PINTURAS DAS UNIDADES DO SENAC</t>
        </is>
      </c>
      <c r="B11" t="inlineStr">
        <is>
          <t>A2 PINTURAS E CONSERVACAO LTDA (0001)</t>
        </is>
      </c>
      <c r="C11">
        <f>"41648587000127"</f>
        <v/>
      </c>
      <c r="D11" t="inlineStr">
        <is>
          <t>Concorrência</t>
        </is>
      </c>
      <c r="E11" t="inlineStr">
        <is>
          <t>04/02/2025 00:00:00</t>
        </is>
      </c>
      <c r="F11" t="inlineStr">
        <is>
          <t>26/03/2030</t>
        </is>
      </c>
      <c r="G11" t="inlineStr">
        <is>
          <t>Encerrado</t>
        </is>
      </c>
      <c r="H11" t="inlineStr">
        <is>
          <t>Ordinária</t>
        </is>
      </c>
      <c r="I11" t="inlineStr">
        <is>
          <t>4.4.90.51</t>
        </is>
      </c>
      <c r="J11" t="inlineStr">
        <is>
          <t>48760000,00</t>
        </is>
      </c>
      <c r="K11" t="inlineStr">
        <is>
          <t>11553071,90</t>
        </is>
      </c>
      <c r="L11" t="inlineStr"/>
    </row>
    <row r="12">
      <c r="A12" t="inlineStr">
        <is>
          <t>CONTRATAÇÃO DE SEGURO DE VIDA EM GRUPO E ACIDENTES PESSOAIS</t>
        </is>
      </c>
      <c r="B12" t="inlineStr">
        <is>
          <t>UNIMED SEGURADORA S/A (0001)</t>
        </is>
      </c>
      <c r="C12">
        <f>"92863505000106"</f>
        <v/>
      </c>
      <c r="D12" t="inlineStr">
        <is>
          <t>Concorrência</t>
        </is>
      </c>
      <c r="E12" t="inlineStr">
        <is>
          <t>11/07/2022 00:00:00</t>
        </is>
      </c>
      <c r="F12" t="inlineStr">
        <is>
          <t>10/07/2027</t>
        </is>
      </c>
      <c r="G12" t="inlineStr">
        <is>
          <t>Ativo</t>
        </is>
      </c>
      <c r="H12" t="inlineStr">
        <is>
          <t>Ordinária</t>
        </is>
      </c>
      <c r="I12" t="inlineStr">
        <is>
          <t>3.3.90.39</t>
        </is>
      </c>
      <c r="J12" t="inlineStr">
        <is>
          <t>41650000,00</t>
        </is>
      </c>
      <c r="K12" t="inlineStr">
        <is>
          <t>33768437,40</t>
        </is>
      </c>
      <c r="L12" t="inlineStr"/>
    </row>
    <row r="13">
      <c r="A13" t="inlineStr">
        <is>
          <t>SERVIÇOS PROFISSIONAIS DE ADVOCACIA, ABRANGENDO TODAS AS ÁREAS DO DIREITO, INCLUSIVE CRIMINAL, APENAS COM EXCLUSÃO DA TRABALHISTA (PREVENTIVA, ADMINITRATIVA E CONTENCIOSA)</t>
        </is>
      </c>
      <c r="B13" t="inlineStr">
        <is>
          <t>MOREIRA LIMA ADV ASSOC S C</t>
        </is>
      </c>
      <c r="C13">
        <f>"48700678000103"</f>
        <v/>
      </c>
      <c r="D13" t="inlineStr">
        <is>
          <t>Inexigibilidade</t>
        </is>
      </c>
      <c r="E13" t="inlineStr">
        <is>
          <t>03/11/2021 00:00:00</t>
        </is>
      </c>
      <c r="F13" t="inlineStr">
        <is>
          <t>01/11/2026</t>
        </is>
      </c>
      <c r="G13" t="inlineStr">
        <is>
          <t>Ativo</t>
        </is>
      </c>
      <c r="H13" t="inlineStr">
        <is>
          <t>Ordinária</t>
        </is>
      </c>
      <c r="I13" t="inlineStr">
        <is>
          <t>3.3.90.39</t>
        </is>
      </c>
      <c r="J13" t="inlineStr">
        <is>
          <t>35433703,70</t>
        </is>
      </c>
      <c r="K13" t="inlineStr">
        <is>
          <t>875913,80</t>
        </is>
      </c>
      <c r="L13" t="inlineStr"/>
    </row>
    <row r="14">
      <c r="A14" t="inlineStr">
        <is>
          <t>PRESTAÇÃO DE SERVIÇOS DE VIGILÂNCIA PARA AS UNIDADES SJC, TAU, PIN, GUA, REG, SAN, IPE, MAR, AÇA, OUR, PPR, BAR, BEB, FRA, RIP, JAB E CAP</t>
        </is>
      </c>
      <c r="B14" t="inlineStr">
        <is>
          <t>ALBATROZ SEGURANCA E VIGILANCIA LTDA (0001)</t>
        </is>
      </c>
      <c r="C14">
        <f>"66700295000117"</f>
        <v/>
      </c>
      <c r="D14" t="inlineStr">
        <is>
          <t>Concorrência</t>
        </is>
      </c>
      <c r="E14" t="inlineStr">
        <is>
          <t>11/12/2022 00:00:00</t>
        </is>
      </c>
      <c r="F14" t="inlineStr">
        <is>
          <t>10/12/2026</t>
        </is>
      </c>
      <c r="G14" t="inlineStr">
        <is>
          <t>Ativo</t>
        </is>
      </c>
      <c r="H14" t="inlineStr">
        <is>
          <t>Ordinária</t>
        </is>
      </c>
      <c r="I14" t="inlineStr">
        <is>
          <t>3.3.90.39</t>
        </is>
      </c>
      <c r="J14" t="inlineStr">
        <is>
          <t>35412316,80</t>
        </is>
      </c>
      <c r="K14" t="inlineStr">
        <is>
          <t>27793884,40</t>
        </is>
      </c>
      <c r="L14" t="inlineStr"/>
    </row>
    <row r="15">
      <c r="A15" t="inlineStr">
        <is>
          <t>MATERIAL, MÃO DE OBRA E SERVIÇO ESPECIALIZADO, MAQUINARIA, FERRAMENTAL, EQUIPAMENTOS E INSTRUMENTAL NECESSÁRIO PARA REFORMA E AMPLIAÇÃO DA UNIDADE SENAC IPE - ITAPETININGA - SÃO PAULO</t>
        </is>
      </c>
      <c r="B15" t="inlineStr">
        <is>
          <t>CONSULTENGE ENGENHARIA E CONSTRUCAO LTDA</t>
        </is>
      </c>
      <c r="C15">
        <f>"08433116000126"</f>
        <v/>
      </c>
      <c r="D15" t="inlineStr">
        <is>
          <t>Concorrência</t>
        </is>
      </c>
      <c r="E15" t="inlineStr">
        <is>
          <t>12/01/2026 00:00:00</t>
        </is>
      </c>
      <c r="F15" t="inlineStr">
        <is>
          <t>12/03/2028</t>
        </is>
      </c>
      <c r="G15" t="inlineStr">
        <is>
          <t>Ativo</t>
        </is>
      </c>
      <c r="H15" t="inlineStr">
        <is>
          <t>Ordinária</t>
        </is>
      </c>
      <c r="I15" t="inlineStr">
        <is>
          <t>4.4.90.51</t>
        </is>
      </c>
      <c r="J15" t="inlineStr">
        <is>
          <t>34932963,80</t>
        </is>
      </c>
      <c r="K15" t="inlineStr">
        <is>
          <t>393027,30</t>
        </is>
      </c>
      <c r="L15" t="inlineStr"/>
    </row>
    <row r="16">
      <c r="A16" t="inlineStr">
        <is>
          <t>REGISTRO DE PREÇOS DE MICROCOMPUTADORES COM MONITOR PARA ATIVIDADE ADMINISTRATIVA</t>
        </is>
      </c>
      <c r="B16" t="inlineStr">
        <is>
          <t>HP BRASIL INDUSTRIA E COMERCIO DE EQUIPAMENTOS ELETRONICOS LTDA (0003)</t>
        </is>
      </c>
      <c r="C16">
        <f>"22086683000346"</f>
        <v/>
      </c>
      <c r="D16" t="inlineStr">
        <is>
          <t>Pregão Eletrônico</t>
        </is>
      </c>
      <c r="E16" t="inlineStr">
        <is>
          <t>18/09/2024 00:00:00</t>
        </is>
      </c>
      <c r="F16" t="inlineStr">
        <is>
          <t>17/09/2026</t>
        </is>
      </c>
      <c r="G16" t="inlineStr">
        <is>
          <t>Ativo</t>
        </is>
      </c>
      <c r="H16" t="inlineStr">
        <is>
          <t>Ordinária</t>
        </is>
      </c>
      <c r="I16" t="inlineStr">
        <is>
          <t>3.3.90.39</t>
        </is>
      </c>
      <c r="J16" t="inlineStr">
        <is>
          <t>34216900,00</t>
        </is>
      </c>
      <c r="K16" t="inlineStr">
        <is>
          <t>23629225,00</t>
        </is>
      </c>
      <c r="L16" t="inlineStr"/>
    </row>
    <row r="17">
      <c r="A17" t="inlineStr">
        <is>
          <t>PRESTAÇÃO DE SERVIÇOS DE VIGILÂNCIA PARA AS UNIDADES SEDE, ACL, ANA, MICROFILMAGEM, OSA, L13, PRI, JBQ, SAD, SBC, JANGADEIRO, TBS E TIR</t>
        </is>
      </c>
      <c r="B17" t="inlineStr">
        <is>
          <t>ALBATROZ SEGURANCA E VIGILANCIA LTDA (0001)</t>
        </is>
      </c>
      <c r="C17">
        <f>"66700295000117"</f>
        <v/>
      </c>
      <c r="D17" t="inlineStr">
        <is>
          <t>Concorrência</t>
        </is>
      </c>
      <c r="E17" t="inlineStr">
        <is>
          <t>12/12/2022 00:00:00</t>
        </is>
      </c>
      <c r="F17" t="inlineStr">
        <is>
          <t>11/12/2026</t>
        </is>
      </c>
      <c r="G17" t="inlineStr">
        <is>
          <t>Ativo</t>
        </is>
      </c>
      <c r="H17" t="inlineStr">
        <is>
          <t>Ordinária</t>
        </is>
      </c>
      <c r="I17" t="inlineStr">
        <is>
          <t>3.3.90.39</t>
        </is>
      </c>
      <c r="J17" t="inlineStr">
        <is>
          <t>27085927,50</t>
        </is>
      </c>
      <c r="K17" t="inlineStr">
        <is>
          <t>20841105,90</t>
        </is>
      </c>
      <c r="L17" t="inlineStr"/>
    </row>
    <row r="18">
      <c r="A18" t="inlineStr">
        <is>
          <t>FORNECIMENTO MATERIAL, MÃO DE OBRA E SERVIÇO ESPECIALIZADO, MAQUINARIA, FERRAMENTAL, EQUIPAMENTOS E INSTRUMENTAL NECESSÁRIO PARA CONTINUIDADE DAS OBRAS DA EDIFICAÇÃO PARA A NOVA UNIDADE DO SENAC INTERLAGOS SÃO PAULO/SP</t>
        </is>
      </c>
      <c r="B18" t="inlineStr">
        <is>
          <t>STIER CONSTRUTORA LTDA (0001)</t>
        </is>
      </c>
      <c r="C18">
        <f>"46497573000173"</f>
        <v/>
      </c>
      <c r="D18" t="inlineStr">
        <is>
          <t>Concorrência</t>
        </is>
      </c>
      <c r="E18" t="inlineStr">
        <is>
          <t>08/09/2025 00:00:00</t>
        </is>
      </c>
      <c r="F18" t="inlineStr">
        <is>
          <t>07/12/2026</t>
        </is>
      </c>
      <c r="G18" t="inlineStr">
        <is>
          <t>Ativo</t>
        </is>
      </c>
      <c r="H18" t="inlineStr">
        <is>
          <t>Ordinária</t>
        </is>
      </c>
      <c r="I18" t="inlineStr">
        <is>
          <t>4.4.90.51</t>
        </is>
      </c>
      <c r="J18" t="inlineStr">
        <is>
          <t>26025179,50</t>
        </is>
      </c>
      <c r="K18" t="inlineStr">
        <is>
          <t>1035204,10</t>
        </is>
      </c>
      <c r="L18" t="inlineStr"/>
    </row>
    <row r="19">
      <c r="A19" t="inlineStr">
        <is>
          <t>AQUISIÇÃO DE MICROCOMPUTADORES E NOTEBOOKS PARA ATENDER AS ÁREAS EDUCACIONAIS DO SENAC SÃO PAULO</t>
        </is>
      </c>
      <c r="B19" t="inlineStr">
        <is>
          <t>A3 INFOTECH COMERCIO E PRESTACAO DE SERVICOS E INFORMATICA LTDA. (0001)</t>
        </is>
      </c>
      <c r="C19">
        <f>"31385684000110"</f>
        <v/>
      </c>
      <c r="D19" t="inlineStr">
        <is>
          <t>Pregão Eletrônico</t>
        </is>
      </c>
      <c r="E19" t="inlineStr">
        <is>
          <t>21/08/2024 00:00:00</t>
        </is>
      </c>
      <c r="F19" t="inlineStr">
        <is>
          <t>20/08/2026</t>
        </is>
      </c>
      <c r="G19" t="inlineStr">
        <is>
          <t>Ativo</t>
        </is>
      </c>
      <c r="H19" t="inlineStr">
        <is>
          <t>Ordinária</t>
        </is>
      </c>
      <c r="I19" t="inlineStr">
        <is>
          <t>3.3.90.39</t>
        </is>
      </c>
      <c r="J19" t="inlineStr">
        <is>
          <t>24715395,30</t>
        </is>
      </c>
      <c r="K19" t="inlineStr">
        <is>
          <t>24715395,30</t>
        </is>
      </c>
      <c r="L19" t="inlineStr"/>
    </row>
    <row r="20">
      <c r="A20" t="inlineStr">
        <is>
          <t>PRESTAÇÃO DO SERVIÇOS DE REPRESENTAÇÃO NA CÂMARA DE COMERCIALIZAÇÃO DE ENERGIA ELÉTRICA (CCEE) PARA CONTRATAÇÃO E FORNECIMENTO DE ENERGIA ELÉTRICA NO AMBIENTE DE CONTRATAÇÃO LIVRE (ACL) POR COMERCIALIZADOR VAREJISTA</t>
        </is>
      </c>
      <c r="B20" t="inlineStr">
        <is>
          <t>CPFL BRASIL VAREJISTA DE ENERGIA LTDA. (0001)</t>
        </is>
      </c>
      <c r="C20">
        <f>"22141909000100"</f>
        <v/>
      </c>
      <c r="D20" t="inlineStr">
        <is>
          <t>Concorrência</t>
        </is>
      </c>
      <c r="E20" t="inlineStr">
        <is>
          <t>01/01/2024 00:00:00</t>
        </is>
      </c>
      <c r="F20" t="inlineStr">
        <is>
          <t>31/12/2028</t>
        </is>
      </c>
      <c r="G20" t="inlineStr">
        <is>
          <t>Ativo</t>
        </is>
      </c>
      <c r="H20" t="inlineStr">
        <is>
          <t>Ordinária</t>
        </is>
      </c>
      <c r="I20" t="inlineStr">
        <is>
          <t>3.3.90.39</t>
        </is>
      </c>
      <c r="J20" t="inlineStr">
        <is>
          <t>24065175,40</t>
        </is>
      </c>
      <c r="K20" t="inlineStr">
        <is>
          <t>14911842,10</t>
        </is>
      </c>
      <c r="L20" t="inlineStr"/>
    </row>
    <row r="21">
      <c r="A21" t="inlineStr">
        <is>
          <t>SERVIÇOS DE VIGILÂNCIA E SEGURANÇA PATRIMONIAL PARA ATENDIMENTO DAS UNIDADES ARA, BAU I E II, BOT, JAU, CAR, CAT, SJR, VOT, ITA, MOG, SJB, RIC, ITU, PIR, SAL, SOR, CAP</t>
        </is>
      </c>
      <c r="B21" t="inlineStr">
        <is>
          <t>PRUDENTE SEGURANCA LTDA (0001)</t>
        </is>
      </c>
      <c r="C21">
        <f>"52627753000125"</f>
        <v/>
      </c>
      <c r="D21" t="inlineStr">
        <is>
          <t>Pregão Eletrônico</t>
        </is>
      </c>
      <c r="E21" t="inlineStr">
        <is>
          <t>11/05/2025 00:00:00</t>
        </is>
      </c>
      <c r="F21" t="inlineStr">
        <is>
          <t>10/05/2027</t>
        </is>
      </c>
      <c r="G21" t="inlineStr">
        <is>
          <t>Ativo</t>
        </is>
      </c>
      <c r="H21" t="inlineStr">
        <is>
          <t>Ordinária</t>
        </is>
      </c>
      <c r="I21" t="inlineStr">
        <is>
          <t>3.3.90.39</t>
        </is>
      </c>
      <c r="J21" t="inlineStr">
        <is>
          <t>23787448,60</t>
        </is>
      </c>
      <c r="K21" t="inlineStr">
        <is>
          <t>11141830,00</t>
        </is>
      </c>
      <c r="L21" t="inlineStr"/>
    </row>
  </sheetData>
  <pageMargins left="0.75" right="0.75" top="1" bottom="1" header="0.5" footer="0.5"/>
</worksheet>
</file>

<file path=xl/worksheets/sheet855.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TPA nº 221/SOFTEX/SENAC SANTO AMARO</t>
        </is>
      </c>
      <c r="B2" t="inlineStr">
        <is>
          <t>Convênio para execução do Projeto Residência em TIC 05 A - TIC em Trilhas: Dos Fundamentos Teóricos à Prática da Indústria.</t>
        </is>
      </c>
      <c r="C2" t="inlineStr">
        <is>
          <t>Associação para Promoção da Excelência do Software Brasileiro - SOFTEX</t>
        </is>
      </c>
      <c r="D2" t="inlineStr">
        <is>
          <t>01679152000125</t>
        </is>
      </c>
      <c r="E2" t="inlineStr"/>
      <c r="F2" t="inlineStr">
        <is>
          <t>14/10/2024 00:00:00</t>
        </is>
      </c>
      <c r="G2" t="inlineStr">
        <is>
          <t>23/10/2027</t>
        </is>
      </c>
      <c r="H2" t="inlineStr">
        <is>
          <t>Ativo</t>
        </is>
      </c>
      <c r="I2" t="inlineStr">
        <is>
          <t>Ordinária</t>
        </is>
      </c>
      <c r="J2" t="inlineStr">
        <is>
          <t>23776710,50</t>
        </is>
      </c>
    </row>
  </sheetData>
  <pageMargins left="0.75" right="0.75" top="1" bottom="1" header="0.5" footer="0.5"/>
</worksheet>
</file>

<file path=xl/worksheets/sheet856.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sheetData>
    <row r="1">
      <c r="A1" t="inlineStr">
        <is>
          <t>Número</t>
        </is>
      </c>
      <c r="B1" t="inlineStr">
        <is>
          <t>Objeto</t>
        </is>
      </c>
      <c r="C1" t="inlineStr">
        <is>
          <t>Convenente</t>
        </is>
      </c>
      <c r="D1" t="inlineStr">
        <is>
          <t>CPF/CNPJ</t>
        </is>
      </c>
      <c r="E1" t="inlineStr">
        <is>
          <t>Valor da Contrapartida</t>
        </is>
      </c>
      <c r="F1" t="inlineStr">
        <is>
          <t>Data da Firmatura</t>
        </is>
      </c>
      <c r="G1" t="inlineStr">
        <is>
          <t>Vigência</t>
        </is>
      </c>
      <c r="H1" t="inlineStr">
        <is>
          <t>Situação</t>
        </is>
      </c>
      <c r="I1" t="inlineStr">
        <is>
          <t>Natureza</t>
        </is>
      </c>
      <c r="J1" t="inlineStr">
        <is>
          <t>Valor Total</t>
        </is>
      </c>
    </row>
    <row r="2">
      <c r="A2" t="inlineStr">
        <is>
          <t>2357</t>
        </is>
      </c>
      <c r="B2" t="inlineStr">
        <is>
          <t>LICENÇA PARA REALIZAÇÃO DE TREINAMENTOS FURUKAWA</t>
        </is>
      </c>
      <c r="C2" t="inlineStr">
        <is>
          <t>LIGHTERA LATAM S.A.</t>
        </is>
      </c>
      <c r="D2" t="inlineStr">
        <is>
          <t>51775690000191</t>
        </is>
      </c>
      <c r="E2" t="inlineStr"/>
      <c r="F2" t="inlineStr">
        <is>
          <t>08/08/2023 00:00:00</t>
        </is>
      </c>
      <c r="G2" t="inlineStr">
        <is>
          <t>08/08/2026</t>
        </is>
      </c>
      <c r="H2" t="inlineStr">
        <is>
          <t>Ativo</t>
        </is>
      </c>
      <c r="I2" t="inlineStr">
        <is>
          <t>Ordinária</t>
        </is>
      </c>
      <c r="J2" t="inlineStr">
        <is>
          <t>12842,00</t>
        </is>
      </c>
    </row>
  </sheetData>
  <pageMargins left="0.75" right="0.75" top="1" bottom="1" header="0.5" footer="0.5"/>
</worksheet>
</file>

<file path=xl/worksheets/sheet85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sheetData>
    <row r="1">
      <c r="A1" t="inlineStr">
        <is>
          <t>Número</t>
        </is>
      </c>
      <c r="B1" t="inlineStr">
        <is>
          <t>Objeto</t>
        </is>
      </c>
      <c r="C1" t="inlineStr">
        <is>
          <t>Patrocinado</t>
        </is>
      </c>
      <c r="D1" t="inlineStr">
        <is>
          <t>CPF/CNPJ</t>
        </is>
      </c>
      <c r="E1" t="inlineStr">
        <is>
          <t>Data de Início</t>
        </is>
      </c>
      <c r="F1" t="inlineStr">
        <is>
          <t>Data de Fim</t>
        </is>
      </c>
      <c r="G1" t="inlineStr">
        <is>
          <t>Situação</t>
        </is>
      </c>
      <c r="H1" t="inlineStr">
        <is>
          <t>Natureza</t>
        </is>
      </c>
      <c r="I1" t="inlineStr">
        <is>
          <t>Valor do Repasse</t>
        </is>
      </c>
    </row>
    <row r="2">
      <c r="A2" t="inlineStr">
        <is>
          <t>221/2025</t>
        </is>
      </c>
      <c r="B2" t="inlineStr">
        <is>
          <t>Patrocínio</t>
        </is>
      </c>
      <c r="C2" t="inlineStr">
        <is>
          <t>ENCONTRO INFORMAL COMUNICACAO E SERVICOS LTDA</t>
        </is>
      </c>
      <c r="D2" t="inlineStr">
        <is>
          <t>00035199000193</t>
        </is>
      </c>
      <c r="E2" t="inlineStr">
        <is>
          <t>09/01/2026 00:00:00</t>
        </is>
      </c>
      <c r="F2" t="inlineStr">
        <is>
          <t>08/01/2027 00:00:00</t>
        </is>
      </c>
      <c r="G2" t="inlineStr">
        <is>
          <t>Ativo</t>
        </is>
      </c>
      <c r="H2" t="inlineStr">
        <is>
          <t>Ordinária</t>
        </is>
      </c>
      <c r="I2" t="inlineStr">
        <is>
          <t>314874,00</t>
        </is>
      </c>
    </row>
    <row r="3">
      <c r="A3" t="inlineStr">
        <is>
          <t>0</t>
        </is>
      </c>
      <c r="B3" t="inlineStr">
        <is>
          <t>Patrocínio</t>
        </is>
      </c>
      <c r="C3" t="inlineStr">
        <is>
          <t>MAPT ENTRETENIMENTO EIRELI</t>
        </is>
      </c>
      <c r="D3" t="inlineStr">
        <is>
          <t>03541062000107</t>
        </is>
      </c>
      <c r="E3" t="inlineStr">
        <is>
          <t>26/05/2026 00:00:00</t>
        </is>
      </c>
      <c r="F3" t="inlineStr">
        <is>
          <t>12/10/2026 00:00:00</t>
        </is>
      </c>
      <c r="G3" t="inlineStr">
        <is>
          <t>Ativo</t>
        </is>
      </c>
      <c r="H3" t="inlineStr">
        <is>
          <t>Ordinária</t>
        </is>
      </c>
      <c r="I3" t="inlineStr">
        <is>
          <t>314332,00</t>
        </is>
      </c>
    </row>
    <row r="4">
      <c r="A4" t="inlineStr">
        <is>
          <t>0</t>
        </is>
      </c>
      <c r="B4" t="inlineStr">
        <is>
          <t>Patrocínio</t>
        </is>
      </c>
      <c r="C4" t="inlineStr">
        <is>
          <t>AMCHAM - AMERICAN CHAMBER OF COMMERCE FOR BRAZIL - SAO PAULO</t>
        </is>
      </c>
      <c r="D4" t="inlineStr">
        <is>
          <t>62044151000107</t>
        </is>
      </c>
      <c r="E4" t="inlineStr">
        <is>
          <t>01/04/2026 00:00:00</t>
        </is>
      </c>
      <c r="F4" t="inlineStr">
        <is>
          <t>30/10/2026 00:00:00</t>
        </is>
      </c>
      <c r="G4" t="inlineStr">
        <is>
          <t>Ativo</t>
        </is>
      </c>
      <c r="H4" t="inlineStr">
        <is>
          <t>Ordinária</t>
        </is>
      </c>
      <c r="I4" t="inlineStr">
        <is>
          <t>223810,00</t>
        </is>
      </c>
    </row>
    <row r="5">
      <c r="A5" t="inlineStr">
        <is>
          <t>0</t>
        </is>
      </c>
      <c r="B5" t="inlineStr">
        <is>
          <t>Patrocínio</t>
        </is>
      </c>
      <c r="C5" t="inlineStr">
        <is>
          <t>ASSOCIACAO BRASILEIRA DE EDUCACAO A DISTANCIA - ABED</t>
        </is>
      </c>
      <c r="D5" t="inlineStr">
        <is>
          <t>00975548000157</t>
        </is>
      </c>
      <c r="E5" t="inlineStr">
        <is>
          <t>23/03/2026 00:00:00</t>
        </is>
      </c>
      <c r="F5" t="inlineStr">
        <is>
          <t>30/04/2026 00:00:00</t>
        </is>
      </c>
      <c r="G5" t="inlineStr">
        <is>
          <t>Encerrado</t>
        </is>
      </c>
      <c r="H5" t="inlineStr">
        <is>
          <t>Ordinária</t>
        </is>
      </c>
      <c r="I5" t="inlineStr">
        <is>
          <t>129500,00</t>
        </is>
      </c>
    </row>
    <row r="6">
      <c r="A6" t="inlineStr">
        <is>
          <t>GAC-06-2026</t>
        </is>
      </c>
      <c r="B6" t="inlineStr">
        <is>
          <t>Patrocínio</t>
        </is>
      </c>
      <c r="C6" t="inlineStr">
        <is>
          <t>FRINKLES CONTEUDOS ESTRATEGICOS LTDA</t>
        </is>
      </c>
      <c r="D6" t="inlineStr">
        <is>
          <t>35852225000150</t>
        </is>
      </c>
      <c r="E6" t="inlineStr">
        <is>
          <t>20/03/2026 00:00:00</t>
        </is>
      </c>
      <c r="F6" t="inlineStr">
        <is>
          <t>30/10/2026 00:00:00</t>
        </is>
      </c>
      <c r="G6" t="inlineStr">
        <is>
          <t>Ativo</t>
        </is>
      </c>
      <c r="H6" t="inlineStr">
        <is>
          <t>Ordinária</t>
        </is>
      </c>
      <c r="I6" t="inlineStr">
        <is>
          <t>88890,00</t>
        </is>
      </c>
    </row>
    <row r="7">
      <c r="A7" t="inlineStr">
        <is>
          <t>0</t>
        </is>
      </c>
      <c r="B7" t="inlineStr">
        <is>
          <t>Patrocínio</t>
        </is>
      </c>
      <c r="C7" t="inlineStr">
        <is>
          <t>HYVE EVENTOS LTDA</t>
        </is>
      </c>
      <c r="D7" t="inlineStr">
        <is>
          <t>14681157000134</t>
        </is>
      </c>
      <c r="E7" t="inlineStr">
        <is>
          <t>03/02/2026 00:00:00</t>
        </is>
      </c>
      <c r="F7" t="inlineStr">
        <is>
          <t>08/05/2026 00:00:00</t>
        </is>
      </c>
      <c r="G7" t="inlineStr">
        <is>
          <t>Encerrado</t>
        </is>
      </c>
      <c r="H7" t="inlineStr">
        <is>
          <t>Ordinária</t>
        </is>
      </c>
      <c r="I7" t="inlineStr">
        <is>
          <t>55790,00</t>
        </is>
      </c>
    </row>
    <row r="8">
      <c r="A8" t="inlineStr">
        <is>
          <t>040/2026</t>
        </is>
      </c>
      <c r="B8" t="inlineStr">
        <is>
          <t>Patrocínio</t>
        </is>
      </c>
      <c r="C8" t="inlineStr">
        <is>
          <t>ENCONTRO INFORMAL COMUNICACAO E SERVICOS LTDA</t>
        </is>
      </c>
      <c r="D8" t="inlineStr">
        <is>
          <t>00035199000193</t>
        </is>
      </c>
      <c r="E8" t="inlineStr">
        <is>
          <t>22/05/2026 00:00:00</t>
        </is>
      </c>
      <c r="F8" t="inlineStr">
        <is>
          <t>31/08/2026 00:00:00</t>
        </is>
      </c>
      <c r="G8" t="inlineStr">
        <is>
          <t>Ativo</t>
        </is>
      </c>
      <c r="H8" t="inlineStr">
        <is>
          <t>Ordinária</t>
        </is>
      </c>
      <c r="I8" t="inlineStr">
        <is>
          <t>40000,00</t>
        </is>
      </c>
    </row>
    <row r="9">
      <c r="A9" t="inlineStr">
        <is>
          <t>09_2024</t>
        </is>
      </c>
      <c r="B9" t="inlineStr">
        <is>
          <t>Patrocínio</t>
        </is>
      </c>
      <c r="C9" t="inlineStr">
        <is>
          <t>FORUM DE OPERADORES HOTELEIROS DO BRASIL - FOHB</t>
        </is>
      </c>
      <c r="D9" t="inlineStr">
        <is>
          <t>05507842000158</t>
        </is>
      </c>
      <c r="E9" t="inlineStr">
        <is>
          <t>20/06/2026 00:00:00</t>
        </is>
      </c>
      <c r="F9" t="inlineStr">
        <is>
          <t>15/09/2026 00:00:00</t>
        </is>
      </c>
      <c r="G9" t="inlineStr">
        <is>
          <t>Ativo</t>
        </is>
      </c>
      <c r="H9" t="inlineStr">
        <is>
          <t>Ordinária</t>
        </is>
      </c>
      <c r="I9" t="inlineStr">
        <is>
          <t>34400,00</t>
        </is>
      </c>
    </row>
    <row r="10">
      <c r="A10" t="inlineStr">
        <is>
          <t>0</t>
        </is>
      </c>
      <c r="B10" t="inlineStr">
        <is>
          <t>Patrocínio</t>
        </is>
      </c>
      <c r="C10" t="inlineStr">
        <is>
          <t>ASSOCIACAO COMERCIAL E DE INOVACAO DE MARILIA - ACIM</t>
        </is>
      </c>
      <c r="D10" t="inlineStr">
        <is>
          <t>52059771000158</t>
        </is>
      </c>
      <c r="E10" t="inlineStr">
        <is>
          <t>02/04/2026 00:00:00</t>
        </is>
      </c>
      <c r="F10" t="inlineStr">
        <is>
          <t>10/09/2026 00:00:00</t>
        </is>
      </c>
      <c r="G10" t="inlineStr">
        <is>
          <t>Ativo</t>
        </is>
      </c>
      <c r="H10" t="inlineStr">
        <is>
          <t>Ordinária</t>
        </is>
      </c>
      <c r="I10" t="inlineStr">
        <is>
          <t>22000,00</t>
        </is>
      </c>
    </row>
    <row r="11">
      <c r="A11" t="inlineStr">
        <is>
          <t>OC 40798 02-2026</t>
        </is>
      </c>
      <c r="B11" t="inlineStr">
        <is>
          <t>Patrocínio</t>
        </is>
      </c>
      <c r="C11" t="inlineStr">
        <is>
          <t>KABOKO PRODUÇOES</t>
        </is>
      </c>
      <c r="D11" t="inlineStr">
        <is>
          <t>24129680000106</t>
        </is>
      </c>
      <c r="E11" t="inlineStr">
        <is>
          <t>07/05/2026 00:00:00</t>
        </is>
      </c>
      <c r="F11" t="inlineStr">
        <is>
          <t>09/05/2026 00:00:00</t>
        </is>
      </c>
      <c r="G11" t="inlineStr">
        <is>
          <t>Encerrado</t>
        </is>
      </c>
      <c r="H11" t="inlineStr">
        <is>
          <t>Ordinária</t>
        </is>
      </c>
      <c r="I11" t="inlineStr">
        <is>
          <t>10000,00</t>
        </is>
      </c>
    </row>
    <row r="12">
      <c r="A12" t="inlineStr">
        <is>
          <t>0</t>
        </is>
      </c>
      <c r="B12" t="inlineStr">
        <is>
          <t>Patrocínio</t>
        </is>
      </c>
      <c r="C12" t="inlineStr">
        <is>
          <t>CÂMARA BRASILEIRA DO LIVRO</t>
        </is>
      </c>
      <c r="D12" t="inlineStr">
        <is>
          <t>60792942000181</t>
        </is>
      </c>
      <c r="E12" t="inlineStr">
        <is>
          <t>13/07/2026 00:00:00</t>
        </is>
      </c>
      <c r="F12" t="inlineStr">
        <is>
          <t>03/10/2026 00:00:00</t>
        </is>
      </c>
      <c r="G12" t="inlineStr">
        <is>
          <t>Ativo</t>
        </is>
      </c>
      <c r="H12" t="inlineStr">
        <is>
          <t>Ordinária</t>
        </is>
      </c>
      <c r="I12" t="inlineStr">
        <is>
          <t>10000,00</t>
        </is>
      </c>
    </row>
  </sheetData>
  <pageMargins left="0.75" right="0.75" top="1" bottom="1" header="0.5" footer="0.5"/>
</worksheet>
</file>

<file path=xl/worksheets/sheet85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da Bahia</t>
        </is>
      </c>
      <c r="C2" t="inlineStr">
        <is>
          <t>03.682.189/0001-38</t>
        </is>
      </c>
      <c r="D2" t="inlineStr">
        <is>
          <t>Despesas Rateadas entre Departamentos</t>
        </is>
      </c>
      <c r="E2" t="inlineStr">
        <is>
          <t>Compartilhamento de estruturas físicas, infraestrutura tecnológica e ações conjuntas entre as Entidades.</t>
        </is>
      </c>
      <c r="F2" t="inlineStr">
        <is>
          <t>R$ 16.098.311,00</t>
        </is>
      </c>
    </row>
    <row r="3">
      <c r="A3" t="inlineStr">
        <is>
          <t>2026</t>
        </is>
      </c>
      <c r="B3" t="inlineStr">
        <is>
          <t>Administração Regional da Ceara</t>
        </is>
      </c>
      <c r="C3" t="inlineStr">
        <is>
          <t>03.648.344/0001-08</t>
        </is>
      </c>
      <c r="D3" t="inlineStr">
        <is>
          <t>Despesas Rateadas entre Departamentos</t>
        </is>
      </c>
      <c r="E3" t="inlineStr">
        <is>
          <t>Compartilhamento de estruturas físicas, infraestrutura tecnológica e ações conjuntas entre as Entidades.</t>
        </is>
      </c>
      <c r="F3" t="inlineStr">
        <is>
          <t>R$ 7.601.555,00</t>
        </is>
      </c>
    </row>
    <row r="4">
      <c r="A4" t="inlineStr">
        <is>
          <t>2026</t>
        </is>
      </c>
      <c r="B4" t="inlineStr">
        <is>
          <t>Administração Regional de Alagoas</t>
        </is>
      </c>
      <c r="C4" t="inlineStr">
        <is>
          <t>03.692.424/0001-52</t>
        </is>
      </c>
      <c r="D4" t="inlineStr">
        <is>
          <t>Despesas Rateadas entre Departamentos</t>
        </is>
      </c>
      <c r="E4" t="inlineStr">
        <is>
          <t>Compartilhamento de estruturas físicas, infraestrutura tecnológica e ações conjuntas entre as Entidades.</t>
        </is>
      </c>
      <c r="F4" t="inlineStr">
        <is>
          <t>R$ 3.069.589,00</t>
        </is>
      </c>
    </row>
    <row r="5">
      <c r="A5" t="inlineStr">
        <is>
          <t>2026</t>
        </is>
      </c>
      <c r="B5" t="inlineStr">
        <is>
          <t>Administração Regional de Goias</t>
        </is>
      </c>
      <c r="C5" t="inlineStr">
        <is>
          <t>03.608.475/0001-53</t>
        </is>
      </c>
      <c r="D5" t="inlineStr">
        <is>
          <t>Despesas Rateadas entre Departamentos</t>
        </is>
      </c>
      <c r="E5" t="inlineStr">
        <is>
          <t>Compartilhamento de estruturas físicas, infraestrutura tecnológica e ações conjuntas entre as Entidades.</t>
        </is>
      </c>
      <c r="F5" t="inlineStr">
        <is>
          <t>R$ 10.964.992,00</t>
        </is>
      </c>
    </row>
    <row r="6">
      <c r="A6" t="inlineStr">
        <is>
          <t>2026</t>
        </is>
      </c>
      <c r="B6" t="inlineStr">
        <is>
          <t xml:space="preserve">Administração Regional de Minas Gerais </t>
        </is>
      </c>
      <c r="C6" t="inlineStr">
        <is>
          <t>03.447.242/0001-16</t>
        </is>
      </c>
      <c r="D6" t="inlineStr">
        <is>
          <t>Despesas Rateadas entre Departamentos</t>
        </is>
      </c>
      <c r="E6" t="inlineStr">
        <is>
          <t>Compartilhamento de estruturas físicas, infraestrutura tecnológica e ações conjuntas entre as Entidades.</t>
        </is>
      </c>
      <c r="F6" t="inlineStr">
        <is>
          <t>R$ 32.935.392,00</t>
        </is>
      </c>
    </row>
    <row r="7">
      <c r="A7" t="inlineStr">
        <is>
          <t>2026</t>
        </is>
      </c>
      <c r="B7" t="inlineStr">
        <is>
          <t xml:space="preserve">Administração Regional de Pernambuco </t>
        </is>
      </c>
      <c r="C7" t="inlineStr">
        <is>
          <t>03.485.324/0001-55</t>
        </is>
      </c>
      <c r="D7" t="inlineStr">
        <is>
          <t>Despesas Rateadas entre Departamentos</t>
        </is>
      </c>
      <c r="E7" t="inlineStr">
        <is>
          <t>Compartilhamento de estruturas físicas, infraestrutura tecnológica e ações conjuntas entre as Entidades.</t>
        </is>
      </c>
      <c r="F7" t="inlineStr">
        <is>
          <t>R$ 28.808.604,00</t>
        </is>
      </c>
    </row>
    <row r="8">
      <c r="A8" t="inlineStr">
        <is>
          <t>2026</t>
        </is>
      </c>
      <c r="B8" t="inlineStr">
        <is>
          <t xml:space="preserve">Administração Regional de Rondonia </t>
        </is>
      </c>
      <c r="C8" t="inlineStr">
        <is>
          <t>03.581.871/0001-34</t>
        </is>
      </c>
      <c r="D8" t="inlineStr">
        <is>
          <t>Despesas Rateadas entre Departamentos</t>
        </is>
      </c>
      <c r="E8" t="inlineStr">
        <is>
          <t>Compartilhamento de estruturas físicas, infraestrutura tecnológica e ações conjuntas entre as Entidades.</t>
        </is>
      </c>
      <c r="F8" t="inlineStr">
        <is>
          <t>R$ 1.102.143,00</t>
        </is>
      </c>
    </row>
    <row r="9">
      <c r="A9" t="inlineStr">
        <is>
          <t>2026</t>
        </is>
      </c>
      <c r="B9" t="inlineStr">
        <is>
          <t xml:space="preserve">Administração Regional de Roraima </t>
        </is>
      </c>
      <c r="C9" t="inlineStr">
        <is>
          <t>03.647.980/0001-07</t>
        </is>
      </c>
      <c r="D9" t="inlineStr">
        <is>
          <t>Despesas Rateadas entre Departamentos</t>
        </is>
      </c>
      <c r="E9" t="inlineStr">
        <is>
          <t>Compartilhamento de estruturas físicas, infraestrutura tecnológica e ações conjuntas entre as Entidades.</t>
        </is>
      </c>
      <c r="F9" t="inlineStr">
        <is>
          <t>R$ 1.478.501,00</t>
        </is>
      </c>
    </row>
    <row r="10">
      <c r="A10" t="inlineStr">
        <is>
          <t>2026</t>
        </is>
      </c>
      <c r="B10" t="inlineStr">
        <is>
          <t xml:space="preserve">Administração Regional de Santa Catarina </t>
        </is>
      </c>
      <c r="C10" t="inlineStr">
        <is>
          <t>03.603.739/0018-24</t>
        </is>
      </c>
      <c r="D10" t="inlineStr">
        <is>
          <t>Despesas Rateadas entre Departamentos</t>
        </is>
      </c>
      <c r="E10" t="inlineStr">
        <is>
          <t>Compartilhamento de estruturas físicas, infraestrutura tecnológica e ações conjuntas entre as Entidades.</t>
        </is>
      </c>
      <c r="F10" t="inlineStr">
        <is>
          <t>R$ 133.131.312,00</t>
        </is>
      </c>
    </row>
    <row r="11">
      <c r="A11" t="inlineStr">
        <is>
          <t>2026</t>
        </is>
      </c>
      <c r="B11" t="inlineStr">
        <is>
          <t xml:space="preserve">Administração Regional de Santa Catarina </t>
        </is>
      </c>
      <c r="C11" t="inlineStr">
        <is>
          <t>03.603.739/0001-86</t>
        </is>
      </c>
      <c r="D11" t="inlineStr">
        <is>
          <t>Despesas Rateadas entre Departamentos</t>
        </is>
      </c>
      <c r="E11" t="inlineStr">
        <is>
          <t>Compartilhamento de estruturas físicas, infraestrutura tecnológica e ações conjuntas entre as Entidades.</t>
        </is>
      </c>
      <c r="F11" t="inlineStr">
        <is>
          <t>R$ 2.666.179,00</t>
        </is>
      </c>
    </row>
    <row r="12">
      <c r="A12" t="inlineStr">
        <is>
          <t>2026</t>
        </is>
      </c>
      <c r="B12" t="inlineStr">
        <is>
          <t xml:space="preserve">Administração Regional de Sergipe </t>
        </is>
      </c>
      <c r="C12" t="inlineStr">
        <is>
          <t>03.654.618/0001-63</t>
        </is>
      </c>
      <c r="D12" t="inlineStr">
        <is>
          <t>Despesas Rateadas entre Departamentos</t>
        </is>
      </c>
      <c r="E12" t="inlineStr">
        <is>
          <t>Compartilhamento de estruturas físicas, infraestrutura tecnológica e ações conjuntas entre as Entidades.</t>
        </is>
      </c>
      <c r="F12" t="inlineStr">
        <is>
          <t>R$ 2.981.138,00</t>
        </is>
      </c>
    </row>
    <row r="13">
      <c r="A13" t="inlineStr">
        <is>
          <t>2026</t>
        </is>
      </c>
      <c r="B13" t="inlineStr">
        <is>
          <t xml:space="preserve">Administração Regional de Tocantis </t>
        </is>
      </c>
      <c r="C13" t="inlineStr">
        <is>
          <t>03.711.932/0001-30</t>
        </is>
      </c>
      <c r="D13" t="inlineStr">
        <is>
          <t>Despesas Rateadas entre Departamentos</t>
        </is>
      </c>
      <c r="E13" t="inlineStr">
        <is>
          <t>Compartilhamento de estruturas físicas, infraestrutura tecnológica e ações conjuntas entre as Entidades.</t>
        </is>
      </c>
      <c r="F13" t="inlineStr">
        <is>
          <t>R$ 1.216.941,00</t>
        </is>
      </c>
    </row>
    <row r="14">
      <c r="A14" t="inlineStr">
        <is>
          <t>2026</t>
        </is>
      </c>
      <c r="B14" t="inlineStr">
        <is>
          <t>Administração Regional do Acre</t>
        </is>
      </c>
      <c r="C14" t="inlineStr">
        <is>
          <t>03.636.146/0001-16</t>
        </is>
      </c>
      <c r="D14" t="inlineStr">
        <is>
          <t>Despesas Rateadas entre Departamentos</t>
        </is>
      </c>
      <c r="E14" t="inlineStr">
        <is>
          <t>Compartilhamento de estruturas físicas, infraestrutura tecnológica e ações conjuntas entre as Entidades.</t>
        </is>
      </c>
      <c r="F14" t="inlineStr">
        <is>
          <t>R$ 437.078,00</t>
        </is>
      </c>
    </row>
    <row r="15">
      <c r="A15" t="inlineStr">
        <is>
          <t>2026</t>
        </is>
      </c>
      <c r="B15" t="inlineStr">
        <is>
          <t>Administração Regional do Amapá</t>
        </is>
      </c>
      <c r="C15" t="inlineStr">
        <is>
          <t>03.592.977/0001-33</t>
        </is>
      </c>
      <c r="D15" t="inlineStr">
        <is>
          <t>Despesas Rateadas entre Departamentos</t>
        </is>
      </c>
      <c r="E15" t="inlineStr">
        <is>
          <t>Compartilhamento de estruturas físicas, infraestrutura tecnológica e ações conjuntas entre as Entidades.</t>
        </is>
      </c>
      <c r="F15" t="inlineStr">
        <is>
          <t>R$ 631.503,00</t>
        </is>
      </c>
    </row>
    <row r="16">
      <c r="A16" t="inlineStr">
        <is>
          <t>2026</t>
        </is>
      </c>
      <c r="B16" t="inlineStr">
        <is>
          <t>Administração Regional do Amazonas</t>
        </is>
      </c>
      <c r="C16" t="inlineStr">
        <is>
          <t>03.965.450/0001-07</t>
        </is>
      </c>
      <c r="D16" t="inlineStr">
        <is>
          <t>Despesas Rateadas entre Departamentos</t>
        </is>
      </c>
      <c r="E16" t="inlineStr">
        <is>
          <t>Compartilhamento de estruturas físicas, infraestrutura tecnológica e ações conjuntas entre as Entidades.</t>
        </is>
      </c>
      <c r="F16" t="inlineStr">
        <is>
          <t>R$ 3.769.169,00</t>
        </is>
      </c>
    </row>
    <row r="17">
      <c r="A17" t="inlineStr">
        <is>
          <t>2026</t>
        </is>
      </c>
      <c r="B17" t="inlineStr">
        <is>
          <t>Administração Regional do Distrito Federal</t>
        </is>
      </c>
      <c r="C17" t="inlineStr">
        <is>
          <t>03.296.968/0001-03</t>
        </is>
      </c>
      <c r="D17" t="inlineStr">
        <is>
          <t>Despesas Rateadas entre Departamentos</t>
        </is>
      </c>
      <c r="E17" t="inlineStr">
        <is>
          <t>Compartilhamento de estruturas físicas, infraestrutura tecnológica e ações conjuntas entre as Entidades.</t>
        </is>
      </c>
      <c r="F17" t="inlineStr">
        <is>
          <t>R$ 846.994,00</t>
        </is>
      </c>
    </row>
    <row r="18">
      <c r="A18" t="inlineStr">
        <is>
          <t>2026</t>
        </is>
      </c>
      <c r="B18" t="inlineStr">
        <is>
          <t>Administração Regional do Espírito Santo</t>
        </is>
      </c>
      <c r="C18" t="inlineStr">
        <is>
          <t>03.743.301/0001-01</t>
        </is>
      </c>
      <c r="D18" t="inlineStr">
        <is>
          <t>Despesas Rateadas entre Departamentos</t>
        </is>
      </c>
      <c r="E18" t="inlineStr">
        <is>
          <t>Compartilhamento de estruturas físicas, infraestrutura tecnológica e ações conjuntas entre as Entidades.</t>
        </is>
      </c>
      <c r="F18" t="inlineStr">
        <is>
          <t>R$ 5.914.356,00</t>
        </is>
      </c>
    </row>
    <row r="19">
      <c r="A19" t="inlineStr">
        <is>
          <t>2026</t>
        </is>
      </c>
      <c r="B19" t="inlineStr">
        <is>
          <t>Administração Regional do Maranhão</t>
        </is>
      </c>
      <c r="C19" t="inlineStr">
        <is>
          <t>03.760.035/0001-17</t>
        </is>
      </c>
      <c r="D19" t="inlineStr">
        <is>
          <t>Despesas Rateadas entre Departamentos</t>
        </is>
      </c>
      <c r="E19" t="inlineStr">
        <is>
          <t>Compartilhamento de estruturas físicas, infraestrutura tecnológica e ações conjuntas entre as Entidades.</t>
        </is>
      </c>
      <c r="F19" t="inlineStr">
        <is>
          <t>R$ 3.921.286,00</t>
        </is>
      </c>
    </row>
    <row r="20">
      <c r="A20" t="inlineStr">
        <is>
          <t>2026</t>
        </is>
      </c>
      <c r="B20" t="inlineStr">
        <is>
          <t>Administração Regional do Mato Grosso</t>
        </is>
      </c>
      <c r="C20" t="inlineStr">
        <is>
          <t>03.658.868/0001-71</t>
        </is>
      </c>
      <c r="D20" t="inlineStr">
        <is>
          <t>Despesas Rateadas entre Departamentos</t>
        </is>
      </c>
      <c r="E20" t="inlineStr">
        <is>
          <t>Compartilhamento de estruturas físicas, infraestrutura tecnológica e ações conjuntas entre as Entidades.</t>
        </is>
      </c>
      <c r="F20" t="inlineStr">
        <is>
          <t>R$ 3.974.738,00</t>
        </is>
      </c>
    </row>
    <row r="21">
      <c r="A21" t="inlineStr">
        <is>
          <t>2026</t>
        </is>
      </c>
      <c r="B21" t="inlineStr">
        <is>
          <t>Administração Regional do Mato Grosso do Sul</t>
        </is>
      </c>
      <c r="C21" t="inlineStr">
        <is>
          <t>03.644.843/0001-19</t>
        </is>
      </c>
      <c r="D21" t="inlineStr">
        <is>
          <t>Despesas Rateadas entre Departamentos</t>
        </is>
      </c>
      <c r="E21" t="inlineStr">
        <is>
          <t>Compartilhamento de estruturas físicas, infraestrutura tecnológica e ações conjuntas entre as Entidades.</t>
        </is>
      </c>
      <c r="F21" t="inlineStr">
        <is>
          <t>R$ 359.077,00</t>
        </is>
      </c>
    </row>
  </sheetData>
  <pageMargins left="0.75" right="0.75" top="1" bottom="1" header="0.5" footer="0.5"/>
</worksheet>
</file>

<file path=xl/worksheets/sheet85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da Bahia</t>
        </is>
      </c>
      <c r="C2" t="inlineStr">
        <is>
          <t>03.682.189/0001-38</t>
        </is>
      </c>
      <c r="D2" t="inlineStr">
        <is>
          <t>Despesas Rateadas entre Departamentos</t>
        </is>
      </c>
      <c r="E2" t="inlineStr">
        <is>
          <t>Compartilhamento de estruturas físicas, infraestrutura tecnológica e ações conjuntas entre as Entidades.</t>
        </is>
      </c>
      <c r="F2" t="inlineStr">
        <is>
          <t>R$ 16.098.311,00</t>
        </is>
      </c>
    </row>
    <row r="3">
      <c r="A3" t="inlineStr">
        <is>
          <t>2026</t>
        </is>
      </c>
      <c r="B3" t="inlineStr">
        <is>
          <t>Administração Regional da Ceara</t>
        </is>
      </c>
      <c r="C3" t="inlineStr">
        <is>
          <t>03.648.344/0001-08</t>
        </is>
      </c>
      <c r="D3" t="inlineStr">
        <is>
          <t>Despesas Rateadas entre Departamentos</t>
        </is>
      </c>
      <c r="E3" t="inlineStr">
        <is>
          <t>Compartilhamento de estruturas físicas, infraestrutura tecnológica e ações conjuntas entre as Entidades.</t>
        </is>
      </c>
      <c r="F3" t="inlineStr">
        <is>
          <t>R$ 7.601.555,00</t>
        </is>
      </c>
    </row>
    <row r="4">
      <c r="A4" t="inlineStr">
        <is>
          <t>2026</t>
        </is>
      </c>
      <c r="B4" t="inlineStr">
        <is>
          <t>Administração Regional de Alagoas</t>
        </is>
      </c>
      <c r="C4" t="inlineStr">
        <is>
          <t>03.692.424/0001-52</t>
        </is>
      </c>
      <c r="D4" t="inlineStr">
        <is>
          <t>Despesas Rateadas entre Departamentos</t>
        </is>
      </c>
      <c r="E4" t="inlineStr">
        <is>
          <t>Compartilhamento de estruturas físicas, infraestrutura tecnológica e ações conjuntas entre as Entidades.</t>
        </is>
      </c>
      <c r="F4" t="inlineStr">
        <is>
          <t>R$ 3.069.589,00</t>
        </is>
      </c>
    </row>
    <row r="5">
      <c r="A5" t="inlineStr">
        <is>
          <t>2026</t>
        </is>
      </c>
      <c r="B5" t="inlineStr">
        <is>
          <t>Administração Regional de Goias</t>
        </is>
      </c>
      <c r="C5" t="inlineStr">
        <is>
          <t>03.608.475/0001-53</t>
        </is>
      </c>
      <c r="D5" t="inlineStr">
        <is>
          <t>Despesas Rateadas entre Departamentos</t>
        </is>
      </c>
      <c r="E5" t="inlineStr">
        <is>
          <t>Compartilhamento de estruturas físicas, infraestrutura tecnológica e ações conjuntas entre as Entidades.</t>
        </is>
      </c>
      <c r="F5" t="inlineStr">
        <is>
          <t>R$ 10.964.992,00</t>
        </is>
      </c>
    </row>
    <row r="6">
      <c r="A6" t="inlineStr">
        <is>
          <t>2026</t>
        </is>
      </c>
      <c r="B6" t="inlineStr">
        <is>
          <t xml:space="preserve">Administração Regional de Minas Gerais </t>
        </is>
      </c>
      <c r="C6" t="inlineStr">
        <is>
          <t>03.447.242/0001-16</t>
        </is>
      </c>
      <c r="D6" t="inlineStr">
        <is>
          <t>Despesas Rateadas entre Departamentos</t>
        </is>
      </c>
      <c r="E6" t="inlineStr">
        <is>
          <t>Compartilhamento de estruturas físicas, infraestrutura tecnológica e ações conjuntas entre as Entidades.</t>
        </is>
      </c>
      <c r="F6" t="inlineStr">
        <is>
          <t>R$ 32.935.392,00</t>
        </is>
      </c>
    </row>
    <row r="7">
      <c r="A7" t="inlineStr">
        <is>
          <t>2026</t>
        </is>
      </c>
      <c r="B7" t="inlineStr">
        <is>
          <t xml:space="preserve">Administração Regional de Pernambuco </t>
        </is>
      </c>
      <c r="C7" t="inlineStr">
        <is>
          <t>03.485.324/0001-55</t>
        </is>
      </c>
      <c r="D7" t="inlineStr">
        <is>
          <t>Despesas Rateadas entre Departamentos</t>
        </is>
      </c>
      <c r="E7" t="inlineStr">
        <is>
          <t>Compartilhamento de estruturas físicas, infraestrutura tecnológica e ações conjuntas entre as Entidades.</t>
        </is>
      </c>
      <c r="F7" t="inlineStr">
        <is>
          <t>R$ 28.808.604,00</t>
        </is>
      </c>
    </row>
    <row r="8">
      <c r="A8" t="inlineStr">
        <is>
          <t>2026</t>
        </is>
      </c>
      <c r="B8" t="inlineStr">
        <is>
          <t xml:space="preserve">Administração Regional de Rondonia </t>
        </is>
      </c>
      <c r="C8" t="inlineStr">
        <is>
          <t>03.581.871/0001-34</t>
        </is>
      </c>
      <c r="D8" t="inlineStr">
        <is>
          <t>Despesas Rateadas entre Departamentos</t>
        </is>
      </c>
      <c r="E8" t="inlineStr">
        <is>
          <t>Compartilhamento de estruturas físicas, infraestrutura tecnológica e ações conjuntas entre as Entidades.</t>
        </is>
      </c>
      <c r="F8" t="inlineStr">
        <is>
          <t>R$ 1.102.143,00</t>
        </is>
      </c>
    </row>
    <row r="9">
      <c r="A9" t="inlineStr">
        <is>
          <t>2026</t>
        </is>
      </c>
      <c r="B9" t="inlineStr">
        <is>
          <t xml:space="preserve">Administração Regional de Roraima </t>
        </is>
      </c>
      <c r="C9" t="inlineStr">
        <is>
          <t>03.647.980/0001-07</t>
        </is>
      </c>
      <c r="D9" t="inlineStr">
        <is>
          <t>Despesas Rateadas entre Departamentos</t>
        </is>
      </c>
      <c r="E9" t="inlineStr">
        <is>
          <t>Compartilhamento de estruturas físicas, infraestrutura tecnológica e ações conjuntas entre as Entidades.</t>
        </is>
      </c>
      <c r="F9" t="inlineStr">
        <is>
          <t>R$ 1.478.501,00</t>
        </is>
      </c>
    </row>
    <row r="10">
      <c r="A10" t="inlineStr">
        <is>
          <t>2026</t>
        </is>
      </c>
      <c r="B10" t="inlineStr">
        <is>
          <t xml:space="preserve">Administração Regional de Santa Catarina </t>
        </is>
      </c>
      <c r="C10" t="inlineStr">
        <is>
          <t>03.603.739/0018-24</t>
        </is>
      </c>
      <c r="D10" t="inlineStr">
        <is>
          <t>Despesas Rateadas entre Departamentos</t>
        </is>
      </c>
      <c r="E10" t="inlineStr">
        <is>
          <t>Compartilhamento de estruturas físicas, infraestrutura tecnológica e ações conjuntas entre as Entidades.</t>
        </is>
      </c>
      <c r="F10" t="inlineStr">
        <is>
          <t>R$ 133.131.312,00</t>
        </is>
      </c>
    </row>
    <row r="11">
      <c r="A11" t="inlineStr">
        <is>
          <t>2026</t>
        </is>
      </c>
      <c r="B11" t="inlineStr">
        <is>
          <t xml:space="preserve">Administração Regional de Santa Catarina </t>
        </is>
      </c>
      <c r="C11" t="inlineStr">
        <is>
          <t>03.603.739/0001-86</t>
        </is>
      </c>
      <c r="D11" t="inlineStr">
        <is>
          <t>Despesas Rateadas entre Departamentos</t>
        </is>
      </c>
      <c r="E11" t="inlineStr">
        <is>
          <t>Compartilhamento de estruturas físicas, infraestrutura tecnológica e ações conjuntas entre as Entidades.</t>
        </is>
      </c>
      <c r="F11" t="inlineStr">
        <is>
          <t>R$ 2.666.179,00</t>
        </is>
      </c>
    </row>
    <row r="12">
      <c r="A12" t="inlineStr">
        <is>
          <t>2026</t>
        </is>
      </c>
      <c r="B12" t="inlineStr">
        <is>
          <t xml:space="preserve">Administração Regional de Sergipe </t>
        </is>
      </c>
      <c r="C12" t="inlineStr">
        <is>
          <t>03.654.618/0001-63</t>
        </is>
      </c>
      <c r="D12" t="inlineStr">
        <is>
          <t>Despesas Rateadas entre Departamentos</t>
        </is>
      </c>
      <c r="E12" t="inlineStr">
        <is>
          <t>Compartilhamento de estruturas físicas, infraestrutura tecnológica e ações conjuntas entre as Entidades.</t>
        </is>
      </c>
      <c r="F12" t="inlineStr">
        <is>
          <t>R$ 2.981.138,00</t>
        </is>
      </c>
    </row>
    <row r="13">
      <c r="A13" t="inlineStr">
        <is>
          <t>2026</t>
        </is>
      </c>
      <c r="B13" t="inlineStr">
        <is>
          <t xml:space="preserve">Administração Regional de Tocantis </t>
        </is>
      </c>
      <c r="C13" t="inlineStr">
        <is>
          <t>03.711.932/0001-30</t>
        </is>
      </c>
      <c r="D13" t="inlineStr">
        <is>
          <t>Despesas Rateadas entre Departamentos</t>
        </is>
      </c>
      <c r="E13" t="inlineStr">
        <is>
          <t>Compartilhamento de estruturas físicas, infraestrutura tecnológica e ações conjuntas entre as Entidades.</t>
        </is>
      </c>
      <c r="F13" t="inlineStr">
        <is>
          <t>R$ 1.216.941,00</t>
        </is>
      </c>
    </row>
    <row r="14">
      <c r="A14" t="inlineStr">
        <is>
          <t>2026</t>
        </is>
      </c>
      <c r="B14" t="inlineStr">
        <is>
          <t>Administração Regional do Acre</t>
        </is>
      </c>
      <c r="C14" t="inlineStr">
        <is>
          <t>03.636.146/0001-16</t>
        </is>
      </c>
      <c r="D14" t="inlineStr">
        <is>
          <t>Despesas Rateadas entre Departamentos</t>
        </is>
      </c>
      <c r="E14" t="inlineStr">
        <is>
          <t>Compartilhamento de estruturas físicas, infraestrutura tecnológica e ações conjuntas entre as Entidades.</t>
        </is>
      </c>
      <c r="F14" t="inlineStr">
        <is>
          <t>R$ 437.078,00</t>
        </is>
      </c>
    </row>
    <row r="15">
      <c r="A15" t="inlineStr">
        <is>
          <t>2026</t>
        </is>
      </c>
      <c r="B15" t="inlineStr">
        <is>
          <t>Administração Regional do Amapá</t>
        </is>
      </c>
      <c r="C15" t="inlineStr">
        <is>
          <t>03.592.977/0001-33</t>
        </is>
      </c>
      <c r="D15" t="inlineStr">
        <is>
          <t>Despesas Rateadas entre Departamentos</t>
        </is>
      </c>
      <c r="E15" t="inlineStr">
        <is>
          <t>Compartilhamento de estruturas físicas, infraestrutura tecnológica e ações conjuntas entre as Entidades.</t>
        </is>
      </c>
      <c r="F15" t="inlineStr">
        <is>
          <t>R$ 631.503,00</t>
        </is>
      </c>
    </row>
    <row r="16">
      <c r="A16" t="inlineStr">
        <is>
          <t>2026</t>
        </is>
      </c>
      <c r="B16" t="inlineStr">
        <is>
          <t>Administração Regional do Amazonas</t>
        </is>
      </c>
      <c r="C16" t="inlineStr">
        <is>
          <t>03.965.450/0001-07</t>
        </is>
      </c>
      <c r="D16" t="inlineStr">
        <is>
          <t>Despesas Rateadas entre Departamentos</t>
        </is>
      </c>
      <c r="E16" t="inlineStr">
        <is>
          <t>Compartilhamento de estruturas físicas, infraestrutura tecnológica e ações conjuntas entre as Entidades.</t>
        </is>
      </c>
      <c r="F16" t="inlineStr">
        <is>
          <t>R$ 3.769.169,00</t>
        </is>
      </c>
    </row>
    <row r="17">
      <c r="A17" t="inlineStr">
        <is>
          <t>2026</t>
        </is>
      </c>
      <c r="B17" t="inlineStr">
        <is>
          <t>Administração Regional do Distrito Federal</t>
        </is>
      </c>
      <c r="C17" t="inlineStr">
        <is>
          <t>03.296.968/0001-03</t>
        </is>
      </c>
      <c r="D17" t="inlineStr">
        <is>
          <t>Despesas Rateadas entre Departamentos</t>
        </is>
      </c>
      <c r="E17" t="inlineStr">
        <is>
          <t>Compartilhamento de estruturas físicas, infraestrutura tecnológica e ações conjuntas entre as Entidades.</t>
        </is>
      </c>
      <c r="F17" t="inlineStr">
        <is>
          <t>R$ 846.994,00</t>
        </is>
      </c>
    </row>
    <row r="18">
      <c r="A18" t="inlineStr">
        <is>
          <t>2026</t>
        </is>
      </c>
      <c r="B18" t="inlineStr">
        <is>
          <t>Administração Regional do Espírito Santo</t>
        </is>
      </c>
      <c r="C18" t="inlineStr">
        <is>
          <t>03.743.301/0001-01</t>
        </is>
      </c>
      <c r="D18" t="inlineStr">
        <is>
          <t>Despesas Rateadas entre Departamentos</t>
        </is>
      </c>
      <c r="E18" t="inlineStr">
        <is>
          <t>Compartilhamento de estruturas físicas, infraestrutura tecnológica e ações conjuntas entre as Entidades.</t>
        </is>
      </c>
      <c r="F18" t="inlineStr">
        <is>
          <t>R$ 5.914.356,00</t>
        </is>
      </c>
    </row>
    <row r="19">
      <c r="A19" t="inlineStr">
        <is>
          <t>2026</t>
        </is>
      </c>
      <c r="B19" t="inlineStr">
        <is>
          <t>Administração Regional do Maranhão</t>
        </is>
      </c>
      <c r="C19" t="inlineStr">
        <is>
          <t>03.760.035/0001-17</t>
        </is>
      </c>
      <c r="D19" t="inlineStr">
        <is>
          <t>Despesas Rateadas entre Departamentos</t>
        </is>
      </c>
      <c r="E19" t="inlineStr">
        <is>
          <t>Compartilhamento de estruturas físicas, infraestrutura tecnológica e ações conjuntas entre as Entidades.</t>
        </is>
      </c>
      <c r="F19" t="inlineStr">
        <is>
          <t>R$ 3.921.286,00</t>
        </is>
      </c>
    </row>
    <row r="20">
      <c r="A20" t="inlineStr">
        <is>
          <t>2026</t>
        </is>
      </c>
      <c r="B20" t="inlineStr">
        <is>
          <t>Administração Regional do Mato Grosso</t>
        </is>
      </c>
      <c r="C20" t="inlineStr">
        <is>
          <t>03.658.868/0001-71</t>
        </is>
      </c>
      <c r="D20" t="inlineStr">
        <is>
          <t>Despesas Rateadas entre Departamentos</t>
        </is>
      </c>
      <c r="E20" t="inlineStr">
        <is>
          <t>Compartilhamento de estruturas físicas, infraestrutura tecnológica e ações conjuntas entre as Entidades.</t>
        </is>
      </c>
      <c r="F20" t="inlineStr">
        <is>
          <t>R$ 3.974.738,00</t>
        </is>
      </c>
    </row>
    <row r="21">
      <c r="A21" t="inlineStr">
        <is>
          <t>2026</t>
        </is>
      </c>
      <c r="B21" t="inlineStr">
        <is>
          <t>Administração Regional do Mato Grosso do Sul</t>
        </is>
      </c>
      <c r="C21" t="inlineStr">
        <is>
          <t>03.644.843/0001-19</t>
        </is>
      </c>
      <c r="D21" t="inlineStr">
        <is>
          <t>Despesas Rateadas entre Departamentos</t>
        </is>
      </c>
      <c r="E21" t="inlineStr">
        <is>
          <t>Compartilhamento de estruturas físicas, infraestrutura tecnológica e ações conjuntas entre as Entidades.</t>
        </is>
      </c>
      <c r="F21" t="inlineStr">
        <is>
          <t>R$ 359.077,00</t>
        </is>
      </c>
    </row>
  </sheetData>
  <pageMargins left="0.75" right="0.75" top="1" bottom="1" header="0.5" footer="0.5"/>
</worksheet>
</file>

<file path=xl/worksheets/sheet86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Administração Regional da Bahia</t>
        </is>
      </c>
      <c r="C2" t="inlineStr">
        <is>
          <t>03.682.189/0001-38</t>
        </is>
      </c>
      <c r="D2" t="inlineStr">
        <is>
          <t>Despesas Rateadas entre Departamentos</t>
        </is>
      </c>
      <c r="E2" t="inlineStr">
        <is>
          <t>Compartilhamento de estruturas físicas, infraestrutura tecnológica e ações conjuntas entre as Entidades.</t>
        </is>
      </c>
      <c r="F2" t="inlineStr">
        <is>
          <t>R$ 16.098.311,00</t>
        </is>
      </c>
    </row>
    <row r="3">
      <c r="A3" t="inlineStr">
        <is>
          <t>2026</t>
        </is>
      </c>
      <c r="B3" t="inlineStr">
        <is>
          <t>Administração Regional da Ceara</t>
        </is>
      </c>
      <c r="C3" t="inlineStr">
        <is>
          <t>03.648.344/0001-08</t>
        </is>
      </c>
      <c r="D3" t="inlineStr">
        <is>
          <t>Despesas Rateadas entre Departamentos</t>
        </is>
      </c>
      <c r="E3" t="inlineStr">
        <is>
          <t>Compartilhamento de estruturas físicas, infraestrutura tecnológica e ações conjuntas entre as Entidades.</t>
        </is>
      </c>
      <c r="F3" t="inlineStr">
        <is>
          <t>R$ 7.601.555,00</t>
        </is>
      </c>
    </row>
    <row r="4">
      <c r="A4" t="inlineStr">
        <is>
          <t>2026</t>
        </is>
      </c>
      <c r="B4" t="inlineStr">
        <is>
          <t>Administração Regional de Alagoas</t>
        </is>
      </c>
      <c r="C4" t="inlineStr">
        <is>
          <t>03.692.424/0001-52</t>
        </is>
      </c>
      <c r="D4" t="inlineStr">
        <is>
          <t>Despesas Rateadas entre Departamentos</t>
        </is>
      </c>
      <c r="E4" t="inlineStr">
        <is>
          <t>Compartilhamento de estruturas físicas, infraestrutura tecnológica e ações conjuntas entre as Entidades.</t>
        </is>
      </c>
      <c r="F4" t="inlineStr">
        <is>
          <t>R$ 3.069.589,00</t>
        </is>
      </c>
    </row>
    <row r="5">
      <c r="A5" t="inlineStr">
        <is>
          <t>2026</t>
        </is>
      </c>
      <c r="B5" t="inlineStr">
        <is>
          <t>Administração Regional de Goias</t>
        </is>
      </c>
      <c r="C5" t="inlineStr">
        <is>
          <t>03.608.475/0001-53</t>
        </is>
      </c>
      <c r="D5" t="inlineStr">
        <is>
          <t>Despesas Rateadas entre Departamentos</t>
        </is>
      </c>
      <c r="E5" t="inlineStr">
        <is>
          <t>Compartilhamento de estruturas físicas, infraestrutura tecnológica e ações conjuntas entre as Entidades.</t>
        </is>
      </c>
      <c r="F5" t="inlineStr">
        <is>
          <t>R$ 10.964.992,00</t>
        </is>
      </c>
    </row>
    <row r="6">
      <c r="A6" t="inlineStr">
        <is>
          <t>2026</t>
        </is>
      </c>
      <c r="B6" t="inlineStr">
        <is>
          <t xml:space="preserve">Administração Regional de Minas Gerais </t>
        </is>
      </c>
      <c r="C6" t="inlineStr">
        <is>
          <t>03.447.242/0001-16</t>
        </is>
      </c>
      <c r="D6" t="inlineStr">
        <is>
          <t>Despesas Rateadas entre Departamentos</t>
        </is>
      </c>
      <c r="E6" t="inlineStr">
        <is>
          <t>Compartilhamento de estruturas físicas, infraestrutura tecnológica e ações conjuntas entre as Entidades.</t>
        </is>
      </c>
      <c r="F6" t="inlineStr">
        <is>
          <t>R$ 32.935.392,00</t>
        </is>
      </c>
    </row>
    <row r="7">
      <c r="A7" t="inlineStr">
        <is>
          <t>2026</t>
        </is>
      </c>
      <c r="B7" t="inlineStr">
        <is>
          <t xml:space="preserve">Administração Regional de Pernambuco </t>
        </is>
      </c>
      <c r="C7" t="inlineStr">
        <is>
          <t>03.485.324/0001-55</t>
        </is>
      </c>
      <c r="D7" t="inlineStr">
        <is>
          <t>Despesas Rateadas entre Departamentos</t>
        </is>
      </c>
      <c r="E7" t="inlineStr">
        <is>
          <t>Compartilhamento de estruturas físicas, infraestrutura tecnológica e ações conjuntas entre as Entidades.</t>
        </is>
      </c>
      <c r="F7" t="inlineStr">
        <is>
          <t>R$ 28.808.604,00</t>
        </is>
      </c>
    </row>
    <row r="8">
      <c r="A8" t="inlineStr">
        <is>
          <t>2026</t>
        </is>
      </c>
      <c r="B8" t="inlineStr">
        <is>
          <t xml:space="preserve">Administração Regional de Rondonia </t>
        </is>
      </c>
      <c r="C8" t="inlineStr">
        <is>
          <t>03.581.871/0001-34</t>
        </is>
      </c>
      <c r="D8" t="inlineStr">
        <is>
          <t>Despesas Rateadas entre Departamentos</t>
        </is>
      </c>
      <c r="E8" t="inlineStr">
        <is>
          <t>Compartilhamento de estruturas físicas, infraestrutura tecnológica e ações conjuntas entre as Entidades.</t>
        </is>
      </c>
      <c r="F8" t="inlineStr">
        <is>
          <t>R$ 1.102.143,00</t>
        </is>
      </c>
    </row>
    <row r="9">
      <c r="A9" t="inlineStr">
        <is>
          <t>2026</t>
        </is>
      </c>
      <c r="B9" t="inlineStr">
        <is>
          <t xml:space="preserve">Administração Regional de Roraima </t>
        </is>
      </c>
      <c r="C9" t="inlineStr">
        <is>
          <t>03.647.980/0001-07</t>
        </is>
      </c>
      <c r="D9" t="inlineStr">
        <is>
          <t>Despesas Rateadas entre Departamentos</t>
        </is>
      </c>
      <c r="E9" t="inlineStr">
        <is>
          <t>Compartilhamento de estruturas físicas, infraestrutura tecnológica e ações conjuntas entre as Entidades.</t>
        </is>
      </c>
      <c r="F9" t="inlineStr">
        <is>
          <t>R$ 1.478.501,00</t>
        </is>
      </c>
    </row>
    <row r="10">
      <c r="A10" t="inlineStr">
        <is>
          <t>2026</t>
        </is>
      </c>
      <c r="B10" t="inlineStr">
        <is>
          <t xml:space="preserve">Administração Regional de Santa Catarina </t>
        </is>
      </c>
      <c r="C10" t="inlineStr">
        <is>
          <t>03.603.739/0018-24</t>
        </is>
      </c>
      <c r="D10" t="inlineStr">
        <is>
          <t>Despesas Rateadas entre Departamentos</t>
        </is>
      </c>
      <c r="E10" t="inlineStr">
        <is>
          <t>Compartilhamento de estruturas físicas, infraestrutura tecnológica e ações conjuntas entre as Entidades.</t>
        </is>
      </c>
      <c r="F10" t="inlineStr">
        <is>
          <t>R$ 133.131.312,00</t>
        </is>
      </c>
    </row>
    <row r="11">
      <c r="A11" t="inlineStr">
        <is>
          <t>2026</t>
        </is>
      </c>
      <c r="B11" t="inlineStr">
        <is>
          <t xml:space="preserve">Administração Regional de Santa Catarina </t>
        </is>
      </c>
      <c r="C11" t="inlineStr">
        <is>
          <t>03.603.739/0001-86</t>
        </is>
      </c>
      <c r="D11" t="inlineStr">
        <is>
          <t>Despesas Rateadas entre Departamentos</t>
        </is>
      </c>
      <c r="E11" t="inlineStr">
        <is>
          <t>Compartilhamento de estruturas físicas, infraestrutura tecnológica e ações conjuntas entre as Entidades.</t>
        </is>
      </c>
      <c r="F11" t="inlineStr">
        <is>
          <t>R$ 2.666.179,00</t>
        </is>
      </c>
    </row>
    <row r="12">
      <c r="A12" t="inlineStr">
        <is>
          <t>2026</t>
        </is>
      </c>
      <c r="B12" t="inlineStr">
        <is>
          <t xml:space="preserve">Administração Regional de Sergipe </t>
        </is>
      </c>
      <c r="C12" t="inlineStr">
        <is>
          <t>03.654.618/0001-63</t>
        </is>
      </c>
      <c r="D12" t="inlineStr">
        <is>
          <t>Despesas Rateadas entre Departamentos</t>
        </is>
      </c>
      <c r="E12" t="inlineStr">
        <is>
          <t>Compartilhamento de estruturas físicas, infraestrutura tecnológica e ações conjuntas entre as Entidades.</t>
        </is>
      </c>
      <c r="F12" t="inlineStr">
        <is>
          <t>R$ 2.981.138,00</t>
        </is>
      </c>
    </row>
    <row r="13">
      <c r="A13" t="inlineStr">
        <is>
          <t>2026</t>
        </is>
      </c>
      <c r="B13" t="inlineStr">
        <is>
          <t xml:space="preserve">Administração Regional de Tocantis </t>
        </is>
      </c>
      <c r="C13" t="inlineStr">
        <is>
          <t>03.711.932/0001-30</t>
        </is>
      </c>
      <c r="D13" t="inlineStr">
        <is>
          <t>Despesas Rateadas entre Departamentos</t>
        </is>
      </c>
      <c r="E13" t="inlineStr">
        <is>
          <t>Compartilhamento de estruturas físicas, infraestrutura tecnológica e ações conjuntas entre as Entidades.</t>
        </is>
      </c>
      <c r="F13" t="inlineStr">
        <is>
          <t>R$ 1.216.941,00</t>
        </is>
      </c>
    </row>
    <row r="14">
      <c r="A14" t="inlineStr">
        <is>
          <t>2026</t>
        </is>
      </c>
      <c r="B14" t="inlineStr">
        <is>
          <t>Administração Regional do Acre</t>
        </is>
      </c>
      <c r="C14" t="inlineStr">
        <is>
          <t>03.636.146/0001-16</t>
        </is>
      </c>
      <c r="D14" t="inlineStr">
        <is>
          <t>Despesas Rateadas entre Departamentos</t>
        </is>
      </c>
      <c r="E14" t="inlineStr">
        <is>
          <t>Compartilhamento de estruturas físicas, infraestrutura tecnológica e ações conjuntas entre as Entidades.</t>
        </is>
      </c>
      <c r="F14" t="inlineStr">
        <is>
          <t>R$ 437.078,00</t>
        </is>
      </c>
    </row>
    <row r="15">
      <c r="A15" t="inlineStr">
        <is>
          <t>2026</t>
        </is>
      </c>
      <c r="B15" t="inlineStr">
        <is>
          <t>Administração Regional do Amapá</t>
        </is>
      </c>
      <c r="C15" t="inlineStr">
        <is>
          <t>03.592.977/0001-33</t>
        </is>
      </c>
      <c r="D15" t="inlineStr">
        <is>
          <t>Despesas Rateadas entre Departamentos</t>
        </is>
      </c>
      <c r="E15" t="inlineStr">
        <is>
          <t>Compartilhamento de estruturas físicas, infraestrutura tecnológica e ações conjuntas entre as Entidades.</t>
        </is>
      </c>
      <c r="F15" t="inlineStr">
        <is>
          <t>R$ 631.503,00</t>
        </is>
      </c>
    </row>
    <row r="16">
      <c r="A16" t="inlineStr">
        <is>
          <t>2026</t>
        </is>
      </c>
      <c r="B16" t="inlineStr">
        <is>
          <t>Administração Regional do Amazonas</t>
        </is>
      </c>
      <c r="C16" t="inlineStr">
        <is>
          <t>03.965.450/0001-07</t>
        </is>
      </c>
      <c r="D16" t="inlineStr">
        <is>
          <t>Despesas Rateadas entre Departamentos</t>
        </is>
      </c>
      <c r="E16" t="inlineStr">
        <is>
          <t>Compartilhamento de estruturas físicas, infraestrutura tecnológica e ações conjuntas entre as Entidades.</t>
        </is>
      </c>
      <c r="F16" t="inlineStr">
        <is>
          <t>R$ 3.769.169,00</t>
        </is>
      </c>
    </row>
    <row r="17">
      <c r="A17" t="inlineStr">
        <is>
          <t>2026</t>
        </is>
      </c>
      <c r="B17" t="inlineStr">
        <is>
          <t>Administração Regional do Distrito Federal</t>
        </is>
      </c>
      <c r="C17" t="inlineStr">
        <is>
          <t>03.296.968/0001-03</t>
        </is>
      </c>
      <c r="D17" t="inlineStr">
        <is>
          <t>Despesas Rateadas entre Departamentos</t>
        </is>
      </c>
      <c r="E17" t="inlineStr">
        <is>
          <t>Compartilhamento de estruturas físicas, infraestrutura tecnológica e ações conjuntas entre as Entidades.</t>
        </is>
      </c>
      <c r="F17" t="inlineStr">
        <is>
          <t>R$ 846.994,00</t>
        </is>
      </c>
    </row>
    <row r="18">
      <c r="A18" t="inlineStr">
        <is>
          <t>2026</t>
        </is>
      </c>
      <c r="B18" t="inlineStr">
        <is>
          <t>Administração Regional do Espírito Santo</t>
        </is>
      </c>
      <c r="C18" t="inlineStr">
        <is>
          <t>03.743.301/0001-01</t>
        </is>
      </c>
      <c r="D18" t="inlineStr">
        <is>
          <t>Despesas Rateadas entre Departamentos</t>
        </is>
      </c>
      <c r="E18" t="inlineStr">
        <is>
          <t>Compartilhamento de estruturas físicas, infraestrutura tecnológica e ações conjuntas entre as Entidades.</t>
        </is>
      </c>
      <c r="F18" t="inlineStr">
        <is>
          <t>R$ 5.914.356,00</t>
        </is>
      </c>
    </row>
    <row r="19">
      <c r="A19" t="inlineStr">
        <is>
          <t>2026</t>
        </is>
      </c>
      <c r="B19" t="inlineStr">
        <is>
          <t>Administração Regional do Maranhão</t>
        </is>
      </c>
      <c r="C19" t="inlineStr">
        <is>
          <t>03.760.035/0001-17</t>
        </is>
      </c>
      <c r="D19" t="inlineStr">
        <is>
          <t>Despesas Rateadas entre Departamentos</t>
        </is>
      </c>
      <c r="E19" t="inlineStr">
        <is>
          <t>Compartilhamento de estruturas físicas, infraestrutura tecnológica e ações conjuntas entre as Entidades.</t>
        </is>
      </c>
      <c r="F19" t="inlineStr">
        <is>
          <t>R$ 3.921.286,00</t>
        </is>
      </c>
    </row>
    <row r="20">
      <c r="A20" t="inlineStr">
        <is>
          <t>2026</t>
        </is>
      </c>
      <c r="B20" t="inlineStr">
        <is>
          <t>Administração Regional do Mato Grosso</t>
        </is>
      </c>
      <c r="C20" t="inlineStr">
        <is>
          <t>03.658.868/0001-71</t>
        </is>
      </c>
      <c r="D20" t="inlineStr">
        <is>
          <t>Despesas Rateadas entre Departamentos</t>
        </is>
      </c>
      <c r="E20" t="inlineStr">
        <is>
          <t>Compartilhamento de estruturas físicas, infraestrutura tecnológica e ações conjuntas entre as Entidades.</t>
        </is>
      </c>
      <c r="F20" t="inlineStr">
        <is>
          <t>R$ 3.974.738,00</t>
        </is>
      </c>
    </row>
    <row r="21">
      <c r="A21" t="inlineStr">
        <is>
          <t>2026</t>
        </is>
      </c>
      <c r="B21" t="inlineStr">
        <is>
          <t>Administração Regional do Mato Grosso do Sul</t>
        </is>
      </c>
      <c r="C21" t="inlineStr">
        <is>
          <t>03.644.843/0001-19</t>
        </is>
      </c>
      <c r="D21" t="inlineStr">
        <is>
          <t>Despesas Rateadas entre Departamentos</t>
        </is>
      </c>
      <c r="E21" t="inlineStr">
        <is>
          <t>Compartilhamento de estruturas físicas, infraestrutura tecnológica e ações conjuntas entre as Entidades.</t>
        </is>
      </c>
      <c r="F21" t="inlineStr">
        <is>
          <t>R$ 359.077,00</t>
        </is>
      </c>
    </row>
  </sheetData>
  <pageMargins left="0.75" right="0.75" top="1" bottom="1" header="0.5" footer="0.5"/>
</worksheet>
</file>

<file path=xl/worksheets/sheet86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121033</t>
        </is>
      </c>
      <c r="B2" t="inlineStr">
        <is>
          <t>Contribuições para o Senac</t>
        </is>
      </c>
      <c r="C2" t="inlineStr">
        <is>
          <t>R$ 41.374.200,00</t>
        </is>
      </c>
      <c r="D2" t="inlineStr">
        <is>
          <t>74,03%</t>
        </is>
      </c>
    </row>
    <row r="3">
      <c r="A3" t="inlineStr">
        <is>
          <t>132500</t>
        </is>
      </c>
      <c r="B3" t="inlineStr">
        <is>
          <t>Remuneração de Depósitos Bancários</t>
        </is>
      </c>
      <c r="C3" t="inlineStr">
        <is>
          <t>R$ 8.100.000,00</t>
        </is>
      </c>
      <c r="D3" t="inlineStr">
        <is>
          <t>14,49%</t>
        </is>
      </c>
    </row>
    <row r="4">
      <c r="A4" t="inlineStr">
        <is>
          <t>160016</t>
        </is>
      </c>
      <c r="B4" t="inlineStr">
        <is>
          <t>Serviços Educacionais</t>
        </is>
      </c>
      <c r="C4" t="inlineStr">
        <is>
          <t>R$ 2.848.800,00</t>
        </is>
      </c>
      <c r="D4" t="inlineStr">
        <is>
          <t>5,10%</t>
        </is>
      </c>
    </row>
    <row r="5">
      <c r="A5" t="inlineStr">
        <is>
          <t>191899</t>
        </is>
      </c>
      <c r="B5" t="inlineStr">
        <is>
          <t>Outras Multas e Juros de Mora</t>
        </is>
      </c>
      <c r="C5" t="inlineStr">
        <is>
          <t>R$ 3.000,00</t>
        </is>
      </c>
      <c r="D5" t="inlineStr">
        <is>
          <t>0,01%</t>
        </is>
      </c>
    </row>
    <row r="6">
      <c r="A6" t="inlineStr">
        <is>
          <t>199099</t>
        </is>
      </c>
      <c r="B6" t="inlineStr">
        <is>
          <t>Outras Receitas</t>
        </is>
      </c>
      <c r="C6" t="inlineStr">
        <is>
          <t>R$ 63.000,00</t>
        </is>
      </c>
      <c r="D6" t="inlineStr">
        <is>
          <t>0,11%</t>
        </is>
      </c>
    </row>
    <row r="7">
      <c r="A7" t="inlineStr">
        <is>
          <t>221500</t>
        </is>
      </c>
      <c r="B7" t="inlineStr">
        <is>
          <t>Alienação de Veículos</t>
        </is>
      </c>
      <c r="C7" t="inlineStr">
        <is>
          <t>R$ 45.000,00</t>
        </is>
      </c>
      <c r="D7" t="inlineStr">
        <is>
          <t>0,08%</t>
        </is>
      </c>
    </row>
    <row r="8">
      <c r="A8" t="inlineStr">
        <is>
          <t>999000</t>
        </is>
      </c>
      <c r="B8" t="inlineStr">
        <is>
          <t>Recursos Arrecadados Exerc. Anteriores</t>
        </is>
      </c>
      <c r="C8" t="inlineStr">
        <is>
          <t>R$ 3.453.000,00</t>
        </is>
      </c>
      <c r="D8" t="inlineStr">
        <is>
          <t>6,18%</t>
        </is>
      </c>
    </row>
  </sheetData>
  <pageMargins left="0.75" right="0.75" top="1" bottom="1" header="0.5" footer="0.5"/>
</worksheet>
</file>

<file path=xl/worksheets/sheet862.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t>
        </is>
      </c>
      <c r="B2" t="inlineStr">
        <is>
          <t>Vencimentos e Vantagens Fixas</t>
        </is>
      </c>
      <c r="C2" t="inlineStr">
        <is>
          <t>R$10.779.000,00</t>
        </is>
      </c>
      <c r="D2" t="inlineStr">
        <is>
          <t>19,29%</t>
        </is>
      </c>
    </row>
    <row r="3">
      <c r="A3" t="inlineStr">
        <is>
          <t>319013</t>
        </is>
      </c>
      <c r="B3" t="inlineStr">
        <is>
          <t>Obrigações Patronais</t>
        </is>
      </c>
      <c r="C3" t="inlineStr">
        <is>
          <t>R$1.254.000,00</t>
        </is>
      </c>
      <c r="D3" t="inlineStr">
        <is>
          <t>2,24%</t>
        </is>
      </c>
    </row>
    <row r="4">
      <c r="A4" t="inlineStr">
        <is>
          <t>319016</t>
        </is>
      </c>
      <c r="B4" t="inlineStr">
        <is>
          <t>Outras Despesas Variáveis</t>
        </is>
      </c>
      <c r="C4" t="inlineStr">
        <is>
          <t>R$4.884.000,00</t>
        </is>
      </c>
      <c r="D4" t="inlineStr">
        <is>
          <t>8,74%</t>
        </is>
      </c>
    </row>
    <row r="5">
      <c r="A5" t="inlineStr">
        <is>
          <t>319094</t>
        </is>
      </c>
      <c r="B5" t="inlineStr">
        <is>
          <t>Indenizações e Restituições Trabalhistas</t>
        </is>
      </c>
      <c r="C5" t="inlineStr">
        <is>
          <t>R$2.280.000,00</t>
        </is>
      </c>
      <c r="D5" t="inlineStr">
        <is>
          <t>4,08%</t>
        </is>
      </c>
    </row>
    <row r="6">
      <c r="A6" t="inlineStr">
        <is>
          <t>335041</t>
        </is>
      </c>
      <c r="B6" t="inlineStr">
        <is>
          <t>Contribuições</t>
        </is>
      </c>
      <c r="C6" t="inlineStr">
        <is>
          <t>R$357.600,00</t>
        </is>
      </c>
      <c r="D6" t="inlineStr">
        <is>
          <t>0,64%</t>
        </is>
      </c>
    </row>
    <row r="7">
      <c r="A7" t="inlineStr">
        <is>
          <t>339014</t>
        </is>
      </c>
      <c r="B7" t="inlineStr">
        <is>
          <t>Diárias</t>
        </is>
      </c>
      <c r="C7" t="inlineStr">
        <is>
          <t>R$501.000,00</t>
        </is>
      </c>
      <c r="D7" t="inlineStr">
        <is>
          <t>0,90%</t>
        </is>
      </c>
    </row>
    <row r="8">
      <c r="A8" t="inlineStr">
        <is>
          <t>339030</t>
        </is>
      </c>
      <c r="B8" t="inlineStr">
        <is>
          <t>Material de Consumo</t>
        </is>
      </c>
      <c r="C8" t="inlineStr">
        <is>
          <t>R$3.348.000,00</t>
        </is>
      </c>
      <c r="D8" t="inlineStr">
        <is>
          <t>5,99%</t>
        </is>
      </c>
    </row>
    <row r="9">
      <c r="A9" t="inlineStr">
        <is>
          <t>339033</t>
        </is>
      </c>
      <c r="B9" t="inlineStr">
        <is>
          <t>Passagens e Despesas de Locomoção</t>
        </is>
      </c>
      <c r="C9" t="inlineStr">
        <is>
          <t>R$84.000,00</t>
        </is>
      </c>
      <c r="D9" t="inlineStr">
        <is>
          <t>0,15%</t>
        </is>
      </c>
    </row>
    <row r="10">
      <c r="A10" t="inlineStr">
        <is>
          <t>339036</t>
        </is>
      </c>
      <c r="B10" t="inlineStr">
        <is>
          <t>Outros Serviços Terceiros - P. Física</t>
        </is>
      </c>
      <c r="C10" t="inlineStr">
        <is>
          <t>R$2.202.000,00</t>
        </is>
      </c>
      <c r="D10" t="inlineStr">
        <is>
          <t>3,94%</t>
        </is>
      </c>
    </row>
    <row r="11">
      <c r="A11" t="inlineStr">
        <is>
          <t>339037</t>
        </is>
      </c>
      <c r="B11" t="inlineStr">
        <is>
          <t>Locação de Mão de Obra</t>
        </is>
      </c>
      <c r="C11" t="inlineStr">
        <is>
          <t>R$519.000,00</t>
        </is>
      </c>
      <c r="D11" t="inlineStr">
        <is>
          <t>0,93%</t>
        </is>
      </c>
    </row>
    <row r="12">
      <c r="A12" t="inlineStr">
        <is>
          <t>339039</t>
        </is>
      </c>
      <c r="B12" t="inlineStr">
        <is>
          <t>Outros Serviços Terceiros - P. Jurídica</t>
        </is>
      </c>
      <c r="C12" t="inlineStr">
        <is>
          <t>R$11.342.400,00</t>
        </is>
      </c>
      <c r="D12" t="inlineStr">
        <is>
          <t>20,30%</t>
        </is>
      </c>
    </row>
    <row r="13">
      <c r="A13" t="inlineStr">
        <is>
          <t>339047</t>
        </is>
      </c>
      <c r="B13" t="inlineStr">
        <is>
          <t>Obrigações Tributárias e Contributivas</t>
        </is>
      </c>
      <c r="C13" t="inlineStr">
        <is>
          <t>R$33.000,00</t>
        </is>
      </c>
      <c r="D13" t="inlineStr">
        <is>
          <t>0,06%</t>
        </is>
      </c>
    </row>
    <row r="14">
      <c r="A14" t="inlineStr">
        <is>
          <t>339091</t>
        </is>
      </c>
      <c r="B14" t="inlineStr">
        <is>
          <t>Sentenças Judiciais-Outras DespCorrentes</t>
        </is>
      </c>
      <c r="C14" t="inlineStr">
        <is>
          <t>R$3.999.000,00</t>
        </is>
      </c>
      <c r="D14" t="inlineStr">
        <is>
          <t>7,16%</t>
        </is>
      </c>
    </row>
    <row r="15">
      <c r="A15" t="inlineStr">
        <is>
          <t>339093</t>
        </is>
      </c>
      <c r="B15" t="inlineStr">
        <is>
          <t>Indenizações e Restituições</t>
        </is>
      </c>
      <c r="C15" t="inlineStr">
        <is>
          <t>R$3.000,00</t>
        </is>
      </c>
      <c r="D15" t="inlineStr">
        <is>
          <t>0,01%</t>
        </is>
      </c>
    </row>
    <row r="16">
      <c r="A16" t="inlineStr">
        <is>
          <t>449051</t>
        </is>
      </c>
      <c r="B16" t="inlineStr">
        <is>
          <t>Obras e Instalações</t>
        </is>
      </c>
      <c r="C16" t="inlineStr">
        <is>
          <t>R$11.916.000,00</t>
        </is>
      </c>
      <c r="D16" t="inlineStr">
        <is>
          <t>21,32%</t>
        </is>
      </c>
    </row>
    <row r="17">
      <c r="A17" t="inlineStr">
        <is>
          <t>449052</t>
        </is>
      </c>
      <c r="B17" t="inlineStr">
        <is>
          <t>Equipamentos e Material Permanente</t>
        </is>
      </c>
      <c r="C17" t="inlineStr">
        <is>
          <t>R$2.385.000,00</t>
        </is>
      </c>
      <c r="D17" t="inlineStr">
        <is>
          <t>4,27%</t>
        </is>
      </c>
    </row>
  </sheetData>
  <pageMargins left="0.75" right="0.75" top="1" bottom="1" header="0.5" footer="0.5"/>
</worksheet>
</file>

<file path=xl/worksheets/sheet86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R$4.977.000,00</t>
        </is>
      </c>
      <c r="C2" t="inlineStr">
        <is>
          <t>8,91%</t>
        </is>
      </c>
    </row>
    <row r="3">
      <c r="A3" t="inlineStr">
        <is>
          <t>02 - Administração Financeira</t>
        </is>
      </c>
      <c r="B3" t="inlineStr">
        <is>
          <t>R$1.364.200,00</t>
        </is>
      </c>
      <c r="C3" t="inlineStr">
        <is>
          <t>2,44%</t>
        </is>
      </c>
    </row>
    <row r="4">
      <c r="A4" t="inlineStr">
        <is>
          <t>03 - Formação de Recursos Humanos</t>
        </is>
      </c>
      <c r="B4" t="inlineStr">
        <is>
          <t>R$640.000,00</t>
        </is>
      </c>
      <c r="C4" t="inlineStr">
        <is>
          <t>1,15%</t>
        </is>
      </c>
    </row>
    <row r="5">
      <c r="A5" t="inlineStr">
        <is>
          <t>04 - Comunicação Social</t>
        </is>
      </c>
      <c r="B5" t="inlineStr">
        <is>
          <t>R$1.304.000,00</t>
        </is>
      </c>
      <c r="C5" t="inlineStr">
        <is>
          <t>2,33%</t>
        </is>
      </c>
    </row>
    <row r="6">
      <c r="A6" t="inlineStr">
        <is>
          <t>05 - Atenção Básica</t>
        </is>
      </c>
      <c r="B6" t="inlineStr">
        <is>
          <t>R$1.316.000,00</t>
        </is>
      </c>
      <c r="C6" t="inlineStr">
        <is>
          <t>2,35%</t>
        </is>
      </c>
    </row>
    <row r="7">
      <c r="A7" t="inlineStr">
        <is>
          <t>06 - Proteção e Benefícios ao Trabalhador</t>
        </is>
      </c>
      <c r="B7" t="inlineStr">
        <is>
          <t>R$2.476.000,00</t>
        </is>
      </c>
      <c r="C7" t="inlineStr">
        <is>
          <t>4,43%</t>
        </is>
      </c>
    </row>
    <row r="8">
      <c r="A8" t="inlineStr">
        <is>
          <t>07 - Empregabilidade</t>
        </is>
      </c>
      <c r="B8" t="inlineStr">
        <is>
          <t>R$43.809.800,00</t>
        </is>
      </c>
      <c r="C8" t="inlineStr">
        <is>
          <t>78,39%</t>
        </is>
      </c>
    </row>
  </sheetData>
  <pageMargins left="0.75" right="0.75" top="1" bottom="1" header="0.5" footer="0.5"/>
</worksheet>
</file>

<file path=xl/worksheets/sheet86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R$ 52.389.000,00</t>
        </is>
      </c>
      <c r="C2" t="inlineStr">
        <is>
          <t>R$ 48.082.779,45</t>
        </is>
      </c>
      <c r="D2" t="inlineStr">
        <is>
          <t>91,78%</t>
        </is>
      </c>
      <c r="E2" t="inlineStr">
        <is>
          <t>99,90%</t>
        </is>
      </c>
    </row>
    <row r="3">
      <c r="A3" t="inlineStr">
        <is>
          <t>RECEITA DE CONTRIBUIÇÕES</t>
        </is>
      </c>
      <c r="B3" t="inlineStr">
        <is>
          <t>R$ 41.374.200,00</t>
        </is>
      </c>
      <c r="C3" t="inlineStr">
        <is>
          <t>R$ 39.395.444,95</t>
        </is>
      </c>
      <c r="D3" t="inlineStr">
        <is>
          <t>95,22%</t>
        </is>
      </c>
      <c r="E3" t="inlineStr">
        <is>
          <t>81,85%</t>
        </is>
      </c>
    </row>
    <row r="4">
      <c r="A4" t="inlineStr">
        <is>
          <t>Contribuições para o Senac</t>
        </is>
      </c>
      <c r="B4" t="inlineStr">
        <is>
          <t>R$ 41.374.200,00</t>
        </is>
      </c>
      <c r="C4" t="inlineStr">
        <is>
          <t>R$ 39.395.444,95</t>
        </is>
      </c>
      <c r="D4" t="inlineStr">
        <is>
          <t>95,22%</t>
        </is>
      </c>
      <c r="E4" t="inlineStr">
        <is>
          <t>81,85%</t>
        </is>
      </c>
    </row>
    <row r="5">
      <c r="A5" t="inlineStr">
        <is>
          <t>RECEITA PATRIMONIAL</t>
        </is>
      </c>
      <c r="B5" t="inlineStr">
        <is>
          <t>R$ 8.100.000,00</t>
        </is>
      </c>
      <c r="C5" t="inlineStr">
        <is>
          <t>R$ 7.140.975,77</t>
        </is>
      </c>
      <c r="D5" t="inlineStr">
        <is>
          <t>88,16%</t>
        </is>
      </c>
      <c r="E5" t="inlineStr">
        <is>
          <t>14,84%</t>
        </is>
      </c>
    </row>
    <row r="6">
      <c r="A6" t="inlineStr">
        <is>
          <t>Aluguéis</t>
        </is>
      </c>
      <c r="B6" t="inlineStr">
        <is>
          <t>R$ 0,00</t>
        </is>
      </c>
      <c r="C6" t="inlineStr">
        <is>
          <t>R$ 1.500,00</t>
        </is>
      </c>
      <c r="D6" t="inlineStr">
        <is>
          <t>0,00%</t>
        </is>
      </c>
      <c r="E6" t="inlineStr">
        <is>
          <t>0,00%</t>
        </is>
      </c>
    </row>
    <row r="7">
      <c r="A7" t="inlineStr">
        <is>
          <t>Remuneração de Depósitos Bancários</t>
        </is>
      </c>
      <c r="B7" t="inlineStr">
        <is>
          <t>R$ 8.100.000,00</t>
        </is>
      </c>
      <c r="C7" t="inlineStr">
        <is>
          <t>R$ 7.139.475,77</t>
        </is>
      </c>
      <c r="D7" t="inlineStr">
        <is>
          <t>88,14%</t>
        </is>
      </c>
      <c r="E7" t="inlineStr">
        <is>
          <t>14,83%</t>
        </is>
      </c>
    </row>
    <row r="8">
      <c r="A8" t="inlineStr">
        <is>
          <t>RECEITA DE SERVIÇOS</t>
        </is>
      </c>
      <c r="B8" t="inlineStr">
        <is>
          <t>R$ 2.848.800,00</t>
        </is>
      </c>
      <c r="C8" t="inlineStr">
        <is>
          <t>R$ 1.515.753,89</t>
        </is>
      </c>
      <c r="D8" t="inlineStr">
        <is>
          <t>53,21%</t>
        </is>
      </c>
      <c r="E8" t="inlineStr">
        <is>
          <t>3,15%</t>
        </is>
      </c>
    </row>
    <row r="9">
      <c r="A9" t="inlineStr">
        <is>
          <t>Serviços Educacionais</t>
        </is>
      </c>
      <c r="B9" t="inlineStr">
        <is>
          <t>R$ 2.848.800,00</t>
        </is>
      </c>
      <c r="C9" t="inlineStr">
        <is>
          <t>R$ 1.515.753,89</t>
        </is>
      </c>
      <c r="D9" t="inlineStr">
        <is>
          <t>53,21%</t>
        </is>
      </c>
      <c r="E9" t="inlineStr">
        <is>
          <t>3,15%</t>
        </is>
      </c>
    </row>
    <row r="10">
      <c r="A10" t="inlineStr">
        <is>
          <t>OUTRAS RECEITAS CORRENTES</t>
        </is>
      </c>
      <c r="B10" t="inlineStr">
        <is>
          <t>R$ 66.000,00</t>
        </is>
      </c>
      <c r="C10" t="inlineStr">
        <is>
          <t>R$ 30.604,84</t>
        </is>
      </c>
      <c r="D10" t="inlineStr">
        <is>
          <t>46,37%</t>
        </is>
      </c>
      <c r="E10" t="inlineStr">
        <is>
          <t>0,06%</t>
        </is>
      </c>
    </row>
    <row r="11">
      <c r="A11" t="inlineStr">
        <is>
          <t>Outras Multas e Juros de Mora</t>
        </is>
      </c>
      <c r="B11" t="inlineStr">
        <is>
          <t>R$ 3.000,00</t>
        </is>
      </c>
      <c r="C11" t="inlineStr">
        <is>
          <t>R$ 5.730,23</t>
        </is>
      </c>
      <c r="D11" t="inlineStr">
        <is>
          <t>191,01%</t>
        </is>
      </c>
      <c r="E11" t="inlineStr">
        <is>
          <t>0,01%</t>
        </is>
      </c>
    </row>
    <row r="12">
      <c r="A12" t="inlineStr">
        <is>
          <t>Outras Receitas</t>
        </is>
      </c>
      <c r="B12" t="inlineStr">
        <is>
          <t>R$ 63.000,00</t>
        </is>
      </c>
      <c r="C12" t="inlineStr">
        <is>
          <t>R$ 24.874,61</t>
        </is>
      </c>
      <c r="D12" t="inlineStr">
        <is>
          <t>39,48%</t>
        </is>
      </c>
      <c r="E12" t="inlineStr">
        <is>
          <t>0,05%</t>
        </is>
      </c>
    </row>
    <row r="13">
      <c r="A13" t="inlineStr">
        <is>
          <t>RECEITAS DE CAPITAL</t>
        </is>
      </c>
      <c r="B13" t="inlineStr">
        <is>
          <t>R$ 45.000,00</t>
        </is>
      </c>
      <c r="C13" t="inlineStr">
        <is>
          <t>R$ 48.318,40</t>
        </is>
      </c>
      <c r="D13" t="inlineStr">
        <is>
          <t>107,37%</t>
        </is>
      </c>
      <c r="E13" t="inlineStr">
        <is>
          <t>0,10%</t>
        </is>
      </c>
    </row>
    <row r="14">
      <c r="A14" t="inlineStr">
        <is>
          <t>ALIENAÇÃO DE BENS</t>
        </is>
      </c>
      <c r="B14" t="inlineStr">
        <is>
          <t>R$ 45.000,00</t>
        </is>
      </c>
      <c r="C14" t="inlineStr">
        <is>
          <t>R$ 48.318,40</t>
        </is>
      </c>
      <c r="D14" t="inlineStr">
        <is>
          <t>107,37%</t>
        </is>
      </c>
      <c r="E14" t="inlineStr">
        <is>
          <t>0,10%</t>
        </is>
      </c>
    </row>
    <row r="15">
      <c r="A15" t="inlineStr">
        <is>
          <t>Alienação de Veículos</t>
        </is>
      </c>
      <c r="B15" t="inlineStr">
        <is>
          <t>R$ 45.000,00</t>
        </is>
      </c>
      <c r="C15" t="inlineStr">
        <is>
          <t>R$ 48.318,40</t>
        </is>
      </c>
      <c r="D15" t="inlineStr">
        <is>
          <t>107,37%</t>
        </is>
      </c>
      <c r="E15" t="inlineStr">
        <is>
          <t>0,10%</t>
        </is>
      </c>
    </row>
    <row r="16">
      <c r="A16" t="inlineStr">
        <is>
          <t>RECURSOS ARREC. EXERC. ANTER.</t>
        </is>
      </c>
      <c r="B16" t="inlineStr">
        <is>
          <t>R$ 3.453.000,00</t>
        </is>
      </c>
      <c r="C16" t="inlineStr">
        <is>
          <t>R$ 0,00</t>
        </is>
      </c>
      <c r="D16" t="inlineStr">
        <is>
          <t>0,00%</t>
        </is>
      </c>
      <c r="E16" t="inlineStr">
        <is>
          <t>0,00%</t>
        </is>
      </c>
    </row>
    <row r="17">
      <c r="A17" t="inlineStr">
        <is>
          <t>RECURSOS ARRECADADOS EXERC. ANTERIORES</t>
        </is>
      </c>
      <c r="B17" t="inlineStr">
        <is>
          <t>R$ 3.453.000,00</t>
        </is>
      </c>
      <c r="C17" t="inlineStr">
        <is>
          <t>R$ 0,00</t>
        </is>
      </c>
      <c r="D17" t="inlineStr">
        <is>
          <t>0,00%</t>
        </is>
      </c>
      <c r="E17" t="inlineStr">
        <is>
          <t>0,00%</t>
        </is>
      </c>
    </row>
    <row r="18">
      <c r="A18" t="inlineStr">
        <is>
          <t>Recursos Arrecadados Exerc. Anteriores</t>
        </is>
      </c>
      <c r="B18" t="inlineStr">
        <is>
          <t>R$ 3.453.000,00</t>
        </is>
      </c>
      <c r="C18" t="inlineStr">
        <is>
          <t>R$ 0,00</t>
        </is>
      </c>
      <c r="D18" t="inlineStr">
        <is>
          <t>0,00%</t>
        </is>
      </c>
      <c r="E18" t="inlineStr">
        <is>
          <t>0,00%</t>
        </is>
      </c>
    </row>
  </sheetData>
  <pageMargins left="0.75" right="0.75" top="1" bottom="1" header="0.5" footer="0.5"/>
</worksheet>
</file>

<file path=xl/worksheets/sheet86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R$ 41.586.000,00</t>
        </is>
      </c>
      <c r="C2" t="inlineStr">
        <is>
          <t>R$ 32.415.677,99</t>
        </is>
      </c>
      <c r="D2" t="inlineStr">
        <is>
          <t>77,95%</t>
        </is>
      </c>
      <c r="E2" t="inlineStr">
        <is>
          <t>72,76%</t>
        </is>
      </c>
    </row>
    <row r="3">
      <c r="A3" t="inlineStr">
        <is>
          <t>PESSOAL E ENCARGOS SOCIAIS</t>
        </is>
      </c>
      <c r="B3" t="inlineStr">
        <is>
          <t>R$ 19.197.000,00</t>
        </is>
      </c>
      <c r="C3" t="inlineStr">
        <is>
          <t>R$ 16.239.320,08</t>
        </is>
      </c>
      <c r="D3" t="inlineStr">
        <is>
          <t>84,59%</t>
        </is>
      </c>
      <c r="E3" t="inlineStr">
        <is>
          <t>36,45%</t>
        </is>
      </c>
    </row>
    <row r="4">
      <c r="A4" t="inlineStr">
        <is>
          <t>Vencimentos e Vantagens Fixas</t>
        </is>
      </c>
      <c r="B4" t="inlineStr">
        <is>
          <t>R$ 10.779.000,00</t>
        </is>
      </c>
      <c r="C4" t="inlineStr">
        <is>
          <t>R$ 9.944.223,38</t>
        </is>
      </c>
      <c r="D4" t="inlineStr">
        <is>
          <t>92,26%</t>
        </is>
      </c>
      <c r="E4" t="inlineStr">
        <is>
          <t>22,32%</t>
        </is>
      </c>
    </row>
    <row r="5">
      <c r="A5" t="inlineStr">
        <is>
          <t>Obrigações Patronais</t>
        </is>
      </c>
      <c r="B5" t="inlineStr">
        <is>
          <t>R$ 1.254.000,00</t>
        </is>
      </c>
      <c r="C5" t="inlineStr">
        <is>
          <t>R$ 1.220.392,63</t>
        </is>
      </c>
      <c r="D5" t="inlineStr">
        <is>
          <t>97,32%</t>
        </is>
      </c>
      <c r="E5" t="inlineStr">
        <is>
          <t>2,74%</t>
        </is>
      </c>
    </row>
    <row r="6">
      <c r="A6" t="inlineStr">
        <is>
          <t>Outras Despesas Variáveis</t>
        </is>
      </c>
      <c r="B6" t="inlineStr">
        <is>
          <t>R$ 4.884.000,00</t>
        </is>
      </c>
      <c r="C6" t="inlineStr">
        <is>
          <t>R$ 4.021.285,02</t>
        </is>
      </c>
      <c r="D6" t="inlineStr">
        <is>
          <t>82,34%</t>
        </is>
      </c>
      <c r="E6" t="inlineStr">
        <is>
          <t>9,03%</t>
        </is>
      </c>
    </row>
    <row r="7">
      <c r="A7" t="inlineStr">
        <is>
          <t>Indenizações e Restituições Trabalhistas</t>
        </is>
      </c>
      <c r="B7" t="inlineStr">
        <is>
          <t>R$ 2.280.000,00</t>
        </is>
      </c>
      <c r="C7" t="inlineStr">
        <is>
          <t>R$ 1.053.419,05</t>
        </is>
      </c>
      <c r="D7" t="inlineStr">
        <is>
          <t>46,20%</t>
        </is>
      </c>
      <c r="E7" t="inlineStr">
        <is>
          <t>2,36%</t>
        </is>
      </c>
    </row>
    <row r="8">
      <c r="A8" t="inlineStr">
        <is>
          <t>OUTRAS DESPESAS CORRENTES</t>
        </is>
      </c>
      <c r="B8" t="inlineStr">
        <is>
          <t>R$ 22.389.000,00</t>
        </is>
      </c>
      <c r="C8" t="inlineStr">
        <is>
          <t>R$ 16.176.357,91</t>
        </is>
      </c>
      <c r="D8" t="inlineStr">
        <is>
          <t>72,25%</t>
        </is>
      </c>
      <c r="E8" t="inlineStr">
        <is>
          <t>36,31%</t>
        </is>
      </c>
    </row>
    <row r="9">
      <c r="A9" t="inlineStr">
        <is>
          <t>Contribuições</t>
        </is>
      </c>
      <c r="B9" t="inlineStr">
        <is>
          <t>R$ 357.600,00</t>
        </is>
      </c>
      <c r="C9" t="inlineStr">
        <is>
          <t>R$ 372.496,48</t>
        </is>
      </c>
      <c r="D9" t="inlineStr">
        <is>
          <t>104,17%</t>
        </is>
      </c>
      <c r="E9" t="inlineStr">
        <is>
          <t>0,84%</t>
        </is>
      </c>
    </row>
    <row r="10">
      <c r="A10" t="inlineStr">
        <is>
          <t>Diárias</t>
        </is>
      </c>
      <c r="B10" t="inlineStr">
        <is>
          <t>R$ 501.000,00</t>
        </is>
      </c>
      <c r="C10" t="inlineStr">
        <is>
          <t>R$ 339.933,80</t>
        </is>
      </c>
      <c r="D10" t="inlineStr">
        <is>
          <t>67,85%</t>
        </is>
      </c>
      <c r="E10" t="inlineStr">
        <is>
          <t>0,76%</t>
        </is>
      </c>
    </row>
    <row r="11">
      <c r="A11" t="inlineStr">
        <is>
          <t>Material de Consumo</t>
        </is>
      </c>
      <c r="B11" t="inlineStr">
        <is>
          <t>R$ 3.348.000,00</t>
        </is>
      </c>
      <c r="C11" t="inlineStr">
        <is>
          <t>R$ 2.181.044,83</t>
        </is>
      </c>
      <c r="D11" t="inlineStr">
        <is>
          <t>65,14%</t>
        </is>
      </c>
      <c r="E11" t="inlineStr">
        <is>
          <t>4,90%</t>
        </is>
      </c>
    </row>
    <row r="12">
      <c r="A12" t="inlineStr">
        <is>
          <t>Passagens e Despesas de Locomoção</t>
        </is>
      </c>
      <c r="B12" t="inlineStr">
        <is>
          <t>R$ 84.000,00</t>
        </is>
      </c>
      <c r="C12" t="inlineStr">
        <is>
          <t>R$ 90.570,70</t>
        </is>
      </c>
      <c r="D12" t="inlineStr">
        <is>
          <t>107,82%</t>
        </is>
      </c>
      <c r="E12" t="inlineStr">
        <is>
          <t>0,20%</t>
        </is>
      </c>
    </row>
    <row r="13">
      <c r="A13" t="inlineStr">
        <is>
          <t>Outros Serviços Terceiros - P. Física</t>
        </is>
      </c>
      <c r="B13" t="inlineStr">
        <is>
          <t>R$ 2.202.000,00</t>
        </is>
      </c>
      <c r="C13" t="inlineStr">
        <is>
          <t>R$ 1.209.839,59</t>
        </is>
      </c>
      <c r="D13" t="inlineStr">
        <is>
          <t>54,94%</t>
        </is>
      </c>
      <c r="E13" t="inlineStr">
        <is>
          <t>2,72%</t>
        </is>
      </c>
    </row>
    <row r="14">
      <c r="A14" t="inlineStr">
        <is>
          <t>Locação de Mão de Obra</t>
        </is>
      </c>
      <c r="B14" t="inlineStr">
        <is>
          <t>R$ 519.000,00</t>
        </is>
      </c>
      <c r="C14" t="inlineStr">
        <is>
          <t>R$ 518.975,86</t>
        </is>
      </c>
      <c r="D14" t="inlineStr">
        <is>
          <t>100,00%</t>
        </is>
      </c>
      <c r="E14" t="inlineStr">
        <is>
          <t>1,16%</t>
        </is>
      </c>
    </row>
    <row r="15">
      <c r="A15" t="inlineStr">
        <is>
          <t>Outros Serviços Terceiros - P. Jurídica</t>
        </is>
      </c>
      <c r="B15" t="inlineStr">
        <is>
          <t>R$ 11.342.400,00</t>
        </is>
      </c>
      <c r="C15" t="inlineStr">
        <is>
          <t>R$ 11.424.110,37</t>
        </is>
      </c>
      <c r="D15" t="inlineStr">
        <is>
          <t>100,72%</t>
        </is>
      </c>
      <c r="E15" t="inlineStr">
        <is>
          <t>25,64%</t>
        </is>
      </c>
    </row>
    <row r="16">
      <c r="A16" t="inlineStr">
        <is>
          <t>Obrigações Tributárias e Contributivas</t>
        </is>
      </c>
      <c r="B16" t="inlineStr">
        <is>
          <t>R$ 33.000,00</t>
        </is>
      </c>
      <c r="C16" t="inlineStr">
        <is>
          <t>R$ 39.386,28</t>
        </is>
      </c>
      <c r="D16" t="inlineStr">
        <is>
          <t>119,35%</t>
        </is>
      </c>
      <c r="E16" t="inlineStr">
        <is>
          <t>0,09%</t>
        </is>
      </c>
    </row>
    <row r="17">
      <c r="A17" t="inlineStr">
        <is>
          <t>Sentenças Judiciais-Outras DespCorrentes</t>
        </is>
      </c>
      <c r="B17" t="inlineStr">
        <is>
          <t>R$ 3.999.000,00</t>
        </is>
      </c>
      <c r="C17" t="inlineStr">
        <is>
          <t>R$ 0,00</t>
        </is>
      </c>
      <c r="D17" t="inlineStr">
        <is>
          <t>0,00%</t>
        </is>
      </c>
      <c r="E17" t="inlineStr">
        <is>
          <t>0,00%</t>
        </is>
      </c>
    </row>
    <row r="18">
      <c r="A18" t="inlineStr">
        <is>
          <t>Indenizações e Restituições</t>
        </is>
      </c>
      <c r="B18" t="inlineStr">
        <is>
          <t>R$ 3.000,00</t>
        </is>
      </c>
      <c r="C18" t="inlineStr">
        <is>
          <t>R$ 0,00</t>
        </is>
      </c>
      <c r="D18" t="inlineStr">
        <is>
          <t>0,00%</t>
        </is>
      </c>
      <c r="E18" t="inlineStr">
        <is>
          <t>0,00%</t>
        </is>
      </c>
    </row>
    <row r="19">
      <c r="A19" t="inlineStr">
        <is>
          <t>DESPESAS DE CAPITAL</t>
        </is>
      </c>
      <c r="B19" t="inlineStr">
        <is>
          <t>R$ 14.301.000,00</t>
        </is>
      </c>
      <c r="C19" t="inlineStr">
        <is>
          <t>R$ 12.133.453,12</t>
        </is>
      </c>
      <c r="D19" t="inlineStr">
        <is>
          <t>84,84%</t>
        </is>
      </c>
      <c r="E19" t="inlineStr">
        <is>
          <t>27,24%</t>
        </is>
      </c>
    </row>
    <row r="20">
      <c r="A20" t="inlineStr">
        <is>
          <t>INVESTIMENTOS</t>
        </is>
      </c>
      <c r="B20" t="inlineStr">
        <is>
          <t>R$ 14.301.000,00</t>
        </is>
      </c>
      <c r="C20" t="inlineStr">
        <is>
          <t>R$ 12.133.453,12</t>
        </is>
      </c>
      <c r="D20" t="inlineStr">
        <is>
          <t>84,84%</t>
        </is>
      </c>
      <c r="E20" t="inlineStr">
        <is>
          <t>27,24%</t>
        </is>
      </c>
    </row>
    <row r="21">
      <c r="A21" t="inlineStr">
        <is>
          <t>Obras e Instalações</t>
        </is>
      </c>
      <c r="B21" t="inlineStr">
        <is>
          <t>R$ 11.916.000,00</t>
        </is>
      </c>
      <c r="C21" t="inlineStr">
        <is>
          <t>R$ 9.388.056,01</t>
        </is>
      </c>
      <c r="D21" t="inlineStr">
        <is>
          <t>78,79%</t>
        </is>
      </c>
      <c r="E21" t="inlineStr">
        <is>
          <t>21,07%</t>
        </is>
      </c>
    </row>
  </sheetData>
  <pageMargins left="0.75" right="0.75" top="1" bottom="1" header="0.5" footer="0.5"/>
</worksheet>
</file>

<file path=xl/worksheets/sheet86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R$4.977.000,00</t>
        </is>
      </c>
      <c r="C2" t="inlineStr">
        <is>
          <t>R$4.749.723,25</t>
        </is>
      </c>
      <c r="D2" t="inlineStr">
        <is>
          <t>95,43%</t>
        </is>
      </c>
      <c r="E2" t="inlineStr">
        <is>
          <t>10,66%</t>
        </is>
      </c>
    </row>
    <row r="3">
      <c r="A3" t="inlineStr">
        <is>
          <t>02 - Administração Financeira</t>
        </is>
      </c>
      <c r="B3" t="inlineStr">
        <is>
          <t>R$1.364.200,00</t>
        </is>
      </c>
      <c r="C3" t="inlineStr">
        <is>
          <t>R$1.192.106,58</t>
        </is>
      </c>
      <c r="D3" t="inlineStr">
        <is>
          <t>87,39%</t>
        </is>
      </c>
      <c r="E3" t="inlineStr">
        <is>
          <t>2,68%</t>
        </is>
      </c>
    </row>
    <row r="4">
      <c r="A4" t="inlineStr">
        <is>
          <t>03 - Formação de Recursos Humanos</t>
        </is>
      </c>
      <c r="B4" t="inlineStr">
        <is>
          <t>R$640.000,00</t>
        </is>
      </c>
      <c r="C4" t="inlineStr">
        <is>
          <t>R$545.581,75</t>
        </is>
      </c>
      <c r="D4" t="inlineStr">
        <is>
          <t>85,25%</t>
        </is>
      </c>
      <c r="E4" t="inlineStr">
        <is>
          <t>1,22%</t>
        </is>
      </c>
    </row>
    <row r="5">
      <c r="A5" t="inlineStr">
        <is>
          <t>04 - Comunicação Social</t>
        </is>
      </c>
      <c r="B5" t="inlineStr">
        <is>
          <t>R$1.304.000,00</t>
        </is>
      </c>
      <c r="C5" t="inlineStr">
        <is>
          <t>R$932.361,63</t>
        </is>
      </c>
      <c r="D5" t="inlineStr">
        <is>
          <t>71,50%</t>
        </is>
      </c>
      <c r="E5" t="inlineStr">
        <is>
          <t>2,09%</t>
        </is>
      </c>
    </row>
    <row r="6">
      <c r="A6" t="inlineStr">
        <is>
          <t>05 - Atenção Básica</t>
        </is>
      </c>
      <c r="B6" t="inlineStr">
        <is>
          <t>R$1.316.000,00</t>
        </is>
      </c>
      <c r="C6" t="inlineStr">
        <is>
          <t>R$1.256.982,68</t>
        </is>
      </c>
      <c r="D6" t="inlineStr">
        <is>
          <t>95,52%</t>
        </is>
      </c>
      <c r="E6" t="inlineStr">
        <is>
          <t>2,82%</t>
        </is>
      </c>
    </row>
    <row r="7">
      <c r="A7" t="inlineStr">
        <is>
          <t>06 - Proteção e Benefícios ao Trabalhador</t>
        </is>
      </c>
      <c r="B7" t="inlineStr">
        <is>
          <t>R$2.476.000,00</t>
        </is>
      </c>
      <c r="C7" t="inlineStr">
        <is>
          <t>R$2.690.069,10</t>
        </is>
      </c>
      <c r="D7" t="inlineStr">
        <is>
          <t>108,65%</t>
        </is>
      </c>
      <c r="E7" t="inlineStr">
        <is>
          <t>6,04%</t>
        </is>
      </c>
    </row>
    <row r="8">
      <c r="A8" t="inlineStr">
        <is>
          <t>07 - Empregabilidade</t>
        </is>
      </c>
      <c r="B8" t="inlineStr">
        <is>
          <t>R$43.809.800,00</t>
        </is>
      </c>
      <c r="C8" t="inlineStr">
        <is>
          <t>R$33.182.306,12</t>
        </is>
      </c>
      <c r="D8" t="inlineStr">
        <is>
          <t>75,74%</t>
        </is>
      </c>
      <c r="E8" t="inlineStr">
        <is>
          <t>74,48%</t>
        </is>
      </c>
    </row>
  </sheetData>
  <pageMargins left="0.75" right="0.75" top="1" bottom="1" header="0.5" footer="0.5"/>
</worksheet>
</file>

<file path=xl/worksheets/sheet86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R$56.120.604,00</t>
        </is>
      </c>
      <c r="D2" t="inlineStr">
        <is>
          <t>75,16%</t>
        </is>
      </c>
    </row>
    <row r="3">
      <c r="A3" t="inlineStr">
        <is>
          <t>13210100</t>
        </is>
      </c>
      <c r="B3" t="inlineStr">
        <is>
          <t>Remuneração de Depósitos Bancários</t>
        </is>
      </c>
      <c r="C3" t="inlineStr">
        <is>
          <t>R$9.000.000,00</t>
        </is>
      </c>
      <c r="D3" t="inlineStr">
        <is>
          <t>12,05%</t>
        </is>
      </c>
    </row>
    <row r="4">
      <c r="A4" t="inlineStr">
        <is>
          <t>16999900</t>
        </is>
      </c>
      <c r="B4" t="inlineStr">
        <is>
          <t>Serviços Educacionais</t>
        </is>
      </c>
      <c r="C4" t="inlineStr">
        <is>
          <t>R$2.907.000,00</t>
        </is>
      </c>
      <c r="D4" t="inlineStr">
        <is>
          <t>3,89%</t>
        </is>
      </c>
    </row>
    <row r="5">
      <c r="A5" t="inlineStr">
        <is>
          <t>19999900</t>
        </is>
      </c>
      <c r="B5" t="inlineStr">
        <is>
          <t>Outras Receitas Correntes</t>
        </is>
      </c>
      <c r="C5" t="inlineStr">
        <is>
          <t>R$33.000,00</t>
        </is>
      </c>
      <c r="D5" t="inlineStr">
        <is>
          <t>0,04%</t>
        </is>
      </c>
    </row>
    <row r="6">
      <c r="A6" t="inlineStr">
        <is>
          <t>99999910</t>
        </is>
      </c>
      <c r="B6" t="inlineStr">
        <is>
          <t>Recurso Arrecadado em Exerc. Anteriores</t>
        </is>
      </c>
      <c r="C6" t="inlineStr">
        <is>
          <t>R$6.610.896,00</t>
        </is>
      </c>
      <c r="D6" t="inlineStr">
        <is>
          <t>8,85%</t>
        </is>
      </c>
    </row>
  </sheetData>
  <pageMargins left="0.75" right="0.75" top="1" bottom="1" header="0.5" footer="0.5"/>
</worksheet>
</file>

<file path=xl/worksheets/sheet86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R$ 11.661.000,00</t>
        </is>
      </c>
      <c r="D2" t="inlineStr">
        <is>
          <t>15,62%</t>
        </is>
      </c>
    </row>
    <row r="3">
      <c r="A3" t="inlineStr">
        <is>
          <t>31901300</t>
        </is>
      </c>
      <c r="B3" t="inlineStr">
        <is>
          <t>Obrigações Patronais</t>
        </is>
      </c>
      <c r="C3" t="inlineStr">
        <is>
          <t>R$ 1.401.000,00</t>
        </is>
      </c>
      <c r="D3" t="inlineStr">
        <is>
          <t>1,88%</t>
        </is>
      </c>
    </row>
    <row r="4">
      <c r="A4" t="inlineStr">
        <is>
          <t>31901600</t>
        </is>
      </c>
      <c r="B4" t="inlineStr">
        <is>
          <t>Outras Despesas Variáveis</t>
        </is>
      </c>
      <c r="C4" t="inlineStr">
        <is>
          <t>R$ 5.850.000,00</t>
        </is>
      </c>
      <c r="D4" t="inlineStr">
        <is>
          <t>7,83%</t>
        </is>
      </c>
    </row>
    <row r="5">
      <c r="A5" t="inlineStr">
        <is>
          <t>31909400</t>
        </is>
      </c>
      <c r="B5" t="inlineStr">
        <is>
          <t>Indenizações e Restituições Trabalhistas</t>
        </is>
      </c>
      <c r="C5" t="inlineStr">
        <is>
          <t>R$ 1.032.000,00</t>
        </is>
      </c>
      <c r="D5" t="inlineStr">
        <is>
          <t>1,38%</t>
        </is>
      </c>
    </row>
    <row r="6">
      <c r="A6" t="inlineStr">
        <is>
          <t>33504100</t>
        </is>
      </c>
      <c r="B6" t="inlineStr">
        <is>
          <t>Contribuições</t>
        </is>
      </c>
      <c r="C6" t="inlineStr">
        <is>
          <t>R$ 438.000,00</t>
        </is>
      </c>
      <c r="D6" t="inlineStr">
        <is>
          <t>0,59%</t>
        </is>
      </c>
    </row>
    <row r="7">
      <c r="A7" t="inlineStr">
        <is>
          <t>33901400</t>
        </is>
      </c>
      <c r="B7" t="inlineStr">
        <is>
          <t>Diárias</t>
        </is>
      </c>
      <c r="C7" t="inlineStr">
        <is>
          <t>R$ 351.000,00</t>
        </is>
      </c>
      <c r="D7" t="inlineStr">
        <is>
          <t>0,47%</t>
        </is>
      </c>
    </row>
    <row r="8">
      <c r="A8" t="inlineStr">
        <is>
          <t>33903000</t>
        </is>
      </c>
      <c r="B8" t="inlineStr">
        <is>
          <t>Material de Consumo</t>
        </is>
      </c>
      <c r="C8" t="inlineStr">
        <is>
          <t>R$ 2.739.000,00</t>
        </is>
      </c>
      <c r="D8" t="inlineStr">
        <is>
          <t>3,67%</t>
        </is>
      </c>
    </row>
    <row r="9">
      <c r="A9" t="inlineStr">
        <is>
          <t>33903300</t>
        </is>
      </c>
      <c r="B9" t="inlineStr">
        <is>
          <t>Passagens e Despesas de Locomoção</t>
        </is>
      </c>
      <c r="C9" t="inlineStr">
        <is>
          <t>R$ 111.000,00</t>
        </is>
      </c>
      <c r="D9" t="inlineStr">
        <is>
          <t>0,15%</t>
        </is>
      </c>
    </row>
    <row r="10">
      <c r="A10" t="inlineStr">
        <is>
          <t>33903600</t>
        </is>
      </c>
      <c r="B10" t="inlineStr">
        <is>
          <t>Outros Serviços de Terceiros - PF</t>
        </is>
      </c>
      <c r="C10" t="inlineStr">
        <is>
          <t>R$ 1.764.000,00</t>
        </is>
      </c>
      <c r="D10" t="inlineStr">
        <is>
          <t>2,36%</t>
        </is>
      </c>
    </row>
    <row r="11">
      <c r="A11" t="inlineStr">
        <is>
          <t>33903700</t>
        </is>
      </c>
      <c r="B11" t="inlineStr">
        <is>
          <t>Locação de Mão de Obra</t>
        </is>
      </c>
      <c r="C11" t="inlineStr">
        <is>
          <t>R$ 621.000,00</t>
        </is>
      </c>
      <c r="D11" t="inlineStr">
        <is>
          <t>0,83%</t>
        </is>
      </c>
    </row>
    <row r="12">
      <c r="A12" t="inlineStr">
        <is>
          <t>33903900</t>
        </is>
      </c>
      <c r="B12" t="inlineStr">
        <is>
          <t>Outros Serviços Terceiros - P. Jurídica</t>
        </is>
      </c>
      <c r="C12" t="inlineStr">
        <is>
          <t>R$ 11.539.500,00</t>
        </is>
      </c>
      <c r="D12" t="inlineStr">
        <is>
          <t>15,45%</t>
        </is>
      </c>
    </row>
    <row r="13">
      <c r="A13" t="inlineStr">
        <is>
          <t>33904000</t>
        </is>
      </c>
      <c r="B13" t="inlineStr">
        <is>
          <t>Serv. Tecn. da Inform. Comunicação - PJ.</t>
        </is>
      </c>
      <c r="C13" t="inlineStr">
        <is>
          <t>R$ 342.000,00</t>
        </is>
      </c>
      <c r="D13" t="inlineStr">
        <is>
          <t>0,46%</t>
        </is>
      </c>
    </row>
    <row r="14">
      <c r="A14" t="inlineStr">
        <is>
          <t>33904700</t>
        </is>
      </c>
      <c r="B14" t="inlineStr">
        <is>
          <t>Obrigações Tributárias e Contributivas</t>
        </is>
      </c>
      <c r="C14" t="inlineStr">
        <is>
          <t>R$ 36.000,00</t>
        </is>
      </c>
      <c r="D14" t="inlineStr">
        <is>
          <t>0,05%</t>
        </is>
      </c>
    </row>
    <row r="15">
      <c r="A15" t="inlineStr">
        <is>
          <t>33909100</t>
        </is>
      </c>
      <c r="B15" t="inlineStr">
        <is>
          <t>Sentenças Judiciais</t>
        </is>
      </c>
      <c r="C15" t="inlineStr">
        <is>
          <t>R$ 3.999.000,00</t>
        </is>
      </c>
      <c r="D15" t="inlineStr">
        <is>
          <t>5,36%</t>
        </is>
      </c>
    </row>
    <row r="16">
      <c r="A16" t="inlineStr">
        <is>
          <t>33909300</t>
        </is>
      </c>
      <c r="B16" t="inlineStr">
        <is>
          <t>Indenizações e Restituições</t>
        </is>
      </c>
      <c r="C16" t="inlineStr">
        <is>
          <t>R$ 3.000,00</t>
        </is>
      </c>
      <c r="D16" t="inlineStr">
        <is>
          <t>0,00%</t>
        </is>
      </c>
    </row>
    <row r="17">
      <c r="A17" t="inlineStr">
        <is>
          <t>44905100</t>
        </is>
      </c>
      <c r="B17" t="inlineStr">
        <is>
          <t>Obras e Instalações</t>
        </is>
      </c>
      <c r="C17" t="inlineStr">
        <is>
          <t>R$ 22.050.000,00</t>
        </is>
      </c>
      <c r="D17" t="inlineStr">
        <is>
          <t>29,53%</t>
        </is>
      </c>
    </row>
    <row r="18">
      <c r="A18" t="inlineStr">
        <is>
          <t>44905200</t>
        </is>
      </c>
      <c r="B18" t="inlineStr">
        <is>
          <t>Equipamentos e Material Permanente</t>
        </is>
      </c>
      <c r="C18" t="inlineStr">
        <is>
          <t>R$ 10.734.000,00</t>
        </is>
      </c>
      <c r="D18" t="inlineStr">
        <is>
          <t>14,37%</t>
        </is>
      </c>
    </row>
  </sheetData>
  <pageMargins left="0.75" right="0.75" top="1" bottom="1" header="0.5" footer="0.5"/>
</worksheet>
</file>

<file path=xl/worksheets/sheet86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R$ 4.821.000,00</t>
        </is>
      </c>
      <c r="C2" t="inlineStr">
        <is>
          <t>6,46%</t>
        </is>
      </c>
    </row>
    <row r="3">
      <c r="A3" t="inlineStr">
        <is>
          <t>02 - Administração Financeira</t>
        </is>
      </c>
      <c r="B3" t="inlineStr">
        <is>
          <t>R$ 1.594.500,00</t>
        </is>
      </c>
      <c r="C3" t="inlineStr">
        <is>
          <t>2,14%</t>
        </is>
      </c>
    </row>
    <row r="4">
      <c r="A4" t="inlineStr">
        <is>
          <t>03 - Formação de Recursos Humanos</t>
        </is>
      </c>
      <c r="B4" t="inlineStr">
        <is>
          <t>R$ 707.000,00</t>
        </is>
      </c>
      <c r="C4" t="inlineStr">
        <is>
          <t>0,95%</t>
        </is>
      </c>
    </row>
    <row r="5">
      <c r="A5" t="inlineStr">
        <is>
          <t>04 - Comunicação Social</t>
        </is>
      </c>
      <c r="B5" t="inlineStr">
        <is>
          <t>R$ 1.078.000,00</t>
        </is>
      </c>
      <c r="C5" t="inlineStr">
        <is>
          <t>1,44%</t>
        </is>
      </c>
    </row>
    <row r="6">
      <c r="A6" t="inlineStr">
        <is>
          <t>05 - Atenção Básica</t>
        </is>
      </c>
      <c r="B6" t="inlineStr">
        <is>
          <t>R$ 1.541.000,00</t>
        </is>
      </c>
      <c r="C6" t="inlineStr">
        <is>
          <t>2,06%</t>
        </is>
      </c>
    </row>
    <row r="7">
      <c r="A7" t="inlineStr">
        <is>
          <t>06 - Proteção e Benefícios ao Trabalhador</t>
        </is>
      </c>
      <c r="B7" t="inlineStr">
        <is>
          <t>R$ 3.065.000,00</t>
        </is>
      </c>
      <c r="C7" t="inlineStr">
        <is>
          <t>4,10%</t>
        </is>
      </c>
    </row>
    <row r="8">
      <c r="A8" t="inlineStr">
        <is>
          <t>07 - Empregabilidade</t>
        </is>
      </c>
      <c r="B8" t="inlineStr">
        <is>
          <t>R$ 61.865.000,00</t>
        </is>
      </c>
      <c r="C8" t="inlineStr">
        <is>
          <t>82,85%</t>
        </is>
      </c>
    </row>
  </sheetData>
  <pageMargins left="0.75" right="0.75" top="1" bottom="1" header="0.5" footer="0.5"/>
</worksheet>
</file>

<file path=xl/worksheets/sheet87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R$68.060.604,00</t>
        </is>
      </c>
      <c r="C2" t="inlineStr">
        <is>
          <t>R$60.377.683,49</t>
        </is>
      </c>
      <c r="D2" t="inlineStr">
        <is>
          <t>88,71%</t>
        </is>
      </c>
      <c r="E2" t="inlineStr">
        <is>
          <t>100,00%</t>
        </is>
      </c>
    </row>
    <row r="3">
      <c r="A3" t="inlineStr">
        <is>
          <t>Contr. para Ent. Privadas Serviço Social e de Formação Prof.</t>
        </is>
      </c>
      <c r="B3" t="inlineStr">
        <is>
          <t>R$56.120.604,00</t>
        </is>
      </c>
      <c r="C3" t="inlineStr">
        <is>
          <t>R$47.522.971,94</t>
        </is>
      </c>
      <c r="D3" t="inlineStr">
        <is>
          <t>84,68%</t>
        </is>
      </c>
      <c r="E3" t="inlineStr">
        <is>
          <t>78,71%</t>
        </is>
      </c>
    </row>
    <row r="4">
      <c r="A4" t="inlineStr">
        <is>
          <t>Contribuições para o Senac</t>
        </is>
      </c>
      <c r="B4" t="inlineStr">
        <is>
          <t>R$56.120.604,00</t>
        </is>
      </c>
      <c r="C4" t="inlineStr">
        <is>
          <t>R$47.522.971,94</t>
        </is>
      </c>
      <c r="D4" t="inlineStr">
        <is>
          <t>84,68%</t>
        </is>
      </c>
      <c r="E4" t="inlineStr">
        <is>
          <t>78,71%</t>
        </is>
      </c>
    </row>
    <row r="5">
      <c r="A5" t="inlineStr">
        <is>
          <t>Receita Patrimonial</t>
        </is>
      </c>
      <c r="B5" t="inlineStr">
        <is>
          <t>R$9.000.000,00</t>
        </is>
      </c>
      <c r="C5" t="inlineStr">
        <is>
          <t>R$10.404.192,89</t>
        </is>
      </c>
      <c r="D5" t="inlineStr">
        <is>
          <t>115,60%</t>
        </is>
      </c>
      <c r="E5" t="inlineStr">
        <is>
          <t>17,23%</t>
        </is>
      </c>
    </row>
    <row r="6">
      <c r="A6" t="inlineStr">
        <is>
          <t>Remuneração de Depósitos Bancários</t>
        </is>
      </c>
      <c r="B6" t="inlineStr">
        <is>
          <t>R$9.000.000,00</t>
        </is>
      </c>
      <c r="C6" t="inlineStr">
        <is>
          <t>R$10.404.192,89</t>
        </is>
      </c>
      <c r="D6" t="inlineStr">
        <is>
          <t>115,60%</t>
        </is>
      </c>
      <c r="E6" t="inlineStr">
        <is>
          <t>17,23%</t>
        </is>
      </c>
    </row>
    <row r="7">
      <c r="A7" t="inlineStr">
        <is>
          <t>Receita de Serviços</t>
        </is>
      </c>
      <c r="B7" t="inlineStr">
        <is>
          <t>R$2.907.000,00</t>
        </is>
      </c>
      <c r="C7" t="inlineStr">
        <is>
          <t>R$1.958.189,06</t>
        </is>
      </c>
      <c r="D7" t="inlineStr">
        <is>
          <t>67,36%</t>
        </is>
      </c>
      <c r="E7" t="inlineStr">
        <is>
          <t>3,24%</t>
        </is>
      </c>
    </row>
    <row r="8">
      <c r="A8" t="inlineStr">
        <is>
          <t>Serviços Educacionais</t>
        </is>
      </c>
      <c r="B8" t="inlineStr">
        <is>
          <t>R$2.907.000,00</t>
        </is>
      </c>
      <c r="C8" t="inlineStr">
        <is>
          <t>R$1.958.189,06</t>
        </is>
      </c>
      <c r="D8" t="inlineStr">
        <is>
          <t>67,36%</t>
        </is>
      </c>
      <c r="E8" t="inlineStr">
        <is>
          <t>3,24%</t>
        </is>
      </c>
    </row>
    <row r="9">
      <c r="A9" t="inlineStr">
        <is>
          <t>Transferências correntes</t>
        </is>
      </c>
      <c r="B9" t="inlineStr">
        <is>
          <t>R$0,00</t>
        </is>
      </c>
      <c r="C9" t="inlineStr">
        <is>
          <t>R$457.629,76</t>
        </is>
      </c>
      <c r="D9" t="inlineStr">
        <is>
          <t>0,00%</t>
        </is>
      </c>
      <c r="E9" t="inlineStr">
        <is>
          <t>0,76%</t>
        </is>
      </c>
    </row>
    <row r="10">
      <c r="A10" t="inlineStr">
        <is>
          <t>Outras transferências correntes</t>
        </is>
      </c>
      <c r="B10" t="inlineStr">
        <is>
          <t>R$0,00</t>
        </is>
      </c>
      <c r="C10" t="inlineStr">
        <is>
          <t>R$457.629,76</t>
        </is>
      </c>
      <c r="D10" t="inlineStr">
        <is>
          <t>0,00%</t>
        </is>
      </c>
      <c r="E10" t="inlineStr">
        <is>
          <t>0,76%</t>
        </is>
      </c>
    </row>
    <row r="11">
      <c r="A11" t="inlineStr">
        <is>
          <t>Outras Receitas Correntes</t>
        </is>
      </c>
      <c r="B11" t="inlineStr">
        <is>
          <t>R$33.000,00</t>
        </is>
      </c>
      <c r="C11" t="inlineStr">
        <is>
          <t>R$34.699,84</t>
        </is>
      </c>
      <c r="D11" t="inlineStr">
        <is>
          <t>105,15%</t>
        </is>
      </c>
      <c r="E11" t="inlineStr">
        <is>
          <t>0,06%</t>
        </is>
      </c>
    </row>
    <row r="12">
      <c r="A12" t="inlineStr">
        <is>
          <t xml:space="preserve">Multas e Juros </t>
        </is>
      </c>
      <c r="B12" t="inlineStr">
        <is>
          <t>R$0,00</t>
        </is>
      </c>
      <c r="C12" t="inlineStr">
        <is>
          <t>R$5.192,86</t>
        </is>
      </c>
      <c r="D12" t="inlineStr">
        <is>
          <t>0,00%</t>
        </is>
      </c>
      <c r="E12" t="inlineStr">
        <is>
          <t>0,01%</t>
        </is>
      </c>
    </row>
    <row r="13">
      <c r="A13" t="inlineStr">
        <is>
          <t>Outras Receitas Correntes</t>
        </is>
      </c>
      <c r="B13" t="inlineStr">
        <is>
          <t>R$33.000,00</t>
        </is>
      </c>
      <c r="C13" t="inlineStr">
        <is>
          <t>R$29.506,98</t>
        </is>
      </c>
      <c r="D13" t="inlineStr">
        <is>
          <t>89,42%</t>
        </is>
      </c>
      <c r="E13" t="inlineStr">
        <is>
          <t>0,05%</t>
        </is>
      </c>
    </row>
    <row r="14">
      <c r="A14" t="inlineStr">
        <is>
          <t>RECURSOS ARREC. EXERC. ANTER.</t>
        </is>
      </c>
      <c r="B14" t="inlineStr">
        <is>
          <t>R$6.610.896,00</t>
        </is>
      </c>
      <c r="C14" t="inlineStr">
        <is>
          <t>R$0,00</t>
        </is>
      </c>
      <c r="D14" t="inlineStr">
        <is>
          <t>0,00%</t>
        </is>
      </c>
      <c r="E14" t="inlineStr">
        <is>
          <t>0,00%</t>
        </is>
      </c>
    </row>
    <row r="15">
      <c r="A15" t="inlineStr">
        <is>
          <t>Recurso Arrecadado em Exerc. Anteriores</t>
        </is>
      </c>
      <c r="B15" t="inlineStr">
        <is>
          <t>R$6.610.896,00</t>
        </is>
      </c>
      <c r="C15" t="inlineStr">
        <is>
          <t>R$0,00</t>
        </is>
      </c>
      <c r="D15" t="inlineStr">
        <is>
          <t>0,00%</t>
        </is>
      </c>
      <c r="E15" t="inlineStr">
        <is>
          <t>0,00%</t>
        </is>
      </c>
    </row>
    <row r="16">
      <c r="A16" t="inlineStr">
        <is>
          <t>Recurso Arrecadado em Exerc. Anteriores</t>
        </is>
      </c>
      <c r="B16" t="inlineStr">
        <is>
          <t>R$6.610.896,00</t>
        </is>
      </c>
      <c r="C16" t="inlineStr">
        <is>
          <t>R$0,00</t>
        </is>
      </c>
      <c r="D16" t="inlineStr">
        <is>
          <t>0,00%</t>
        </is>
      </c>
      <c r="E16" t="inlineStr">
        <is>
          <t>0,00%</t>
        </is>
      </c>
    </row>
  </sheetData>
  <pageMargins left="0.75" right="0.75" top="1" bottom="1" header="0.5" footer="0.5"/>
</worksheet>
</file>

<file path=xl/worksheets/sheet87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R$41.887.500,00</t>
        </is>
      </c>
      <c r="C2" t="inlineStr">
        <is>
          <t>R$34.731.518,13</t>
        </is>
      </c>
      <c r="D2" t="inlineStr">
        <is>
          <t>82,92%</t>
        </is>
      </c>
      <c r="E2" t="inlineStr">
        <is>
          <t>63,47%</t>
        </is>
      </c>
    </row>
    <row r="3">
      <c r="A3" t="inlineStr">
        <is>
          <t>Pessoal e Encargos Sociais</t>
        </is>
      </c>
      <c r="B3" t="inlineStr">
        <is>
          <t>R$19.944.000,00</t>
        </is>
      </c>
      <c r="C3" t="inlineStr">
        <is>
          <t>R$17.325.428,14</t>
        </is>
      </c>
      <c r="D3" t="inlineStr">
        <is>
          <t>86,87%</t>
        </is>
      </c>
      <c r="E3" t="inlineStr">
        <is>
          <t>31,66%</t>
        </is>
      </c>
    </row>
    <row r="4">
      <c r="A4" t="inlineStr">
        <is>
          <t>Vencimentos e Vantagens Fixas</t>
        </is>
      </c>
      <c r="B4" t="inlineStr">
        <is>
          <t>R$11.661.000,00</t>
        </is>
      </c>
      <c r="C4" t="inlineStr">
        <is>
          <t>R$11.006.513,88</t>
        </is>
      </c>
      <c r="D4" t="inlineStr">
        <is>
          <t>94,39%</t>
        </is>
      </c>
      <c r="E4" t="inlineStr">
        <is>
          <t>20,11%</t>
        </is>
      </c>
    </row>
    <row r="5">
      <c r="A5" t="inlineStr">
        <is>
          <t>Obrigações Patronais</t>
        </is>
      </c>
      <c r="B5" t="inlineStr">
        <is>
          <t>R$1.401.000,00</t>
        </is>
      </c>
      <c r="C5" t="inlineStr">
        <is>
          <t>R$1.236.315,73</t>
        </is>
      </c>
      <c r="D5" t="inlineStr">
        <is>
          <t>88,25%</t>
        </is>
      </c>
      <c r="E5" t="inlineStr">
        <is>
          <t>2,26%</t>
        </is>
      </c>
    </row>
    <row r="6">
      <c r="A6" t="inlineStr">
        <is>
          <t>Outras Despesas Variáveis</t>
        </is>
      </c>
      <c r="B6" t="inlineStr">
        <is>
          <t>R$5.850.000,00</t>
        </is>
      </c>
      <c r="C6" t="inlineStr">
        <is>
          <t>R$4.604.716,49</t>
        </is>
      </c>
      <c r="D6" t="inlineStr">
        <is>
          <t>78,71%</t>
        </is>
      </c>
      <c r="E6" t="inlineStr">
        <is>
          <t>8,42%</t>
        </is>
      </c>
    </row>
    <row r="7">
      <c r="A7" t="inlineStr">
        <is>
          <t>Indenizações e Restituições Trabalhistas</t>
        </is>
      </c>
      <c r="B7" t="inlineStr">
        <is>
          <t>R$1.032.000,00</t>
        </is>
      </c>
      <c r="C7" t="inlineStr">
        <is>
          <t>R$477.882,04</t>
        </is>
      </c>
      <c r="D7" t="inlineStr">
        <is>
          <t>46,31%</t>
        </is>
      </c>
      <c r="E7" t="inlineStr">
        <is>
          <t>0,87%</t>
        </is>
      </c>
    </row>
    <row r="8">
      <c r="A8" t="inlineStr">
        <is>
          <t>Outras Despesas Correntes</t>
        </is>
      </c>
      <c r="B8" t="inlineStr">
        <is>
          <t>R$21.943.500,00</t>
        </is>
      </c>
      <c r="C8" t="inlineStr">
        <is>
          <t>R$17.406.089,99</t>
        </is>
      </c>
      <c r="D8" t="inlineStr">
        <is>
          <t>79,32%</t>
        </is>
      </c>
      <c r="E8" t="inlineStr">
        <is>
          <t>31,81%</t>
        </is>
      </c>
    </row>
    <row r="9">
      <c r="A9" t="inlineStr">
        <is>
          <t>Contribuições</t>
        </is>
      </c>
      <c r="B9" t="inlineStr">
        <is>
          <t>R$438.000,00</t>
        </is>
      </c>
      <c r="C9" t="inlineStr">
        <is>
          <t>R$425.010,10</t>
        </is>
      </c>
      <c r="D9" t="inlineStr">
        <is>
          <t>97,03%</t>
        </is>
      </c>
      <c r="E9" t="inlineStr">
        <is>
          <t>0,78%</t>
        </is>
      </c>
    </row>
    <row r="10">
      <c r="A10" t="inlineStr">
        <is>
          <t>Diárias</t>
        </is>
      </c>
      <c r="B10" t="inlineStr">
        <is>
          <t>R$351.000,00</t>
        </is>
      </c>
      <c r="C10" t="inlineStr">
        <is>
          <t>R$223.634,52</t>
        </is>
      </c>
      <c r="D10" t="inlineStr">
        <is>
          <t>63,71%</t>
        </is>
      </c>
      <c r="E10" t="inlineStr">
        <is>
          <t>0,41%</t>
        </is>
      </c>
    </row>
    <row r="11">
      <c r="A11" t="inlineStr">
        <is>
          <t>Auxílio Financeiro a Estudantes</t>
        </is>
      </c>
      <c r="B11" t="inlineStr">
        <is>
          <t>R$0,00</t>
        </is>
      </c>
      <c r="C11" t="inlineStr">
        <is>
          <t>R$44.417,40</t>
        </is>
      </c>
      <c r="D11" t="inlineStr">
        <is>
          <t>0,00%</t>
        </is>
      </c>
      <c r="E11" t="inlineStr">
        <is>
          <t>0,08%</t>
        </is>
      </c>
    </row>
    <row r="12">
      <c r="A12" t="inlineStr">
        <is>
          <t>Material de Consumo</t>
        </is>
      </c>
      <c r="B12" t="inlineStr">
        <is>
          <t>R$2.739.000,00</t>
        </is>
      </c>
      <c r="C12" t="inlineStr">
        <is>
          <t>R$2.008.687,92</t>
        </is>
      </c>
      <c r="D12" t="inlineStr">
        <is>
          <t>73,34%</t>
        </is>
      </c>
      <c r="E12" t="inlineStr">
        <is>
          <t>3,67%</t>
        </is>
      </c>
    </row>
    <row r="13">
      <c r="A13" t="inlineStr">
        <is>
          <t>Passagens e Despesas de Locomoção</t>
        </is>
      </c>
      <c r="B13" t="inlineStr">
        <is>
          <t>R$111.000,00</t>
        </is>
      </c>
      <c r="C13" t="inlineStr">
        <is>
          <t>R$122.289,56</t>
        </is>
      </c>
      <c r="D13" t="inlineStr">
        <is>
          <t>110,17%</t>
        </is>
      </c>
      <c r="E13" t="inlineStr">
        <is>
          <t>0,22%</t>
        </is>
      </c>
    </row>
    <row r="14">
      <c r="A14" t="inlineStr">
        <is>
          <t>Outros Serviços de Terceiros - PF</t>
        </is>
      </c>
      <c r="B14" t="inlineStr">
        <is>
          <t>R$1.764.000,00</t>
        </is>
      </c>
      <c r="C14" t="inlineStr">
        <is>
          <t>R$757.194,24</t>
        </is>
      </c>
      <c r="D14" t="inlineStr">
        <is>
          <t>42,92%</t>
        </is>
      </c>
      <c r="E14" t="inlineStr">
        <is>
          <t>1,38%</t>
        </is>
      </c>
    </row>
    <row r="15">
      <c r="A15" t="inlineStr">
        <is>
          <t>Locação de Mão de Obra</t>
        </is>
      </c>
      <c r="B15" t="inlineStr">
        <is>
          <t>R$621.000,00</t>
        </is>
      </c>
      <c r="C15" t="inlineStr">
        <is>
          <t>R$548.762,79</t>
        </is>
      </c>
      <c r="D15" t="inlineStr">
        <is>
          <t>88,37%</t>
        </is>
      </c>
      <c r="E15" t="inlineStr">
        <is>
          <t>1,00%</t>
        </is>
      </c>
    </row>
    <row r="16">
      <c r="A16" t="inlineStr">
        <is>
          <t>Outros Serviços Terceiros - P. Jurídica</t>
        </is>
      </c>
      <c r="B16" t="inlineStr">
        <is>
          <t>R$11.539.500,00</t>
        </is>
      </c>
      <c r="C16" t="inlineStr">
        <is>
          <t>R$12.637.323,31</t>
        </is>
      </c>
      <c r="D16" t="inlineStr">
        <is>
          <t>109,51%</t>
        </is>
      </c>
      <c r="E16" t="inlineStr">
        <is>
          <t>23,10%</t>
        </is>
      </c>
    </row>
    <row r="17">
      <c r="A17" t="inlineStr">
        <is>
          <t>Serv. Tecn. da Inform. Comunicação - PJ.</t>
        </is>
      </c>
      <c r="B17" t="inlineStr">
        <is>
          <t>R$342.000,00</t>
        </is>
      </c>
      <c r="C17" t="inlineStr">
        <is>
          <t>R$599.386,41</t>
        </is>
      </c>
      <c r="D17" t="inlineStr">
        <is>
          <t>175,26%</t>
        </is>
      </c>
      <c r="E17" t="inlineStr">
        <is>
          <t>1,10%</t>
        </is>
      </c>
    </row>
    <row r="18">
      <c r="A18" t="inlineStr">
        <is>
          <t>Obrigações Tributárias e Contributivas</t>
        </is>
      </c>
      <c r="B18" t="inlineStr">
        <is>
          <t>R$36.000,00</t>
        </is>
      </c>
      <c r="C18" t="inlineStr">
        <is>
          <t>R$39.383,74</t>
        </is>
      </c>
      <c r="D18" t="inlineStr">
        <is>
          <t>109,40%</t>
        </is>
      </c>
      <c r="E18" t="inlineStr">
        <is>
          <t>0,07%</t>
        </is>
      </c>
    </row>
    <row r="19">
      <c r="A19" t="inlineStr">
        <is>
          <t>Sentenças Judiciais</t>
        </is>
      </c>
      <c r="B19" t="inlineStr">
        <is>
          <t>R$3.999.000,00</t>
        </is>
      </c>
      <c r="C19" t="inlineStr">
        <is>
          <t>R$0,00</t>
        </is>
      </c>
      <c r="D19" t="inlineStr">
        <is>
          <t>0,00%</t>
        </is>
      </c>
      <c r="E19" t="inlineStr">
        <is>
          <t>0,00%</t>
        </is>
      </c>
    </row>
    <row r="20">
      <c r="A20" t="inlineStr">
        <is>
          <t>Indenizações e Restituições</t>
        </is>
      </c>
      <c r="B20" t="inlineStr">
        <is>
          <t>R$3.000,00</t>
        </is>
      </c>
      <c r="C20" t="inlineStr">
        <is>
          <t>R$0,00</t>
        </is>
      </c>
      <c r="D20" t="inlineStr">
        <is>
          <t>0,00%</t>
        </is>
      </c>
      <c r="E20" t="inlineStr">
        <is>
          <t>0,00%</t>
        </is>
      </c>
    </row>
    <row r="21">
      <c r="A21" t="inlineStr">
        <is>
          <t>DESPESAS DE CAPITAL</t>
        </is>
      </c>
      <c r="B21" t="inlineStr">
        <is>
          <t>R$32.784.000,00</t>
        </is>
      </c>
      <c r="C21" t="inlineStr">
        <is>
          <t>R$19.987.143,60</t>
        </is>
      </c>
      <c r="D21" t="inlineStr">
        <is>
          <t>60,97%</t>
        </is>
      </c>
      <c r="E21" t="inlineStr">
        <is>
          <t>36,53%</t>
        </is>
      </c>
    </row>
  </sheetData>
  <pageMargins left="0.75" right="0.75" top="1" bottom="1" header="0.5" footer="0.5"/>
</worksheet>
</file>

<file path=xl/worksheets/sheet87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R$4.821.000,00</t>
        </is>
      </c>
      <c r="C2" t="inlineStr">
        <is>
          <t>R$7.039.511,52</t>
        </is>
      </c>
      <c r="D2" t="inlineStr">
        <is>
          <t>146,02%</t>
        </is>
      </c>
      <c r="E2" t="inlineStr">
        <is>
          <t>12,86%</t>
        </is>
      </c>
    </row>
    <row r="3">
      <c r="A3" t="inlineStr">
        <is>
          <t>02 - Administração Financeira</t>
        </is>
      </c>
      <c r="B3" t="inlineStr">
        <is>
          <t>R$1.594.500,00</t>
        </is>
      </c>
      <c r="C3" t="inlineStr">
        <is>
          <t>R$1.432.892,62</t>
        </is>
      </c>
      <c r="D3" t="inlineStr">
        <is>
          <t>89,86%</t>
        </is>
      </c>
      <c r="E3" t="inlineStr">
        <is>
          <t>2,62%</t>
        </is>
      </c>
    </row>
    <row r="4">
      <c r="A4" t="inlineStr">
        <is>
          <t>03 - Formação de Recursos Humanos</t>
        </is>
      </c>
      <c r="B4" t="inlineStr">
        <is>
          <t>R$707.000,00</t>
        </is>
      </c>
      <c r="C4" t="inlineStr">
        <is>
          <t>R$560.358,22</t>
        </is>
      </c>
      <c r="D4" t="inlineStr">
        <is>
          <t>79,26%</t>
        </is>
      </c>
      <c r="E4" t="inlineStr">
        <is>
          <t>1,02%</t>
        </is>
      </c>
    </row>
    <row r="5">
      <c r="A5" t="inlineStr">
        <is>
          <t>04 - Comunicação Social</t>
        </is>
      </c>
      <c r="B5" t="inlineStr">
        <is>
          <t>R$1.078.000,00</t>
        </is>
      </c>
      <c r="C5" t="inlineStr">
        <is>
          <t>R$1.308.003,67</t>
        </is>
      </c>
      <c r="D5" t="inlineStr">
        <is>
          <t>121,34%</t>
        </is>
      </c>
      <c r="E5" t="inlineStr">
        <is>
          <t>2,39%</t>
        </is>
      </c>
    </row>
    <row r="6">
      <c r="A6" t="inlineStr">
        <is>
          <t>05 - Atenção Básica</t>
        </is>
      </c>
      <c r="B6" t="inlineStr">
        <is>
          <t>R$1.541.000,00</t>
        </is>
      </c>
      <c r="C6" t="inlineStr">
        <is>
          <t>R$1.651.994,48</t>
        </is>
      </c>
      <c r="D6" t="inlineStr">
        <is>
          <t>107,20%</t>
        </is>
      </c>
      <c r="E6" t="inlineStr">
        <is>
          <t>3,02%</t>
        </is>
      </c>
    </row>
    <row r="7">
      <c r="A7" t="inlineStr">
        <is>
          <t>06 - Proteção e Benefícios ao Trabalhador</t>
        </is>
      </c>
      <c r="B7" t="inlineStr">
        <is>
          <t>R$3.065.000,00</t>
        </is>
      </c>
      <c r="C7" t="inlineStr">
        <is>
          <t>R$3.222.477,41</t>
        </is>
      </c>
      <c r="D7" t="inlineStr">
        <is>
          <t>105,14%</t>
        </is>
      </c>
      <c r="E7" t="inlineStr">
        <is>
          <t>5,89%</t>
        </is>
      </c>
    </row>
    <row r="8">
      <c r="A8" t="inlineStr">
        <is>
          <t>07 - Empregabilidade</t>
        </is>
      </c>
      <c r="B8" t="inlineStr">
        <is>
          <t>R$61.865.000,00</t>
        </is>
      </c>
      <c r="C8" t="inlineStr">
        <is>
          <t>R$39.503.423,81</t>
        </is>
      </c>
      <c r="D8" t="inlineStr">
        <is>
          <t>63,85%</t>
        </is>
      </c>
      <c r="E8" t="inlineStr">
        <is>
          <t>72,19%</t>
        </is>
      </c>
    </row>
  </sheetData>
  <pageMargins left="0.75" right="0.75" top="1" bottom="1" header="0.5" footer="0.5"/>
</worksheet>
</file>

<file path=xl/worksheets/sheet87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12310000</t>
        </is>
      </c>
      <c r="B2" t="inlineStr">
        <is>
          <t>Contribuições para o Senac</t>
        </is>
      </c>
      <c r="C2" t="inlineStr">
        <is>
          <t>R$46.867.656,00</t>
        </is>
      </c>
      <c r="D2" t="inlineStr">
        <is>
          <t>77,98%</t>
        </is>
      </c>
    </row>
    <row r="3">
      <c r="A3" t="inlineStr">
        <is>
          <t>13210100</t>
        </is>
      </c>
      <c r="B3" t="inlineStr">
        <is>
          <t>Remuneração de Depósitos Bancários</t>
        </is>
      </c>
      <c r="C3" t="inlineStr">
        <is>
          <t>R$10.500.000,00</t>
        </is>
      </c>
      <c r="D3" t="inlineStr">
        <is>
          <t>17,47%</t>
        </is>
      </c>
    </row>
    <row r="4">
      <c r="A4" t="inlineStr">
        <is>
          <t>16999900</t>
        </is>
      </c>
      <c r="B4" t="inlineStr">
        <is>
          <t>Serviços Educacionais</t>
        </is>
      </c>
      <c r="C4" t="inlineStr">
        <is>
          <t>R$2.647.344,00</t>
        </is>
      </c>
      <c r="D4" t="inlineStr">
        <is>
          <t>4,40%</t>
        </is>
      </c>
    </row>
    <row r="5">
      <c r="A5" t="inlineStr">
        <is>
          <t>19110900</t>
        </is>
      </c>
      <c r="B5" t="inlineStr">
        <is>
          <t xml:space="preserve">Multas e Juros </t>
        </is>
      </c>
      <c r="C5" t="inlineStr">
        <is>
          <t>R$36.000,00</t>
        </is>
      </c>
      <c r="D5" t="inlineStr">
        <is>
          <t>0,06%</t>
        </is>
      </c>
    </row>
    <row r="6">
      <c r="A6" t="inlineStr">
        <is>
          <t>19999900</t>
        </is>
      </c>
      <c r="B6" t="inlineStr">
        <is>
          <t>Outras Receitas Correntes</t>
        </is>
      </c>
      <c r="C6" t="inlineStr">
        <is>
          <t>R$51.000,00</t>
        </is>
      </c>
      <c r="D6" t="inlineStr">
        <is>
          <t>0,08%</t>
        </is>
      </c>
    </row>
  </sheetData>
  <pageMargins left="0.75" right="0.75" top="1" bottom="1" header="0.5" footer="0.5"/>
</worksheet>
</file>

<file path=xl/worksheets/sheet87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Código</t>
        </is>
      </c>
      <c r="B1" t="inlineStr">
        <is>
          <t>Especificação</t>
        </is>
      </c>
      <c r="C1" t="inlineStr">
        <is>
          <t>Prevista em R$</t>
        </is>
      </c>
      <c r="D1" t="inlineStr">
        <is>
          <t>Participacao</t>
        </is>
      </c>
    </row>
    <row r="2">
      <c r="A2" t="inlineStr">
        <is>
          <t>31901100</t>
        </is>
      </c>
      <c r="B2" t="inlineStr">
        <is>
          <t>Vencimentos e Vantagens Fixas</t>
        </is>
      </c>
      <c r="C2" t="inlineStr">
        <is>
          <t>R$ 12.675.000,00</t>
        </is>
      </c>
      <c r="D2" t="inlineStr">
        <is>
          <t>21,09%</t>
        </is>
      </c>
    </row>
    <row r="3">
      <c r="A3" t="inlineStr">
        <is>
          <t>31901300</t>
        </is>
      </c>
      <c r="B3" t="inlineStr">
        <is>
          <t>Obrigações Patronais</t>
        </is>
      </c>
      <c r="C3" t="inlineStr">
        <is>
          <t>R$ 1.458.000,00</t>
        </is>
      </c>
      <c r="D3" t="inlineStr">
        <is>
          <t>2,43%</t>
        </is>
      </c>
    </row>
    <row r="4">
      <c r="A4" t="inlineStr">
        <is>
          <t>31901600</t>
        </is>
      </c>
      <c r="B4" t="inlineStr">
        <is>
          <t>Outras Despesas Variáveis</t>
        </is>
      </c>
      <c r="C4" t="inlineStr">
        <is>
          <t>R$ 5.571.000,00</t>
        </is>
      </c>
      <c r="D4" t="inlineStr">
        <is>
          <t>9,27%</t>
        </is>
      </c>
    </row>
    <row r="5">
      <c r="A5" t="inlineStr">
        <is>
          <t>31909400</t>
        </is>
      </c>
      <c r="B5" t="inlineStr">
        <is>
          <t>Indenizações e Restituições Trabalhistas</t>
        </is>
      </c>
      <c r="C5" t="inlineStr">
        <is>
          <t>R$ 1.704.000,00</t>
        </is>
      </c>
      <c r="D5" t="inlineStr">
        <is>
          <t>2,84%</t>
        </is>
      </c>
    </row>
    <row r="6">
      <c r="A6" t="inlineStr">
        <is>
          <t>33504100</t>
        </is>
      </c>
      <c r="B6" t="inlineStr">
        <is>
          <t>Contribuições</t>
        </is>
      </c>
      <c r="C6" t="inlineStr">
        <is>
          <t>R$ 459.000,00</t>
        </is>
      </c>
      <c r="D6" t="inlineStr">
        <is>
          <t>0,76%</t>
        </is>
      </c>
    </row>
    <row r="7">
      <c r="A7" t="inlineStr">
        <is>
          <t>33901400</t>
        </is>
      </c>
      <c r="B7" t="inlineStr">
        <is>
          <t>Diárias</t>
        </is>
      </c>
      <c r="C7" t="inlineStr">
        <is>
          <t>R$ 396.000,00</t>
        </is>
      </c>
      <c r="D7" t="inlineStr">
        <is>
          <t>0,66%</t>
        </is>
      </c>
    </row>
    <row r="8">
      <c r="A8" t="inlineStr">
        <is>
          <t>33903000</t>
        </is>
      </c>
      <c r="B8" t="inlineStr">
        <is>
          <t>Material de Consumo</t>
        </is>
      </c>
      <c r="C8" t="inlineStr">
        <is>
          <t>R$ 3.072.000,00</t>
        </is>
      </c>
      <c r="D8" t="inlineStr">
        <is>
          <t>5,11%</t>
        </is>
      </c>
    </row>
    <row r="9">
      <c r="A9" t="inlineStr">
        <is>
          <t>33903300</t>
        </is>
      </c>
      <c r="B9" t="inlineStr">
        <is>
          <t>Passagens e Despesas de Locomoção</t>
        </is>
      </c>
      <c r="C9" t="inlineStr">
        <is>
          <t>R$ 120.000,00</t>
        </is>
      </c>
      <c r="D9" t="inlineStr">
        <is>
          <t>0,20%</t>
        </is>
      </c>
    </row>
    <row r="10">
      <c r="A10" t="inlineStr">
        <is>
          <t>33903600</t>
        </is>
      </c>
      <c r="B10" t="inlineStr">
        <is>
          <t>Outros Serviços de Terceiros - PF</t>
        </is>
      </c>
      <c r="C10" t="inlineStr">
        <is>
          <t>R$ 1.641.000,00</t>
        </is>
      </c>
      <c r="D10" t="inlineStr">
        <is>
          <t>2,73%</t>
        </is>
      </c>
    </row>
    <row r="11">
      <c r="A11" t="inlineStr">
        <is>
          <t>33903700</t>
        </is>
      </c>
      <c r="B11" t="inlineStr">
        <is>
          <t>Locação de Mão de Obra</t>
        </is>
      </c>
      <c r="C11" t="inlineStr">
        <is>
          <t>R$ 642.000,00</t>
        </is>
      </c>
      <c r="D11" t="inlineStr">
        <is>
          <t>1,07%</t>
        </is>
      </c>
    </row>
    <row r="12">
      <c r="A12" t="inlineStr">
        <is>
          <t>33903900</t>
        </is>
      </c>
      <c r="B12" t="inlineStr">
        <is>
          <t>Outros Serviços Terceiros - P. Jurídica</t>
        </is>
      </c>
      <c r="C12" t="inlineStr">
        <is>
          <t>R$ 13.197.000,00</t>
        </is>
      </c>
      <c r="D12" t="inlineStr">
        <is>
          <t>21,96%</t>
        </is>
      </c>
    </row>
    <row r="13">
      <c r="A13" t="inlineStr">
        <is>
          <t>33904000</t>
        </is>
      </c>
      <c r="B13" t="inlineStr">
        <is>
          <t>Serv. Tecn. da Inform. Comunicação - PJ.</t>
        </is>
      </c>
      <c r="C13" t="inlineStr">
        <is>
          <t>R$ 312.000,00</t>
        </is>
      </c>
      <c r="D13" t="inlineStr">
        <is>
          <t>0,52%</t>
        </is>
      </c>
    </row>
    <row r="14">
      <c r="A14" t="inlineStr">
        <is>
          <t>33904700</t>
        </is>
      </c>
      <c r="B14" t="inlineStr">
        <is>
          <t>Obrigações Tributárias e Contributivas</t>
        </is>
      </c>
      <c r="C14" t="inlineStr">
        <is>
          <t>R$ 54.000,00</t>
        </is>
      </c>
      <c r="D14" t="inlineStr">
        <is>
          <t>0,09%</t>
        </is>
      </c>
    </row>
    <row r="15">
      <c r="A15" t="inlineStr">
        <is>
          <t>33909100</t>
        </is>
      </c>
      <c r="B15" t="inlineStr">
        <is>
          <t>Sentenças Judiciais</t>
        </is>
      </c>
      <c r="C15" t="inlineStr">
        <is>
          <t>R$ 4.500.000,00</t>
        </is>
      </c>
      <c r="D15" t="inlineStr">
        <is>
          <t>7,49%</t>
        </is>
      </c>
    </row>
    <row r="16">
      <c r="A16" t="inlineStr">
        <is>
          <t>33909300</t>
        </is>
      </c>
      <c r="B16" t="inlineStr">
        <is>
          <t>Indenizações e Restituições</t>
        </is>
      </c>
      <c r="C16" t="inlineStr">
        <is>
          <t>R$ 18.000,00</t>
        </is>
      </c>
      <c r="D16" t="inlineStr">
        <is>
          <t>0,03%</t>
        </is>
      </c>
    </row>
    <row r="17">
      <c r="A17" t="inlineStr">
        <is>
          <t>44905100</t>
        </is>
      </c>
      <c r="B17" t="inlineStr">
        <is>
          <t>Obras e Instalações</t>
        </is>
      </c>
      <c r="C17" t="inlineStr">
        <is>
          <t>R$ 8.442.000,00</t>
        </is>
      </c>
      <c r="D17" t="inlineStr">
        <is>
          <t>14,05%</t>
        </is>
      </c>
    </row>
    <row r="18">
      <c r="A18" t="inlineStr">
        <is>
          <t>44905200</t>
        </is>
      </c>
      <c r="B18" t="inlineStr">
        <is>
          <t>Equipamentos e Material Permanente</t>
        </is>
      </c>
      <c r="C18" t="inlineStr">
        <is>
          <t>R$ 5.841.000,00</t>
        </is>
      </c>
      <c r="D18" t="inlineStr">
        <is>
          <t>9,72%</t>
        </is>
      </c>
    </row>
  </sheetData>
  <pageMargins left="0.75" right="0.75" top="1" bottom="1" header="0.5" footer="0.5"/>
</worksheet>
</file>

<file path=xl/worksheets/sheet87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Especificacao</t>
        </is>
      </c>
      <c r="B1" t="inlineStr">
        <is>
          <t>Prevista em R$</t>
        </is>
      </c>
      <c r="C1" t="inlineStr">
        <is>
          <t>Participacao</t>
        </is>
      </c>
    </row>
    <row r="2">
      <c r="A2" t="inlineStr">
        <is>
          <t>01 - Administração Geral</t>
        </is>
      </c>
      <c r="B2" t="inlineStr">
        <is>
          <t>R$ 5.379.000,00</t>
        </is>
      </c>
      <c r="C2" t="inlineStr">
        <is>
          <t>8,95%</t>
        </is>
      </c>
    </row>
    <row r="3">
      <c r="A3" t="inlineStr">
        <is>
          <t>02 - Administração Financeira</t>
        </is>
      </c>
      <c r="B3" t="inlineStr">
        <is>
          <t>R$ 1.595.000,00</t>
        </is>
      </c>
      <c r="C3" t="inlineStr">
        <is>
          <t>2,65%</t>
        </is>
      </c>
    </row>
    <row r="4">
      <c r="A4" t="inlineStr">
        <is>
          <t>03 - Formação de Recursos Humanos</t>
        </is>
      </c>
      <c r="B4" t="inlineStr">
        <is>
          <t>R$ 737.000,00</t>
        </is>
      </c>
      <c r="C4" t="inlineStr">
        <is>
          <t>1,23%</t>
        </is>
      </c>
    </row>
    <row r="5">
      <c r="A5" t="inlineStr">
        <is>
          <t>04 - Comunicação Social</t>
        </is>
      </c>
      <c r="B5" t="inlineStr">
        <is>
          <t>R$ 842.000,00</t>
        </is>
      </c>
      <c r="C5" t="inlineStr">
        <is>
          <t>1,40%</t>
        </is>
      </c>
    </row>
    <row r="6">
      <c r="A6" t="inlineStr">
        <is>
          <t>05 - Atenção Básica</t>
        </is>
      </c>
      <c r="B6" t="inlineStr">
        <is>
          <t>R$ 1.823.000,00</t>
        </is>
      </c>
      <c r="C6" t="inlineStr">
        <is>
          <t>3,03%</t>
        </is>
      </c>
    </row>
    <row r="7">
      <c r="A7" t="inlineStr">
        <is>
          <t>06 - Proteção e Benefícios ao Trabalhador</t>
        </is>
      </c>
      <c r="B7" t="inlineStr">
        <is>
          <t>R$ 3.717.000,00</t>
        </is>
      </c>
      <c r="C7" t="inlineStr">
        <is>
          <t>6,18%</t>
        </is>
      </c>
    </row>
    <row r="8">
      <c r="A8" t="inlineStr">
        <is>
          <t>07 - Empregabilidade</t>
        </is>
      </c>
      <c r="B8" t="inlineStr">
        <is>
          <t>R$ 46.009.000,00</t>
        </is>
      </c>
      <c r="C8" t="inlineStr">
        <is>
          <t>76,55%</t>
        </is>
      </c>
    </row>
  </sheetData>
  <pageMargins left="0.75" right="0.75" top="1" bottom="1" header="0.5" footer="0.5"/>
</worksheet>
</file>

<file path=xl/worksheets/sheet87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RECEITAS CORRENTES</t>
        </is>
      </c>
      <c r="B2" t="inlineStr">
        <is>
          <t>R$ 60.102.000,00</t>
        </is>
      </c>
      <c r="C2" t="inlineStr">
        <is>
          <t>R$ 27.582.389,11</t>
        </is>
      </c>
      <c r="D2" t="inlineStr">
        <is>
          <t>45,89%</t>
        </is>
      </c>
      <c r="E2" t="inlineStr">
        <is>
          <t>100,00%</t>
        </is>
      </c>
    </row>
    <row r="3">
      <c r="A3" t="inlineStr">
        <is>
          <t>Contr. para Ent. Privadas Serviço Social e de Formação Prof.</t>
        </is>
      </c>
      <c r="B3" t="inlineStr">
        <is>
          <t>R$ 46.867.656,00</t>
        </is>
      </c>
      <c r="C3" t="inlineStr">
        <is>
          <t>R$ 21.111.309,58</t>
        </is>
      </c>
      <c r="D3" t="inlineStr">
        <is>
          <t>45,04%</t>
        </is>
      </c>
      <c r="E3" t="inlineStr">
        <is>
          <t>76,54%</t>
        </is>
      </c>
    </row>
    <row r="4">
      <c r="A4" t="inlineStr">
        <is>
          <t>Contribuições para o Senac</t>
        </is>
      </c>
      <c r="B4" t="inlineStr">
        <is>
          <t>R$ 46.867.656,00</t>
        </is>
      </c>
      <c r="C4" t="inlineStr">
        <is>
          <t>R$ 21.111.309,58</t>
        </is>
      </c>
      <c r="D4" t="inlineStr">
        <is>
          <t>45,04%</t>
        </is>
      </c>
      <c r="E4" t="inlineStr">
        <is>
          <t>76,54%</t>
        </is>
      </c>
    </row>
    <row r="5">
      <c r="A5" t="inlineStr">
        <is>
          <t>Receita Patrimonial</t>
        </is>
      </c>
      <c r="B5" t="inlineStr">
        <is>
          <t>R$ 10.500.000,00</t>
        </is>
      </c>
      <c r="C5" t="inlineStr">
        <is>
          <t>R$ 5.416.577,75</t>
        </is>
      </c>
      <c r="D5" t="inlineStr">
        <is>
          <t>51,59%</t>
        </is>
      </c>
      <c r="E5" t="inlineStr">
        <is>
          <t>19,64%</t>
        </is>
      </c>
    </row>
    <row r="6">
      <c r="A6" t="inlineStr">
        <is>
          <t>Remuneração de Depósitos Bancários</t>
        </is>
      </c>
      <c r="B6" t="inlineStr">
        <is>
          <t>R$ 10.500.000,00</t>
        </is>
      </c>
      <c r="C6" t="inlineStr">
        <is>
          <t>R$ 5.416.577,75</t>
        </is>
      </c>
      <c r="D6" t="inlineStr">
        <is>
          <t>51,59%</t>
        </is>
      </c>
      <c r="E6" t="inlineStr">
        <is>
          <t>19,64%</t>
        </is>
      </c>
    </row>
    <row r="7">
      <c r="A7" t="inlineStr">
        <is>
          <t>Receita de Serviços</t>
        </is>
      </c>
      <c r="B7" t="inlineStr">
        <is>
          <t>R$ 2.647.344,00</t>
        </is>
      </c>
      <c r="C7" t="inlineStr">
        <is>
          <t>R$ 1.039.207,98</t>
        </is>
      </c>
      <c r="D7" t="inlineStr">
        <is>
          <t>39,25%</t>
        </is>
      </c>
      <c r="E7" t="inlineStr">
        <is>
          <t>3,77%</t>
        </is>
      </c>
    </row>
    <row r="8">
      <c r="A8" t="inlineStr">
        <is>
          <t>Serviços Educacionais</t>
        </is>
      </c>
      <c r="B8" t="inlineStr">
        <is>
          <t>R$ 2.647.344,00</t>
        </is>
      </c>
      <c r="C8" t="inlineStr">
        <is>
          <t>R$ 1.039.207,98</t>
        </is>
      </c>
      <c r="D8" t="inlineStr">
        <is>
          <t>39,25%</t>
        </is>
      </c>
      <c r="E8" t="inlineStr">
        <is>
          <t>3,77%</t>
        </is>
      </c>
    </row>
    <row r="9">
      <c r="A9" t="inlineStr">
        <is>
          <t>Outras Receitas Correntes</t>
        </is>
      </c>
      <c r="B9" t="inlineStr">
        <is>
          <t>R$ 87.000,00</t>
        </is>
      </c>
      <c r="C9" t="inlineStr">
        <is>
          <t>R$ 15.293,80</t>
        </is>
      </c>
      <c r="D9" t="inlineStr">
        <is>
          <t>17,58%</t>
        </is>
      </c>
      <c r="E9" t="inlineStr">
        <is>
          <t>0,06%</t>
        </is>
      </c>
    </row>
    <row r="10">
      <c r="A10" t="inlineStr">
        <is>
          <t xml:space="preserve">Multas e Juros </t>
        </is>
      </c>
      <c r="B10" t="inlineStr">
        <is>
          <t>R$ 36.000,00</t>
        </is>
      </c>
      <c r="C10" t="inlineStr">
        <is>
          <t>R$ 3.129,47</t>
        </is>
      </c>
      <c r="D10" t="inlineStr">
        <is>
          <t>8,69%</t>
        </is>
      </c>
      <c r="E10" t="inlineStr">
        <is>
          <t>0,01%</t>
        </is>
      </c>
    </row>
    <row r="11">
      <c r="A11" t="inlineStr">
        <is>
          <t>Outras Indenizações</t>
        </is>
      </c>
      <c r="B11" t="inlineStr">
        <is>
          <t>R$ 0,00</t>
        </is>
      </c>
      <c r="C11" t="inlineStr">
        <is>
          <t>R$ 4.000,00</t>
        </is>
      </c>
      <c r="D11" t="inlineStr">
        <is>
          <t>0,00%</t>
        </is>
      </c>
      <c r="E11" t="inlineStr">
        <is>
          <t>0,01%</t>
        </is>
      </c>
    </row>
    <row r="12">
      <c r="A12" t="inlineStr">
        <is>
          <t>Outras Receitas Correntes</t>
        </is>
      </c>
      <c r="B12" t="inlineStr">
        <is>
          <t>R$ 51.000,00</t>
        </is>
      </c>
      <c r="C12" t="inlineStr">
        <is>
          <t>R$ 8.164,33</t>
        </is>
      </c>
      <c r="D12" t="inlineStr">
        <is>
          <t>16,01%</t>
        </is>
      </c>
      <c r="E12" t="inlineStr">
        <is>
          <t>0,03%</t>
        </is>
      </c>
    </row>
  </sheetData>
  <pageMargins left="0.75" right="0.75" top="1" bottom="1" header="0.5" footer="0.5"/>
</worksheet>
</file>

<file path=xl/worksheets/sheet87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Especificação</t>
        </is>
      </c>
      <c r="B1" t="inlineStr">
        <is>
          <t>Prevista</t>
        </is>
      </c>
      <c r="C1" t="inlineStr">
        <is>
          <t>Realizada</t>
        </is>
      </c>
      <c r="D1" t="inlineStr">
        <is>
          <t>Realização</t>
        </is>
      </c>
      <c r="E1" t="inlineStr">
        <is>
          <t>Participacao</t>
        </is>
      </c>
    </row>
    <row r="2">
      <c r="A2" t="inlineStr">
        <is>
          <t>DESPESAS CORRENTES</t>
        </is>
      </c>
      <c r="B2" t="inlineStr">
        <is>
          <t>R$45.819.000,00</t>
        </is>
      </c>
      <c r="C2" t="inlineStr">
        <is>
          <t>R$18.202.943,60</t>
        </is>
      </c>
      <c r="D2" t="inlineStr">
        <is>
          <t>39,73%</t>
        </is>
      </c>
      <c r="E2" t="inlineStr">
        <is>
          <t>71,55%</t>
        </is>
      </c>
    </row>
    <row r="3">
      <c r="A3" t="inlineStr">
        <is>
          <t>Pessoal e Encargos Sociais</t>
        </is>
      </c>
      <c r="B3" t="inlineStr">
        <is>
          <t>R$21.408.000,00</t>
        </is>
      </c>
      <c r="C3" t="inlineStr">
        <is>
          <t>R$8.776.388,53</t>
        </is>
      </c>
      <c r="D3" t="inlineStr">
        <is>
          <t>41,00%</t>
        </is>
      </c>
      <c r="E3" t="inlineStr">
        <is>
          <t>34,50%</t>
        </is>
      </c>
    </row>
    <row r="4">
      <c r="A4" t="inlineStr">
        <is>
          <t>Vencimentos e Vantagens Fixas</t>
        </is>
      </c>
      <c r="B4" t="inlineStr">
        <is>
          <t>R$12.675.000,00</t>
        </is>
      </c>
      <c r="C4" t="inlineStr">
        <is>
          <t>R$5.883.022,11</t>
        </is>
      </c>
      <c r="D4" t="inlineStr">
        <is>
          <t>46,41%</t>
        </is>
      </c>
      <c r="E4" t="inlineStr">
        <is>
          <t>23,12%</t>
        </is>
      </c>
    </row>
    <row r="5">
      <c r="A5" t="inlineStr">
        <is>
          <t>Obrigações Patronais</t>
        </is>
      </c>
      <c r="B5" t="inlineStr">
        <is>
          <t>R$1.458.000,00</t>
        </is>
      </c>
      <c r="C5" t="inlineStr">
        <is>
          <t>R$644.709,84</t>
        </is>
      </c>
      <c r="D5" t="inlineStr">
        <is>
          <t>44,22%</t>
        </is>
      </c>
      <c r="E5" t="inlineStr">
        <is>
          <t>2,53%</t>
        </is>
      </c>
    </row>
    <row r="6">
      <c r="A6" t="inlineStr">
        <is>
          <t>Outras Despesas Variáveis</t>
        </is>
      </c>
      <c r="B6" t="inlineStr">
        <is>
          <t>R$5.571.000,00</t>
        </is>
      </c>
      <c r="C6" t="inlineStr">
        <is>
          <t>R$2.168.982,17</t>
        </is>
      </c>
      <c r="D6" t="inlineStr">
        <is>
          <t>38,93%</t>
        </is>
      </c>
      <c r="E6" t="inlineStr">
        <is>
          <t>8,53%</t>
        </is>
      </c>
    </row>
    <row r="7">
      <c r="A7" t="inlineStr">
        <is>
          <t>Indenizações e Restituições Trabalhistas</t>
        </is>
      </c>
      <c r="B7" t="inlineStr">
        <is>
          <t>R$1.704.000,00</t>
        </is>
      </c>
      <c r="C7" t="inlineStr">
        <is>
          <t>R$79.674,41</t>
        </is>
      </c>
      <c r="D7" t="inlineStr">
        <is>
          <t>4,68%</t>
        </is>
      </c>
      <c r="E7" t="inlineStr">
        <is>
          <t>0,31%</t>
        </is>
      </c>
    </row>
    <row r="8">
      <c r="A8" t="inlineStr">
        <is>
          <t>Outras Despesas Correntes</t>
        </is>
      </c>
      <c r="B8" t="inlineStr">
        <is>
          <t>R$24.411.000,00</t>
        </is>
      </c>
      <c r="C8" t="inlineStr">
        <is>
          <t>R$9.426.555,07</t>
        </is>
      </c>
      <c r="D8" t="inlineStr">
        <is>
          <t>38,62%</t>
        </is>
      </c>
      <c r="E8" t="inlineStr">
        <is>
          <t>37,05%</t>
        </is>
      </c>
    </row>
    <row r="9">
      <c r="A9" t="inlineStr">
        <is>
          <t>Contribuições</t>
        </is>
      </c>
      <c r="B9" t="inlineStr">
        <is>
          <t>R$459.000,00</t>
        </is>
      </c>
      <c r="C9" t="inlineStr">
        <is>
          <t>R$215.136,97</t>
        </is>
      </c>
      <c r="D9" t="inlineStr">
        <is>
          <t>46,87%</t>
        </is>
      </c>
      <c r="E9" t="inlineStr">
        <is>
          <t>0,85%</t>
        </is>
      </c>
    </row>
    <row r="10">
      <c r="A10" t="inlineStr">
        <is>
          <t>Diárias</t>
        </is>
      </c>
      <c r="B10" t="inlineStr">
        <is>
          <t>R$396.000,00</t>
        </is>
      </c>
      <c r="C10" t="inlineStr">
        <is>
          <t>R$106.529,11</t>
        </is>
      </c>
      <c r="D10" t="inlineStr">
        <is>
          <t>26,90%</t>
        </is>
      </c>
      <c r="E10" t="inlineStr">
        <is>
          <t>0,42%</t>
        </is>
      </c>
    </row>
    <row r="11">
      <c r="A11" t="inlineStr">
        <is>
          <t>Auxílio Financeiro a Estudantes</t>
        </is>
      </c>
      <c r="B11" t="inlineStr">
        <is>
          <t>R$0,00</t>
        </is>
      </c>
      <c r="C11" t="inlineStr">
        <is>
          <t>R$1.800,00</t>
        </is>
      </c>
      <c r="D11" t="inlineStr">
        <is>
          <t>0,00%</t>
        </is>
      </c>
      <c r="E11" t="inlineStr">
        <is>
          <t>0,01%</t>
        </is>
      </c>
    </row>
    <row r="12">
      <c r="A12" t="inlineStr">
        <is>
          <t>Material de Consumo</t>
        </is>
      </c>
      <c r="B12" t="inlineStr">
        <is>
          <t>R$3.072.000,00</t>
        </is>
      </c>
      <c r="C12" t="inlineStr">
        <is>
          <t>R$1.421.168,42</t>
        </is>
      </c>
      <c r="D12" t="inlineStr">
        <is>
          <t>46,26%</t>
        </is>
      </c>
      <c r="E12" t="inlineStr">
        <is>
          <t>5,59%</t>
        </is>
      </c>
    </row>
    <row r="13">
      <c r="A13" t="inlineStr">
        <is>
          <t>Passagens e Despesas de Locomoção</t>
        </is>
      </c>
      <c r="B13" t="inlineStr">
        <is>
          <t>R$120.000,00</t>
        </is>
      </c>
      <c r="C13" t="inlineStr">
        <is>
          <t>R$25.799,96</t>
        </is>
      </c>
      <c r="D13" t="inlineStr">
        <is>
          <t>21,50%</t>
        </is>
      </c>
      <c r="E13" t="inlineStr">
        <is>
          <t>0,10%</t>
        </is>
      </c>
    </row>
    <row r="14">
      <c r="A14" t="inlineStr">
        <is>
          <t>Outros Serviços de Terceiros - PF</t>
        </is>
      </c>
      <c r="B14" t="inlineStr">
        <is>
          <t>R$1.641.000,00</t>
        </is>
      </c>
      <c r="C14" t="inlineStr">
        <is>
          <t>R$308.570,60</t>
        </is>
      </c>
      <c r="D14" t="inlineStr">
        <is>
          <t>18,80%</t>
        </is>
      </c>
      <c r="E14" t="inlineStr">
        <is>
          <t>1,21%</t>
        </is>
      </c>
    </row>
    <row r="15">
      <c r="A15" t="inlineStr">
        <is>
          <t>Locação de Mão de Obra</t>
        </is>
      </c>
      <c r="B15" t="inlineStr">
        <is>
          <t>R$642.000,00</t>
        </is>
      </c>
      <c r="C15" t="inlineStr">
        <is>
          <t>R$350.923,45</t>
        </is>
      </c>
      <c r="D15" t="inlineStr">
        <is>
          <t>54,66%</t>
        </is>
      </c>
      <c r="E15" t="inlineStr">
        <is>
          <t>1,38%</t>
        </is>
      </c>
    </row>
    <row r="16">
      <c r="A16" t="inlineStr">
        <is>
          <t>Outros Serviços Terceiros - P. Jurídica</t>
        </is>
      </c>
      <c r="B16" t="inlineStr">
        <is>
          <t>R$13.197.000,00</t>
        </is>
      </c>
      <c r="C16" t="inlineStr">
        <is>
          <t>R$6.783.401,59</t>
        </is>
      </c>
      <c r="D16" t="inlineStr">
        <is>
          <t>51,40%</t>
        </is>
      </c>
      <c r="E16" t="inlineStr">
        <is>
          <t>26,66%</t>
        </is>
      </c>
    </row>
    <row r="17">
      <c r="A17" t="inlineStr">
        <is>
          <t>Serv. Tecn. da Inform. Comunicação - PJ.</t>
        </is>
      </c>
      <c r="B17" t="inlineStr">
        <is>
          <t>R$312.000,00</t>
        </is>
      </c>
      <c r="C17" t="inlineStr">
        <is>
          <t>R$194.222,97</t>
        </is>
      </c>
      <c r="D17" t="inlineStr">
        <is>
          <t>62,25%</t>
        </is>
      </c>
      <c r="E17" t="inlineStr">
        <is>
          <t>0,76%</t>
        </is>
      </c>
    </row>
    <row r="18">
      <c r="A18" t="inlineStr">
        <is>
          <t>Obrigações Tributárias e Contributivas</t>
        </is>
      </c>
      <c r="B18" t="inlineStr">
        <is>
          <t>R$54.000,00</t>
        </is>
      </c>
      <c r="C18" t="inlineStr">
        <is>
          <t>R$19.002,00</t>
        </is>
      </c>
      <c r="D18" t="inlineStr">
        <is>
          <t>35,19%</t>
        </is>
      </c>
      <c r="E18" t="inlineStr">
        <is>
          <t>0,07%</t>
        </is>
      </c>
    </row>
    <row r="19">
      <c r="A19" t="inlineStr">
        <is>
          <t>Sentenças Judiciais</t>
        </is>
      </c>
      <c r="B19" t="inlineStr">
        <is>
          <t>R$4.500.000,00</t>
        </is>
      </c>
      <c r="C19" t="inlineStr">
        <is>
          <t>R$0,00</t>
        </is>
      </c>
      <c r="D19" t="inlineStr">
        <is>
          <t>0,00%</t>
        </is>
      </c>
      <c r="E19" t="inlineStr">
        <is>
          <t>0,00%</t>
        </is>
      </c>
    </row>
    <row r="20">
      <c r="A20" t="inlineStr">
        <is>
          <t>Indenizações e Restituições</t>
        </is>
      </c>
      <c r="B20" t="inlineStr">
        <is>
          <t>R$18.000,00</t>
        </is>
      </c>
      <c r="C20" t="inlineStr">
        <is>
          <t>R$0,00</t>
        </is>
      </c>
      <c r="D20" t="inlineStr">
        <is>
          <t>0,00%</t>
        </is>
      </c>
      <c r="E20" t="inlineStr">
        <is>
          <t>0,00%</t>
        </is>
      </c>
    </row>
    <row r="21">
      <c r="A21" t="inlineStr">
        <is>
          <t>DESPESAS DE CAPITAL</t>
        </is>
      </c>
      <c r="B21" t="inlineStr">
        <is>
          <t>R$14.283.000,00</t>
        </is>
      </c>
      <c r="C21" t="inlineStr">
        <is>
          <t>R$7.239.300,87</t>
        </is>
      </c>
      <c r="D21" t="inlineStr">
        <is>
          <t>50,68%</t>
        </is>
      </c>
      <c r="E21" t="inlineStr">
        <is>
          <t>28,45%</t>
        </is>
      </c>
    </row>
  </sheetData>
  <pageMargins left="0.75" right="0.75" top="1" bottom="1" header="0.5" footer="0.5"/>
</worksheet>
</file>

<file path=xl/worksheets/sheet87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Especificacao</t>
        </is>
      </c>
      <c r="B1" t="inlineStr">
        <is>
          <t>Prevista em R$</t>
        </is>
      </c>
      <c r="C1" t="inlineStr">
        <is>
          <t>Execução em R$</t>
        </is>
      </c>
      <c r="D1" t="inlineStr">
        <is>
          <t>Executado</t>
        </is>
      </c>
      <c r="E1" t="inlineStr">
        <is>
          <t>Participacao</t>
        </is>
      </c>
    </row>
    <row r="2">
      <c r="A2" t="inlineStr">
        <is>
          <t>01 - Administração Geral</t>
        </is>
      </c>
      <c r="B2" t="inlineStr">
        <is>
          <t>R$5.379.000,00</t>
        </is>
      </c>
      <c r="C2" t="inlineStr">
        <is>
          <t>R$2.588.945,54</t>
        </is>
      </c>
      <c r="D2" t="inlineStr">
        <is>
          <t>48,13%</t>
        </is>
      </c>
      <c r="E2" t="inlineStr">
        <is>
          <t>10,18%</t>
        </is>
      </c>
    </row>
    <row r="3">
      <c r="A3" t="inlineStr">
        <is>
          <t>02 - Administração Financeira</t>
        </is>
      </c>
      <c r="B3" t="inlineStr">
        <is>
          <t>R$1.595.000,00</t>
        </is>
      </c>
      <c r="C3" t="inlineStr">
        <is>
          <t>R$713.654,22</t>
        </is>
      </c>
      <c r="D3" t="inlineStr">
        <is>
          <t>44,74%</t>
        </is>
      </c>
      <c r="E3" t="inlineStr">
        <is>
          <t>2,80%</t>
        </is>
      </c>
    </row>
    <row r="4">
      <c r="A4" t="inlineStr">
        <is>
          <t>03 - Formação de Recursos Humanos</t>
        </is>
      </c>
      <c r="B4" t="inlineStr">
        <is>
          <t>R$737.000,00</t>
        </is>
      </c>
      <c r="C4" t="inlineStr">
        <is>
          <t>R$655.831,82</t>
        </is>
      </c>
      <c r="D4" t="inlineStr">
        <is>
          <t>88,99%</t>
        </is>
      </c>
      <c r="E4" t="inlineStr">
        <is>
          <t>2,58%</t>
        </is>
      </c>
    </row>
    <row r="5">
      <c r="A5" t="inlineStr">
        <is>
          <t>04 - Comunicação Social</t>
        </is>
      </c>
      <c r="B5" t="inlineStr">
        <is>
          <t>R$842.000,00</t>
        </is>
      </c>
      <c r="C5" t="inlineStr">
        <is>
          <t>R$725.532,36</t>
        </is>
      </c>
      <c r="D5" t="inlineStr">
        <is>
          <t>86,17%</t>
        </is>
      </c>
      <c r="E5" t="inlineStr">
        <is>
          <t>2,85%</t>
        </is>
      </c>
    </row>
    <row r="6">
      <c r="A6" t="inlineStr">
        <is>
          <t>05 - Atenção Básica</t>
        </is>
      </c>
      <c r="B6" t="inlineStr">
        <is>
          <t>R$1.823.000,00</t>
        </is>
      </c>
      <c r="C6" t="inlineStr">
        <is>
          <t>R$762.413,97</t>
        </is>
      </c>
      <c r="D6" t="inlineStr">
        <is>
          <t>41,82%</t>
        </is>
      </c>
      <c r="E6" t="inlineStr">
        <is>
          <t>3,00%</t>
        </is>
      </c>
    </row>
    <row r="7">
      <c r="A7" t="inlineStr">
        <is>
          <t>06 - Proteção e Benefícios ao Trabalhador</t>
        </is>
      </c>
      <c r="B7" t="inlineStr">
        <is>
          <t>R$3.717.000,00</t>
        </is>
      </c>
      <c r="C7" t="inlineStr">
        <is>
          <t>R$1.761.120,43</t>
        </is>
      </c>
      <c r="D7" t="inlineStr">
        <is>
          <t>47,38%</t>
        </is>
      </c>
      <c r="E7" t="inlineStr">
        <is>
          <t>6,92%</t>
        </is>
      </c>
    </row>
    <row r="8">
      <c r="A8" t="inlineStr">
        <is>
          <t>07 - Empregabilidade</t>
        </is>
      </c>
      <c r="B8" t="inlineStr">
        <is>
          <t>R$46.009.000,00</t>
        </is>
      </c>
      <c r="C8" t="inlineStr">
        <is>
          <t>R$18.234.746,13</t>
        </is>
      </c>
      <c r="D8" t="inlineStr">
        <is>
          <t>39,63%</t>
        </is>
      </c>
      <c r="E8" t="inlineStr">
        <is>
          <t>71,67%</t>
        </is>
      </c>
    </row>
  </sheetData>
  <pageMargins left="0.75" right="0.75" top="1" bottom="1" header="0.5" footer="0.5"/>
</worksheet>
</file>

<file path=xl/worksheets/sheet87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47.522.971,94</t>
        </is>
      </c>
    </row>
    <row r="3">
      <c r="A3" t="inlineStr">
        <is>
          <t>2025</t>
        </is>
      </c>
      <c r="B3" t="inlineStr">
        <is>
          <t>2025</t>
        </is>
      </c>
      <c r="C3" t="inlineStr">
        <is>
          <t>Ingressos</t>
        </is>
      </c>
      <c r="D3" t="inlineStr">
        <is>
          <t>RECEITA ORÇAMENTÁRIA</t>
        </is>
      </c>
      <c r="E3" t="inlineStr">
        <is>
          <t>Receita Patrimonial</t>
        </is>
      </c>
      <c r="F3" t="inlineStr">
        <is>
          <t>10.404.192,89</t>
        </is>
      </c>
    </row>
    <row r="4">
      <c r="A4" t="inlineStr">
        <is>
          <t>2025</t>
        </is>
      </c>
      <c r="B4" t="inlineStr">
        <is>
          <t>2025</t>
        </is>
      </c>
      <c r="C4" t="inlineStr">
        <is>
          <t>Ingressos</t>
        </is>
      </c>
      <c r="D4" t="inlineStr">
        <is>
          <t>RECEITA ORÇAMENTÁRIA</t>
        </is>
      </c>
      <c r="E4" t="inlineStr">
        <is>
          <t>Receitas de Serviços</t>
        </is>
      </c>
      <c r="F4" t="inlineStr">
        <is>
          <t>1.958.189,06</t>
        </is>
      </c>
    </row>
    <row r="5">
      <c r="A5" t="inlineStr">
        <is>
          <t>2025</t>
        </is>
      </c>
      <c r="B5" t="inlineStr">
        <is>
          <t>2025</t>
        </is>
      </c>
      <c r="C5" t="inlineStr">
        <is>
          <t>Ingressos</t>
        </is>
      </c>
      <c r="D5" t="inlineStr">
        <is>
          <t>RECEITA ORÇAMENTÁRIA</t>
        </is>
      </c>
      <c r="E5" t="inlineStr">
        <is>
          <t xml:space="preserve">Transferências correntes </t>
        </is>
      </c>
      <c r="F5" t="inlineStr">
        <is>
          <t>457.629,76</t>
        </is>
      </c>
    </row>
    <row r="6">
      <c r="A6" t="inlineStr">
        <is>
          <t>2025</t>
        </is>
      </c>
      <c r="B6" t="inlineStr">
        <is>
          <t>2025</t>
        </is>
      </c>
      <c r="C6" t="inlineStr">
        <is>
          <t>Ingressos</t>
        </is>
      </c>
      <c r="D6" t="inlineStr">
        <is>
          <t>RECEITA ORÇAMENTÁRIA</t>
        </is>
      </c>
      <c r="E6" t="inlineStr">
        <is>
          <t>Outras Receitas Correntes</t>
        </is>
      </c>
      <c r="F6" t="inlineStr">
        <is>
          <t>34.699,84</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873.315,77</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126.015,98</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440.506,41</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 xml:space="preserve"> -   </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is>
          <t xml:space="preserve"> -   </t>
        </is>
      </c>
    </row>
  </sheetData>
  <pageMargins left="0.75" right="0.75" top="1" bottom="1" header="0.5" footer="0.5"/>
</worksheet>
</file>

<file path=xl/worksheets/sheet88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47.522.971,94</t>
        </is>
      </c>
    </row>
    <row r="3">
      <c r="A3" t="inlineStr">
        <is>
          <t>2025</t>
        </is>
      </c>
      <c r="B3" t="inlineStr">
        <is>
          <t>2025</t>
        </is>
      </c>
      <c r="C3" t="inlineStr">
        <is>
          <t>Ingressos</t>
        </is>
      </c>
      <c r="D3" t="inlineStr">
        <is>
          <t>RECEITA ORÇAMENTÁRIA</t>
        </is>
      </c>
      <c r="E3" t="inlineStr">
        <is>
          <t>Receita Patrimonial</t>
        </is>
      </c>
      <c r="F3" t="inlineStr">
        <is>
          <t>10.404.192,89</t>
        </is>
      </c>
    </row>
    <row r="4">
      <c r="A4" t="inlineStr">
        <is>
          <t>2025</t>
        </is>
      </c>
      <c r="B4" t="inlineStr">
        <is>
          <t>2025</t>
        </is>
      </c>
      <c r="C4" t="inlineStr">
        <is>
          <t>Ingressos</t>
        </is>
      </c>
      <c r="D4" t="inlineStr">
        <is>
          <t>RECEITA ORÇAMENTÁRIA</t>
        </is>
      </c>
      <c r="E4" t="inlineStr">
        <is>
          <t>Receitas de Serviços</t>
        </is>
      </c>
      <c r="F4" t="inlineStr">
        <is>
          <t>1.958.189,06</t>
        </is>
      </c>
    </row>
    <row r="5">
      <c r="A5" t="inlineStr">
        <is>
          <t>2025</t>
        </is>
      </c>
      <c r="B5" t="inlineStr">
        <is>
          <t>2025</t>
        </is>
      </c>
      <c r="C5" t="inlineStr">
        <is>
          <t>Ingressos</t>
        </is>
      </c>
      <c r="D5" t="inlineStr">
        <is>
          <t>RECEITA ORÇAMENTÁRIA</t>
        </is>
      </c>
      <c r="E5" t="inlineStr">
        <is>
          <t xml:space="preserve">Transferências correntes </t>
        </is>
      </c>
      <c r="F5" t="inlineStr">
        <is>
          <t>457.629,76</t>
        </is>
      </c>
    </row>
    <row r="6">
      <c r="A6" t="inlineStr">
        <is>
          <t>2025</t>
        </is>
      </c>
      <c r="B6" t="inlineStr">
        <is>
          <t>2025</t>
        </is>
      </c>
      <c r="C6" t="inlineStr">
        <is>
          <t>Ingressos</t>
        </is>
      </c>
      <c r="D6" t="inlineStr">
        <is>
          <t>RECEITA ORÇAMENTÁRIA</t>
        </is>
      </c>
      <c r="E6" t="inlineStr">
        <is>
          <t>Outras Receitas Correntes</t>
        </is>
      </c>
      <c r="F6" t="inlineStr">
        <is>
          <t>34.699,84</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873.315,77</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126.015,98</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440.506,41</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 xml:space="preserve"> -   </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is>
          <t xml:space="preserve"> -   </t>
        </is>
      </c>
    </row>
  </sheetData>
  <pageMargins left="0.75" right="0.75" top="1" bottom="1" header="0.5" footer="0.5"/>
</worksheet>
</file>

<file path=xl/worksheets/sheet88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Exercício</t>
        </is>
      </c>
      <c r="B1" t="inlineStr">
        <is>
          <t>Ano</t>
        </is>
      </c>
      <c r="C1" t="inlineStr">
        <is>
          <t>Tipo</t>
        </is>
      </c>
      <c r="D1" t="inlineStr">
        <is>
          <t>Especificação</t>
        </is>
      </c>
      <c r="E1" t="inlineStr">
        <is>
          <t>Item</t>
        </is>
      </c>
      <c r="F1" t="inlineStr">
        <is>
          <t>Valor</t>
        </is>
      </c>
    </row>
    <row r="2">
      <c r="A2" t="inlineStr">
        <is>
          <t>2025</t>
        </is>
      </c>
      <c r="B2" t="inlineStr">
        <is>
          <t>2025</t>
        </is>
      </c>
      <c r="C2" t="inlineStr">
        <is>
          <t>Ingressos</t>
        </is>
      </c>
      <c r="D2" t="inlineStr">
        <is>
          <t>RECEITA ORÇAMENTÁRIA</t>
        </is>
      </c>
      <c r="E2" t="inlineStr">
        <is>
          <t>Contr. para ent. privadas serviço social e de formação prof.</t>
        </is>
      </c>
      <c r="F2" t="inlineStr">
        <is>
          <t>47.522.971,94</t>
        </is>
      </c>
    </row>
    <row r="3">
      <c r="A3" t="inlineStr">
        <is>
          <t>2025</t>
        </is>
      </c>
      <c r="B3" t="inlineStr">
        <is>
          <t>2025</t>
        </is>
      </c>
      <c r="C3" t="inlineStr">
        <is>
          <t>Ingressos</t>
        </is>
      </c>
      <c r="D3" t="inlineStr">
        <is>
          <t>RECEITA ORÇAMENTÁRIA</t>
        </is>
      </c>
      <c r="E3" t="inlineStr">
        <is>
          <t>Receita Patrimonial</t>
        </is>
      </c>
      <c r="F3" t="inlineStr">
        <is>
          <t>10.404.192,89</t>
        </is>
      </c>
    </row>
    <row r="4">
      <c r="A4" t="inlineStr">
        <is>
          <t>2025</t>
        </is>
      </c>
      <c r="B4" t="inlineStr">
        <is>
          <t>2025</t>
        </is>
      </c>
      <c r="C4" t="inlineStr">
        <is>
          <t>Ingressos</t>
        </is>
      </c>
      <c r="D4" t="inlineStr">
        <is>
          <t>RECEITA ORÇAMENTÁRIA</t>
        </is>
      </c>
      <c r="E4" t="inlineStr">
        <is>
          <t>Receitas de Serviços</t>
        </is>
      </c>
      <c r="F4" t="inlineStr">
        <is>
          <t>1.958.189,06</t>
        </is>
      </c>
    </row>
    <row r="5">
      <c r="A5" t="inlineStr">
        <is>
          <t>2025</t>
        </is>
      </c>
      <c r="B5" t="inlineStr">
        <is>
          <t>2025</t>
        </is>
      </c>
      <c r="C5" t="inlineStr">
        <is>
          <t>Ingressos</t>
        </is>
      </c>
      <c r="D5" t="inlineStr">
        <is>
          <t>RECEITA ORÇAMENTÁRIA</t>
        </is>
      </c>
      <c r="E5" t="inlineStr">
        <is>
          <t xml:space="preserve">Transferências correntes </t>
        </is>
      </c>
      <c r="F5" t="inlineStr">
        <is>
          <t>457.629,76</t>
        </is>
      </c>
    </row>
    <row r="6">
      <c r="A6" t="inlineStr">
        <is>
          <t>2025</t>
        </is>
      </c>
      <c r="B6" t="inlineStr">
        <is>
          <t>2025</t>
        </is>
      </c>
      <c r="C6" t="inlineStr">
        <is>
          <t>Ingressos</t>
        </is>
      </c>
      <c r="D6" t="inlineStr">
        <is>
          <t>RECEITA ORÇAMENTÁRIA</t>
        </is>
      </c>
      <c r="E6" t="inlineStr">
        <is>
          <t>Outras Receitas Correntes</t>
        </is>
      </c>
      <c r="F6" t="inlineStr">
        <is>
          <t>34.699,84</t>
        </is>
      </c>
    </row>
    <row r="7">
      <c r="A7" t="inlineStr">
        <is>
          <t>2025</t>
        </is>
      </c>
      <c r="B7" t="inlineStr">
        <is>
          <t>2025</t>
        </is>
      </c>
      <c r="C7" t="inlineStr">
        <is>
          <t>Ingressos</t>
        </is>
      </c>
      <c r="D7" t="inlineStr">
        <is>
          <t>RECEITA ORÇAMENTÁRIA</t>
        </is>
      </c>
      <c r="E7" t="inlineStr">
        <is>
          <t>Alienação de Bens</t>
        </is>
      </c>
      <c r="F7" t="inlineStr">
        <is>
          <t xml:space="preserve"> -   </t>
        </is>
      </c>
    </row>
    <row r="8">
      <c r="A8" t="inlineStr">
        <is>
          <t>2025</t>
        </is>
      </c>
      <c r="B8" t="inlineStr">
        <is>
          <t>2025</t>
        </is>
      </c>
      <c r="C8" t="inlineStr">
        <is>
          <t>Ingressos</t>
        </is>
      </c>
      <c r="D8" t="inlineStr">
        <is>
          <t>RECEITA ORÇAMENTÁRIA</t>
        </is>
      </c>
      <c r="E8" t="inlineStr">
        <is>
          <t xml:space="preserve">Amortização de empréstimos </t>
        </is>
      </c>
      <c r="F8" t="inlineStr">
        <is>
          <t xml:space="preserve"> -   </t>
        </is>
      </c>
    </row>
    <row r="9">
      <c r="A9" t="inlineStr">
        <is>
          <t>2025</t>
        </is>
      </c>
      <c r="B9" t="inlineStr">
        <is>
          <t>2025</t>
        </is>
      </c>
      <c r="C9" t="inlineStr">
        <is>
          <t>Ingressos</t>
        </is>
      </c>
      <c r="D9" t="inlineStr">
        <is>
          <t>RECEITA ORÇAMENTÁRIA</t>
        </is>
      </c>
      <c r="E9" t="inlineStr">
        <is>
          <t xml:space="preserve">Transferência de capital </t>
        </is>
      </c>
      <c r="F9" t="inlineStr">
        <is>
          <t xml:space="preserve"> -   </t>
        </is>
      </c>
    </row>
    <row r="10">
      <c r="A10" t="inlineStr">
        <is>
          <t>2025</t>
        </is>
      </c>
      <c r="B10" t="inlineStr">
        <is>
          <t>2025</t>
        </is>
      </c>
      <c r="C10" t="inlineStr">
        <is>
          <t>Ingressos</t>
        </is>
      </c>
      <c r="D10" t="inlineStr">
        <is>
          <t>RECEITA ORÇAMENTÁRIA</t>
        </is>
      </c>
      <c r="E10" t="inlineStr">
        <is>
          <t>Outras receitas de capital</t>
        </is>
      </c>
      <c r="F10" t="inlineStr">
        <is>
          <t xml:space="preserve"> -   </t>
        </is>
      </c>
    </row>
    <row r="11">
      <c r="A11" t="inlineStr">
        <is>
          <t>2025</t>
        </is>
      </c>
      <c r="B11" t="inlineStr">
        <is>
          <t>2025</t>
        </is>
      </c>
      <c r="C11" t="inlineStr">
        <is>
          <t>Ingressos</t>
        </is>
      </c>
      <c r="D11" t="inlineStr">
        <is>
          <t>RECEBIMENTOS EXTRAORÇAMENTÁRIOS</t>
        </is>
      </c>
      <c r="E11" t="inlineStr">
        <is>
          <t>Creditos a Curto Prazo</t>
        </is>
      </c>
      <c r="F11" t="inlineStr">
        <is>
          <t>873.315,77</t>
        </is>
      </c>
    </row>
    <row r="12">
      <c r="A12" t="inlineStr">
        <is>
          <t>2025</t>
        </is>
      </c>
      <c r="B12" t="inlineStr">
        <is>
          <t>2025</t>
        </is>
      </c>
      <c r="C12" t="inlineStr">
        <is>
          <t>Ingressos</t>
        </is>
      </c>
      <c r="D12" t="inlineStr">
        <is>
          <t>RECEBIMENTOS EXTRAORÇAMENTÁRIOS</t>
        </is>
      </c>
      <c r="E12" t="inlineStr">
        <is>
          <t>Demais Creditos e Valores a Curto Prazo</t>
        </is>
      </c>
      <c r="F12" t="inlineStr">
        <is>
          <t xml:space="preserve"> -   </t>
        </is>
      </c>
    </row>
    <row r="13">
      <c r="A13" t="inlineStr">
        <is>
          <t>2025</t>
        </is>
      </c>
      <c r="B13" t="inlineStr">
        <is>
          <t>2025</t>
        </is>
      </c>
      <c r="C13" t="inlineStr">
        <is>
          <t>Ingressos</t>
        </is>
      </c>
      <c r="D13" t="inlineStr">
        <is>
          <t>RECEBIMENTOS EXTRAORÇAMENTÁRIOS</t>
        </is>
      </c>
      <c r="E13" t="inlineStr">
        <is>
          <t>Investimentos e Aplicações Temporárias a Curto Prazo</t>
        </is>
      </c>
      <c r="F13" t="inlineStr">
        <is>
          <t xml:space="preserve"> -   </t>
        </is>
      </c>
    </row>
    <row r="14">
      <c r="A14" t="inlineStr">
        <is>
          <t>2025</t>
        </is>
      </c>
      <c r="B14" t="inlineStr">
        <is>
          <t>2025</t>
        </is>
      </c>
      <c r="C14" t="inlineStr">
        <is>
          <t>Ingressos</t>
        </is>
      </c>
      <c r="D14" t="inlineStr">
        <is>
          <t>RECEBIMENTOS EXTRAORÇAMENTÁRIOS</t>
        </is>
      </c>
      <c r="E14" t="inlineStr">
        <is>
          <t>Estoques</t>
        </is>
      </c>
      <c r="F14" t="inlineStr">
        <is>
          <t>126.015,98</t>
        </is>
      </c>
    </row>
    <row r="15">
      <c r="A15" t="inlineStr">
        <is>
          <t>2025</t>
        </is>
      </c>
      <c r="B15" t="inlineStr">
        <is>
          <t>2025</t>
        </is>
      </c>
      <c r="C15" t="inlineStr">
        <is>
          <t>Ingressos</t>
        </is>
      </c>
      <c r="D15" t="inlineStr">
        <is>
          <t>RECEBIMENTOS EXTRAORÇAMENTÁRIOS</t>
        </is>
      </c>
      <c r="E15" t="inlineStr">
        <is>
          <t xml:space="preserve">VPDs - pagas antecipadamente </t>
        </is>
      </c>
      <c r="F15" t="inlineStr">
        <is>
          <t xml:space="preserve"> -   </t>
        </is>
      </c>
    </row>
    <row r="16">
      <c r="A16" t="inlineStr">
        <is>
          <t>2025</t>
        </is>
      </c>
      <c r="B16" t="inlineStr">
        <is>
          <t>2025</t>
        </is>
      </c>
      <c r="C16" t="inlineStr">
        <is>
          <t>Ingressos</t>
        </is>
      </c>
      <c r="D16" t="inlineStr">
        <is>
          <t>RECEBIMENTOS EXTRAORÇAMENTÁRIOS</t>
        </is>
      </c>
      <c r="E16" t="inlineStr">
        <is>
          <t>Ativo Realizavel a Longo Prazo</t>
        </is>
      </c>
      <c r="F16" t="inlineStr">
        <is>
          <t xml:space="preserve"> -   </t>
        </is>
      </c>
    </row>
    <row r="17">
      <c r="A17" t="inlineStr">
        <is>
          <t>2025</t>
        </is>
      </c>
      <c r="B17" t="inlineStr">
        <is>
          <t>2025</t>
        </is>
      </c>
      <c r="C17" t="inlineStr">
        <is>
          <t>Ingressos</t>
        </is>
      </c>
      <c r="D17" t="inlineStr">
        <is>
          <t>RECEBIMENTOS EXTRAORÇAMENTÁRIOS</t>
        </is>
      </c>
      <c r="E17" t="inlineStr">
        <is>
          <t xml:space="preserve">Obrig. trab./prev./assist. a pagar a Curto Prazo </t>
        </is>
      </c>
      <c r="F17" t="inlineStr">
        <is>
          <t>440.506,41</t>
        </is>
      </c>
    </row>
    <row r="18">
      <c r="A18" t="inlineStr">
        <is>
          <t>2025</t>
        </is>
      </c>
      <c r="B18" t="inlineStr">
        <is>
          <t>2025</t>
        </is>
      </c>
      <c r="C18" t="inlineStr">
        <is>
          <t>Ingressos</t>
        </is>
      </c>
      <c r="D18" t="inlineStr">
        <is>
          <t>RECEBIMENTOS EXTRAORÇAMENTÁRIOS</t>
        </is>
      </c>
      <c r="E18" t="inlineStr">
        <is>
          <t xml:space="preserve">Empréstimos e financiamentos a Curto Prazo </t>
        </is>
      </c>
      <c r="F18" t="inlineStr">
        <is>
          <t xml:space="preserve"> -   </t>
        </is>
      </c>
    </row>
    <row r="19">
      <c r="A19" t="inlineStr">
        <is>
          <t>2025</t>
        </is>
      </c>
      <c r="B19" t="inlineStr">
        <is>
          <t>2025</t>
        </is>
      </c>
      <c r="C19" t="inlineStr">
        <is>
          <t>Ingressos</t>
        </is>
      </c>
      <c r="D19" t="inlineStr">
        <is>
          <t>RECEBIMENTOS EXTRAORÇAMENTÁRIOS</t>
        </is>
      </c>
      <c r="E19" t="inlineStr">
        <is>
          <t>Fornecedores e Contas a Pagar a Curto Prazo</t>
        </is>
      </c>
      <c r="F19" t="inlineStr">
        <is>
          <t xml:space="preserve"> -   </t>
        </is>
      </c>
    </row>
    <row r="20">
      <c r="A20" t="inlineStr">
        <is>
          <t>2025</t>
        </is>
      </c>
      <c r="B20" t="inlineStr">
        <is>
          <t>2025</t>
        </is>
      </c>
      <c r="C20" t="inlineStr">
        <is>
          <t>Ingressos</t>
        </is>
      </c>
      <c r="D20" t="inlineStr">
        <is>
          <t>RECEBIMENTOS EXTRAORÇAMENTÁRIOS</t>
        </is>
      </c>
      <c r="E20" t="inlineStr">
        <is>
          <t>Obrigações fiscais a Curto Prazo</t>
        </is>
      </c>
      <c r="F20" t="inlineStr">
        <is>
          <t xml:space="preserve"> -   </t>
        </is>
      </c>
    </row>
    <row r="21">
      <c r="A21" t="inlineStr">
        <is>
          <t>2025</t>
        </is>
      </c>
      <c r="B21" t="inlineStr">
        <is>
          <t>2025</t>
        </is>
      </c>
      <c r="C21" t="inlineStr">
        <is>
          <t>Ingressos</t>
        </is>
      </c>
      <c r="D21" t="inlineStr">
        <is>
          <t>RECEBIMENTOS EXTRAORÇAMENTÁRIOS</t>
        </is>
      </c>
      <c r="E21" t="inlineStr">
        <is>
          <t xml:space="preserve">Demais obrigações a Curto Prazo </t>
        </is>
      </c>
      <c r="F21" t="inlineStr">
        <is>
          <t xml:space="preserve"> -   </t>
        </is>
      </c>
    </row>
  </sheetData>
  <pageMargins left="0.75" right="0.75" top="1" bottom="1" header="0.5" footer="0.5"/>
</worksheet>
</file>

<file path=xl/worksheets/sheet88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15/2026</t>
        </is>
      </c>
      <c r="B2" t="inlineStr">
        <is>
          <t>REGISTRO DE PREÇO para fornecimento, futuro e eventual de equipamentos de informática para atendimento de projetos de investimento (PNI TEC, Laboratórios de Inovação, Maker, Informática e outros espaços) e atendimento das atividades educacionais /administrativos do Senac no Estado do Tocantins.</t>
        </is>
      </c>
      <c r="C2" t="inlineStr">
        <is>
          <t>20/10/2026 09:00:00</t>
        </is>
      </c>
      <c r="D2" t="inlineStr">
        <is>
          <t>Em processo</t>
        </is>
      </c>
      <c r="E2" t="inlineStr"/>
      <c r="F2" t="inlineStr"/>
      <c r="G2" t="inlineStr"/>
      <c r="H2" t="inlineStr"/>
    </row>
    <row r="3">
      <c r="A3" t="inlineStr">
        <is>
          <t>14.2026</t>
        </is>
      </c>
      <c r="B3" t="inlineStr">
        <is>
          <t xml:space="preserve"> AQUISIÇÃO DE MOBILIÁRIOS E EQUIPAMENTOS PARA A MODERNIZAÇÃO DOS ESPAÇOS PEDAGÓGICOS DO EIXO SAÚDE E BEM - ESTAR NA UNIDADE OPERATIVA (CEP) EM PALMAS TOCANTINS.   </t>
        </is>
      </c>
      <c r="C3" t="inlineStr">
        <is>
          <t>08/10/2026 09:00:00</t>
        </is>
      </c>
      <c r="D3" t="inlineStr">
        <is>
          <t>Em processo</t>
        </is>
      </c>
      <c r="E3" t="inlineStr"/>
      <c r="F3" t="inlineStr"/>
      <c r="G3" t="inlineStr"/>
      <c r="H3" t="inlineStr"/>
    </row>
    <row r="4">
      <c r="A4" t="inlineStr">
        <is>
          <t>13/2026</t>
        </is>
      </c>
      <c r="B4" t="inlineStr">
        <is>
          <t>CONTRATAÇÃO DE EMPRESA ESPECIALIZADA NO FORNECIMENTO DE KITS LANCHE E SERVIÇOS DE COFFEE BREAK, SOB DEMANDA.</t>
        </is>
      </c>
      <c r="C4" t="inlineStr">
        <is>
          <t>02/09/2026 09:00:00</t>
        </is>
      </c>
      <c r="D4" t="inlineStr">
        <is>
          <t>Em processo</t>
        </is>
      </c>
      <c r="E4" t="inlineStr"/>
      <c r="F4" t="inlineStr"/>
      <c r="G4" t="inlineStr"/>
      <c r="H4" t="inlineStr"/>
    </row>
    <row r="5">
      <c r="A5" t="inlineStr">
        <is>
          <t>12.2026</t>
        </is>
      </c>
      <c r="B5" t="inlineStr">
        <is>
          <t>CONTRATAÇÃO DE EMPRESA ESPECIALIZADA NA PRESTAÇÃO DOS SERVIÇOS DE AGENCIAMENTO DE VIAGENS, QUE COMPREENDE A RESERVA, EMISSÃO, MARCAÇÃO, REMARCAÇÃO E CANCELAMENTO DE BILHETES DE PASSAGENS</t>
        </is>
      </c>
      <c r="C5" t="inlineStr">
        <is>
          <t>25/08/2026 09:00:00</t>
        </is>
      </c>
      <c r="D5" t="inlineStr">
        <is>
          <t>Em processo</t>
        </is>
      </c>
      <c r="E5" t="inlineStr"/>
      <c r="F5" t="inlineStr">
        <is>
          <t>30/10/2026 00:00:00</t>
        </is>
      </c>
      <c r="G5" t="inlineStr"/>
      <c r="H5" t="inlineStr"/>
    </row>
    <row r="6">
      <c r="A6" t="inlineStr">
        <is>
          <t>09/2026</t>
        </is>
      </c>
      <c r="B6" t="inlineStr">
        <is>
          <t>CONTRATAÇÃO DE EMPRESA DE CONSTRUÇÃO CIVIL PARA A EXECUÇÃO DA OBRA DA NOVA UNIDADE OPERATIVA DO SENAC EM ARAGUAINA NO ESTADO DO TOCANTINS.</t>
        </is>
      </c>
      <c r="C6" t="inlineStr">
        <is>
          <t>26/06/2026 09:00:00</t>
        </is>
      </c>
      <c r="D6" t="inlineStr">
        <is>
          <t>Em processo</t>
        </is>
      </c>
      <c r="E6" t="inlineStr"/>
      <c r="F6" t="inlineStr">
        <is>
          <t>21/08/2026 09:20:00</t>
        </is>
      </c>
      <c r="G6" t="inlineStr"/>
      <c r="H6" t="inlineStr"/>
    </row>
    <row r="7">
      <c r="A7" t="inlineStr">
        <is>
          <t>10/2026</t>
        </is>
      </c>
      <c r="B7" t="inlineStr">
        <is>
          <t xml:space="preserve">AQUISIÇÃO DE EQUIPAMENTOS PARA LABORATÓRIO DE FOTOGRAFIA - UOP TAQUARALTO E GURUPI </t>
        </is>
      </c>
      <c r="C7" t="inlineStr">
        <is>
          <t>18/06/2026 09:00:00</t>
        </is>
      </c>
      <c r="D7" t="inlineStr">
        <is>
          <t>Em processo</t>
        </is>
      </c>
      <c r="E7" t="inlineStr"/>
      <c r="F7" t="inlineStr">
        <is>
          <t>16/07/2026 11:40:00</t>
        </is>
      </c>
      <c r="G7" t="inlineStr"/>
      <c r="H7" t="inlineStr"/>
    </row>
    <row r="8">
      <c r="A8" t="inlineStr">
        <is>
          <t>11.2026</t>
        </is>
      </c>
      <c r="B8" t="inlineStr">
        <is>
          <t>AQUISIÇÃO DE EQUIPAMENTOS PARA OS LABORATÓRIOS DE GASTRONOMIA PARA O CENTRO DE EDUCAÇÃO (CEP) PROFISSIONAL DO SENAC EM PALMAS TOCANTINS.</t>
        </is>
      </c>
      <c r="C8" t="inlineStr">
        <is>
          <t>15/06/2026 09:00:00</t>
        </is>
      </c>
      <c r="D8" t="inlineStr">
        <is>
          <t>Em processo</t>
        </is>
      </c>
      <c r="E8" t="inlineStr"/>
      <c r="F8" t="inlineStr">
        <is>
          <t>31/07/2026 10:25:00</t>
        </is>
      </c>
      <c r="G8" t="inlineStr"/>
      <c r="H8" t="inlineStr"/>
    </row>
    <row r="9">
      <c r="A9" t="inlineStr">
        <is>
          <t>08/2026</t>
        </is>
      </c>
      <c r="B9" t="inlineStr">
        <is>
          <t>CONTRATAÇÃO DE EMPRESA ESPECIALIZADA NO FORNECIMENTO CONTINUADO DE PROCESSAMENTO DE DOCUMENTOS (OUTSOURCING) DE IMPRESSÃO, CÓPIA E DIGITALIZAÇÃO, PARA AS UNIDADES OPERATIVAS DO SENAC NO ESTADO DO TOCANTINS.</t>
        </is>
      </c>
      <c r="C9" t="inlineStr">
        <is>
          <t>06/05/2026 09:00:00</t>
        </is>
      </c>
      <c r="D9" t="inlineStr">
        <is>
          <t>Em processo</t>
        </is>
      </c>
      <c r="E9" t="inlineStr"/>
      <c r="F9" t="inlineStr"/>
      <c r="G9" t="inlineStr"/>
      <c r="H9" t="inlineStr"/>
    </row>
    <row r="10">
      <c r="A10" t="inlineStr">
        <is>
          <t>02/2026</t>
        </is>
      </c>
      <c r="B10" t="inlineStr">
        <is>
          <t>AQUISIÇÃO DE UTENSÍLIOS PARA O EIXO DE GASTRONOMIA DAS UNIDADES OPERATIVAS DO SENAC NO ESTADO DO TOCANTINS</t>
        </is>
      </c>
      <c r="C10" t="inlineStr">
        <is>
          <t>24/04/2026 09:00:00</t>
        </is>
      </c>
      <c r="D10" t="inlineStr">
        <is>
          <t>Finalizada</t>
        </is>
      </c>
      <c r="E10" t="inlineStr"/>
      <c r="F10" t="inlineStr">
        <is>
          <t>29/05/2026 17:00:00</t>
        </is>
      </c>
      <c r="G10" t="inlineStr"/>
      <c r="H10" t="inlineStr"/>
    </row>
    <row r="11">
      <c r="A11" t="inlineStr">
        <is>
          <t>07/2026</t>
        </is>
      </c>
      <c r="B11" t="inlineStr">
        <is>
          <t>CONTRATAÇÃO DE EMPRESA ESPECIALIZADA PARA CONFECÇÃO, FORNECIMENTO E INSTALAÇÃO DE ELEMENTOS DE COMUNICAÇÃO VISUAL INTERNA E EXTERNA PARA O CENTRO DE EDUCAÇÃO PROFISSIONAL CEP SENAC PALMAS/TO.</t>
        </is>
      </c>
      <c r="C11" t="inlineStr">
        <is>
          <t>13/04/2026 09:00:00</t>
        </is>
      </c>
      <c r="D11" t="inlineStr">
        <is>
          <t>Finalizada</t>
        </is>
      </c>
      <c r="E11" t="inlineStr"/>
      <c r="F11" t="inlineStr">
        <is>
          <t>14/04/2026 09:00:00</t>
        </is>
      </c>
      <c r="G11" t="inlineStr"/>
      <c r="H11" t="inlineStr"/>
    </row>
    <row r="12">
      <c r="A12" t="inlineStr">
        <is>
          <t>03/2026</t>
        </is>
      </c>
      <c r="B12" t="inlineStr">
        <is>
          <t xml:space="preserve">AQUISIÇÃO DE PRODUTOS PARA ESCRITÓRIO, MATERIAL DE CONSUMO E MATERIAL PARA PROTEÇÃO EM PROCEDIMENTOS DE SAÚDE PARA REPOSIÇÃO DO ALMOXARIFADO. </t>
        </is>
      </c>
      <c r="C12" t="inlineStr">
        <is>
          <t>24/03/2026 09:00:00</t>
        </is>
      </c>
      <c r="D12" t="inlineStr">
        <is>
          <t>Finalizada</t>
        </is>
      </c>
      <c r="E12" t="inlineStr"/>
      <c r="F12" t="inlineStr">
        <is>
          <t>22/05/2026 09:00:00</t>
        </is>
      </c>
      <c r="G12" t="inlineStr"/>
      <c r="H12" t="inlineStr"/>
    </row>
    <row r="13">
      <c r="A13" t="inlineStr">
        <is>
          <t>06/2026</t>
        </is>
      </c>
      <c r="B13" t="inlineStr">
        <is>
          <t>Aquisição de aparelhos de ar-condicionado tipo Split piso-teto e hi-wall, destinados à climatização de ambientes administrativos e operacionais nas unidades CEP e Taquaralto do Senac em Palmas do Tocantins.</t>
        </is>
      </c>
      <c r="C13" t="inlineStr">
        <is>
          <t>23/03/2026 09:00:00</t>
        </is>
      </c>
      <c r="D13" t="inlineStr">
        <is>
          <t>Finalizada</t>
        </is>
      </c>
      <c r="E13" t="inlineStr"/>
      <c r="F13" t="inlineStr">
        <is>
          <t>02/04/2026 09:00:00</t>
        </is>
      </c>
      <c r="G13" t="inlineStr"/>
      <c r="H13" t="inlineStr"/>
    </row>
    <row r="14">
      <c r="A14" t="inlineStr">
        <is>
          <t>05.2026</t>
        </is>
      </c>
      <c r="B14" t="inlineStr">
        <is>
          <t>Aquisição de moveis planejados incluindo a montagem, entrega e garantia para o uso administrativo e escolar do centro de educação profissional e unidade operativa de Taquaralto do Senac em Palmas Tocantins</t>
        </is>
      </c>
      <c r="C14" t="inlineStr">
        <is>
          <t>12/03/2026 09:00:00</t>
        </is>
      </c>
      <c r="D14" t="inlineStr">
        <is>
          <t>Finalizada</t>
        </is>
      </c>
      <c r="E14" t="inlineStr"/>
      <c r="F14" t="inlineStr">
        <is>
          <t>27/03/2026 09:00:00</t>
        </is>
      </c>
      <c r="G14" t="inlineStr"/>
      <c r="H14" t="inlineStr"/>
    </row>
    <row r="15">
      <c r="A15" t="inlineStr">
        <is>
          <t>04/2026</t>
        </is>
      </c>
      <c r="B15" t="inlineStr">
        <is>
          <t>Contratação continua de empresa especializada na prestação de serviços de gestão de combustível e manutenção de frota veicular e aquisição de peças para o Senac no Estado do Tocantins.</t>
        </is>
      </c>
      <c r="C15" t="inlineStr">
        <is>
          <t>09/03/2026 09:00:00</t>
        </is>
      </c>
      <c r="D15" t="inlineStr">
        <is>
          <t>Finalizada</t>
        </is>
      </c>
      <c r="E15" t="inlineStr"/>
      <c r="F15" t="inlineStr">
        <is>
          <t>18/03/2026 09:00:00</t>
        </is>
      </c>
      <c r="G15" t="inlineStr"/>
      <c r="H15" t="inlineStr"/>
    </row>
    <row r="16">
      <c r="A16" t="inlineStr">
        <is>
          <t>01/2026</t>
        </is>
      </c>
      <c r="B16" t="inlineStr">
        <is>
          <t xml:space="preserve"> Contratação continua de empresa especializada em vigilância eletrônica monitorada 24h por dia, 07 (sete) dias por semana, com ronda noturna e finais de semana, visando a proteção das dependências das unidades operacionais do Senac no estado do Tocantins.</t>
        </is>
      </c>
      <c r="C16" t="inlineStr">
        <is>
          <t>10/02/2026 09:00:00</t>
        </is>
      </c>
      <c r="D16" t="inlineStr">
        <is>
          <t>Finalizada</t>
        </is>
      </c>
      <c r="E16" t="inlineStr"/>
      <c r="F16" t="inlineStr">
        <is>
          <t>24/02/2026 09:00:00</t>
        </is>
      </c>
      <c r="G16" t="inlineStr"/>
      <c r="H16" t="inlineStr"/>
    </row>
    <row r="17">
      <c r="A17" t="inlineStr">
        <is>
          <t>13/2025</t>
        </is>
      </c>
      <c r="B17" t="inlineStr">
        <is>
          <t xml:space="preserve">AQUISIÇÃO DE MATERIAS DE LIMPEZA E DESCARTÁVEIS </t>
        </is>
      </c>
      <c r="C17" t="inlineStr">
        <is>
          <t>16/01/2026 09:00:00</t>
        </is>
      </c>
      <c r="D17" t="inlineStr">
        <is>
          <t>Em processo</t>
        </is>
      </c>
      <c r="E17" t="inlineStr"/>
      <c r="F17" t="inlineStr"/>
      <c r="G17" t="inlineStr"/>
      <c r="H17" t="inlineStr"/>
    </row>
    <row r="18">
      <c r="A18" t="inlineStr">
        <is>
          <t>12/2025</t>
        </is>
      </c>
      <c r="B18" t="inlineStr">
        <is>
          <t>AQUISIÇÃO DE EQUIPAMENTOS PARA LABORATÓRIOS DIVERSOS (SAÚDE, MODA, BELEZA E MANICURE)</t>
        </is>
      </c>
      <c r="C18" t="inlineStr">
        <is>
          <t>13/11/2025 09:00:00</t>
        </is>
      </c>
      <c r="D18" t="inlineStr">
        <is>
          <t>Finalizada</t>
        </is>
      </c>
      <c r="E18" t="inlineStr"/>
      <c r="F18" t="inlineStr">
        <is>
          <t>18/12/2025 14:00:00</t>
        </is>
      </c>
      <c r="G18" t="inlineStr"/>
      <c r="H18" t="inlineStr"/>
    </row>
    <row r="19">
      <c r="A19" t="inlineStr">
        <is>
          <t>11.2025</t>
        </is>
      </c>
      <c r="B19" t="inlineStr">
        <is>
          <t>AQUISIÇÃO DE MATERIAIS PERSONALIZADOS PARA FORMAÇÃO DO KIT ALUNO DAS UNIDADES OPERATIVAS DO SENAC NO ESTADO DO TOCANTINS</t>
        </is>
      </c>
      <c r="C19" t="inlineStr">
        <is>
          <t>07/11/2025 09:00:00</t>
        </is>
      </c>
      <c r="D19" t="inlineStr">
        <is>
          <t>Finalizada</t>
        </is>
      </c>
      <c r="E19" t="inlineStr"/>
      <c r="F19" t="inlineStr">
        <is>
          <t>16/01/2026 15:00:00</t>
        </is>
      </c>
      <c r="G19" t="inlineStr"/>
      <c r="H19" t="inlineStr"/>
    </row>
    <row r="20">
      <c r="A20" t="inlineStr">
        <is>
          <t>10/2025</t>
        </is>
      </c>
      <c r="B20" t="inlineStr">
        <is>
          <t xml:space="preserve">AQUISIÇÃO DE EQUIPAMENTOS PARA LABORATÓRIO DE GASTRONOMIA - UO TAQUARALTO </t>
        </is>
      </c>
      <c r="C20" t="inlineStr">
        <is>
          <t>16/09/2025 09:00:00</t>
        </is>
      </c>
      <c r="D20" t="inlineStr">
        <is>
          <t>Finalizada</t>
        </is>
      </c>
      <c r="E20" t="inlineStr"/>
      <c r="F20" t="inlineStr">
        <is>
          <t>27/11/2025 09:00:00</t>
        </is>
      </c>
      <c r="G20" t="inlineStr"/>
      <c r="H20" t="inlineStr"/>
    </row>
    <row r="21">
      <c r="A21" t="inlineStr">
        <is>
          <t>08/2025</t>
        </is>
      </c>
      <c r="B21" t="inlineStr">
        <is>
          <t>aquisição de equipamentos para atendimento do projeto “Plano de Investimento em Infraestrutura de T.I do DR/TO”, implantação da nova unidade operativa de Taquaralto – Palmas (laboratório de redes e laboratorio Maker)</t>
        </is>
      </c>
      <c r="C21" t="inlineStr">
        <is>
          <t>04/07/2025 09:00:00</t>
        </is>
      </c>
      <c r="D21" t="inlineStr">
        <is>
          <t>Finalizada</t>
        </is>
      </c>
      <c r="E21" t="inlineStr"/>
      <c r="F21" t="inlineStr">
        <is>
          <t>28/08/2025 18:00:00</t>
        </is>
      </c>
      <c r="G21" t="inlineStr"/>
      <c r="H21" t="inlineStr"/>
    </row>
  </sheetData>
  <pageMargins left="0.75" right="0.75" top="1" bottom="1" header="0.5" footer="0.5"/>
</worksheet>
</file>

<file path=xl/worksheets/sheet88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15/2026</t>
        </is>
      </c>
      <c r="B2" t="inlineStr">
        <is>
          <t>REGISTRO DE PREÇO para fornecimento, futuro e eventual de equipamentos de informática para atendimento de projetos de investimento (PNI TEC, Laboratórios de Inovação, Maker, Informática e outros espaços) e atendimento das atividades educacionais /administrativos do Senac no Estado do Tocantins.</t>
        </is>
      </c>
      <c r="C2" t="inlineStr">
        <is>
          <t>20/10/2026 09:00:00</t>
        </is>
      </c>
      <c r="D2" t="inlineStr">
        <is>
          <t>Em processo</t>
        </is>
      </c>
      <c r="E2" t="inlineStr"/>
      <c r="F2" t="inlineStr"/>
      <c r="G2" t="inlineStr"/>
      <c r="H2" t="inlineStr"/>
    </row>
    <row r="3">
      <c r="A3" t="inlineStr">
        <is>
          <t>14.2026</t>
        </is>
      </c>
      <c r="B3" t="inlineStr">
        <is>
          <t xml:space="preserve"> AQUISIÇÃO DE MOBILIÁRIOS E EQUIPAMENTOS PARA A MODERNIZAÇÃO DOS ESPAÇOS PEDAGÓGICOS DO EIXO SAÚDE E BEM - ESTAR NA UNIDADE OPERATIVA (CEP) EM PALMAS TOCANTINS.   </t>
        </is>
      </c>
      <c r="C3" t="inlineStr">
        <is>
          <t>08/10/2026 09:00:00</t>
        </is>
      </c>
      <c r="D3" t="inlineStr">
        <is>
          <t>Em processo</t>
        </is>
      </c>
      <c r="E3" t="inlineStr"/>
      <c r="F3" t="inlineStr"/>
      <c r="G3" t="inlineStr"/>
      <c r="H3" t="inlineStr"/>
    </row>
    <row r="4">
      <c r="A4" t="inlineStr">
        <is>
          <t>13/2026</t>
        </is>
      </c>
      <c r="B4" t="inlineStr">
        <is>
          <t>CONTRATAÇÃO DE EMPRESA ESPECIALIZADA NO FORNECIMENTO DE KITS LANCHE E SERVIÇOS DE COFFEE BREAK, SOB DEMANDA.</t>
        </is>
      </c>
      <c r="C4" t="inlineStr">
        <is>
          <t>02/09/2026 09:00:00</t>
        </is>
      </c>
      <c r="D4" t="inlineStr">
        <is>
          <t>Em processo</t>
        </is>
      </c>
      <c r="E4" t="inlineStr"/>
      <c r="F4" t="inlineStr"/>
      <c r="G4" t="inlineStr"/>
      <c r="H4" t="inlineStr"/>
    </row>
    <row r="5">
      <c r="A5" t="inlineStr">
        <is>
          <t>12.2026</t>
        </is>
      </c>
      <c r="B5" t="inlineStr">
        <is>
          <t>CONTRATAÇÃO DE EMPRESA ESPECIALIZADA NA PRESTAÇÃO DOS SERVIÇOS DE AGENCIAMENTO DE VIAGENS, QUE COMPREENDE A RESERVA, EMISSÃO, MARCAÇÃO, REMARCAÇÃO E CANCELAMENTO DE BILHETES DE PASSAGENS</t>
        </is>
      </c>
      <c r="C5" t="inlineStr">
        <is>
          <t>25/08/2026 09:00:00</t>
        </is>
      </c>
      <c r="D5" t="inlineStr">
        <is>
          <t>Em processo</t>
        </is>
      </c>
      <c r="E5" t="inlineStr"/>
      <c r="F5" t="inlineStr">
        <is>
          <t>30/10/2026 00:00:00</t>
        </is>
      </c>
      <c r="G5" t="inlineStr"/>
      <c r="H5" t="inlineStr"/>
    </row>
    <row r="6">
      <c r="A6" t="inlineStr">
        <is>
          <t>09/2026</t>
        </is>
      </c>
      <c r="B6" t="inlineStr">
        <is>
          <t>CONTRATAÇÃO DE EMPRESA DE CONSTRUÇÃO CIVIL PARA A EXECUÇÃO DA OBRA DA NOVA UNIDADE OPERATIVA DO SENAC EM ARAGUAINA NO ESTADO DO TOCANTINS.</t>
        </is>
      </c>
      <c r="C6" t="inlineStr">
        <is>
          <t>26/06/2026 09:00:00</t>
        </is>
      </c>
      <c r="D6" t="inlineStr">
        <is>
          <t>Em processo</t>
        </is>
      </c>
      <c r="E6" t="inlineStr"/>
      <c r="F6" t="inlineStr">
        <is>
          <t>21/08/2026 09:20:00</t>
        </is>
      </c>
      <c r="G6" t="inlineStr"/>
      <c r="H6" t="inlineStr"/>
    </row>
    <row r="7">
      <c r="A7" t="inlineStr">
        <is>
          <t>10/2026</t>
        </is>
      </c>
      <c r="B7" t="inlineStr">
        <is>
          <t xml:space="preserve">AQUISIÇÃO DE EQUIPAMENTOS PARA LABORATÓRIO DE FOTOGRAFIA - UOP TAQUARALTO E GURUPI </t>
        </is>
      </c>
      <c r="C7" t="inlineStr">
        <is>
          <t>18/06/2026 09:00:00</t>
        </is>
      </c>
      <c r="D7" t="inlineStr">
        <is>
          <t>Em processo</t>
        </is>
      </c>
      <c r="E7" t="inlineStr"/>
      <c r="F7" t="inlineStr">
        <is>
          <t>16/07/2026 11:40:00</t>
        </is>
      </c>
      <c r="G7" t="inlineStr"/>
      <c r="H7" t="inlineStr"/>
    </row>
    <row r="8">
      <c r="A8" t="inlineStr">
        <is>
          <t>11.2026</t>
        </is>
      </c>
      <c r="B8" t="inlineStr">
        <is>
          <t>AQUISIÇÃO DE EQUIPAMENTOS PARA OS LABORATÓRIOS DE GASTRONOMIA PARA O CENTRO DE EDUCAÇÃO (CEP) PROFISSIONAL DO SENAC EM PALMAS TOCANTINS.</t>
        </is>
      </c>
      <c r="C8" t="inlineStr">
        <is>
          <t>15/06/2026 09:00:00</t>
        </is>
      </c>
      <c r="D8" t="inlineStr">
        <is>
          <t>Em processo</t>
        </is>
      </c>
      <c r="E8" t="inlineStr"/>
      <c r="F8" t="inlineStr">
        <is>
          <t>31/07/2026 10:25:00</t>
        </is>
      </c>
      <c r="G8" t="inlineStr"/>
      <c r="H8" t="inlineStr"/>
    </row>
    <row r="9">
      <c r="A9" t="inlineStr">
        <is>
          <t>08/2026</t>
        </is>
      </c>
      <c r="B9" t="inlineStr">
        <is>
          <t>CONTRATAÇÃO DE EMPRESA ESPECIALIZADA NO FORNECIMENTO CONTINUADO DE PROCESSAMENTO DE DOCUMENTOS (OUTSOURCING) DE IMPRESSÃO, CÓPIA E DIGITALIZAÇÃO, PARA AS UNIDADES OPERATIVAS DO SENAC NO ESTADO DO TOCANTINS.</t>
        </is>
      </c>
      <c r="C9" t="inlineStr">
        <is>
          <t>06/05/2026 09:00:00</t>
        </is>
      </c>
      <c r="D9" t="inlineStr">
        <is>
          <t>Em processo</t>
        </is>
      </c>
      <c r="E9" t="inlineStr"/>
      <c r="F9" t="inlineStr"/>
      <c r="G9" t="inlineStr"/>
      <c r="H9" t="inlineStr"/>
    </row>
    <row r="10">
      <c r="A10" t="inlineStr">
        <is>
          <t>02/2026</t>
        </is>
      </c>
      <c r="B10" t="inlineStr">
        <is>
          <t>AQUISIÇÃO DE UTENSÍLIOS PARA O EIXO DE GASTRONOMIA DAS UNIDADES OPERATIVAS DO SENAC NO ESTADO DO TOCANTINS</t>
        </is>
      </c>
      <c r="C10" t="inlineStr">
        <is>
          <t>24/04/2026 09:00:00</t>
        </is>
      </c>
      <c r="D10" t="inlineStr">
        <is>
          <t>Finalizada</t>
        </is>
      </c>
      <c r="E10" t="inlineStr"/>
      <c r="F10" t="inlineStr">
        <is>
          <t>29/05/2026 17:00:00</t>
        </is>
      </c>
      <c r="G10" t="inlineStr"/>
      <c r="H10" t="inlineStr"/>
    </row>
    <row r="11">
      <c r="A11" t="inlineStr">
        <is>
          <t>07/2026</t>
        </is>
      </c>
      <c r="B11" t="inlineStr">
        <is>
          <t>CONTRATAÇÃO DE EMPRESA ESPECIALIZADA PARA CONFECÇÃO, FORNECIMENTO E INSTALAÇÃO DE ELEMENTOS DE COMUNICAÇÃO VISUAL INTERNA E EXTERNA PARA O CENTRO DE EDUCAÇÃO PROFISSIONAL CEP SENAC PALMAS/TO.</t>
        </is>
      </c>
      <c r="C11" t="inlineStr">
        <is>
          <t>13/04/2026 09:00:00</t>
        </is>
      </c>
      <c r="D11" t="inlineStr">
        <is>
          <t>Finalizada</t>
        </is>
      </c>
      <c r="E11" t="inlineStr"/>
      <c r="F11" t="inlineStr">
        <is>
          <t>14/04/2026 09:00:00</t>
        </is>
      </c>
      <c r="G11" t="inlineStr"/>
      <c r="H11" t="inlineStr"/>
    </row>
    <row r="12">
      <c r="A12" t="inlineStr">
        <is>
          <t>03/2026</t>
        </is>
      </c>
      <c r="B12" t="inlineStr">
        <is>
          <t xml:space="preserve">AQUISIÇÃO DE PRODUTOS PARA ESCRITÓRIO, MATERIAL DE CONSUMO E MATERIAL PARA PROTEÇÃO EM PROCEDIMENTOS DE SAÚDE PARA REPOSIÇÃO DO ALMOXARIFADO. </t>
        </is>
      </c>
      <c r="C12" t="inlineStr">
        <is>
          <t>24/03/2026 09:00:00</t>
        </is>
      </c>
      <c r="D12" t="inlineStr">
        <is>
          <t>Finalizada</t>
        </is>
      </c>
      <c r="E12" t="inlineStr"/>
      <c r="F12" t="inlineStr">
        <is>
          <t>22/05/2026 09:00:00</t>
        </is>
      </c>
      <c r="G12" t="inlineStr"/>
      <c r="H12" t="inlineStr"/>
    </row>
    <row r="13">
      <c r="A13" t="inlineStr">
        <is>
          <t>06/2026</t>
        </is>
      </c>
      <c r="B13" t="inlineStr">
        <is>
          <t>Aquisição de aparelhos de ar-condicionado tipo Split piso-teto e hi-wall, destinados à climatização de ambientes administrativos e operacionais nas unidades CEP e Taquaralto do Senac em Palmas do Tocantins.</t>
        </is>
      </c>
      <c r="C13" t="inlineStr">
        <is>
          <t>23/03/2026 09:00:00</t>
        </is>
      </c>
      <c r="D13" t="inlineStr">
        <is>
          <t>Finalizada</t>
        </is>
      </c>
      <c r="E13" t="inlineStr"/>
      <c r="F13" t="inlineStr">
        <is>
          <t>02/04/2026 09:00:00</t>
        </is>
      </c>
      <c r="G13" t="inlineStr"/>
      <c r="H13" t="inlineStr"/>
    </row>
    <row r="14">
      <c r="A14" t="inlineStr">
        <is>
          <t>05.2026</t>
        </is>
      </c>
      <c r="B14" t="inlineStr">
        <is>
          <t>Aquisição de moveis planejados incluindo a montagem, entrega e garantia para o uso administrativo e escolar do centro de educação profissional e unidade operativa de Taquaralto do Senac em Palmas Tocantins</t>
        </is>
      </c>
      <c r="C14" t="inlineStr">
        <is>
          <t>12/03/2026 09:00:00</t>
        </is>
      </c>
      <c r="D14" t="inlineStr">
        <is>
          <t>Finalizada</t>
        </is>
      </c>
      <c r="E14" t="inlineStr"/>
      <c r="F14" t="inlineStr">
        <is>
          <t>27/03/2026 09:00:00</t>
        </is>
      </c>
      <c r="G14" t="inlineStr"/>
      <c r="H14" t="inlineStr"/>
    </row>
    <row r="15">
      <c r="A15" t="inlineStr">
        <is>
          <t>04/2026</t>
        </is>
      </c>
      <c r="B15" t="inlineStr">
        <is>
          <t>Contratação continua de empresa especializada na prestação de serviços de gestão de combustível e manutenção de frota veicular e aquisição de peças para o Senac no Estado do Tocantins.</t>
        </is>
      </c>
      <c r="C15" t="inlineStr">
        <is>
          <t>09/03/2026 09:00:00</t>
        </is>
      </c>
      <c r="D15" t="inlineStr">
        <is>
          <t>Finalizada</t>
        </is>
      </c>
      <c r="E15" t="inlineStr"/>
      <c r="F15" t="inlineStr">
        <is>
          <t>18/03/2026 09:00:00</t>
        </is>
      </c>
      <c r="G15" t="inlineStr"/>
      <c r="H15" t="inlineStr"/>
    </row>
    <row r="16">
      <c r="A16" t="inlineStr">
        <is>
          <t>01/2026</t>
        </is>
      </c>
      <c r="B16" t="inlineStr">
        <is>
          <t xml:space="preserve"> Contratação continua de empresa especializada em vigilância eletrônica monitorada 24h por dia, 07 (sete) dias por semana, com ronda noturna e finais de semana, visando a proteção das dependências das unidades operacionais do Senac no estado do Tocantins.</t>
        </is>
      </c>
      <c r="C16" t="inlineStr">
        <is>
          <t>10/02/2026 09:00:00</t>
        </is>
      </c>
      <c r="D16" t="inlineStr">
        <is>
          <t>Finalizada</t>
        </is>
      </c>
      <c r="E16" t="inlineStr"/>
      <c r="F16" t="inlineStr">
        <is>
          <t>24/02/2026 09:00:00</t>
        </is>
      </c>
      <c r="G16" t="inlineStr"/>
      <c r="H16" t="inlineStr"/>
    </row>
    <row r="17">
      <c r="A17" t="inlineStr">
        <is>
          <t>13/2025</t>
        </is>
      </c>
      <c r="B17" t="inlineStr">
        <is>
          <t xml:space="preserve">AQUISIÇÃO DE MATERIAS DE LIMPEZA E DESCARTÁVEIS </t>
        </is>
      </c>
      <c r="C17" t="inlineStr">
        <is>
          <t>16/01/2026 09:00:00</t>
        </is>
      </c>
      <c r="D17" t="inlineStr">
        <is>
          <t>Em processo</t>
        </is>
      </c>
      <c r="E17" t="inlineStr"/>
      <c r="F17" t="inlineStr"/>
      <c r="G17" t="inlineStr"/>
      <c r="H17" t="inlineStr"/>
    </row>
    <row r="18">
      <c r="A18" t="inlineStr">
        <is>
          <t>12/2025</t>
        </is>
      </c>
      <c r="B18" t="inlineStr">
        <is>
          <t>AQUISIÇÃO DE EQUIPAMENTOS PARA LABORATÓRIOS DIVERSOS (SAÚDE, MODA, BELEZA E MANICURE)</t>
        </is>
      </c>
      <c r="C18" t="inlineStr">
        <is>
          <t>13/11/2025 09:00:00</t>
        </is>
      </c>
      <c r="D18" t="inlineStr">
        <is>
          <t>Finalizada</t>
        </is>
      </c>
      <c r="E18" t="inlineStr"/>
      <c r="F18" t="inlineStr">
        <is>
          <t>18/12/2025 14:00:00</t>
        </is>
      </c>
      <c r="G18" t="inlineStr"/>
      <c r="H18" t="inlineStr"/>
    </row>
    <row r="19">
      <c r="A19" t="inlineStr">
        <is>
          <t>11.2025</t>
        </is>
      </c>
      <c r="B19" t="inlineStr">
        <is>
          <t>AQUISIÇÃO DE MATERIAIS PERSONALIZADOS PARA FORMAÇÃO DO KIT ALUNO DAS UNIDADES OPERATIVAS DO SENAC NO ESTADO DO TOCANTINS</t>
        </is>
      </c>
      <c r="C19" t="inlineStr">
        <is>
          <t>07/11/2025 09:00:00</t>
        </is>
      </c>
      <c r="D19" t="inlineStr">
        <is>
          <t>Finalizada</t>
        </is>
      </c>
      <c r="E19" t="inlineStr"/>
      <c r="F19" t="inlineStr">
        <is>
          <t>16/01/2026 15:00:00</t>
        </is>
      </c>
      <c r="G19" t="inlineStr"/>
      <c r="H19" t="inlineStr"/>
    </row>
    <row r="20">
      <c r="A20" t="inlineStr">
        <is>
          <t>10/2025</t>
        </is>
      </c>
      <c r="B20" t="inlineStr">
        <is>
          <t xml:space="preserve">AQUISIÇÃO DE EQUIPAMENTOS PARA LABORATÓRIO DE GASTRONOMIA - UO TAQUARALTO </t>
        </is>
      </c>
      <c r="C20" t="inlineStr">
        <is>
          <t>16/09/2025 09:00:00</t>
        </is>
      </c>
      <c r="D20" t="inlineStr">
        <is>
          <t>Finalizada</t>
        </is>
      </c>
      <c r="E20" t="inlineStr"/>
      <c r="F20" t="inlineStr">
        <is>
          <t>27/11/2025 09:00:00</t>
        </is>
      </c>
      <c r="G20" t="inlineStr"/>
      <c r="H20" t="inlineStr"/>
    </row>
    <row r="21">
      <c r="A21" t="inlineStr">
        <is>
          <t>08/2025</t>
        </is>
      </c>
      <c r="B21" t="inlineStr">
        <is>
          <t>aquisição de equipamentos para atendimento do projeto “Plano de Investimento em Infraestrutura de T.I do DR/TO”, implantação da nova unidade operativa de Taquaralto – Palmas (laboratório de redes e laboratorio Maker)</t>
        </is>
      </c>
      <c r="C21" t="inlineStr">
        <is>
          <t>04/07/2025 09:00:00</t>
        </is>
      </c>
      <c r="D21" t="inlineStr">
        <is>
          <t>Finalizada</t>
        </is>
      </c>
      <c r="E21" t="inlineStr"/>
      <c r="F21" t="inlineStr">
        <is>
          <t>28/08/2025 18:00:00</t>
        </is>
      </c>
      <c r="G21" t="inlineStr"/>
      <c r="H21" t="inlineStr"/>
    </row>
  </sheetData>
  <pageMargins left="0.75" right="0.75" top="1" bottom="1" header="0.5" footer="0.5"/>
</worksheet>
</file>

<file path=xl/worksheets/sheet88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Tipo</t>
        </is>
      </c>
      <c r="B1" t="inlineStr">
        <is>
          <t>Número</t>
        </is>
      </c>
      <c r="C1" t="inlineStr">
        <is>
          <t>Natureza/Objeto</t>
        </is>
      </c>
      <c r="D1" t="inlineStr">
        <is>
          <t>Abertura/Horário</t>
        </is>
      </c>
      <c r="E1" t="inlineStr">
        <is>
          <t>Situação</t>
        </is>
      </c>
      <c r="F1" t="inlineStr">
        <is>
          <t>Criterio de Julgamento</t>
        </is>
      </c>
      <c r="G1" t="inlineStr">
        <is>
          <t>DataHomologação/Cancelamento</t>
        </is>
      </c>
      <c r="H1" t="inlineStr">
        <is>
          <t>Participantes</t>
        </is>
      </c>
    </row>
    <row r="2">
      <c r="A2" t="inlineStr">
        <is>
          <t>15/2026</t>
        </is>
      </c>
      <c r="B2" t="inlineStr">
        <is>
          <t>REGISTRO DE PREÇO para fornecimento, futuro e eventual de equipamentos de informática para atendimento de projetos de investimento (PNI TEC, Laboratórios de Inovação, Maker, Informática e outros espaços) e atendimento das atividades educacionais /administrativos do Senac no Estado do Tocantins.</t>
        </is>
      </c>
      <c r="C2" t="inlineStr">
        <is>
          <t>20/10/2026 09:00:00</t>
        </is>
      </c>
      <c r="D2" t="inlineStr">
        <is>
          <t>Em processo</t>
        </is>
      </c>
      <c r="E2" t="inlineStr"/>
      <c r="F2" t="inlineStr"/>
      <c r="G2" t="inlineStr"/>
      <c r="H2" t="inlineStr"/>
    </row>
    <row r="3">
      <c r="A3" t="inlineStr">
        <is>
          <t>14.2026</t>
        </is>
      </c>
      <c r="B3" t="inlineStr">
        <is>
          <t xml:space="preserve"> AQUISIÇÃO DE MOBILIÁRIOS E EQUIPAMENTOS PARA A MODERNIZAÇÃO DOS ESPAÇOS PEDAGÓGICOS DO EIXO SAÚDE E BEM - ESTAR NA UNIDADE OPERATIVA (CEP) EM PALMAS TOCANTINS.   </t>
        </is>
      </c>
      <c r="C3" t="inlineStr">
        <is>
          <t>08/10/2026 09:00:00</t>
        </is>
      </c>
      <c r="D3" t="inlineStr">
        <is>
          <t>Em processo</t>
        </is>
      </c>
      <c r="E3" t="inlineStr"/>
      <c r="F3" t="inlineStr"/>
      <c r="G3" t="inlineStr"/>
      <c r="H3" t="inlineStr"/>
    </row>
    <row r="4">
      <c r="A4" t="inlineStr">
        <is>
          <t>13/2026</t>
        </is>
      </c>
      <c r="B4" t="inlineStr">
        <is>
          <t>CONTRATAÇÃO DE EMPRESA ESPECIALIZADA NO FORNECIMENTO DE KITS LANCHE E SERVIÇOS DE COFFEE BREAK, SOB DEMANDA.</t>
        </is>
      </c>
      <c r="C4" t="inlineStr">
        <is>
          <t>02/09/2026 09:00:00</t>
        </is>
      </c>
      <c r="D4" t="inlineStr">
        <is>
          <t>Em processo</t>
        </is>
      </c>
      <c r="E4" t="inlineStr"/>
      <c r="F4" t="inlineStr"/>
      <c r="G4" t="inlineStr"/>
      <c r="H4" t="inlineStr"/>
    </row>
    <row r="5">
      <c r="A5" t="inlineStr">
        <is>
          <t>12.2026</t>
        </is>
      </c>
      <c r="B5" t="inlineStr">
        <is>
          <t>CONTRATAÇÃO DE EMPRESA ESPECIALIZADA NA PRESTAÇÃO DOS SERVIÇOS DE AGENCIAMENTO DE VIAGENS, QUE COMPREENDE A RESERVA, EMISSÃO, MARCAÇÃO, REMARCAÇÃO E CANCELAMENTO DE BILHETES DE PASSAGENS</t>
        </is>
      </c>
      <c r="C5" t="inlineStr">
        <is>
          <t>25/08/2026 09:00:00</t>
        </is>
      </c>
      <c r="D5" t="inlineStr">
        <is>
          <t>Em processo</t>
        </is>
      </c>
      <c r="E5" t="inlineStr"/>
      <c r="F5" t="inlineStr">
        <is>
          <t>30/10/2026 00:00:00</t>
        </is>
      </c>
      <c r="G5" t="inlineStr"/>
      <c r="H5" t="inlineStr"/>
    </row>
    <row r="6">
      <c r="A6" t="inlineStr">
        <is>
          <t>09/2026</t>
        </is>
      </c>
      <c r="B6" t="inlineStr">
        <is>
          <t>CONTRATAÇÃO DE EMPRESA DE CONSTRUÇÃO CIVIL PARA A EXECUÇÃO DA OBRA DA NOVA UNIDADE OPERATIVA DO SENAC EM ARAGUAINA NO ESTADO DO TOCANTINS.</t>
        </is>
      </c>
      <c r="C6" t="inlineStr">
        <is>
          <t>26/06/2026 09:00:00</t>
        </is>
      </c>
      <c r="D6" t="inlineStr">
        <is>
          <t>Em processo</t>
        </is>
      </c>
      <c r="E6" t="inlineStr"/>
      <c r="F6" t="inlineStr">
        <is>
          <t>21/08/2026 09:20:00</t>
        </is>
      </c>
      <c r="G6" t="inlineStr"/>
      <c r="H6" t="inlineStr"/>
    </row>
    <row r="7">
      <c r="A7" t="inlineStr">
        <is>
          <t>10/2026</t>
        </is>
      </c>
      <c r="B7" t="inlineStr">
        <is>
          <t xml:space="preserve">AQUISIÇÃO DE EQUIPAMENTOS PARA LABORATÓRIO DE FOTOGRAFIA - UOP TAQUARALTO E GURUPI </t>
        </is>
      </c>
      <c r="C7" t="inlineStr">
        <is>
          <t>18/06/2026 09:00:00</t>
        </is>
      </c>
      <c r="D7" t="inlineStr">
        <is>
          <t>Em processo</t>
        </is>
      </c>
      <c r="E7" t="inlineStr"/>
      <c r="F7" t="inlineStr">
        <is>
          <t>16/07/2026 11:40:00</t>
        </is>
      </c>
      <c r="G7" t="inlineStr"/>
      <c r="H7" t="inlineStr"/>
    </row>
    <row r="8">
      <c r="A8" t="inlineStr">
        <is>
          <t>11.2026</t>
        </is>
      </c>
      <c r="B8" t="inlineStr">
        <is>
          <t>AQUISIÇÃO DE EQUIPAMENTOS PARA OS LABORATÓRIOS DE GASTRONOMIA PARA O CENTRO DE EDUCAÇÃO (CEP) PROFISSIONAL DO SENAC EM PALMAS TOCANTINS.</t>
        </is>
      </c>
      <c r="C8" t="inlineStr">
        <is>
          <t>15/06/2026 09:00:00</t>
        </is>
      </c>
      <c r="D8" t="inlineStr">
        <is>
          <t>Em processo</t>
        </is>
      </c>
      <c r="E8" t="inlineStr"/>
      <c r="F8" t="inlineStr">
        <is>
          <t>31/07/2026 10:25:00</t>
        </is>
      </c>
      <c r="G8" t="inlineStr"/>
      <c r="H8" t="inlineStr"/>
    </row>
    <row r="9">
      <c r="A9" t="inlineStr">
        <is>
          <t>08/2026</t>
        </is>
      </c>
      <c r="B9" t="inlineStr">
        <is>
          <t>CONTRATAÇÃO DE EMPRESA ESPECIALIZADA NO FORNECIMENTO CONTINUADO DE PROCESSAMENTO DE DOCUMENTOS (OUTSOURCING) DE IMPRESSÃO, CÓPIA E DIGITALIZAÇÃO, PARA AS UNIDADES OPERATIVAS DO SENAC NO ESTADO DO TOCANTINS.</t>
        </is>
      </c>
      <c r="C9" t="inlineStr">
        <is>
          <t>06/05/2026 09:00:00</t>
        </is>
      </c>
      <c r="D9" t="inlineStr">
        <is>
          <t>Em processo</t>
        </is>
      </c>
      <c r="E9" t="inlineStr"/>
      <c r="F9" t="inlineStr"/>
      <c r="G9" t="inlineStr"/>
      <c r="H9" t="inlineStr"/>
    </row>
    <row r="10">
      <c r="A10" t="inlineStr">
        <is>
          <t>02/2026</t>
        </is>
      </c>
      <c r="B10" t="inlineStr">
        <is>
          <t>AQUISIÇÃO DE UTENSÍLIOS PARA O EIXO DE GASTRONOMIA DAS UNIDADES OPERATIVAS DO SENAC NO ESTADO DO TOCANTINS</t>
        </is>
      </c>
      <c r="C10" t="inlineStr">
        <is>
          <t>24/04/2026 09:00:00</t>
        </is>
      </c>
      <c r="D10" t="inlineStr">
        <is>
          <t>Finalizada</t>
        </is>
      </c>
      <c r="E10" t="inlineStr"/>
      <c r="F10" t="inlineStr">
        <is>
          <t>29/05/2026 17:00:00</t>
        </is>
      </c>
      <c r="G10" t="inlineStr"/>
      <c r="H10" t="inlineStr"/>
    </row>
    <row r="11">
      <c r="A11" t="inlineStr">
        <is>
          <t>07/2026</t>
        </is>
      </c>
      <c r="B11" t="inlineStr">
        <is>
          <t>CONTRATAÇÃO DE EMPRESA ESPECIALIZADA PARA CONFECÇÃO, FORNECIMENTO E INSTALAÇÃO DE ELEMENTOS DE COMUNICAÇÃO VISUAL INTERNA E EXTERNA PARA O CENTRO DE EDUCAÇÃO PROFISSIONAL CEP SENAC PALMAS/TO.</t>
        </is>
      </c>
      <c r="C11" t="inlineStr">
        <is>
          <t>13/04/2026 09:00:00</t>
        </is>
      </c>
      <c r="D11" t="inlineStr">
        <is>
          <t>Finalizada</t>
        </is>
      </c>
      <c r="E11" t="inlineStr"/>
      <c r="F11" t="inlineStr">
        <is>
          <t>14/04/2026 09:00:00</t>
        </is>
      </c>
      <c r="G11" t="inlineStr"/>
      <c r="H11" t="inlineStr"/>
    </row>
    <row r="12">
      <c r="A12" t="inlineStr">
        <is>
          <t>03/2026</t>
        </is>
      </c>
      <c r="B12" t="inlineStr">
        <is>
          <t xml:space="preserve">AQUISIÇÃO DE PRODUTOS PARA ESCRITÓRIO, MATERIAL DE CONSUMO E MATERIAL PARA PROTEÇÃO EM PROCEDIMENTOS DE SAÚDE PARA REPOSIÇÃO DO ALMOXARIFADO. </t>
        </is>
      </c>
      <c r="C12" t="inlineStr">
        <is>
          <t>24/03/2026 09:00:00</t>
        </is>
      </c>
      <c r="D12" t="inlineStr">
        <is>
          <t>Finalizada</t>
        </is>
      </c>
      <c r="E12" t="inlineStr"/>
      <c r="F12" t="inlineStr">
        <is>
          <t>22/05/2026 09:00:00</t>
        </is>
      </c>
      <c r="G12" t="inlineStr"/>
      <c r="H12" t="inlineStr"/>
    </row>
    <row r="13">
      <c r="A13" t="inlineStr">
        <is>
          <t>06/2026</t>
        </is>
      </c>
      <c r="B13" t="inlineStr">
        <is>
          <t>Aquisição de aparelhos de ar-condicionado tipo Split piso-teto e hi-wall, destinados à climatização de ambientes administrativos e operacionais nas unidades CEP e Taquaralto do Senac em Palmas do Tocantins.</t>
        </is>
      </c>
      <c r="C13" t="inlineStr">
        <is>
          <t>23/03/2026 09:00:00</t>
        </is>
      </c>
      <c r="D13" t="inlineStr">
        <is>
          <t>Finalizada</t>
        </is>
      </c>
      <c r="E13" t="inlineStr"/>
      <c r="F13" t="inlineStr">
        <is>
          <t>02/04/2026 09:00:00</t>
        </is>
      </c>
      <c r="G13" t="inlineStr"/>
      <c r="H13" t="inlineStr"/>
    </row>
    <row r="14">
      <c r="A14" t="inlineStr">
        <is>
          <t>05.2026</t>
        </is>
      </c>
      <c r="B14" t="inlineStr">
        <is>
          <t>Aquisição de moveis planejados incluindo a montagem, entrega e garantia para o uso administrativo e escolar do centro de educação profissional e unidade operativa de Taquaralto do Senac em Palmas Tocantins</t>
        </is>
      </c>
      <c r="C14" t="inlineStr">
        <is>
          <t>12/03/2026 09:00:00</t>
        </is>
      </c>
      <c r="D14" t="inlineStr">
        <is>
          <t>Finalizada</t>
        </is>
      </c>
      <c r="E14" t="inlineStr"/>
      <c r="F14" t="inlineStr">
        <is>
          <t>27/03/2026 09:00:00</t>
        </is>
      </c>
      <c r="G14" t="inlineStr"/>
      <c r="H14" t="inlineStr"/>
    </row>
    <row r="15">
      <c r="A15" t="inlineStr">
        <is>
          <t>04/2026</t>
        </is>
      </c>
      <c r="B15" t="inlineStr">
        <is>
          <t>Contratação continua de empresa especializada na prestação de serviços de gestão de combustível e manutenção de frota veicular e aquisição de peças para o Senac no Estado do Tocantins.</t>
        </is>
      </c>
      <c r="C15" t="inlineStr">
        <is>
          <t>09/03/2026 09:00:00</t>
        </is>
      </c>
      <c r="D15" t="inlineStr">
        <is>
          <t>Finalizada</t>
        </is>
      </c>
      <c r="E15" t="inlineStr"/>
      <c r="F15" t="inlineStr">
        <is>
          <t>18/03/2026 09:00:00</t>
        </is>
      </c>
      <c r="G15" t="inlineStr"/>
      <c r="H15" t="inlineStr"/>
    </row>
    <row r="16">
      <c r="A16" t="inlineStr">
        <is>
          <t>01/2026</t>
        </is>
      </c>
      <c r="B16" t="inlineStr">
        <is>
          <t xml:space="preserve"> Contratação continua de empresa especializada em vigilância eletrônica monitorada 24h por dia, 07 (sete) dias por semana, com ronda noturna e finais de semana, visando a proteção das dependências das unidades operacionais do Senac no estado do Tocantins.</t>
        </is>
      </c>
      <c r="C16" t="inlineStr">
        <is>
          <t>10/02/2026 09:00:00</t>
        </is>
      </c>
      <c r="D16" t="inlineStr">
        <is>
          <t>Finalizada</t>
        </is>
      </c>
      <c r="E16" t="inlineStr"/>
      <c r="F16" t="inlineStr">
        <is>
          <t>24/02/2026 09:00:00</t>
        </is>
      </c>
      <c r="G16" t="inlineStr"/>
      <c r="H16" t="inlineStr"/>
    </row>
    <row r="17">
      <c r="A17" t="inlineStr">
        <is>
          <t>13/2025</t>
        </is>
      </c>
      <c r="B17" t="inlineStr">
        <is>
          <t xml:space="preserve">AQUISIÇÃO DE MATERIAS DE LIMPEZA E DESCARTÁVEIS </t>
        </is>
      </c>
      <c r="C17" t="inlineStr">
        <is>
          <t>16/01/2026 09:00:00</t>
        </is>
      </c>
      <c r="D17" t="inlineStr">
        <is>
          <t>Em processo</t>
        </is>
      </c>
      <c r="E17" t="inlineStr"/>
      <c r="F17" t="inlineStr"/>
      <c r="G17" t="inlineStr"/>
      <c r="H17" t="inlineStr"/>
    </row>
    <row r="18">
      <c r="A18" t="inlineStr">
        <is>
          <t>12/2025</t>
        </is>
      </c>
      <c r="B18" t="inlineStr">
        <is>
          <t>AQUISIÇÃO DE EQUIPAMENTOS PARA LABORATÓRIOS DIVERSOS (SAÚDE, MODA, BELEZA E MANICURE)</t>
        </is>
      </c>
      <c r="C18" t="inlineStr">
        <is>
          <t>13/11/2025 09:00:00</t>
        </is>
      </c>
      <c r="D18" t="inlineStr">
        <is>
          <t>Finalizada</t>
        </is>
      </c>
      <c r="E18" t="inlineStr"/>
      <c r="F18" t="inlineStr">
        <is>
          <t>18/12/2025 14:00:00</t>
        </is>
      </c>
      <c r="G18" t="inlineStr"/>
      <c r="H18" t="inlineStr"/>
    </row>
    <row r="19">
      <c r="A19" t="inlineStr">
        <is>
          <t>11.2025</t>
        </is>
      </c>
      <c r="B19" t="inlineStr">
        <is>
          <t>AQUISIÇÃO DE MATERIAIS PERSONALIZADOS PARA FORMAÇÃO DO KIT ALUNO DAS UNIDADES OPERATIVAS DO SENAC NO ESTADO DO TOCANTINS</t>
        </is>
      </c>
      <c r="C19" t="inlineStr">
        <is>
          <t>07/11/2025 09:00:00</t>
        </is>
      </c>
      <c r="D19" t="inlineStr">
        <is>
          <t>Finalizada</t>
        </is>
      </c>
      <c r="E19" t="inlineStr"/>
      <c r="F19" t="inlineStr">
        <is>
          <t>16/01/2026 15:00:00</t>
        </is>
      </c>
      <c r="G19" t="inlineStr"/>
      <c r="H19" t="inlineStr"/>
    </row>
    <row r="20">
      <c r="A20" t="inlineStr">
        <is>
          <t>10/2025</t>
        </is>
      </c>
      <c r="B20" t="inlineStr">
        <is>
          <t xml:space="preserve">AQUISIÇÃO DE EQUIPAMENTOS PARA LABORATÓRIO DE GASTRONOMIA - UO TAQUARALTO </t>
        </is>
      </c>
      <c r="C20" t="inlineStr">
        <is>
          <t>16/09/2025 09:00:00</t>
        </is>
      </c>
      <c r="D20" t="inlineStr">
        <is>
          <t>Finalizada</t>
        </is>
      </c>
      <c r="E20" t="inlineStr"/>
      <c r="F20" t="inlineStr">
        <is>
          <t>27/11/2025 09:00:00</t>
        </is>
      </c>
      <c r="G20" t="inlineStr"/>
      <c r="H20" t="inlineStr"/>
    </row>
    <row r="21">
      <c r="A21" t="inlineStr">
        <is>
          <t>08/2025</t>
        </is>
      </c>
      <c r="B21" t="inlineStr">
        <is>
          <t>aquisição de equipamentos para atendimento do projeto “Plano de Investimento em Infraestrutura de T.I do DR/TO”, implantação da nova unidade operativa de Taquaralto – Palmas (laboratório de redes e laboratorio Maker)</t>
        </is>
      </c>
      <c r="C21" t="inlineStr">
        <is>
          <t>04/07/2025 09:00:00</t>
        </is>
      </c>
      <c r="D21" t="inlineStr">
        <is>
          <t>Finalizada</t>
        </is>
      </c>
      <c r="E21" t="inlineStr"/>
      <c r="F21" t="inlineStr">
        <is>
          <t>28/08/2025 18:00:00</t>
        </is>
      </c>
      <c r="G21" t="inlineStr"/>
      <c r="H21" t="inlineStr"/>
    </row>
  </sheetData>
  <pageMargins left="0.75" right="0.75" top="1" bottom="1" header="0.5" footer="0.5"/>
</worksheet>
</file>

<file path=xl/worksheets/sheet88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 DA UNIDADE OPERATIVA DO SENAC/TO EM TAQUARALTO</t>
        </is>
      </c>
      <c r="B2" t="inlineStr">
        <is>
          <t>COCENO CONSTRUTORA CENTRO NORTE LTDA</t>
        </is>
      </c>
      <c r="C2">
        <f>"38146510000144"</f>
        <v/>
      </c>
      <c r="D2" t="inlineStr">
        <is>
          <t>Concorrência</t>
        </is>
      </c>
      <c r="E2" t="inlineStr">
        <is>
          <t>30/10/2023 00:00:00</t>
        </is>
      </c>
      <c r="F2" t="inlineStr">
        <is>
          <t>29/10/2025</t>
        </is>
      </c>
      <c r="G2" t="inlineStr">
        <is>
          <t>Ativo</t>
        </is>
      </c>
      <c r="H2" t="inlineStr">
        <is>
          <t>Ordinária</t>
        </is>
      </c>
      <c r="I2" t="inlineStr">
        <is>
          <t>8.156</t>
        </is>
      </c>
      <c r="J2" t="inlineStr">
        <is>
          <t>17709442,40</t>
        </is>
      </c>
      <c r="K2" t="inlineStr"/>
      <c r="L2" t="inlineStr"/>
    </row>
    <row r="3">
      <c r="A3" t="inlineStr">
        <is>
          <t xml:space="preserve"> REFORMA E AMPLIAÇÃO DOS PRÉDIOS DO CENTRO DE EDUCAÇÃO PROFISSIONAL DO SENAC EM PALMAS/TO </t>
        </is>
      </c>
      <c r="B3" t="inlineStr">
        <is>
          <t>CONTINENTAL SERVICE SERVIÇOS DE CONSTRUÇÃO LTDA</t>
        </is>
      </c>
      <c r="C3">
        <f>"26263297000171"</f>
        <v/>
      </c>
      <c r="D3" t="inlineStr">
        <is>
          <t>Concorrência</t>
        </is>
      </c>
      <c r="E3" t="inlineStr">
        <is>
          <t>27/06/2024 00:00:00</t>
        </is>
      </c>
      <c r="F3" t="inlineStr">
        <is>
          <t>26/09/2025</t>
        </is>
      </c>
      <c r="G3" t="inlineStr">
        <is>
          <t>Ativo</t>
        </is>
      </c>
      <c r="H3" t="inlineStr">
        <is>
          <t>Ordinária</t>
        </is>
      </c>
      <c r="I3" t="inlineStr">
        <is>
          <t>5.161</t>
        </is>
      </c>
      <c r="J3" t="inlineStr">
        <is>
          <t>4187545,69</t>
        </is>
      </c>
      <c r="K3" t="inlineStr"/>
      <c r="L3" t="inlineStr"/>
    </row>
    <row r="4">
      <c r="A4" t="inlineStr">
        <is>
          <t>Contratação de empresa especializada na prestação de serviço de emissão e operacionalização de cartão magnético para concessão de Auxilio alimentação e refeição para os servidores do Senac Tocantins</t>
        </is>
      </c>
      <c r="B4" t="inlineStr">
        <is>
          <t>VOLUS TECNOLOGIA E GESTAO DE BENEFICIOS LTDA</t>
        </is>
      </c>
      <c r="C4">
        <f>"36876201000102"</f>
        <v/>
      </c>
      <c r="D4" t="inlineStr">
        <is>
          <t>Concorrência</t>
        </is>
      </c>
      <c r="E4" t="inlineStr">
        <is>
          <t>05/11/2023 00:00:00</t>
        </is>
      </c>
      <c r="F4" t="inlineStr">
        <is>
          <t>04/11/2025</t>
        </is>
      </c>
      <c r="G4" t="inlineStr">
        <is>
          <t>Ativo</t>
        </is>
      </c>
      <c r="H4" t="inlineStr">
        <is>
          <t>Ordinária</t>
        </is>
      </c>
      <c r="I4" t="inlineStr">
        <is>
          <t>5.160</t>
        </is>
      </c>
      <c r="J4" t="inlineStr">
        <is>
          <t>3183300,00</t>
        </is>
      </c>
      <c r="K4" t="inlineStr"/>
      <c r="L4" t="inlineStr"/>
    </row>
    <row r="5">
      <c r="A5" t="inlineStr">
        <is>
          <t xml:space="preserve"> Aquisição de equipamentos para atendimento do projeto ?atualização do parque tecnológico do DR/TO? </t>
        </is>
      </c>
      <c r="B5" t="inlineStr">
        <is>
          <t>CRP COMPUTADORES AS</t>
        </is>
      </c>
      <c r="C5">
        <f>"20998285000109"</f>
        <v/>
      </c>
      <c r="D5" t="inlineStr">
        <is>
          <t>Concorrência</t>
        </is>
      </c>
      <c r="E5" t="inlineStr">
        <is>
          <t>17/06/2025 00:00:00</t>
        </is>
      </c>
      <c r="F5" t="inlineStr">
        <is>
          <t>17/06/2026</t>
        </is>
      </c>
      <c r="G5" t="inlineStr">
        <is>
          <t>Ativo</t>
        </is>
      </c>
      <c r="H5" t="inlineStr">
        <is>
          <t>Ordinária</t>
        </is>
      </c>
      <c r="I5" t="inlineStr">
        <is>
          <t>4023</t>
        </is>
      </c>
      <c r="J5" t="inlineStr">
        <is>
          <t>3014008,00</t>
        </is>
      </c>
      <c r="K5" t="inlineStr"/>
      <c r="L5" t="inlineStr"/>
    </row>
    <row r="6">
      <c r="A6" t="inlineStr">
        <is>
          <t>Serviço de agencia de publicidade</t>
        </is>
      </c>
      <c r="B6" t="inlineStr">
        <is>
          <t>PROPAGANDA DESIGUAL LTDA</t>
        </is>
      </c>
      <c r="C6">
        <f>"13033901000121"</f>
        <v/>
      </c>
      <c r="D6" t="inlineStr">
        <is>
          <t>Concorrência</t>
        </is>
      </c>
      <c r="E6" t="inlineStr">
        <is>
          <t>01/06/2023 00:00:00</t>
        </is>
      </c>
      <c r="F6" t="inlineStr">
        <is>
          <t>31/05/2026</t>
        </is>
      </c>
      <c r="G6" t="inlineStr">
        <is>
          <t>Ativo</t>
        </is>
      </c>
      <c r="H6" t="inlineStr">
        <is>
          <t>Ordinária</t>
        </is>
      </c>
      <c r="I6" t="inlineStr">
        <is>
          <t>5.157</t>
        </is>
      </c>
      <c r="J6" t="inlineStr">
        <is>
          <t>709032,50</t>
        </is>
      </c>
      <c r="K6" t="inlineStr"/>
      <c r="L6" t="inlineStr"/>
    </row>
    <row r="7">
      <c r="A7" t="inlineStr">
        <is>
          <t>Vigilância física-patrimonial desarmada para as Unidades Operativas do Senac Tocantins</t>
        </is>
      </c>
      <c r="B7" t="inlineStr">
        <is>
          <t>CONFEDERAL VIGILÂNCIA E TRANSPORTE DE VALORES LTDA</t>
        </is>
      </c>
      <c r="C7">
        <f>"31546484000526"</f>
        <v/>
      </c>
      <c r="D7" t="inlineStr">
        <is>
          <t>Concorrência</t>
        </is>
      </c>
      <c r="E7" t="inlineStr">
        <is>
          <t>03/07/2023 00:00:00</t>
        </is>
      </c>
      <c r="F7" t="inlineStr">
        <is>
          <t>02/07/2026</t>
        </is>
      </c>
      <c r="G7" t="inlineStr">
        <is>
          <t>Ativo</t>
        </is>
      </c>
      <c r="H7" t="inlineStr">
        <is>
          <t>Ordinária</t>
        </is>
      </c>
      <c r="I7" t="inlineStr">
        <is>
          <t>5.157</t>
        </is>
      </c>
      <c r="J7" t="inlineStr">
        <is>
          <t>511075,08</t>
        </is>
      </c>
      <c r="K7" t="inlineStr"/>
      <c r="L7" t="inlineStr"/>
    </row>
    <row r="8">
      <c r="A8" t="inlineStr">
        <is>
          <t>AQUISIÇÃO DE VEÍCULOS PARA A ADMINISTRAÇÃO REGIONAL DO SENAC NO ESTADO DO TOCANTINS.</t>
        </is>
      </c>
      <c r="B8" t="inlineStr">
        <is>
          <t>UMUARAMA AUTOMÓVEIS LTDA</t>
        </is>
      </c>
      <c r="C8">
        <f>"33423930000107"</f>
        <v/>
      </c>
      <c r="D8" t="inlineStr">
        <is>
          <t>Concorrência</t>
        </is>
      </c>
      <c r="E8" t="inlineStr">
        <is>
          <t>27/05/2024 00:00:00</t>
        </is>
      </c>
      <c r="F8" t="inlineStr">
        <is>
          <t>26/05/2027</t>
        </is>
      </c>
      <c r="G8" t="inlineStr">
        <is>
          <t>Ativo</t>
        </is>
      </c>
      <c r="H8" t="inlineStr">
        <is>
          <t>Ordinária</t>
        </is>
      </c>
      <c r="I8" t="inlineStr">
        <is>
          <t>4.016</t>
        </is>
      </c>
      <c r="J8" t="inlineStr">
        <is>
          <t>495810,00</t>
        </is>
      </c>
      <c r="K8" t="inlineStr"/>
      <c r="L8" t="inlineStr"/>
    </row>
    <row r="9">
      <c r="A9" t="inlineStr">
        <is>
          <t>Aluguel Imóvel Centro de Idiomas em Palmas - TO</t>
        </is>
      </c>
      <c r="B9" t="inlineStr">
        <is>
          <t>FEDERAÇÃO DO COMERCIO DO ESTADO DO TOCANTINS</t>
        </is>
      </c>
      <c r="C9">
        <f>"37344793000176"</f>
        <v/>
      </c>
      <c r="D9" t="inlineStr">
        <is>
          <t>Concorrência</t>
        </is>
      </c>
      <c r="E9" t="inlineStr">
        <is>
          <t>01/08/2021 00:00:00</t>
        </is>
      </c>
      <c r="F9" t="inlineStr">
        <is>
          <t>31/07/2025</t>
        </is>
      </c>
      <c r="G9" t="inlineStr">
        <is>
          <t>Ativo</t>
        </is>
      </c>
      <c r="H9" t="inlineStr">
        <is>
          <t>Ordinária</t>
        </is>
      </c>
      <c r="I9" t="inlineStr">
        <is>
          <t>9.154</t>
        </is>
      </c>
      <c r="J9" t="inlineStr">
        <is>
          <t>336688,44</t>
        </is>
      </c>
      <c r="K9" t="inlineStr"/>
      <c r="L9" t="inlineStr"/>
    </row>
    <row r="10">
      <c r="A10" t="inlineStr">
        <is>
          <t xml:space="preserve"> Aluguel 2º andar para instalação do CEP - Palmas </t>
        </is>
      </c>
      <c r="B10" t="inlineStr">
        <is>
          <t>FEDERAÇÃO DO COMERCIO DO ESTADO DO TOCANTINS</t>
        </is>
      </c>
      <c r="C10">
        <f>"37344793000176"</f>
        <v/>
      </c>
      <c r="D10" t="inlineStr">
        <is>
          <t>Concorrência</t>
        </is>
      </c>
      <c r="E10" t="inlineStr">
        <is>
          <t>01/09/2024 00:00:00</t>
        </is>
      </c>
      <c r="F10" t="inlineStr">
        <is>
          <t>31/08/2025</t>
        </is>
      </c>
      <c r="G10" t="inlineStr">
        <is>
          <t>Ativo</t>
        </is>
      </c>
      <c r="H10" t="inlineStr">
        <is>
          <t>Ordinária</t>
        </is>
      </c>
      <c r="I10" t="inlineStr">
        <is>
          <t>5.157</t>
        </is>
      </c>
      <c r="J10" t="inlineStr">
        <is>
          <t>289500,00</t>
        </is>
      </c>
      <c r="K10" t="inlineStr"/>
      <c r="L10" t="inlineStr"/>
    </row>
    <row r="11">
      <c r="A11" t="inlineStr">
        <is>
          <t xml:space="preserve"> Prestação de serviços de pagamentos e meios eletrônicos por intermédio de cartão pós-pago corporativo para as unidades do Senac Tocantins </t>
        </is>
      </c>
      <c r="B11" t="inlineStr">
        <is>
          <t>VOLUS INSTITUIÇÃO DE PAGAMENTO LTDA</t>
        </is>
      </c>
      <c r="C11">
        <f>"03817702000150"</f>
        <v/>
      </c>
      <c r="D11" t="inlineStr">
        <is>
          <t>Concorrência</t>
        </is>
      </c>
      <c r="E11" t="inlineStr">
        <is>
          <t>06/09/2024 00:00:00</t>
        </is>
      </c>
      <c r="F11" t="inlineStr">
        <is>
          <t>05/09/2025</t>
        </is>
      </c>
      <c r="G11" t="inlineStr">
        <is>
          <t>Ativo</t>
        </is>
      </c>
      <c r="H11" t="inlineStr">
        <is>
          <t>Ordinária</t>
        </is>
      </c>
      <c r="I11" t="inlineStr">
        <is>
          <t>4011</t>
        </is>
      </c>
      <c r="J11" t="inlineStr">
        <is>
          <t>275257,44</t>
        </is>
      </c>
      <c r="K11" t="inlineStr"/>
      <c r="L11" t="inlineStr"/>
    </row>
    <row r="12">
      <c r="A12" t="inlineStr">
        <is>
          <t xml:space="preserve"> Aquisição de mobiliários escolares, para atendimento das atividades educacionais da Nova Unidade Operativa de Taquaralto do Senac na cidade de PalmasTO. </t>
        </is>
      </c>
      <c r="B12" t="inlineStr">
        <is>
          <t>METADIL INDÚSTRIA E COMÉRCIO METALÚRGICA LTDA</t>
        </is>
      </c>
      <c r="C12">
        <f>"45819323000140"</f>
        <v/>
      </c>
      <c r="D12" t="inlineStr">
        <is>
          <t>Concorrência</t>
        </is>
      </c>
      <c r="E12" t="inlineStr">
        <is>
          <t>02/06/2025 00:00:00</t>
        </is>
      </c>
      <c r="F12" t="inlineStr">
        <is>
          <t>02/06/2026</t>
        </is>
      </c>
      <c r="G12" t="inlineStr">
        <is>
          <t>Ativo</t>
        </is>
      </c>
      <c r="H12" t="inlineStr">
        <is>
          <t>Ordinária</t>
        </is>
      </c>
      <c r="I12" t="inlineStr">
        <is>
          <t>8.156</t>
        </is>
      </c>
      <c r="J12" t="inlineStr">
        <is>
          <t>274725,41</t>
        </is>
      </c>
      <c r="K12" t="inlineStr"/>
      <c r="L12" t="inlineStr"/>
    </row>
    <row r="13">
      <c r="A13" t="inlineStr">
        <is>
          <t xml:space="preserve"> Aquisição de mobiliários escolares , para atendimento das atividades educacionais da Nova Unidade Operativa de Taquaralto do Senac na cidade de PalmasTO. </t>
        </is>
      </c>
      <c r="B13" t="inlineStr">
        <is>
          <t>METADIL INDÚSTRIA E COMÉRCIO METALÚRGICA LTDA</t>
        </is>
      </c>
      <c r="C13">
        <f>"45819323000140"</f>
        <v/>
      </c>
      <c r="D13" t="inlineStr">
        <is>
          <t>Concorrência</t>
        </is>
      </c>
      <c r="E13" t="inlineStr">
        <is>
          <t>03/07/2025 00:00:00</t>
        </is>
      </c>
      <c r="F13" t="inlineStr">
        <is>
          <t>03/07/2026</t>
        </is>
      </c>
      <c r="G13" t="inlineStr">
        <is>
          <t>Ativo</t>
        </is>
      </c>
      <c r="H13" t="inlineStr">
        <is>
          <t>Ordinária</t>
        </is>
      </c>
      <c r="I13" t="inlineStr">
        <is>
          <t>8.156</t>
        </is>
      </c>
      <c r="J13" t="inlineStr">
        <is>
          <t>268842,93</t>
        </is>
      </c>
      <c r="K13" t="inlineStr"/>
      <c r="L13" t="inlineStr"/>
    </row>
    <row r="14">
      <c r="A14" t="inlineStr">
        <is>
          <t xml:space="preserve"> Aluguel Imóvel Administração Regional do SENAC em Palmas - TO </t>
        </is>
      </c>
      <c r="B14" t="inlineStr">
        <is>
          <t>FEDERAÇÃO DO COMERCIO DO ESTADO DO TOCANTINS</t>
        </is>
      </c>
      <c r="C14">
        <f>"37344793000176"</f>
        <v/>
      </c>
      <c r="D14" t="inlineStr">
        <is>
          <t>Concorrência</t>
        </is>
      </c>
      <c r="E14" t="inlineStr">
        <is>
          <t>01/08/2021 00:00:00</t>
        </is>
      </c>
      <c r="F14" t="inlineStr">
        <is>
          <t>31/07/2025</t>
        </is>
      </c>
      <c r="G14" t="inlineStr">
        <is>
          <t>Ativo</t>
        </is>
      </c>
      <c r="H14" t="inlineStr">
        <is>
          <t>Ordinária</t>
        </is>
      </c>
      <c r="I14" t="inlineStr">
        <is>
          <t>4.016</t>
        </is>
      </c>
      <c r="J14" t="inlineStr">
        <is>
          <t>232307,16</t>
        </is>
      </c>
      <c r="K14" t="inlineStr"/>
      <c r="L14" t="inlineStr"/>
    </row>
    <row r="15">
      <c r="A15" t="inlineStr">
        <is>
          <t xml:space="preserve">Convenio de fornecedores de combustivel e gerenciamento do abastecimento da frota e grupo geradores </t>
        </is>
      </c>
      <c r="B15" t="inlineStr">
        <is>
          <t>TICKET SOLUÇOES HDFGT S.A</t>
        </is>
      </c>
      <c r="C15">
        <f>"03506307000157"</f>
        <v/>
      </c>
      <c r="D15" t="inlineStr">
        <is>
          <t>Concorrência</t>
        </is>
      </c>
      <c r="E15" t="inlineStr">
        <is>
          <t>08/03/2021 00:00:00</t>
        </is>
      </c>
      <c r="F15" t="inlineStr">
        <is>
          <t>07/03/2026</t>
        </is>
      </c>
      <c r="G15" t="inlineStr">
        <is>
          <t>Ativo</t>
        </is>
      </c>
      <c r="H15" t="inlineStr">
        <is>
          <t>Ordinária</t>
        </is>
      </c>
      <c r="I15" t="inlineStr">
        <is>
          <t>2004</t>
        </is>
      </c>
      <c r="J15" t="inlineStr">
        <is>
          <t>228240,00</t>
        </is>
      </c>
      <c r="K15" t="inlineStr"/>
      <c r="L15" t="inlineStr"/>
    </row>
    <row r="16">
      <c r="A16" t="inlineStr">
        <is>
          <t xml:space="preserve"> FORNECIMENTO DE EQUIPAMENTOS DE INFORMATICA E DIVERSOS </t>
        </is>
      </c>
      <c r="B16" t="inlineStr">
        <is>
          <t>MICROSENS S.A</t>
        </is>
      </c>
      <c r="C16">
        <f>"78126950001126"</f>
        <v/>
      </c>
      <c r="D16" t="inlineStr">
        <is>
          <t>Concorrência</t>
        </is>
      </c>
      <c r="E16" t="inlineStr">
        <is>
          <t>19/06/2024 00:00:00</t>
        </is>
      </c>
      <c r="F16" t="inlineStr">
        <is>
          <t>18/06/2027</t>
        </is>
      </c>
      <c r="G16" t="inlineStr">
        <is>
          <t>Ativo</t>
        </is>
      </c>
      <c r="H16" t="inlineStr">
        <is>
          <t>Ordinária</t>
        </is>
      </c>
      <c r="I16" t="inlineStr">
        <is>
          <t>2002</t>
        </is>
      </c>
      <c r="J16" t="inlineStr">
        <is>
          <t>206823,00</t>
        </is>
      </c>
      <c r="K16" t="inlineStr"/>
      <c r="L16" t="inlineStr"/>
    </row>
    <row r="17">
      <c r="A17" t="inlineStr">
        <is>
          <t>Contratação de empresa especializada na prestação dos serviços de agenciamento de viagens</t>
        </is>
      </c>
      <c r="B17" t="inlineStr">
        <is>
          <t>V.R LEITE-ME</t>
        </is>
      </c>
      <c r="C17">
        <f>"04145767000160"</f>
        <v/>
      </c>
      <c r="D17" t="inlineStr">
        <is>
          <t>Concorrência</t>
        </is>
      </c>
      <c r="E17" t="inlineStr">
        <is>
          <t>25/08/2023 00:00:00</t>
        </is>
      </c>
      <c r="F17" t="inlineStr">
        <is>
          <t>24/08/2025</t>
        </is>
      </c>
      <c r="G17" t="inlineStr">
        <is>
          <t>Ativo</t>
        </is>
      </c>
      <c r="H17" t="inlineStr">
        <is>
          <t>Ordinária</t>
        </is>
      </c>
      <c r="I17" t="inlineStr">
        <is>
          <t>2001</t>
        </is>
      </c>
      <c r="J17" t="inlineStr">
        <is>
          <t>202000,00</t>
        </is>
      </c>
      <c r="K17" t="inlineStr"/>
      <c r="L17" t="inlineStr"/>
    </row>
    <row r="18">
      <c r="A18" t="inlineStr">
        <is>
          <t xml:space="preserve"> FORNECIMENTO DE EQUIPAMENTOS DE INFORMATICA E DIVERSOS </t>
        </is>
      </c>
      <c r="B18" t="inlineStr">
        <is>
          <t>CRP COM DE EQUIP E SUPRI DE INFORMATICA LTDA.</t>
        </is>
      </c>
      <c r="C18">
        <f>"20998285000109"</f>
        <v/>
      </c>
      <c r="D18" t="inlineStr">
        <is>
          <t>Concorrência</t>
        </is>
      </c>
      <c r="E18" t="inlineStr">
        <is>
          <t>19/06/2024 00:00:00</t>
        </is>
      </c>
      <c r="F18" t="inlineStr">
        <is>
          <t>18/06/2029</t>
        </is>
      </c>
      <c r="G18" t="inlineStr">
        <is>
          <t>Ativo</t>
        </is>
      </c>
      <c r="H18" t="inlineStr">
        <is>
          <t>Ordinária</t>
        </is>
      </c>
      <c r="I18" t="inlineStr">
        <is>
          <t>2002</t>
        </is>
      </c>
      <c r="J18" t="inlineStr">
        <is>
          <t>192207,00</t>
        </is>
      </c>
      <c r="K18" t="inlineStr"/>
      <c r="L18" t="inlineStr"/>
    </row>
    <row r="19">
      <c r="A19" t="inlineStr">
        <is>
          <t xml:space="preserve"> Aquisição de mobiliários escolares , para atendimento das atividades educacionais da Nova Unidade Operativa de Taquaralto do Senac na cidade de PalmasTO. </t>
        </is>
      </c>
      <c r="B19" t="inlineStr">
        <is>
          <t>METADIL INDÚSTRIA E COMÉRCIO METALÚRGICA LTDA</t>
        </is>
      </c>
      <c r="C19">
        <f>"45819323000140"</f>
        <v/>
      </c>
      <c r="D19" t="inlineStr">
        <is>
          <t>Concorrência</t>
        </is>
      </c>
      <c r="E19" t="inlineStr">
        <is>
          <t>02/06/2025 00:00:00</t>
        </is>
      </c>
      <c r="F19" t="inlineStr">
        <is>
          <t>02/06/2026</t>
        </is>
      </c>
      <c r="G19" t="inlineStr">
        <is>
          <t>Ativo</t>
        </is>
      </c>
      <c r="H19" t="inlineStr">
        <is>
          <t>Ordinária</t>
        </is>
      </c>
      <c r="I19" t="inlineStr">
        <is>
          <t>8.156</t>
        </is>
      </c>
      <c r="J19" t="inlineStr">
        <is>
          <t>180511,84</t>
        </is>
      </c>
      <c r="K19" t="inlineStr"/>
      <c r="L19" t="inlineStr"/>
    </row>
    <row r="20">
      <c r="A20" t="inlineStr">
        <is>
          <t xml:space="preserve"> Aquisição de equipamentos para atendimento do projeto ?atualização do parque tecnológico do DR/TO? </t>
        </is>
      </c>
      <c r="B20" t="inlineStr">
        <is>
          <t>MARINO EQUIPAMENTO E SUPRIMENTOS DE INFORMÁTICA LTDA</t>
        </is>
      </c>
      <c r="C20">
        <f>"55880713000189"</f>
        <v/>
      </c>
      <c r="D20" t="inlineStr">
        <is>
          <t>Concorrência</t>
        </is>
      </c>
      <c r="E20" t="inlineStr">
        <is>
          <t>17/06/2025 00:00:00</t>
        </is>
      </c>
      <c r="F20" t="inlineStr">
        <is>
          <t>17/06/2026</t>
        </is>
      </c>
      <c r="G20" t="inlineStr">
        <is>
          <t>Ativo</t>
        </is>
      </c>
      <c r="H20" t="inlineStr">
        <is>
          <t>Ordinária</t>
        </is>
      </c>
      <c r="I20" t="inlineStr">
        <is>
          <t>7156</t>
        </is>
      </c>
      <c r="J20" t="inlineStr">
        <is>
          <t>142520,00</t>
        </is>
      </c>
      <c r="K20" t="inlineStr"/>
      <c r="L20" t="inlineStr"/>
    </row>
    <row r="21">
      <c r="A21" t="inlineStr">
        <is>
          <t>Aluguel do prédio da Unidade Operativa do Senac em Taquaralto- Palmas - TO</t>
        </is>
      </c>
      <c r="B21" t="inlineStr">
        <is>
          <t>HM EMPREENDIMENTOS IMOBILIÁRIOS LTDA</t>
        </is>
      </c>
      <c r="C21">
        <f>"09405059000134"</f>
        <v/>
      </c>
      <c r="D21" t="inlineStr">
        <is>
          <t>Concorrência</t>
        </is>
      </c>
      <c r="E21" t="inlineStr">
        <is>
          <t>02/11/2013 00:00:00</t>
        </is>
      </c>
      <c r="F21" t="inlineStr">
        <is>
          <t>01/11/2025</t>
        </is>
      </c>
      <c r="G21" t="inlineStr">
        <is>
          <t>Ativo</t>
        </is>
      </c>
      <c r="H21" t="inlineStr">
        <is>
          <t>Ordinária</t>
        </is>
      </c>
      <c r="I21" t="inlineStr">
        <is>
          <t>8.153</t>
        </is>
      </c>
      <c r="J21" t="inlineStr">
        <is>
          <t>112729,68</t>
        </is>
      </c>
      <c r="K21" t="inlineStr"/>
      <c r="L21" t="inlineStr"/>
    </row>
  </sheetData>
  <pageMargins left="0.75" right="0.75" top="1" bottom="1" header="0.5" footer="0.5"/>
</worksheet>
</file>

<file path=xl/worksheets/sheet88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 DA UNIDADE OPERATIVA DO SENAC/TO EM TAQUARALTO</t>
        </is>
      </c>
      <c r="B2" t="inlineStr">
        <is>
          <t>COCENO CONSTRUTORA CENTRO NORTE LTDA</t>
        </is>
      </c>
      <c r="C2">
        <f>"38146510000144"</f>
        <v/>
      </c>
      <c r="D2" t="inlineStr">
        <is>
          <t>Concorrência</t>
        </is>
      </c>
      <c r="E2" t="inlineStr">
        <is>
          <t>30/10/2023 00:00:00</t>
        </is>
      </c>
      <c r="F2" t="inlineStr">
        <is>
          <t>29/10/2025</t>
        </is>
      </c>
      <c r="G2" t="inlineStr">
        <is>
          <t>Ativo</t>
        </is>
      </c>
      <c r="H2" t="inlineStr">
        <is>
          <t>Ordinária</t>
        </is>
      </c>
      <c r="I2" t="inlineStr">
        <is>
          <t>8.156</t>
        </is>
      </c>
      <c r="J2" t="inlineStr">
        <is>
          <t>17709442,40</t>
        </is>
      </c>
      <c r="K2" t="inlineStr"/>
      <c r="L2" t="inlineStr"/>
    </row>
    <row r="3">
      <c r="A3" t="inlineStr">
        <is>
          <t xml:space="preserve"> REFORMA E AMPLIAÇÃO DOS PRÉDIOS DO CENTRO DE EDUCAÇÃO PROFISSIONAL DO SENAC EM PALMAS/TO </t>
        </is>
      </c>
      <c r="B3" t="inlineStr">
        <is>
          <t>CONTINENTAL SERVICE SERVIÇOS DE CONSTRUÇÃO LTDA</t>
        </is>
      </c>
      <c r="C3">
        <f>"26263297000171"</f>
        <v/>
      </c>
      <c r="D3" t="inlineStr">
        <is>
          <t>Concorrência</t>
        </is>
      </c>
      <c r="E3" t="inlineStr">
        <is>
          <t>27/06/2024 00:00:00</t>
        </is>
      </c>
      <c r="F3" t="inlineStr">
        <is>
          <t>26/09/2025</t>
        </is>
      </c>
      <c r="G3" t="inlineStr">
        <is>
          <t>Ativo</t>
        </is>
      </c>
      <c r="H3" t="inlineStr">
        <is>
          <t>Ordinária</t>
        </is>
      </c>
      <c r="I3" t="inlineStr">
        <is>
          <t>5.161</t>
        </is>
      </c>
      <c r="J3" t="inlineStr">
        <is>
          <t>4187545,69</t>
        </is>
      </c>
      <c r="K3" t="inlineStr"/>
      <c r="L3" t="inlineStr"/>
    </row>
    <row r="4">
      <c r="A4" t="inlineStr">
        <is>
          <t>Contratação de empresa especializada na prestação de serviço de emissão e operacionalização de cartão magnético para concessão de Auxilio alimentação e refeição para os servidores do Senac Tocantins</t>
        </is>
      </c>
      <c r="B4" t="inlineStr">
        <is>
          <t>VOLUS TECNOLOGIA E GESTAO DE BENEFICIOS LTDA</t>
        </is>
      </c>
      <c r="C4">
        <f>"36876201000102"</f>
        <v/>
      </c>
      <c r="D4" t="inlineStr">
        <is>
          <t>Concorrência</t>
        </is>
      </c>
      <c r="E4" t="inlineStr">
        <is>
          <t>05/11/2023 00:00:00</t>
        </is>
      </c>
      <c r="F4" t="inlineStr">
        <is>
          <t>04/11/2025</t>
        </is>
      </c>
      <c r="G4" t="inlineStr">
        <is>
          <t>Ativo</t>
        </is>
      </c>
      <c r="H4" t="inlineStr">
        <is>
          <t>Ordinária</t>
        </is>
      </c>
      <c r="I4" t="inlineStr">
        <is>
          <t>5.160</t>
        </is>
      </c>
      <c r="J4" t="inlineStr">
        <is>
          <t>3183300,00</t>
        </is>
      </c>
      <c r="K4" t="inlineStr"/>
      <c r="L4" t="inlineStr"/>
    </row>
    <row r="5">
      <c r="A5" t="inlineStr">
        <is>
          <t xml:space="preserve"> Aquisição de equipamentos para atendimento do projeto ?atualização do parque tecnológico do DR/TO? </t>
        </is>
      </c>
      <c r="B5" t="inlineStr">
        <is>
          <t>CRP COMPUTADORES AS</t>
        </is>
      </c>
      <c r="C5">
        <f>"20998285000109"</f>
        <v/>
      </c>
      <c r="D5" t="inlineStr">
        <is>
          <t>Concorrência</t>
        </is>
      </c>
      <c r="E5" t="inlineStr">
        <is>
          <t>17/06/2025 00:00:00</t>
        </is>
      </c>
      <c r="F5" t="inlineStr">
        <is>
          <t>17/06/2026</t>
        </is>
      </c>
      <c r="G5" t="inlineStr">
        <is>
          <t>Ativo</t>
        </is>
      </c>
      <c r="H5" t="inlineStr">
        <is>
          <t>Ordinária</t>
        </is>
      </c>
      <c r="I5" t="inlineStr">
        <is>
          <t>4023</t>
        </is>
      </c>
      <c r="J5" t="inlineStr">
        <is>
          <t>3014008,00</t>
        </is>
      </c>
      <c r="K5" t="inlineStr"/>
      <c r="L5" t="inlineStr"/>
    </row>
    <row r="6">
      <c r="A6" t="inlineStr">
        <is>
          <t>Serviço de agencia de publicidade</t>
        </is>
      </c>
      <c r="B6" t="inlineStr">
        <is>
          <t>PROPAGANDA DESIGUAL LTDA</t>
        </is>
      </c>
      <c r="C6">
        <f>"13033901000121"</f>
        <v/>
      </c>
      <c r="D6" t="inlineStr">
        <is>
          <t>Concorrência</t>
        </is>
      </c>
      <c r="E6" t="inlineStr">
        <is>
          <t>01/06/2023 00:00:00</t>
        </is>
      </c>
      <c r="F6" t="inlineStr">
        <is>
          <t>31/05/2026</t>
        </is>
      </c>
      <c r="G6" t="inlineStr">
        <is>
          <t>Ativo</t>
        </is>
      </c>
      <c r="H6" t="inlineStr">
        <is>
          <t>Ordinária</t>
        </is>
      </c>
      <c r="I6" t="inlineStr">
        <is>
          <t>5.157</t>
        </is>
      </c>
      <c r="J6" t="inlineStr">
        <is>
          <t>709032,50</t>
        </is>
      </c>
      <c r="K6" t="inlineStr"/>
      <c r="L6" t="inlineStr"/>
    </row>
    <row r="7">
      <c r="A7" t="inlineStr">
        <is>
          <t>Vigilância física-patrimonial desarmada para as Unidades Operativas do Senac Tocantins</t>
        </is>
      </c>
      <c r="B7" t="inlineStr">
        <is>
          <t>CONFEDERAL VIGILÂNCIA E TRANSPORTE DE VALORES LTDA</t>
        </is>
      </c>
      <c r="C7">
        <f>"31546484000526"</f>
        <v/>
      </c>
      <c r="D7" t="inlineStr">
        <is>
          <t>Concorrência</t>
        </is>
      </c>
      <c r="E7" t="inlineStr">
        <is>
          <t>03/07/2023 00:00:00</t>
        </is>
      </c>
      <c r="F7" t="inlineStr">
        <is>
          <t>02/07/2026</t>
        </is>
      </c>
      <c r="G7" t="inlineStr">
        <is>
          <t>Ativo</t>
        </is>
      </c>
      <c r="H7" t="inlineStr">
        <is>
          <t>Ordinária</t>
        </is>
      </c>
      <c r="I7" t="inlineStr">
        <is>
          <t>5.157</t>
        </is>
      </c>
      <c r="J7" t="inlineStr">
        <is>
          <t>511075,08</t>
        </is>
      </c>
      <c r="K7" t="inlineStr"/>
      <c r="L7" t="inlineStr"/>
    </row>
    <row r="8">
      <c r="A8" t="inlineStr">
        <is>
          <t>AQUISIÇÃO DE VEÍCULOS PARA A ADMINISTRAÇÃO REGIONAL DO SENAC NO ESTADO DO TOCANTINS.</t>
        </is>
      </c>
      <c r="B8" t="inlineStr">
        <is>
          <t>UMUARAMA AUTOMÓVEIS LTDA</t>
        </is>
      </c>
      <c r="C8">
        <f>"33423930000107"</f>
        <v/>
      </c>
      <c r="D8" t="inlineStr">
        <is>
          <t>Concorrência</t>
        </is>
      </c>
      <c r="E8" t="inlineStr">
        <is>
          <t>27/05/2024 00:00:00</t>
        </is>
      </c>
      <c r="F8" t="inlineStr">
        <is>
          <t>26/05/2027</t>
        </is>
      </c>
      <c r="G8" t="inlineStr">
        <is>
          <t>Ativo</t>
        </is>
      </c>
      <c r="H8" t="inlineStr">
        <is>
          <t>Ordinária</t>
        </is>
      </c>
      <c r="I8" t="inlineStr">
        <is>
          <t>4.016</t>
        </is>
      </c>
      <c r="J8" t="inlineStr">
        <is>
          <t>495810,00</t>
        </is>
      </c>
      <c r="K8" t="inlineStr"/>
      <c r="L8" t="inlineStr"/>
    </row>
    <row r="9">
      <c r="A9" t="inlineStr">
        <is>
          <t>Aluguel Imóvel Centro de Idiomas em Palmas - TO</t>
        </is>
      </c>
      <c r="B9" t="inlineStr">
        <is>
          <t>FEDERAÇÃO DO COMERCIO DO ESTADO DO TOCANTINS</t>
        </is>
      </c>
      <c r="C9">
        <f>"37344793000176"</f>
        <v/>
      </c>
      <c r="D9" t="inlineStr">
        <is>
          <t>Concorrência</t>
        </is>
      </c>
      <c r="E9" t="inlineStr">
        <is>
          <t>01/08/2021 00:00:00</t>
        </is>
      </c>
      <c r="F9" t="inlineStr">
        <is>
          <t>31/07/2025</t>
        </is>
      </c>
      <c r="G9" t="inlineStr">
        <is>
          <t>Ativo</t>
        </is>
      </c>
      <c r="H9" t="inlineStr">
        <is>
          <t>Ordinária</t>
        </is>
      </c>
      <c r="I9" t="inlineStr">
        <is>
          <t>9.154</t>
        </is>
      </c>
      <c r="J9" t="inlineStr">
        <is>
          <t>336688,44</t>
        </is>
      </c>
      <c r="K9" t="inlineStr"/>
      <c r="L9" t="inlineStr"/>
    </row>
    <row r="10">
      <c r="A10" t="inlineStr">
        <is>
          <t xml:space="preserve"> Aluguel 2º andar para instalação do CEP - Palmas </t>
        </is>
      </c>
      <c r="B10" t="inlineStr">
        <is>
          <t>FEDERAÇÃO DO COMERCIO DO ESTADO DO TOCANTINS</t>
        </is>
      </c>
      <c r="C10">
        <f>"37344793000176"</f>
        <v/>
      </c>
      <c r="D10" t="inlineStr">
        <is>
          <t>Concorrência</t>
        </is>
      </c>
      <c r="E10" t="inlineStr">
        <is>
          <t>01/09/2024 00:00:00</t>
        </is>
      </c>
      <c r="F10" t="inlineStr">
        <is>
          <t>31/08/2025</t>
        </is>
      </c>
      <c r="G10" t="inlineStr">
        <is>
          <t>Ativo</t>
        </is>
      </c>
      <c r="H10" t="inlineStr">
        <is>
          <t>Ordinária</t>
        </is>
      </c>
      <c r="I10" t="inlineStr">
        <is>
          <t>5.157</t>
        </is>
      </c>
      <c r="J10" t="inlineStr">
        <is>
          <t>289500,00</t>
        </is>
      </c>
      <c r="K10" t="inlineStr"/>
      <c r="L10" t="inlineStr"/>
    </row>
    <row r="11">
      <c r="A11" t="inlineStr">
        <is>
          <t xml:space="preserve"> Prestação de serviços de pagamentos e meios eletrônicos por intermédio de cartão pós-pago corporativo para as unidades do Senac Tocantins </t>
        </is>
      </c>
      <c r="B11" t="inlineStr">
        <is>
          <t>VOLUS INSTITUIÇÃO DE PAGAMENTO LTDA</t>
        </is>
      </c>
      <c r="C11">
        <f>"03817702000150"</f>
        <v/>
      </c>
      <c r="D11" t="inlineStr">
        <is>
          <t>Concorrência</t>
        </is>
      </c>
      <c r="E11" t="inlineStr">
        <is>
          <t>06/09/2024 00:00:00</t>
        </is>
      </c>
      <c r="F11" t="inlineStr">
        <is>
          <t>05/09/2025</t>
        </is>
      </c>
      <c r="G11" t="inlineStr">
        <is>
          <t>Ativo</t>
        </is>
      </c>
      <c r="H11" t="inlineStr">
        <is>
          <t>Ordinária</t>
        </is>
      </c>
      <c r="I11" t="inlineStr">
        <is>
          <t>4011</t>
        </is>
      </c>
      <c r="J11" t="inlineStr">
        <is>
          <t>275257,44</t>
        </is>
      </c>
      <c r="K11" t="inlineStr"/>
      <c r="L11" t="inlineStr"/>
    </row>
    <row r="12">
      <c r="A12" t="inlineStr">
        <is>
          <t xml:space="preserve"> Aquisição de mobiliários escolares, para atendimento das atividades educacionais da Nova Unidade Operativa de Taquaralto do Senac na cidade de PalmasTO. </t>
        </is>
      </c>
      <c r="B12" t="inlineStr">
        <is>
          <t>METADIL INDÚSTRIA E COMÉRCIO METALÚRGICA LTDA</t>
        </is>
      </c>
      <c r="C12">
        <f>"45819323000140"</f>
        <v/>
      </c>
      <c r="D12" t="inlineStr">
        <is>
          <t>Concorrência</t>
        </is>
      </c>
      <c r="E12" t="inlineStr">
        <is>
          <t>02/06/2025 00:00:00</t>
        </is>
      </c>
      <c r="F12" t="inlineStr">
        <is>
          <t>02/06/2026</t>
        </is>
      </c>
      <c r="G12" t="inlineStr">
        <is>
          <t>Ativo</t>
        </is>
      </c>
      <c r="H12" t="inlineStr">
        <is>
          <t>Ordinária</t>
        </is>
      </c>
      <c r="I12" t="inlineStr">
        <is>
          <t>8.156</t>
        </is>
      </c>
      <c r="J12" t="inlineStr">
        <is>
          <t>274725,41</t>
        </is>
      </c>
      <c r="K12" t="inlineStr"/>
      <c r="L12" t="inlineStr"/>
    </row>
    <row r="13">
      <c r="A13" t="inlineStr">
        <is>
          <t xml:space="preserve"> Aquisição de mobiliários escolares , para atendimento das atividades educacionais da Nova Unidade Operativa de Taquaralto do Senac na cidade de PalmasTO. </t>
        </is>
      </c>
      <c r="B13" t="inlineStr">
        <is>
          <t>METADIL INDÚSTRIA E COMÉRCIO METALÚRGICA LTDA</t>
        </is>
      </c>
      <c r="C13">
        <f>"45819323000140"</f>
        <v/>
      </c>
      <c r="D13" t="inlineStr">
        <is>
          <t>Concorrência</t>
        </is>
      </c>
      <c r="E13" t="inlineStr">
        <is>
          <t>03/07/2025 00:00:00</t>
        </is>
      </c>
      <c r="F13" t="inlineStr">
        <is>
          <t>03/07/2026</t>
        </is>
      </c>
      <c r="G13" t="inlineStr">
        <is>
          <t>Ativo</t>
        </is>
      </c>
      <c r="H13" t="inlineStr">
        <is>
          <t>Ordinária</t>
        </is>
      </c>
      <c r="I13" t="inlineStr">
        <is>
          <t>8.156</t>
        </is>
      </c>
      <c r="J13" t="inlineStr">
        <is>
          <t>268842,93</t>
        </is>
      </c>
      <c r="K13" t="inlineStr"/>
      <c r="L13" t="inlineStr"/>
    </row>
    <row r="14">
      <c r="A14" t="inlineStr">
        <is>
          <t xml:space="preserve"> Aluguel Imóvel Administração Regional do SENAC em Palmas - TO </t>
        </is>
      </c>
      <c r="B14" t="inlineStr">
        <is>
          <t>FEDERAÇÃO DO COMERCIO DO ESTADO DO TOCANTINS</t>
        </is>
      </c>
      <c r="C14">
        <f>"37344793000176"</f>
        <v/>
      </c>
      <c r="D14" t="inlineStr">
        <is>
          <t>Concorrência</t>
        </is>
      </c>
      <c r="E14" t="inlineStr">
        <is>
          <t>01/08/2021 00:00:00</t>
        </is>
      </c>
      <c r="F14" t="inlineStr">
        <is>
          <t>31/07/2025</t>
        </is>
      </c>
      <c r="G14" t="inlineStr">
        <is>
          <t>Ativo</t>
        </is>
      </c>
      <c r="H14" t="inlineStr">
        <is>
          <t>Ordinária</t>
        </is>
      </c>
      <c r="I14" t="inlineStr">
        <is>
          <t>4.016</t>
        </is>
      </c>
      <c r="J14" t="inlineStr">
        <is>
          <t>232307,16</t>
        </is>
      </c>
      <c r="K14" t="inlineStr"/>
      <c r="L14" t="inlineStr"/>
    </row>
    <row r="15">
      <c r="A15" t="inlineStr">
        <is>
          <t xml:space="preserve">Convenio de fornecedores de combustivel e gerenciamento do abastecimento da frota e grupo geradores </t>
        </is>
      </c>
      <c r="B15" t="inlineStr">
        <is>
          <t>TICKET SOLUÇOES HDFGT S.A</t>
        </is>
      </c>
      <c r="C15">
        <f>"03506307000157"</f>
        <v/>
      </c>
      <c r="D15" t="inlineStr">
        <is>
          <t>Concorrência</t>
        </is>
      </c>
      <c r="E15" t="inlineStr">
        <is>
          <t>08/03/2021 00:00:00</t>
        </is>
      </c>
      <c r="F15" t="inlineStr">
        <is>
          <t>07/03/2026</t>
        </is>
      </c>
      <c r="G15" t="inlineStr">
        <is>
          <t>Ativo</t>
        </is>
      </c>
      <c r="H15" t="inlineStr">
        <is>
          <t>Ordinária</t>
        </is>
      </c>
      <c r="I15" t="inlineStr">
        <is>
          <t>2004</t>
        </is>
      </c>
      <c r="J15" t="inlineStr">
        <is>
          <t>228240,00</t>
        </is>
      </c>
      <c r="K15" t="inlineStr"/>
      <c r="L15" t="inlineStr"/>
    </row>
    <row r="16">
      <c r="A16" t="inlineStr">
        <is>
          <t xml:space="preserve"> FORNECIMENTO DE EQUIPAMENTOS DE INFORMATICA E DIVERSOS </t>
        </is>
      </c>
      <c r="B16" t="inlineStr">
        <is>
          <t>MICROSENS S.A</t>
        </is>
      </c>
      <c r="C16">
        <f>"78126950001126"</f>
        <v/>
      </c>
      <c r="D16" t="inlineStr">
        <is>
          <t>Concorrência</t>
        </is>
      </c>
      <c r="E16" t="inlineStr">
        <is>
          <t>19/06/2024 00:00:00</t>
        </is>
      </c>
      <c r="F16" t="inlineStr">
        <is>
          <t>18/06/2027</t>
        </is>
      </c>
      <c r="G16" t="inlineStr">
        <is>
          <t>Ativo</t>
        </is>
      </c>
      <c r="H16" t="inlineStr">
        <is>
          <t>Ordinária</t>
        </is>
      </c>
      <c r="I16" t="inlineStr">
        <is>
          <t>2002</t>
        </is>
      </c>
      <c r="J16" t="inlineStr">
        <is>
          <t>206823,00</t>
        </is>
      </c>
      <c r="K16" t="inlineStr"/>
      <c r="L16" t="inlineStr"/>
    </row>
    <row r="17">
      <c r="A17" t="inlineStr">
        <is>
          <t>Contratação de empresa especializada na prestação dos serviços de agenciamento de viagens</t>
        </is>
      </c>
      <c r="B17" t="inlineStr">
        <is>
          <t>V.R LEITE-ME</t>
        </is>
      </c>
      <c r="C17">
        <f>"04145767000160"</f>
        <v/>
      </c>
      <c r="D17" t="inlineStr">
        <is>
          <t>Concorrência</t>
        </is>
      </c>
      <c r="E17" t="inlineStr">
        <is>
          <t>25/08/2023 00:00:00</t>
        </is>
      </c>
      <c r="F17" t="inlineStr">
        <is>
          <t>24/08/2025</t>
        </is>
      </c>
      <c r="G17" t="inlineStr">
        <is>
          <t>Ativo</t>
        </is>
      </c>
      <c r="H17" t="inlineStr">
        <is>
          <t>Ordinária</t>
        </is>
      </c>
      <c r="I17" t="inlineStr">
        <is>
          <t>2001</t>
        </is>
      </c>
      <c r="J17" t="inlineStr">
        <is>
          <t>202000,00</t>
        </is>
      </c>
      <c r="K17" t="inlineStr"/>
      <c r="L17" t="inlineStr"/>
    </row>
    <row r="18">
      <c r="A18" t="inlineStr">
        <is>
          <t xml:space="preserve"> FORNECIMENTO DE EQUIPAMENTOS DE INFORMATICA E DIVERSOS </t>
        </is>
      </c>
      <c r="B18" t="inlineStr">
        <is>
          <t>CRP COM DE EQUIP E SUPRI DE INFORMATICA LTDA.</t>
        </is>
      </c>
      <c r="C18">
        <f>"20998285000109"</f>
        <v/>
      </c>
      <c r="D18" t="inlineStr">
        <is>
          <t>Concorrência</t>
        </is>
      </c>
      <c r="E18" t="inlineStr">
        <is>
          <t>19/06/2024 00:00:00</t>
        </is>
      </c>
      <c r="F18" t="inlineStr">
        <is>
          <t>18/06/2029</t>
        </is>
      </c>
      <c r="G18" t="inlineStr">
        <is>
          <t>Ativo</t>
        </is>
      </c>
      <c r="H18" t="inlineStr">
        <is>
          <t>Ordinária</t>
        </is>
      </c>
      <c r="I18" t="inlineStr">
        <is>
          <t>2002</t>
        </is>
      </c>
      <c r="J18" t="inlineStr">
        <is>
          <t>192207,00</t>
        </is>
      </c>
      <c r="K18" t="inlineStr"/>
      <c r="L18" t="inlineStr"/>
    </row>
    <row r="19">
      <c r="A19" t="inlineStr">
        <is>
          <t xml:space="preserve"> Aquisição de mobiliários escolares , para atendimento das atividades educacionais da Nova Unidade Operativa de Taquaralto do Senac na cidade de PalmasTO. </t>
        </is>
      </c>
      <c r="B19" t="inlineStr">
        <is>
          <t>METADIL INDÚSTRIA E COMÉRCIO METALÚRGICA LTDA</t>
        </is>
      </c>
      <c r="C19">
        <f>"45819323000140"</f>
        <v/>
      </c>
      <c r="D19" t="inlineStr">
        <is>
          <t>Concorrência</t>
        </is>
      </c>
      <c r="E19" t="inlineStr">
        <is>
          <t>02/06/2025 00:00:00</t>
        </is>
      </c>
      <c r="F19" t="inlineStr">
        <is>
          <t>02/06/2026</t>
        </is>
      </c>
      <c r="G19" t="inlineStr">
        <is>
          <t>Ativo</t>
        </is>
      </c>
      <c r="H19" t="inlineStr">
        <is>
          <t>Ordinária</t>
        </is>
      </c>
      <c r="I19" t="inlineStr">
        <is>
          <t>8.156</t>
        </is>
      </c>
      <c r="J19" t="inlineStr">
        <is>
          <t>180511,84</t>
        </is>
      </c>
      <c r="K19" t="inlineStr"/>
      <c r="L19" t="inlineStr"/>
    </row>
    <row r="20">
      <c r="A20" t="inlineStr">
        <is>
          <t xml:space="preserve"> Aquisição de equipamentos para atendimento do projeto ?atualização do parque tecnológico do DR/TO? </t>
        </is>
      </c>
      <c r="B20" t="inlineStr">
        <is>
          <t>MARINO EQUIPAMENTO E SUPRIMENTOS DE INFORMÁTICA LTDA</t>
        </is>
      </c>
      <c r="C20">
        <f>"55880713000189"</f>
        <v/>
      </c>
      <c r="D20" t="inlineStr">
        <is>
          <t>Concorrência</t>
        </is>
      </c>
      <c r="E20" t="inlineStr">
        <is>
          <t>17/06/2025 00:00:00</t>
        </is>
      </c>
      <c r="F20" t="inlineStr">
        <is>
          <t>17/06/2026</t>
        </is>
      </c>
      <c r="G20" t="inlineStr">
        <is>
          <t>Ativo</t>
        </is>
      </c>
      <c r="H20" t="inlineStr">
        <is>
          <t>Ordinária</t>
        </is>
      </c>
      <c r="I20" t="inlineStr">
        <is>
          <t>7156</t>
        </is>
      </c>
      <c r="J20" t="inlineStr">
        <is>
          <t>142520,00</t>
        </is>
      </c>
      <c r="K20" t="inlineStr"/>
      <c r="L20" t="inlineStr"/>
    </row>
    <row r="21">
      <c r="A21" t="inlineStr">
        <is>
          <t>Aluguel do prédio da Unidade Operativa do Senac em Taquaralto- Palmas - TO</t>
        </is>
      </c>
      <c r="B21" t="inlineStr">
        <is>
          <t>HM EMPREENDIMENTOS IMOBILIÁRIOS LTDA</t>
        </is>
      </c>
      <c r="C21">
        <f>"09405059000134"</f>
        <v/>
      </c>
      <c r="D21" t="inlineStr">
        <is>
          <t>Concorrência</t>
        </is>
      </c>
      <c r="E21" t="inlineStr">
        <is>
          <t>02/11/2013 00:00:00</t>
        </is>
      </c>
      <c r="F21" t="inlineStr">
        <is>
          <t>01/11/2025</t>
        </is>
      </c>
      <c r="G21" t="inlineStr">
        <is>
          <t>Ativo</t>
        </is>
      </c>
      <c r="H21" t="inlineStr">
        <is>
          <t>Ordinária</t>
        </is>
      </c>
      <c r="I21" t="inlineStr">
        <is>
          <t>8.153</t>
        </is>
      </c>
      <c r="J21" t="inlineStr">
        <is>
          <t>112729,68</t>
        </is>
      </c>
      <c r="K21" t="inlineStr"/>
      <c r="L21" t="inlineStr"/>
    </row>
  </sheetData>
  <pageMargins left="0.75" right="0.75" top="1" bottom="1" header="0.5" footer="0.5"/>
</worksheet>
</file>

<file path=xl/worksheets/sheet887.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Número</t>
        </is>
      </c>
      <c r="B1" t="inlineStr">
        <is>
          <t>Objeto</t>
        </is>
      </c>
      <c r="C1" t="inlineStr">
        <is>
          <t>Favorecido</t>
        </is>
      </c>
      <c r="D1" t="inlineStr">
        <is>
          <t>CPF/CNPJ</t>
        </is>
      </c>
      <c r="E1" t="inlineStr">
        <is>
          <t>Modalidade Licitação</t>
        </is>
      </c>
      <c r="F1" t="inlineStr">
        <is>
          <t>Data da Contratação</t>
        </is>
      </c>
      <c r="G1" t="inlineStr">
        <is>
          <t>Vigência</t>
        </is>
      </c>
      <c r="H1" t="inlineStr">
        <is>
          <t>Situação</t>
        </is>
      </c>
      <c r="I1" t="inlineStr">
        <is>
          <t>Natureza</t>
        </is>
      </c>
      <c r="J1" t="inlineStr">
        <is>
          <t>Elemento Despesa</t>
        </is>
      </c>
      <c r="K1" t="inlineStr">
        <is>
          <t>Valor Total</t>
        </is>
      </c>
      <c r="L1" t="inlineStr">
        <is>
          <t>Valor Pago</t>
        </is>
      </c>
    </row>
    <row r="2">
      <c r="A2" t="inlineStr">
        <is>
          <t>OBRA DA UNIDADE OPERATIVA DO SENAC/TO EM TAQUARALTO</t>
        </is>
      </c>
      <c r="B2" t="inlineStr">
        <is>
          <t>COCENO CONSTRUTORA CENTRO NORTE LTDA</t>
        </is>
      </c>
      <c r="C2">
        <f>"38146510000144"</f>
        <v/>
      </c>
      <c r="D2" t="inlineStr">
        <is>
          <t>Concorrência</t>
        </is>
      </c>
      <c r="E2" t="inlineStr">
        <is>
          <t>30/10/2023 00:00:00</t>
        </is>
      </c>
      <c r="F2" t="inlineStr">
        <is>
          <t>29/10/2025</t>
        </is>
      </c>
      <c r="G2" t="inlineStr">
        <is>
          <t>Ativo</t>
        </is>
      </c>
      <c r="H2" t="inlineStr">
        <is>
          <t>Ordinária</t>
        </is>
      </c>
      <c r="I2" t="inlineStr">
        <is>
          <t>8.156</t>
        </is>
      </c>
      <c r="J2" t="inlineStr">
        <is>
          <t>17709442,40</t>
        </is>
      </c>
      <c r="K2" t="inlineStr"/>
      <c r="L2" t="inlineStr"/>
    </row>
    <row r="3">
      <c r="A3" t="inlineStr">
        <is>
          <t xml:space="preserve"> REFORMA E AMPLIAÇÃO DOS PRÉDIOS DO CENTRO DE EDUCAÇÃO PROFISSIONAL DO SENAC EM PALMAS/TO </t>
        </is>
      </c>
      <c r="B3" t="inlineStr">
        <is>
          <t>CONTINENTAL SERVICE SERVIÇOS DE CONSTRUÇÃO LTDA</t>
        </is>
      </c>
      <c r="C3">
        <f>"26263297000171"</f>
        <v/>
      </c>
      <c r="D3" t="inlineStr">
        <is>
          <t>Concorrência</t>
        </is>
      </c>
      <c r="E3" t="inlineStr">
        <is>
          <t>27/06/2024 00:00:00</t>
        </is>
      </c>
      <c r="F3" t="inlineStr">
        <is>
          <t>26/09/2025</t>
        </is>
      </c>
      <c r="G3" t="inlineStr">
        <is>
          <t>Ativo</t>
        </is>
      </c>
      <c r="H3" t="inlineStr">
        <is>
          <t>Ordinária</t>
        </is>
      </c>
      <c r="I3" t="inlineStr">
        <is>
          <t>5.161</t>
        </is>
      </c>
      <c r="J3" t="inlineStr">
        <is>
          <t>4187545,69</t>
        </is>
      </c>
      <c r="K3" t="inlineStr"/>
      <c r="L3" t="inlineStr"/>
    </row>
    <row r="4">
      <c r="A4" t="inlineStr">
        <is>
          <t>Contratação de empresa especializada na prestação de serviço de emissão e operacionalização de cartão magnético para concessão de Auxilio alimentação e refeição para os servidores do Senac Tocantins</t>
        </is>
      </c>
      <c r="B4" t="inlineStr">
        <is>
          <t>VOLUS TECNOLOGIA E GESTAO DE BENEFICIOS LTDA</t>
        </is>
      </c>
      <c r="C4">
        <f>"36876201000102"</f>
        <v/>
      </c>
      <c r="D4" t="inlineStr">
        <is>
          <t>Concorrência</t>
        </is>
      </c>
      <c r="E4" t="inlineStr">
        <is>
          <t>05/11/2023 00:00:00</t>
        </is>
      </c>
      <c r="F4" t="inlineStr">
        <is>
          <t>04/11/2025</t>
        </is>
      </c>
      <c r="G4" t="inlineStr">
        <is>
          <t>Ativo</t>
        </is>
      </c>
      <c r="H4" t="inlineStr">
        <is>
          <t>Ordinária</t>
        </is>
      </c>
      <c r="I4" t="inlineStr">
        <is>
          <t>5.160</t>
        </is>
      </c>
      <c r="J4" t="inlineStr">
        <is>
          <t>3183300,00</t>
        </is>
      </c>
      <c r="K4" t="inlineStr"/>
      <c r="L4" t="inlineStr"/>
    </row>
    <row r="5">
      <c r="A5" t="inlineStr">
        <is>
          <t xml:space="preserve"> Aquisição de equipamentos para atendimento do projeto ?atualização do parque tecnológico do DR/TO? </t>
        </is>
      </c>
      <c r="B5" t="inlineStr">
        <is>
          <t>CRP COMPUTADORES AS</t>
        </is>
      </c>
      <c r="C5">
        <f>"20998285000109"</f>
        <v/>
      </c>
      <c r="D5" t="inlineStr">
        <is>
          <t>Concorrência</t>
        </is>
      </c>
      <c r="E5" t="inlineStr">
        <is>
          <t>17/06/2025 00:00:00</t>
        </is>
      </c>
      <c r="F5" t="inlineStr">
        <is>
          <t>17/06/2026</t>
        </is>
      </c>
      <c r="G5" t="inlineStr">
        <is>
          <t>Ativo</t>
        </is>
      </c>
      <c r="H5" t="inlineStr">
        <is>
          <t>Ordinária</t>
        </is>
      </c>
      <c r="I5" t="inlineStr">
        <is>
          <t>4023</t>
        </is>
      </c>
      <c r="J5" t="inlineStr">
        <is>
          <t>3014008,00</t>
        </is>
      </c>
      <c r="K5" t="inlineStr"/>
      <c r="L5" t="inlineStr"/>
    </row>
    <row r="6">
      <c r="A6" t="inlineStr">
        <is>
          <t>Serviço de agencia de publicidade</t>
        </is>
      </c>
      <c r="B6" t="inlineStr">
        <is>
          <t>PROPAGANDA DESIGUAL LTDA</t>
        </is>
      </c>
      <c r="C6">
        <f>"13033901000121"</f>
        <v/>
      </c>
      <c r="D6" t="inlineStr">
        <is>
          <t>Concorrência</t>
        </is>
      </c>
      <c r="E6" t="inlineStr">
        <is>
          <t>01/06/2023 00:00:00</t>
        </is>
      </c>
      <c r="F6" t="inlineStr">
        <is>
          <t>31/05/2026</t>
        </is>
      </c>
      <c r="G6" t="inlineStr">
        <is>
          <t>Ativo</t>
        </is>
      </c>
      <c r="H6" t="inlineStr">
        <is>
          <t>Ordinária</t>
        </is>
      </c>
      <c r="I6" t="inlineStr">
        <is>
          <t>5.157</t>
        </is>
      </c>
      <c r="J6" t="inlineStr">
        <is>
          <t>709032,50</t>
        </is>
      </c>
      <c r="K6" t="inlineStr"/>
      <c r="L6" t="inlineStr"/>
    </row>
    <row r="7">
      <c r="A7" t="inlineStr">
        <is>
          <t>Vigilância física-patrimonial desarmada para as Unidades Operativas do Senac Tocantins</t>
        </is>
      </c>
      <c r="B7" t="inlineStr">
        <is>
          <t>CONFEDERAL VIGILÂNCIA E TRANSPORTE DE VALORES LTDA</t>
        </is>
      </c>
      <c r="C7">
        <f>"31546484000526"</f>
        <v/>
      </c>
      <c r="D7" t="inlineStr">
        <is>
          <t>Concorrência</t>
        </is>
      </c>
      <c r="E7" t="inlineStr">
        <is>
          <t>03/07/2023 00:00:00</t>
        </is>
      </c>
      <c r="F7" t="inlineStr">
        <is>
          <t>02/07/2026</t>
        </is>
      </c>
      <c r="G7" t="inlineStr">
        <is>
          <t>Ativo</t>
        </is>
      </c>
      <c r="H7" t="inlineStr">
        <is>
          <t>Ordinária</t>
        </is>
      </c>
      <c r="I7" t="inlineStr">
        <is>
          <t>5.157</t>
        </is>
      </c>
      <c r="J7" t="inlineStr">
        <is>
          <t>511075,08</t>
        </is>
      </c>
      <c r="K7" t="inlineStr"/>
      <c r="L7" t="inlineStr"/>
    </row>
    <row r="8">
      <c r="A8" t="inlineStr">
        <is>
          <t>AQUISIÇÃO DE VEÍCULOS PARA A ADMINISTRAÇÃO REGIONAL DO SENAC NO ESTADO DO TOCANTINS.</t>
        </is>
      </c>
      <c r="B8" t="inlineStr">
        <is>
          <t>UMUARAMA AUTOMÓVEIS LTDA</t>
        </is>
      </c>
      <c r="C8">
        <f>"33423930000107"</f>
        <v/>
      </c>
      <c r="D8" t="inlineStr">
        <is>
          <t>Concorrência</t>
        </is>
      </c>
      <c r="E8" t="inlineStr">
        <is>
          <t>27/05/2024 00:00:00</t>
        </is>
      </c>
      <c r="F8" t="inlineStr">
        <is>
          <t>26/05/2027</t>
        </is>
      </c>
      <c r="G8" t="inlineStr">
        <is>
          <t>Ativo</t>
        </is>
      </c>
      <c r="H8" t="inlineStr">
        <is>
          <t>Ordinária</t>
        </is>
      </c>
      <c r="I8" t="inlineStr">
        <is>
          <t>4.016</t>
        </is>
      </c>
      <c r="J8" t="inlineStr">
        <is>
          <t>495810,00</t>
        </is>
      </c>
      <c r="K8" t="inlineStr"/>
      <c r="L8" t="inlineStr"/>
    </row>
    <row r="9">
      <c r="A9" t="inlineStr">
        <is>
          <t>Aluguel Imóvel Centro de Idiomas em Palmas - TO</t>
        </is>
      </c>
      <c r="B9" t="inlineStr">
        <is>
          <t>FEDERAÇÃO DO COMERCIO DO ESTADO DO TOCANTINS</t>
        </is>
      </c>
      <c r="C9">
        <f>"37344793000176"</f>
        <v/>
      </c>
      <c r="D9" t="inlineStr">
        <is>
          <t>Concorrência</t>
        </is>
      </c>
      <c r="E9" t="inlineStr">
        <is>
          <t>01/08/2021 00:00:00</t>
        </is>
      </c>
      <c r="F9" t="inlineStr">
        <is>
          <t>31/07/2025</t>
        </is>
      </c>
      <c r="G9" t="inlineStr">
        <is>
          <t>Ativo</t>
        </is>
      </c>
      <c r="H9" t="inlineStr">
        <is>
          <t>Ordinária</t>
        </is>
      </c>
      <c r="I9" t="inlineStr">
        <is>
          <t>9.154</t>
        </is>
      </c>
      <c r="J9" t="inlineStr">
        <is>
          <t>336688,44</t>
        </is>
      </c>
      <c r="K9" t="inlineStr"/>
      <c r="L9" t="inlineStr"/>
    </row>
    <row r="10">
      <c r="A10" t="inlineStr">
        <is>
          <t xml:space="preserve"> Aluguel 2º andar para instalação do CEP - Palmas </t>
        </is>
      </c>
      <c r="B10" t="inlineStr">
        <is>
          <t>FEDERAÇÃO DO COMERCIO DO ESTADO DO TOCANTINS</t>
        </is>
      </c>
      <c r="C10">
        <f>"37344793000176"</f>
        <v/>
      </c>
      <c r="D10" t="inlineStr">
        <is>
          <t>Concorrência</t>
        </is>
      </c>
      <c r="E10" t="inlineStr">
        <is>
          <t>01/09/2024 00:00:00</t>
        </is>
      </c>
      <c r="F10" t="inlineStr">
        <is>
          <t>31/08/2025</t>
        </is>
      </c>
      <c r="G10" t="inlineStr">
        <is>
          <t>Ativo</t>
        </is>
      </c>
      <c r="H10" t="inlineStr">
        <is>
          <t>Ordinária</t>
        </is>
      </c>
      <c r="I10" t="inlineStr">
        <is>
          <t>5.157</t>
        </is>
      </c>
      <c r="J10" t="inlineStr">
        <is>
          <t>289500,00</t>
        </is>
      </c>
      <c r="K10" t="inlineStr"/>
      <c r="L10" t="inlineStr"/>
    </row>
    <row r="11">
      <c r="A11" t="inlineStr">
        <is>
          <t xml:space="preserve"> Prestação de serviços de pagamentos e meios eletrônicos por intermédio de cartão pós-pago corporativo para as unidades do Senac Tocantins </t>
        </is>
      </c>
      <c r="B11" t="inlineStr">
        <is>
          <t>VOLUS INSTITUIÇÃO DE PAGAMENTO LTDA</t>
        </is>
      </c>
      <c r="C11">
        <f>"03817702000150"</f>
        <v/>
      </c>
      <c r="D11" t="inlineStr">
        <is>
          <t>Concorrência</t>
        </is>
      </c>
      <c r="E11" t="inlineStr">
        <is>
          <t>06/09/2024 00:00:00</t>
        </is>
      </c>
      <c r="F11" t="inlineStr">
        <is>
          <t>05/09/2025</t>
        </is>
      </c>
      <c r="G11" t="inlineStr">
        <is>
          <t>Ativo</t>
        </is>
      </c>
      <c r="H11" t="inlineStr">
        <is>
          <t>Ordinária</t>
        </is>
      </c>
      <c r="I11" t="inlineStr">
        <is>
          <t>4011</t>
        </is>
      </c>
      <c r="J11" t="inlineStr">
        <is>
          <t>275257,44</t>
        </is>
      </c>
      <c r="K11" t="inlineStr"/>
      <c r="L11" t="inlineStr"/>
    </row>
    <row r="12">
      <c r="A12" t="inlineStr">
        <is>
          <t xml:space="preserve"> Aquisição de mobiliários escolares, para atendimento das atividades educacionais da Nova Unidade Operativa de Taquaralto do Senac na cidade de PalmasTO. </t>
        </is>
      </c>
      <c r="B12" t="inlineStr">
        <is>
          <t>METADIL INDÚSTRIA E COMÉRCIO METALÚRGICA LTDA</t>
        </is>
      </c>
      <c r="C12">
        <f>"45819323000140"</f>
        <v/>
      </c>
      <c r="D12" t="inlineStr">
        <is>
          <t>Concorrência</t>
        </is>
      </c>
      <c r="E12" t="inlineStr">
        <is>
          <t>02/06/2025 00:00:00</t>
        </is>
      </c>
      <c r="F12" t="inlineStr">
        <is>
          <t>02/06/2026</t>
        </is>
      </c>
      <c r="G12" t="inlineStr">
        <is>
          <t>Ativo</t>
        </is>
      </c>
      <c r="H12" t="inlineStr">
        <is>
          <t>Ordinária</t>
        </is>
      </c>
      <c r="I12" t="inlineStr">
        <is>
          <t>8.156</t>
        </is>
      </c>
      <c r="J12" t="inlineStr">
        <is>
          <t>274725,41</t>
        </is>
      </c>
      <c r="K12" t="inlineStr"/>
      <c r="L12" t="inlineStr"/>
    </row>
    <row r="13">
      <c r="A13" t="inlineStr">
        <is>
          <t xml:space="preserve"> Aquisição de mobiliários escolares , para atendimento das atividades educacionais da Nova Unidade Operativa de Taquaralto do Senac na cidade de PalmasTO. </t>
        </is>
      </c>
      <c r="B13" t="inlineStr">
        <is>
          <t>METADIL INDÚSTRIA E COMÉRCIO METALÚRGICA LTDA</t>
        </is>
      </c>
      <c r="C13">
        <f>"45819323000140"</f>
        <v/>
      </c>
      <c r="D13" t="inlineStr">
        <is>
          <t>Concorrência</t>
        </is>
      </c>
      <c r="E13" t="inlineStr">
        <is>
          <t>03/07/2025 00:00:00</t>
        </is>
      </c>
      <c r="F13" t="inlineStr">
        <is>
          <t>03/07/2026</t>
        </is>
      </c>
      <c r="G13" t="inlineStr">
        <is>
          <t>Ativo</t>
        </is>
      </c>
      <c r="H13" t="inlineStr">
        <is>
          <t>Ordinária</t>
        </is>
      </c>
      <c r="I13" t="inlineStr">
        <is>
          <t>8.156</t>
        </is>
      </c>
      <c r="J13" t="inlineStr">
        <is>
          <t>268842,93</t>
        </is>
      </c>
      <c r="K13" t="inlineStr"/>
      <c r="L13" t="inlineStr"/>
    </row>
    <row r="14">
      <c r="A14" t="inlineStr">
        <is>
          <t xml:space="preserve"> Aluguel Imóvel Administração Regional do SENAC em Palmas - TO </t>
        </is>
      </c>
      <c r="B14" t="inlineStr">
        <is>
          <t>FEDERAÇÃO DO COMERCIO DO ESTADO DO TOCANTINS</t>
        </is>
      </c>
      <c r="C14">
        <f>"37344793000176"</f>
        <v/>
      </c>
      <c r="D14" t="inlineStr">
        <is>
          <t>Concorrência</t>
        </is>
      </c>
      <c r="E14" t="inlineStr">
        <is>
          <t>01/08/2021 00:00:00</t>
        </is>
      </c>
      <c r="F14" t="inlineStr">
        <is>
          <t>31/07/2025</t>
        </is>
      </c>
      <c r="G14" t="inlineStr">
        <is>
          <t>Ativo</t>
        </is>
      </c>
      <c r="H14" t="inlineStr">
        <is>
          <t>Ordinária</t>
        </is>
      </c>
      <c r="I14" t="inlineStr">
        <is>
          <t>4.016</t>
        </is>
      </c>
      <c r="J14" t="inlineStr">
        <is>
          <t>232307,16</t>
        </is>
      </c>
      <c r="K14" t="inlineStr"/>
      <c r="L14" t="inlineStr"/>
    </row>
    <row r="15">
      <c r="A15" t="inlineStr">
        <is>
          <t xml:space="preserve">Convenio de fornecedores de combustivel e gerenciamento do abastecimento da frota e grupo geradores </t>
        </is>
      </c>
      <c r="B15" t="inlineStr">
        <is>
          <t>TICKET SOLUÇOES HDFGT S.A</t>
        </is>
      </c>
      <c r="C15">
        <f>"03506307000157"</f>
        <v/>
      </c>
      <c r="D15" t="inlineStr">
        <is>
          <t>Concorrência</t>
        </is>
      </c>
      <c r="E15" t="inlineStr">
        <is>
          <t>08/03/2021 00:00:00</t>
        </is>
      </c>
      <c r="F15" t="inlineStr">
        <is>
          <t>07/03/2026</t>
        </is>
      </c>
      <c r="G15" t="inlineStr">
        <is>
          <t>Ativo</t>
        </is>
      </c>
      <c r="H15" t="inlineStr">
        <is>
          <t>Ordinária</t>
        </is>
      </c>
      <c r="I15" t="inlineStr">
        <is>
          <t>2004</t>
        </is>
      </c>
      <c r="J15" t="inlineStr">
        <is>
          <t>228240,00</t>
        </is>
      </c>
      <c r="K15" t="inlineStr"/>
      <c r="L15" t="inlineStr"/>
    </row>
    <row r="16">
      <c r="A16" t="inlineStr">
        <is>
          <t xml:space="preserve"> FORNECIMENTO DE EQUIPAMENTOS DE INFORMATICA E DIVERSOS </t>
        </is>
      </c>
      <c r="B16" t="inlineStr">
        <is>
          <t>MICROSENS S.A</t>
        </is>
      </c>
      <c r="C16">
        <f>"78126950001126"</f>
        <v/>
      </c>
      <c r="D16" t="inlineStr">
        <is>
          <t>Concorrência</t>
        </is>
      </c>
      <c r="E16" t="inlineStr">
        <is>
          <t>19/06/2024 00:00:00</t>
        </is>
      </c>
      <c r="F16" t="inlineStr">
        <is>
          <t>18/06/2027</t>
        </is>
      </c>
      <c r="G16" t="inlineStr">
        <is>
          <t>Ativo</t>
        </is>
      </c>
      <c r="H16" t="inlineStr">
        <is>
          <t>Ordinária</t>
        </is>
      </c>
      <c r="I16" t="inlineStr">
        <is>
          <t>2002</t>
        </is>
      </c>
      <c r="J16" t="inlineStr">
        <is>
          <t>206823,00</t>
        </is>
      </c>
      <c r="K16" t="inlineStr"/>
      <c r="L16" t="inlineStr"/>
    </row>
    <row r="17">
      <c r="A17" t="inlineStr">
        <is>
          <t>Contratação de empresa especializada na prestação dos serviços de agenciamento de viagens</t>
        </is>
      </c>
      <c r="B17" t="inlineStr">
        <is>
          <t>V.R LEITE-ME</t>
        </is>
      </c>
      <c r="C17">
        <f>"04145767000160"</f>
        <v/>
      </c>
      <c r="D17" t="inlineStr">
        <is>
          <t>Concorrência</t>
        </is>
      </c>
      <c r="E17" t="inlineStr">
        <is>
          <t>25/08/2023 00:00:00</t>
        </is>
      </c>
      <c r="F17" t="inlineStr">
        <is>
          <t>24/08/2025</t>
        </is>
      </c>
      <c r="G17" t="inlineStr">
        <is>
          <t>Ativo</t>
        </is>
      </c>
      <c r="H17" t="inlineStr">
        <is>
          <t>Ordinária</t>
        </is>
      </c>
      <c r="I17" t="inlineStr">
        <is>
          <t>2001</t>
        </is>
      </c>
      <c r="J17" t="inlineStr">
        <is>
          <t>202000,00</t>
        </is>
      </c>
      <c r="K17" t="inlineStr"/>
      <c r="L17" t="inlineStr"/>
    </row>
    <row r="18">
      <c r="A18" t="inlineStr">
        <is>
          <t xml:space="preserve"> FORNECIMENTO DE EQUIPAMENTOS DE INFORMATICA E DIVERSOS </t>
        </is>
      </c>
      <c r="B18" t="inlineStr">
        <is>
          <t>CRP COM DE EQUIP E SUPRI DE INFORMATICA LTDA.</t>
        </is>
      </c>
      <c r="C18">
        <f>"20998285000109"</f>
        <v/>
      </c>
      <c r="D18" t="inlineStr">
        <is>
          <t>Concorrência</t>
        </is>
      </c>
      <c r="E18" t="inlineStr">
        <is>
          <t>19/06/2024 00:00:00</t>
        </is>
      </c>
      <c r="F18" t="inlineStr">
        <is>
          <t>18/06/2029</t>
        </is>
      </c>
      <c r="G18" t="inlineStr">
        <is>
          <t>Ativo</t>
        </is>
      </c>
      <c r="H18" t="inlineStr">
        <is>
          <t>Ordinária</t>
        </is>
      </c>
      <c r="I18" t="inlineStr">
        <is>
          <t>2002</t>
        </is>
      </c>
      <c r="J18" t="inlineStr">
        <is>
          <t>192207,00</t>
        </is>
      </c>
      <c r="K18" t="inlineStr"/>
      <c r="L18" t="inlineStr"/>
    </row>
    <row r="19">
      <c r="A19" t="inlineStr">
        <is>
          <t xml:space="preserve"> Aquisição de mobiliários escolares , para atendimento das atividades educacionais da Nova Unidade Operativa de Taquaralto do Senac na cidade de PalmasTO. </t>
        </is>
      </c>
      <c r="B19" t="inlineStr">
        <is>
          <t>METADIL INDÚSTRIA E COMÉRCIO METALÚRGICA LTDA</t>
        </is>
      </c>
      <c r="C19">
        <f>"45819323000140"</f>
        <v/>
      </c>
      <c r="D19" t="inlineStr">
        <is>
          <t>Concorrência</t>
        </is>
      </c>
      <c r="E19" t="inlineStr">
        <is>
          <t>02/06/2025 00:00:00</t>
        </is>
      </c>
      <c r="F19" t="inlineStr">
        <is>
          <t>02/06/2026</t>
        </is>
      </c>
      <c r="G19" t="inlineStr">
        <is>
          <t>Ativo</t>
        </is>
      </c>
      <c r="H19" t="inlineStr">
        <is>
          <t>Ordinária</t>
        </is>
      </c>
      <c r="I19" t="inlineStr">
        <is>
          <t>8.156</t>
        </is>
      </c>
      <c r="J19" t="inlineStr">
        <is>
          <t>180511,84</t>
        </is>
      </c>
      <c r="K19" t="inlineStr"/>
      <c r="L19" t="inlineStr"/>
    </row>
    <row r="20">
      <c r="A20" t="inlineStr">
        <is>
          <t xml:space="preserve"> Aquisição de equipamentos para atendimento do projeto ?atualização do parque tecnológico do DR/TO? </t>
        </is>
      </c>
      <c r="B20" t="inlineStr">
        <is>
          <t>MARINO EQUIPAMENTO E SUPRIMENTOS DE INFORMÁTICA LTDA</t>
        </is>
      </c>
      <c r="C20">
        <f>"55880713000189"</f>
        <v/>
      </c>
      <c r="D20" t="inlineStr">
        <is>
          <t>Concorrência</t>
        </is>
      </c>
      <c r="E20" t="inlineStr">
        <is>
          <t>17/06/2025 00:00:00</t>
        </is>
      </c>
      <c r="F20" t="inlineStr">
        <is>
          <t>17/06/2026</t>
        </is>
      </c>
      <c r="G20" t="inlineStr">
        <is>
          <t>Ativo</t>
        </is>
      </c>
      <c r="H20" t="inlineStr">
        <is>
          <t>Ordinária</t>
        </is>
      </c>
      <c r="I20" t="inlineStr">
        <is>
          <t>7156</t>
        </is>
      </c>
      <c r="J20" t="inlineStr">
        <is>
          <t>142520,00</t>
        </is>
      </c>
      <c r="K20" t="inlineStr"/>
      <c r="L20" t="inlineStr"/>
    </row>
    <row r="21">
      <c r="A21" t="inlineStr">
        <is>
          <t>Aluguel do prédio da Unidade Operativa do Senac em Taquaralto- Palmas - TO</t>
        </is>
      </c>
      <c r="B21" t="inlineStr">
        <is>
          <t>HM EMPREENDIMENTOS IMOBILIÁRIOS LTDA</t>
        </is>
      </c>
      <c r="C21">
        <f>"09405059000134"</f>
        <v/>
      </c>
      <c r="D21" t="inlineStr">
        <is>
          <t>Concorrência</t>
        </is>
      </c>
      <c r="E21" t="inlineStr">
        <is>
          <t>02/11/2013 00:00:00</t>
        </is>
      </c>
      <c r="F21" t="inlineStr">
        <is>
          <t>01/11/2025</t>
        </is>
      </c>
      <c r="G21" t="inlineStr">
        <is>
          <t>Ativo</t>
        </is>
      </c>
      <c r="H21" t="inlineStr">
        <is>
          <t>Ordinária</t>
        </is>
      </c>
      <c r="I21" t="inlineStr">
        <is>
          <t>8.153</t>
        </is>
      </c>
      <c r="J21" t="inlineStr">
        <is>
          <t>112729,68</t>
        </is>
      </c>
      <c r="K21" t="inlineStr"/>
      <c r="L21" t="inlineStr"/>
    </row>
  </sheetData>
  <pageMargins left="0.75" right="0.75" top="1" bottom="1" header="0.5" footer="0.5"/>
</worksheet>
</file>

<file path=xl/worksheets/sheet88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NO ESTADO DO TOCANTINS</t>
        </is>
      </c>
      <c r="C2" t="inlineStr">
        <is>
          <t>33.423.575/0001-76</t>
        </is>
      </c>
      <c r="D2" t="inlineStr">
        <is>
          <t xml:space="preserve"> 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R$ 215.136,97</t>
        </is>
      </c>
    </row>
    <row r="3">
      <c r="A3" t="inlineStr">
        <is>
          <t>2026</t>
        </is>
      </c>
      <c r="B3" t="inlineStr">
        <is>
          <t>FEDERAÇÃO DO COMERCIO NO ESTADO DO TOCANTINS</t>
        </is>
      </c>
      <c r="C3" t="inlineStr">
        <is>
          <t>37.344.793/0001-76</t>
        </is>
      </c>
      <c r="D3" t="inlineStr">
        <is>
          <t>Despesas rateadas</t>
        </is>
      </c>
      <c r="E3" t="inlineStr">
        <is>
          <t>Compartilhamento de estruturas físicas, infraestrutura tecnológica e ações conjuntas entre as Entidades.</t>
        </is>
      </c>
      <c r="F3" t="inlineStr">
        <is>
          <t>R$ 106.997,10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R$ 146.351,66</t>
        </is>
      </c>
    </row>
    <row r="5">
      <c r="A5" t="inlineStr">
        <is>
          <t>2026</t>
        </is>
      </c>
      <c r="B5" t="inlineStr">
        <is>
          <t>SERVIÇO NACIONAL DE APRENDIZAGEM COMERCIAL - SENAC DISTRITO FEDERAL</t>
        </is>
      </c>
      <c r="C5" t="inlineStr">
        <is>
          <t>03.296.968/0001-03</t>
        </is>
      </c>
      <c r="D5" t="inlineStr">
        <is>
          <t>Despesas rateadas</t>
        </is>
      </c>
      <c r="E5" t="inlineStr">
        <is>
          <t>Compartilhamento de estruturas físicas, infraestrutura tecnológica e ações conjuntas entre as Entidades.</t>
        </is>
      </c>
      <c r="F5" t="inlineStr">
        <is>
          <t>R$ 50.592,11</t>
        </is>
      </c>
    </row>
    <row r="6">
      <c r="A6" t="inlineStr">
        <is>
          <t>2026</t>
        </is>
      </c>
      <c r="B6" t="inlineStr">
        <is>
          <t>SERVIÇO NACIONAL DE APRENDIZAGEM COMERCIAL - SENAC NACIONAL</t>
        </is>
      </c>
      <c r="C6" t="inlineStr">
        <is>
          <t>33.469.172/0001-68</t>
        </is>
      </c>
      <c r="D6" t="inlineStr">
        <is>
          <t>Despesas rateadas</t>
        </is>
      </c>
      <c r="E6" t="inlineStr">
        <is>
          <t>Compartilhamento de estruturas físicas, infraestrutura tecnológica e ações conjuntas entre as Entidades.</t>
        </is>
      </c>
      <c r="F6" t="inlineStr">
        <is>
          <t>R$ 170.773,41</t>
        </is>
      </c>
    </row>
    <row r="7">
      <c r="A7" t="inlineStr">
        <is>
          <t>2026</t>
        </is>
      </c>
      <c r="B7" t="inlineStr">
        <is>
          <t>SERVIÇO NACIONAL DE APRENDIZAGEM COMERCIAL - SENAC RIO GRANDE DO NORTE</t>
        </is>
      </c>
      <c r="C7" t="inlineStr">
        <is>
          <t>03.640.285/0001-13</t>
        </is>
      </c>
      <c r="D7" t="inlineStr">
        <is>
          <t>Despesas rateadas</t>
        </is>
      </c>
      <c r="E7" t="inlineStr">
        <is>
          <t>Compartilhamento de estruturas físicas, infraestrutura tecnológica e ações conjuntas entre as Entidades.</t>
        </is>
      </c>
      <c r="F7" t="inlineStr">
        <is>
          <t>R$ 30.843,49</t>
        </is>
      </c>
    </row>
  </sheetData>
  <pageMargins left="0.75" right="0.75" top="1" bottom="1" header="0.5" footer="0.5"/>
</worksheet>
</file>

<file path=xl/worksheets/sheet88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NO ESTADO DO TOCANTINS</t>
        </is>
      </c>
      <c r="C2" t="inlineStr">
        <is>
          <t>33.423.575/0001-76</t>
        </is>
      </c>
      <c r="D2" t="inlineStr">
        <is>
          <t xml:space="preserve"> 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R$ 215.136,97</t>
        </is>
      </c>
    </row>
    <row r="3">
      <c r="A3" t="inlineStr">
        <is>
          <t>2026</t>
        </is>
      </c>
      <c r="B3" t="inlineStr">
        <is>
          <t>FEDERAÇÃO DO COMERCIO NO ESTADO DO TOCANTINS</t>
        </is>
      </c>
      <c r="C3" t="inlineStr">
        <is>
          <t>37.344.793/0001-76</t>
        </is>
      </c>
      <c r="D3" t="inlineStr">
        <is>
          <t>Despesas rateadas</t>
        </is>
      </c>
      <c r="E3" t="inlineStr">
        <is>
          <t>Compartilhamento de estruturas físicas, infraestrutura tecnológica e ações conjuntas entre as Entidades.</t>
        </is>
      </c>
      <c r="F3" t="inlineStr">
        <is>
          <t>R$ 106.997,10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R$ 146.351,66</t>
        </is>
      </c>
    </row>
    <row r="5">
      <c r="A5" t="inlineStr">
        <is>
          <t>2026</t>
        </is>
      </c>
      <c r="B5" t="inlineStr">
        <is>
          <t>SERVIÇO NACIONAL DE APRENDIZAGEM COMERCIAL - SENAC DISTRITO FEDERAL</t>
        </is>
      </c>
      <c r="C5" t="inlineStr">
        <is>
          <t>03.296.968/0001-03</t>
        </is>
      </c>
      <c r="D5" t="inlineStr">
        <is>
          <t>Despesas rateadas</t>
        </is>
      </c>
      <c r="E5" t="inlineStr">
        <is>
          <t>Compartilhamento de estruturas físicas, infraestrutura tecnológica e ações conjuntas entre as Entidades.</t>
        </is>
      </c>
      <c r="F5" t="inlineStr">
        <is>
          <t>R$ 50.592,11</t>
        </is>
      </c>
    </row>
    <row r="6">
      <c r="A6" t="inlineStr">
        <is>
          <t>2026</t>
        </is>
      </c>
      <c r="B6" t="inlineStr">
        <is>
          <t>SERVIÇO NACIONAL DE APRENDIZAGEM COMERCIAL - SENAC NACIONAL</t>
        </is>
      </c>
      <c r="C6" t="inlineStr">
        <is>
          <t>33.469.172/0001-68</t>
        </is>
      </c>
      <c r="D6" t="inlineStr">
        <is>
          <t>Despesas rateadas</t>
        </is>
      </c>
      <c r="E6" t="inlineStr">
        <is>
          <t>Compartilhamento de estruturas físicas, infraestrutura tecnológica e ações conjuntas entre as Entidades.</t>
        </is>
      </c>
      <c r="F6" t="inlineStr">
        <is>
          <t>R$ 170.773,41</t>
        </is>
      </c>
    </row>
    <row r="7">
      <c r="A7" t="inlineStr">
        <is>
          <t>2026</t>
        </is>
      </c>
      <c r="B7" t="inlineStr">
        <is>
          <t>SERVIÇO NACIONAL DE APRENDIZAGEM COMERCIAL - SENAC RIO GRANDE DO NORTE</t>
        </is>
      </c>
      <c r="C7" t="inlineStr">
        <is>
          <t>03.640.285/0001-13</t>
        </is>
      </c>
      <c r="D7" t="inlineStr">
        <is>
          <t>Despesas rateadas</t>
        </is>
      </c>
      <c r="E7" t="inlineStr">
        <is>
          <t>Compartilhamento de estruturas físicas, infraestrutura tecnológica e ações conjuntas entre as Entidades.</t>
        </is>
      </c>
      <c r="F7" t="inlineStr">
        <is>
          <t>R$ 30.843,49</t>
        </is>
      </c>
    </row>
  </sheetData>
  <pageMargins left="0.75" right="0.75" top="1" bottom="1" header="0.5" footer="0.5"/>
</worksheet>
</file>

<file path=xl/worksheets/sheet89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Ano</t>
        </is>
      </c>
      <c r="B1" t="inlineStr">
        <is>
          <t>Nome Beneficiário</t>
        </is>
      </c>
      <c r="C1" t="inlineStr">
        <is>
          <t>CNPJ</t>
        </is>
      </c>
      <c r="D1" t="inlineStr">
        <is>
          <t>Descrição do Objeto</t>
        </is>
      </c>
      <c r="E1" t="inlineStr">
        <is>
          <t>Observação</t>
        </is>
      </c>
      <c r="F1" t="inlineStr">
        <is>
          <t>Valor Transferido</t>
        </is>
      </c>
    </row>
    <row r="2">
      <c r="A2" t="inlineStr">
        <is>
          <t>2026</t>
        </is>
      </c>
      <c r="B2" t="inlineStr">
        <is>
          <t>FEDERAÇÃO DO COMERCIO NO ESTADO DO TOCANTINS</t>
        </is>
      </c>
      <c r="C2" t="inlineStr">
        <is>
          <t>33.423.575/0001-76</t>
        </is>
      </c>
      <c r="D2" t="inlineStr">
        <is>
          <t xml:space="preserve"> Transferência Regimental - Federação do Comércio</t>
        </is>
      </c>
      <c r="E2" t="inlineStr">
        <is>
          <t>Contribuição à Federação do Comércio para Administração Superior, com desconto da quota até o máximo de três por cento sobre a cifra da Arrecadação Geral, conforme § 1º do Art.32 do Decreto 61.843 de 05 de dezembro de 1967.</t>
        </is>
      </c>
      <c r="F2" t="inlineStr">
        <is>
          <t>R$ 215.136,97</t>
        </is>
      </c>
    </row>
    <row r="3">
      <c r="A3" t="inlineStr">
        <is>
          <t>2026</t>
        </is>
      </c>
      <c r="B3" t="inlineStr">
        <is>
          <t>FEDERAÇÃO DO COMERCIO NO ESTADO DO TOCANTINS</t>
        </is>
      </c>
      <c r="C3" t="inlineStr">
        <is>
          <t>37.344.793/0001-76</t>
        </is>
      </c>
      <c r="D3" t="inlineStr">
        <is>
          <t>Despesas rateadas</t>
        </is>
      </c>
      <c r="E3" t="inlineStr">
        <is>
          <t>Compartilhamento de estruturas físicas, infraestrutura tecnológica e ações conjuntas entre as Entidades.</t>
        </is>
      </c>
      <c r="F3" t="inlineStr">
        <is>
          <t>R$ 106.997,10</t>
        </is>
      </c>
    </row>
    <row r="4">
      <c r="A4" t="inlineStr">
        <is>
          <t>2026</t>
        </is>
      </c>
      <c r="B4" t="inlineStr">
        <is>
          <t>Receita Federal do Brasil</t>
        </is>
      </c>
      <c r="C4" t="inlineStr">
        <is>
          <t>00.394.460/0058-87</t>
        </is>
      </c>
      <c r="D4" t="inlineStr">
        <is>
          <t>Comissão ao órgão arrecadador</t>
        </is>
      </c>
      <c r="E4" t="inlineStr">
        <is>
          <t>Comissão à Receita Federal do Brasil, com desconto da quota de três e meio por cento sobre a cifra da Arrecadação Geral, conforme § 1º do Art.32 do Decreto 61.843 de 05 de dezembro de 1967.</t>
        </is>
      </c>
      <c r="F4" t="inlineStr">
        <is>
          <t>R$ 146.351,66</t>
        </is>
      </c>
    </row>
    <row r="5">
      <c r="A5" t="inlineStr">
        <is>
          <t>2026</t>
        </is>
      </c>
      <c r="B5" t="inlineStr">
        <is>
          <t>SERVIÇO NACIONAL DE APRENDIZAGEM COMERCIAL - SENAC DISTRITO FEDERAL</t>
        </is>
      </c>
      <c r="C5" t="inlineStr">
        <is>
          <t>03.296.968/0001-03</t>
        </is>
      </c>
      <c r="D5" t="inlineStr">
        <is>
          <t>Despesas rateadas</t>
        </is>
      </c>
      <c r="E5" t="inlineStr">
        <is>
          <t>Compartilhamento de estruturas físicas, infraestrutura tecnológica e ações conjuntas entre as Entidades.</t>
        </is>
      </c>
      <c r="F5" t="inlineStr">
        <is>
          <t>R$ 50.592,11</t>
        </is>
      </c>
    </row>
    <row r="6">
      <c r="A6" t="inlineStr">
        <is>
          <t>2026</t>
        </is>
      </c>
      <c r="B6" t="inlineStr">
        <is>
          <t>SERVIÇO NACIONAL DE APRENDIZAGEM COMERCIAL - SENAC NACIONAL</t>
        </is>
      </c>
      <c r="C6" t="inlineStr">
        <is>
          <t>33.469.172/0001-68</t>
        </is>
      </c>
      <c r="D6" t="inlineStr">
        <is>
          <t>Despesas rateadas</t>
        </is>
      </c>
      <c r="E6" t="inlineStr">
        <is>
          <t>Compartilhamento de estruturas físicas, infraestrutura tecnológica e ações conjuntas entre as Entidades.</t>
        </is>
      </c>
      <c r="F6" t="inlineStr">
        <is>
          <t>R$ 170.773,41</t>
        </is>
      </c>
    </row>
    <row r="7">
      <c r="A7" t="inlineStr">
        <is>
          <t>2026</t>
        </is>
      </c>
      <c r="B7" t="inlineStr">
        <is>
          <t>SERVIÇO NACIONAL DE APRENDIZAGEM COMERCIAL - SENAC RIO GRANDE DO NORTE</t>
        </is>
      </c>
      <c r="C7" t="inlineStr">
        <is>
          <t>03.640.285/0001-13</t>
        </is>
      </c>
      <c r="D7" t="inlineStr">
        <is>
          <t>Despesas rateadas</t>
        </is>
      </c>
      <c r="E7" t="inlineStr">
        <is>
          <t>Compartilhamento de estruturas físicas, infraestrutura tecnológica e ações conjuntas entre as Entidades.</t>
        </is>
      </c>
      <c r="F7" t="inlineStr">
        <is>
          <t>R$ 30.843,49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2026-10-07T20:17:38Z</dcterms:created>
  <dcterms:modified xsi:type="dcterms:W3CDTF">2026-10-07T20:17:55Z</dcterms:modified>
</cp:coreProperties>
</file>